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20" yWindow="480" windowWidth="9255" windowHeight="9150"/>
  </bookViews>
  <sheets>
    <sheet name="Rekapitulace stavby" sheetId="1" r:id="rId1"/>
    <sheet name="1 - SO 01 - Stavební úpra..." sheetId="2" r:id="rId2"/>
    <sheet name="1.2 - Venkovní kanalizace" sheetId="3" r:id="rId3"/>
    <sheet name="1.3 - ZTI" sheetId="4" r:id="rId4"/>
    <sheet name="1.4 - Topení" sheetId="5" r:id="rId5"/>
    <sheet name="1.5a - Elektroinstalace -..." sheetId="6" r:id="rId6"/>
    <sheet name="1.5b - Elektroinstalace -..." sheetId="7" r:id="rId7"/>
    <sheet name="1.6 - Vzduchotechnika" sheetId="8" r:id="rId8"/>
    <sheet name="2 - SO 02 - 1.etapa rekon..." sheetId="9" r:id="rId9"/>
    <sheet name="2.1 - Vzduchotechnika" sheetId="10" r:id="rId10"/>
    <sheet name="2.2 - Elektroinstalace - ..." sheetId="11" r:id="rId11"/>
    <sheet name="2.3 - Plynovod a topení" sheetId="12" r:id="rId12"/>
    <sheet name="2.4 - ZTI - etapa 1" sheetId="13" r:id="rId13"/>
    <sheet name="3 - SO 03 - Odstranění čá..." sheetId="14" r:id="rId14"/>
    <sheet name="Pokyny pro vyplnění" sheetId="15" r:id="rId15"/>
  </sheets>
  <definedNames>
    <definedName name="_xlnm._FilterDatabase" localSheetId="1" hidden="1">'1 - SO 01 - Stavební úpra...'!$C$101:$K$1804</definedName>
    <definedName name="_xlnm._FilterDatabase" localSheetId="2" hidden="1">'1.2 - Venkovní kanalizace'!$C$87:$K$122</definedName>
    <definedName name="_xlnm._FilterDatabase" localSheetId="3" hidden="1">'1.3 - ZTI'!$C$84:$K$130</definedName>
    <definedName name="_xlnm._FilterDatabase" localSheetId="4" hidden="1">'1.4 - Topení'!$C$85:$K$123</definedName>
    <definedName name="_xlnm._FilterDatabase" localSheetId="5" hidden="1">'1.5a - Elektroinstalace -...'!$C$97:$K$257</definedName>
    <definedName name="_xlnm._FilterDatabase" localSheetId="6" hidden="1">'1.5b - Elektroinstalace -...'!$C$95:$K$216</definedName>
    <definedName name="_xlnm._FilterDatabase" localSheetId="7" hidden="1">'1.6 - Vzduchotechnika'!$C$91:$K$242</definedName>
    <definedName name="_xlnm._FilterDatabase" localSheetId="8" hidden="1">'2 - SO 02 - 1.etapa rekon...'!$C$91:$K$297</definedName>
    <definedName name="_xlnm._FilterDatabase" localSheetId="9" hidden="1">'2.1 - Vzduchotechnika'!$C$86:$K$112</definedName>
    <definedName name="_xlnm._FilterDatabase" localSheetId="10" hidden="1">'2.2 - Elektroinstalace - ...'!$C$88:$K$182</definedName>
    <definedName name="_xlnm._FilterDatabase" localSheetId="11" hidden="1">'2.3 - Plynovod a topení'!$C$97:$K$187</definedName>
    <definedName name="_xlnm._FilterDatabase" localSheetId="12" hidden="1">'2.4 - ZTI - etapa 1'!$C$93:$K$171</definedName>
    <definedName name="_xlnm._FilterDatabase" localSheetId="13" hidden="1">'3 - SO 03 - Odstranění čá...'!$C$82:$K$151</definedName>
    <definedName name="_xlnm.Print_Titles" localSheetId="1">'1 - SO 01 - Stavební úpra...'!$101:$101</definedName>
    <definedName name="_xlnm.Print_Titles" localSheetId="2">'1.2 - Venkovní kanalizace'!$87:$87</definedName>
    <definedName name="_xlnm.Print_Titles" localSheetId="3">'1.3 - ZTI'!$84:$84</definedName>
    <definedName name="_xlnm.Print_Titles" localSheetId="4">'1.4 - Topení'!$85:$85</definedName>
    <definedName name="_xlnm.Print_Titles" localSheetId="5">'1.5a - Elektroinstalace -...'!$97:$97</definedName>
    <definedName name="_xlnm.Print_Titles" localSheetId="6">'1.5b - Elektroinstalace -...'!$95:$95</definedName>
    <definedName name="_xlnm.Print_Titles" localSheetId="7">'1.6 - Vzduchotechnika'!$91:$91</definedName>
    <definedName name="_xlnm.Print_Titles" localSheetId="8">'2 - SO 02 - 1.etapa rekon...'!$91:$91</definedName>
    <definedName name="_xlnm.Print_Titles" localSheetId="9">'2.1 - Vzduchotechnika'!$86:$86</definedName>
    <definedName name="_xlnm.Print_Titles" localSheetId="10">'2.2 - Elektroinstalace - ...'!$88:$88</definedName>
    <definedName name="_xlnm.Print_Titles" localSheetId="11">'2.3 - Plynovod a topení'!$97:$97</definedName>
    <definedName name="_xlnm.Print_Titles" localSheetId="12">'2.4 - ZTI - etapa 1'!$93:$93</definedName>
    <definedName name="_xlnm.Print_Titles" localSheetId="13">'3 - SO 03 - Odstranění čá...'!$82:$82</definedName>
    <definedName name="_xlnm.Print_Titles" localSheetId="0">'Rekapitulace stavby'!$49:$49</definedName>
    <definedName name="_xlnm.Print_Area" localSheetId="1">'1 - SO 01 - Stavební úpra...'!$C$4:$J$36,'1 - SO 01 - Stavební úpra...'!$C$42:$J$83,'1 - SO 01 - Stavební úpra...'!$C$89:$K$1804</definedName>
    <definedName name="_xlnm.Print_Area" localSheetId="2">'1.2 - Venkovní kanalizace'!$C$4:$J$38,'1.2 - Venkovní kanalizace'!$C$44:$J$67,'1.2 - Venkovní kanalizace'!$C$73:$K$122</definedName>
    <definedName name="_xlnm.Print_Area" localSheetId="3">'1.3 - ZTI'!$C$4:$J$38,'1.3 - ZTI'!$C$44:$J$64,'1.3 - ZTI'!$C$70:$K$130</definedName>
    <definedName name="_xlnm.Print_Area" localSheetId="4">'1.4 - Topení'!$C$4:$J$38,'1.4 - Topení'!$C$44:$J$65,'1.4 - Topení'!$C$71:$K$123</definedName>
    <definedName name="_xlnm.Print_Area" localSheetId="5">'1.5a - Elektroinstalace -...'!$C$4:$J$40,'1.5a - Elektroinstalace -...'!$C$46:$J$75,'1.5a - Elektroinstalace -...'!$C$81:$K$257</definedName>
    <definedName name="_xlnm.Print_Area" localSheetId="6">'1.5b - Elektroinstalace -...'!$C$4:$J$40,'1.5b - Elektroinstalace -...'!$C$46:$J$73,'1.5b - Elektroinstalace -...'!$C$79:$K$216</definedName>
    <definedName name="_xlnm.Print_Area" localSheetId="7">'1.6 - Vzduchotechnika'!$C$4:$J$38,'1.6 - Vzduchotechnika'!$C$44:$J$71,'1.6 - Vzduchotechnika'!$C$77:$K$242</definedName>
    <definedName name="_xlnm.Print_Area" localSheetId="8">'2 - SO 02 - 1.etapa rekon...'!$C$4:$J$36,'2 - SO 02 - 1.etapa rekon...'!$C$42:$J$73,'2 - SO 02 - 1.etapa rekon...'!$C$79:$K$297</definedName>
    <definedName name="_xlnm.Print_Area" localSheetId="9">'2.1 - Vzduchotechnika'!$C$4:$J$38,'2.1 - Vzduchotechnika'!$C$44:$J$66,'2.1 - Vzduchotechnika'!$C$72:$K$112</definedName>
    <definedName name="_xlnm.Print_Area" localSheetId="10">'2.2 - Elektroinstalace - ...'!$C$4:$J$38,'2.2 - Elektroinstalace - ...'!$C$44:$J$68,'2.2 - Elektroinstalace - ...'!$C$74:$K$182</definedName>
    <definedName name="_xlnm.Print_Area" localSheetId="11">'2.3 - Plynovod a topení'!$C$4:$J$38,'2.3 - Plynovod a topení'!$C$44:$J$77,'2.3 - Plynovod a topení'!$C$83:$K$187</definedName>
    <definedName name="_xlnm.Print_Area" localSheetId="12">'2.4 - ZTI - etapa 1'!$C$4:$J$38,'2.4 - ZTI - etapa 1'!$C$44:$J$73,'2.4 - ZTI - etapa 1'!$C$79:$K$171</definedName>
    <definedName name="_xlnm.Print_Area" localSheetId="13">'3 - SO 03 - Odstranění čá...'!$C$4:$J$36,'3 - SO 03 - Odstranění čá...'!$C$42:$J$64,'3 - SO 03 - Odstranění čá...'!$C$70:$K$151</definedName>
    <definedName name="_xlnm.Print_Area" localSheetId="14">'Pokyny pro vyplnění'!$B$2:$K$69,'Pokyny pro vyplnění'!$B$72:$K$116,'Pokyny pro vyplnění'!$B$119:$K$188,'Pokyny pro vyplnění'!$B$196:$K$216</definedName>
    <definedName name="_xlnm.Print_Area" localSheetId="0">'Rekapitulace stavby'!$D$4:$AO$33,'Rekapitulace stavby'!$C$39:$AQ$68</definedName>
  </definedNames>
  <calcPr calcId="125725"/>
</workbook>
</file>

<file path=xl/calcChain.xml><?xml version="1.0" encoding="utf-8"?>
<calcChain xmlns="http://schemas.openxmlformats.org/spreadsheetml/2006/main">
  <c r="AY67" i="1"/>
  <c r="AX67"/>
  <c r="BI150" i="14"/>
  <c r="BH150"/>
  <c r="BG150"/>
  <c r="BF150"/>
  <c r="BE150"/>
  <c r="T150"/>
  <c r="T149" s="1"/>
  <c r="R150"/>
  <c r="R149" s="1"/>
  <c r="P150"/>
  <c r="P149" s="1"/>
  <c r="BK150"/>
  <c r="BK149" s="1"/>
  <c r="J149" s="1"/>
  <c r="J63" s="1"/>
  <c r="J150"/>
  <c r="BI147"/>
  <c r="BH147"/>
  <c r="BG147"/>
  <c r="BF147"/>
  <c r="T147"/>
  <c r="T146" s="1"/>
  <c r="T145" s="1"/>
  <c r="R147"/>
  <c r="R146" s="1"/>
  <c r="P147"/>
  <c r="P146" s="1"/>
  <c r="P145" s="1"/>
  <c r="BK147"/>
  <c r="BK146" s="1"/>
  <c r="J147"/>
  <c r="BE147" s="1"/>
  <c r="BI140"/>
  <c r="BH140"/>
  <c r="BG140"/>
  <c r="BF140"/>
  <c r="BE140"/>
  <c r="T140"/>
  <c r="R140"/>
  <c r="P140"/>
  <c r="BK140"/>
  <c r="J140"/>
  <c r="BI138"/>
  <c r="BH138"/>
  <c r="BG138"/>
  <c r="BF138"/>
  <c r="BE138"/>
  <c r="T138"/>
  <c r="R138"/>
  <c r="P138"/>
  <c r="BK138"/>
  <c r="J138"/>
  <c r="BI136"/>
  <c r="BH136"/>
  <c r="BG136"/>
  <c r="BF136"/>
  <c r="BE136"/>
  <c r="T136"/>
  <c r="R136"/>
  <c r="P136"/>
  <c r="BK136"/>
  <c r="J136"/>
  <c r="BI135"/>
  <c r="BH135"/>
  <c r="BG135"/>
  <c r="BF135"/>
  <c r="BE135"/>
  <c r="T135"/>
  <c r="R135"/>
  <c r="P135"/>
  <c r="BK135"/>
  <c r="J135"/>
  <c r="BI133"/>
  <c r="BH133"/>
  <c r="BG133"/>
  <c r="BF133"/>
  <c r="BE133"/>
  <c r="T133"/>
  <c r="R133"/>
  <c r="P133"/>
  <c r="BK133"/>
  <c r="J133"/>
  <c r="BI132"/>
  <c r="BH132"/>
  <c r="BG132"/>
  <c r="BF132"/>
  <c r="BE132"/>
  <c r="T132"/>
  <c r="T131" s="1"/>
  <c r="R132"/>
  <c r="R131" s="1"/>
  <c r="P132"/>
  <c r="P131" s="1"/>
  <c r="BK132"/>
  <c r="BK131" s="1"/>
  <c r="J131" s="1"/>
  <c r="J60" s="1"/>
  <c r="J132"/>
  <c r="BI129"/>
  <c r="BH129"/>
  <c r="BG129"/>
  <c r="BF129"/>
  <c r="T129"/>
  <c r="R129"/>
  <c r="P129"/>
  <c r="BK129"/>
  <c r="J129"/>
  <c r="BE129" s="1"/>
  <c r="BI124"/>
  <c r="BH124"/>
  <c r="BG124"/>
  <c r="BF124"/>
  <c r="T124"/>
  <c r="R124"/>
  <c r="P124"/>
  <c r="BK124"/>
  <c r="J124"/>
  <c r="BE124" s="1"/>
  <c r="BI120"/>
  <c r="BH120"/>
  <c r="BG120"/>
  <c r="BF120"/>
  <c r="T120"/>
  <c r="R120"/>
  <c r="P120"/>
  <c r="BK120"/>
  <c r="J120"/>
  <c r="BE120" s="1"/>
  <c r="BI112"/>
  <c r="BH112"/>
  <c r="BG112"/>
  <c r="BF112"/>
  <c r="T112"/>
  <c r="R112"/>
  <c r="P112"/>
  <c r="BK112"/>
  <c r="J112"/>
  <c r="BE112" s="1"/>
  <c r="BI109"/>
  <c r="BH109"/>
  <c r="BG109"/>
  <c r="BF109"/>
  <c r="T109"/>
  <c r="R109"/>
  <c r="P109"/>
  <c r="BK109"/>
  <c r="J109"/>
  <c r="BE109" s="1"/>
  <c r="BI107"/>
  <c r="BH107"/>
  <c r="BG107"/>
  <c r="BF107"/>
  <c r="T107"/>
  <c r="R107"/>
  <c r="P107"/>
  <c r="BK107"/>
  <c r="J107"/>
  <c r="BE107" s="1"/>
  <c r="BI104"/>
  <c r="BH104"/>
  <c r="BG104"/>
  <c r="BF104"/>
  <c r="BE104"/>
  <c r="T104"/>
  <c r="R104"/>
  <c r="P104"/>
  <c r="BK104"/>
  <c r="J104"/>
  <c r="BI91"/>
  <c r="BH91"/>
  <c r="BG91"/>
  <c r="BF91"/>
  <c r="BE91"/>
  <c r="T91"/>
  <c r="T90" s="1"/>
  <c r="R91"/>
  <c r="R90" s="1"/>
  <c r="P91"/>
  <c r="P90" s="1"/>
  <c r="BK91"/>
  <c r="BK90" s="1"/>
  <c r="J90" s="1"/>
  <c r="J59" s="1"/>
  <c r="J91"/>
  <c r="BI88"/>
  <c r="BH88"/>
  <c r="BG88"/>
  <c r="BF88"/>
  <c r="T88"/>
  <c r="R88"/>
  <c r="P88"/>
  <c r="BK88"/>
  <c r="J88"/>
  <c r="BE88" s="1"/>
  <c r="BI86"/>
  <c r="F34" s="1"/>
  <c r="BD67" i="1" s="1"/>
  <c r="BH86" i="14"/>
  <c r="F33" s="1"/>
  <c r="BC67" i="1" s="1"/>
  <c r="BG86" i="14"/>
  <c r="F32" s="1"/>
  <c r="BB67" i="1" s="1"/>
  <c r="BF86" i="14"/>
  <c r="F31" s="1"/>
  <c r="BA67" i="1" s="1"/>
  <c r="T86" i="14"/>
  <c r="T85" s="1"/>
  <c r="T84" s="1"/>
  <c r="T83" s="1"/>
  <c r="R86"/>
  <c r="R85" s="1"/>
  <c r="R84" s="1"/>
  <c r="P86"/>
  <c r="P85" s="1"/>
  <c r="P84" s="1"/>
  <c r="P83" s="1"/>
  <c r="AU67" i="1" s="1"/>
  <c r="BK86" i="14"/>
  <c r="BK85" s="1"/>
  <c r="J86"/>
  <c r="BE86" s="1"/>
  <c r="J79"/>
  <c r="F77"/>
  <c r="E75"/>
  <c r="J51"/>
  <c r="F49"/>
  <c r="E47"/>
  <c r="J18"/>
  <c r="E18"/>
  <c r="F80" s="1"/>
  <c r="J17"/>
  <c r="J15"/>
  <c r="E15"/>
  <c r="F79" s="1"/>
  <c r="J14"/>
  <c r="J12"/>
  <c r="J49" s="1"/>
  <c r="E7"/>
  <c r="E73" s="1"/>
  <c r="J158" i="13"/>
  <c r="AY66" i="1"/>
  <c r="AX66"/>
  <c r="BI171" i="13"/>
  <c r="BH171"/>
  <c r="BG171"/>
  <c r="BF171"/>
  <c r="BE171"/>
  <c r="T171"/>
  <c r="T170" s="1"/>
  <c r="R171"/>
  <c r="R170" s="1"/>
  <c r="P171"/>
  <c r="P170" s="1"/>
  <c r="BK171"/>
  <c r="BK170" s="1"/>
  <c r="J170" s="1"/>
  <c r="J72" s="1"/>
  <c r="J171"/>
  <c r="BI169"/>
  <c r="BH169"/>
  <c r="BG169"/>
  <c r="BF169"/>
  <c r="T169"/>
  <c r="R169"/>
  <c r="P169"/>
  <c r="BK169"/>
  <c r="J169"/>
  <c r="BE169" s="1"/>
  <c r="BI168"/>
  <c r="BH168"/>
  <c r="BG168"/>
  <c r="BF168"/>
  <c r="T168"/>
  <c r="R168"/>
  <c r="P168"/>
  <c r="BK168"/>
  <c r="J168"/>
  <c r="BE168" s="1"/>
  <c r="BI167"/>
  <c r="BH167"/>
  <c r="BG167"/>
  <c r="BF167"/>
  <c r="BE167"/>
  <c r="T167"/>
  <c r="R167"/>
  <c r="P167"/>
  <c r="BK167"/>
  <c r="J167"/>
  <c r="BI166"/>
  <c r="BH166"/>
  <c r="BG166"/>
  <c r="BF166"/>
  <c r="BE166"/>
  <c r="T166"/>
  <c r="R166"/>
  <c r="P166"/>
  <c r="BK166"/>
  <c r="J166"/>
  <c r="BI165"/>
  <c r="BH165"/>
  <c r="BG165"/>
  <c r="BF165"/>
  <c r="BE165"/>
  <c r="T165"/>
  <c r="R165"/>
  <c r="P165"/>
  <c r="BK165"/>
  <c r="J165"/>
  <c r="BI164"/>
  <c r="BH164"/>
  <c r="BG164"/>
  <c r="BF164"/>
  <c r="BE164"/>
  <c r="T164"/>
  <c r="R164"/>
  <c r="P164"/>
  <c r="BK164"/>
  <c r="J164"/>
  <c r="BI163"/>
  <c r="BH163"/>
  <c r="BG163"/>
  <c r="BF163"/>
  <c r="BE163"/>
  <c r="T163"/>
  <c r="R163"/>
  <c r="P163"/>
  <c r="BK163"/>
  <c r="J163"/>
  <c r="BI162"/>
  <c r="BH162"/>
  <c r="BG162"/>
  <c r="BF162"/>
  <c r="BE162"/>
  <c r="T162"/>
  <c r="R162"/>
  <c r="P162"/>
  <c r="BK162"/>
  <c r="J162"/>
  <c r="BI161"/>
  <c r="BH161"/>
  <c r="BG161"/>
  <c r="BF161"/>
  <c r="BE161"/>
  <c r="T161"/>
  <c r="R161"/>
  <c r="P161"/>
  <c r="BK161"/>
  <c r="J161"/>
  <c r="BI160"/>
  <c r="BH160"/>
  <c r="BG160"/>
  <c r="BF160"/>
  <c r="BE160"/>
  <c r="T160"/>
  <c r="T159" s="1"/>
  <c r="R160"/>
  <c r="R159" s="1"/>
  <c r="P160"/>
  <c r="P159" s="1"/>
  <c r="BK160"/>
  <c r="BK159" s="1"/>
  <c r="J159" s="1"/>
  <c r="J71" s="1"/>
  <c r="J160"/>
  <c r="J70"/>
  <c r="BI157"/>
  <c r="BH157"/>
  <c r="BG157"/>
  <c r="BF157"/>
  <c r="BE157"/>
  <c r="T157"/>
  <c r="R157"/>
  <c r="P157"/>
  <c r="BK157"/>
  <c r="J157"/>
  <c r="BI156"/>
  <c r="BH156"/>
  <c r="BG156"/>
  <c r="BF156"/>
  <c r="BE156"/>
  <c r="T156"/>
  <c r="R156"/>
  <c r="P156"/>
  <c r="BK156"/>
  <c r="J156"/>
  <c r="BI155"/>
  <c r="BH155"/>
  <c r="BG155"/>
  <c r="BF155"/>
  <c r="BE155"/>
  <c r="T155"/>
  <c r="T154" s="1"/>
  <c r="R155"/>
  <c r="R154" s="1"/>
  <c r="P155"/>
  <c r="P154" s="1"/>
  <c r="BK155"/>
  <c r="BK154" s="1"/>
  <c r="J154" s="1"/>
  <c r="J69" s="1"/>
  <c r="J155"/>
  <c r="BI153"/>
  <c r="BH153"/>
  <c r="BG153"/>
  <c r="BF153"/>
  <c r="T153"/>
  <c r="R153"/>
  <c r="P153"/>
  <c r="BK153"/>
  <c r="J153"/>
  <c r="BE153" s="1"/>
  <c r="BI152"/>
  <c r="BH152"/>
  <c r="BG152"/>
  <c r="BF152"/>
  <c r="T152"/>
  <c r="R152"/>
  <c r="P152"/>
  <c r="BK152"/>
  <c r="J152"/>
  <c r="BE152" s="1"/>
  <c r="BI151"/>
  <c r="BH151"/>
  <c r="BG151"/>
  <c r="BF151"/>
  <c r="T151"/>
  <c r="R151"/>
  <c r="P151"/>
  <c r="BK151"/>
  <c r="J151"/>
  <c r="BE151" s="1"/>
  <c r="BI150"/>
  <c r="BH150"/>
  <c r="BG150"/>
  <c r="BF150"/>
  <c r="T150"/>
  <c r="R150"/>
  <c r="P150"/>
  <c r="BK150"/>
  <c r="J150"/>
  <c r="BE150" s="1"/>
  <c r="BI149"/>
  <c r="BH149"/>
  <c r="BG149"/>
  <c r="BF149"/>
  <c r="T149"/>
  <c r="R149"/>
  <c r="P149"/>
  <c r="BK149"/>
  <c r="J149"/>
  <c r="BE149" s="1"/>
  <c r="BI148"/>
  <c r="BH148"/>
  <c r="BG148"/>
  <c r="BF148"/>
  <c r="T148"/>
  <c r="R148"/>
  <c r="P148"/>
  <c r="BK148"/>
  <c r="J148"/>
  <c r="BE148" s="1"/>
  <c r="BI147"/>
  <c r="BH147"/>
  <c r="BG147"/>
  <c r="BF147"/>
  <c r="T147"/>
  <c r="T146" s="1"/>
  <c r="R147"/>
  <c r="R146" s="1"/>
  <c r="P147"/>
  <c r="P146" s="1"/>
  <c r="BK147"/>
  <c r="BK146" s="1"/>
  <c r="J146" s="1"/>
  <c r="J68" s="1"/>
  <c r="J147"/>
  <c r="BE147" s="1"/>
  <c r="BI145"/>
  <c r="BH145"/>
  <c r="BG145"/>
  <c r="BF145"/>
  <c r="BE145"/>
  <c r="T145"/>
  <c r="R145"/>
  <c r="P145"/>
  <c r="BK145"/>
  <c r="J145"/>
  <c r="BI144"/>
  <c r="BH144"/>
  <c r="BG144"/>
  <c r="BF144"/>
  <c r="BE144"/>
  <c r="T144"/>
  <c r="R144"/>
  <c r="P144"/>
  <c r="BK144"/>
  <c r="J144"/>
  <c r="BI143"/>
  <c r="BH143"/>
  <c r="BG143"/>
  <c r="BF143"/>
  <c r="BE143"/>
  <c r="T143"/>
  <c r="R143"/>
  <c r="P143"/>
  <c r="BK143"/>
  <c r="J143"/>
  <c r="BI142"/>
  <c r="BH142"/>
  <c r="BG142"/>
  <c r="BF142"/>
  <c r="BE142"/>
  <c r="T142"/>
  <c r="R142"/>
  <c r="P142"/>
  <c r="BK142"/>
  <c r="J142"/>
  <c r="BI141"/>
  <c r="BH141"/>
  <c r="BG141"/>
  <c r="BF141"/>
  <c r="BE141"/>
  <c r="T141"/>
  <c r="R141"/>
  <c r="P141"/>
  <c r="BK141"/>
  <c r="J141"/>
  <c r="BI140"/>
  <c r="BH140"/>
  <c r="BG140"/>
  <c r="BF140"/>
  <c r="BE140"/>
  <c r="T140"/>
  <c r="R140"/>
  <c r="P140"/>
  <c r="BK140"/>
  <c r="J140"/>
  <c r="BI139"/>
  <c r="BH139"/>
  <c r="BG139"/>
  <c r="BF139"/>
  <c r="BE139"/>
  <c r="T139"/>
  <c r="R139"/>
  <c r="P139"/>
  <c r="BK139"/>
  <c r="J139"/>
  <c r="BI138"/>
  <c r="BH138"/>
  <c r="BG138"/>
  <c r="BF138"/>
  <c r="BE138"/>
  <c r="T138"/>
  <c r="R138"/>
  <c r="P138"/>
  <c r="BK138"/>
  <c r="J138"/>
  <c r="BI137"/>
  <c r="BH137"/>
  <c r="BG137"/>
  <c r="BF137"/>
  <c r="BE137"/>
  <c r="T137"/>
  <c r="R137"/>
  <c r="P137"/>
  <c r="BK137"/>
  <c r="J137"/>
  <c r="BI136"/>
  <c r="BH136"/>
  <c r="BG136"/>
  <c r="BF136"/>
  <c r="BE136"/>
  <c r="T136"/>
  <c r="R136"/>
  <c r="P136"/>
  <c r="BK136"/>
  <c r="J136"/>
  <c r="BI135"/>
  <c r="BH135"/>
  <c r="BG135"/>
  <c r="BF135"/>
  <c r="BE135"/>
  <c r="T135"/>
  <c r="R135"/>
  <c r="P135"/>
  <c r="BK135"/>
  <c r="J135"/>
  <c r="BI134"/>
  <c r="BH134"/>
  <c r="BG134"/>
  <c r="BF134"/>
  <c r="BE134"/>
  <c r="T134"/>
  <c r="T133" s="1"/>
  <c r="R134"/>
  <c r="R133" s="1"/>
  <c r="P134"/>
  <c r="P133" s="1"/>
  <c r="BK134"/>
  <c r="BK133" s="1"/>
  <c r="J133" s="1"/>
  <c r="J67" s="1"/>
  <c r="J134"/>
  <c r="BI132"/>
  <c r="BH132"/>
  <c r="BG132"/>
  <c r="BF132"/>
  <c r="T132"/>
  <c r="R132"/>
  <c r="P132"/>
  <c r="BK132"/>
  <c r="J132"/>
  <c r="BE132" s="1"/>
  <c r="BI131"/>
  <c r="BH131"/>
  <c r="BG131"/>
  <c r="BF131"/>
  <c r="T131"/>
  <c r="R131"/>
  <c r="P131"/>
  <c r="BK131"/>
  <c r="J131"/>
  <c r="BE131" s="1"/>
  <c r="BI130"/>
  <c r="BH130"/>
  <c r="BG130"/>
  <c r="BF130"/>
  <c r="T130"/>
  <c r="R130"/>
  <c r="P130"/>
  <c r="BK130"/>
  <c r="J130"/>
  <c r="BE130" s="1"/>
  <c r="BI129"/>
  <c r="BH129"/>
  <c r="BG129"/>
  <c r="BF129"/>
  <c r="T129"/>
  <c r="R129"/>
  <c r="P129"/>
  <c r="BK129"/>
  <c r="J129"/>
  <c r="BE129" s="1"/>
  <c r="BI128"/>
  <c r="BH128"/>
  <c r="BG128"/>
  <c r="BF128"/>
  <c r="T128"/>
  <c r="R128"/>
  <c r="P128"/>
  <c r="BK128"/>
  <c r="J128"/>
  <c r="BE128" s="1"/>
  <c r="BI127"/>
  <c r="BH127"/>
  <c r="BG127"/>
  <c r="BF127"/>
  <c r="T127"/>
  <c r="R127"/>
  <c r="P127"/>
  <c r="BK127"/>
  <c r="J127"/>
  <c r="BE127" s="1"/>
  <c r="BI126"/>
  <c r="BH126"/>
  <c r="BG126"/>
  <c r="BF126"/>
  <c r="T126"/>
  <c r="R126"/>
  <c r="P126"/>
  <c r="BK126"/>
  <c r="J126"/>
  <c r="BE126" s="1"/>
  <c r="BI125"/>
  <c r="BH125"/>
  <c r="BG125"/>
  <c r="BF125"/>
  <c r="T125"/>
  <c r="R125"/>
  <c r="P125"/>
  <c r="BK125"/>
  <c r="J125"/>
  <c r="BE125" s="1"/>
  <c r="BI124"/>
  <c r="BH124"/>
  <c r="BG124"/>
  <c r="BF124"/>
  <c r="T124"/>
  <c r="R124"/>
  <c r="P124"/>
  <c r="BK124"/>
  <c r="J124"/>
  <c r="BE124" s="1"/>
  <c r="BI123"/>
  <c r="BH123"/>
  <c r="BG123"/>
  <c r="BF123"/>
  <c r="T123"/>
  <c r="R123"/>
  <c r="P123"/>
  <c r="BK123"/>
  <c r="J123"/>
  <c r="BE123" s="1"/>
  <c r="BI122"/>
  <c r="BH122"/>
  <c r="BG122"/>
  <c r="BF122"/>
  <c r="T122"/>
  <c r="R122"/>
  <c r="P122"/>
  <c r="BK122"/>
  <c r="J122"/>
  <c r="BE122" s="1"/>
  <c r="BI121"/>
  <c r="BH121"/>
  <c r="BG121"/>
  <c r="BF121"/>
  <c r="BE121"/>
  <c r="T121"/>
  <c r="R121"/>
  <c r="P121"/>
  <c r="BK121"/>
  <c r="J121"/>
  <c r="BI120"/>
  <c r="BH120"/>
  <c r="BG120"/>
  <c r="BF120"/>
  <c r="BE120"/>
  <c r="T120"/>
  <c r="R120"/>
  <c r="P120"/>
  <c r="BK120"/>
  <c r="J120"/>
  <c r="BI119"/>
  <c r="BH119"/>
  <c r="BG119"/>
  <c r="BF119"/>
  <c r="BE119"/>
  <c r="T119"/>
  <c r="R119"/>
  <c r="P119"/>
  <c r="BK119"/>
  <c r="J119"/>
  <c r="BI118"/>
  <c r="BH118"/>
  <c r="BG118"/>
  <c r="BF118"/>
  <c r="BE118"/>
  <c r="T118"/>
  <c r="T117" s="1"/>
  <c r="R118"/>
  <c r="R117" s="1"/>
  <c r="P118"/>
  <c r="P117" s="1"/>
  <c r="BK118"/>
  <c r="BK117" s="1"/>
  <c r="J117" s="1"/>
  <c r="J66" s="1"/>
  <c r="J118"/>
  <c r="BI116"/>
  <c r="BH116"/>
  <c r="BG116"/>
  <c r="BF116"/>
  <c r="T116"/>
  <c r="R116"/>
  <c r="P116"/>
  <c r="BK116"/>
  <c r="J116"/>
  <c r="BE116" s="1"/>
  <c r="BI115"/>
  <c r="BH115"/>
  <c r="BG115"/>
  <c r="BF115"/>
  <c r="T115"/>
  <c r="R115"/>
  <c r="P115"/>
  <c r="BK115"/>
  <c r="J115"/>
  <c r="BE115" s="1"/>
  <c r="BI114"/>
  <c r="BH114"/>
  <c r="BG114"/>
  <c r="BF114"/>
  <c r="T114"/>
  <c r="R114"/>
  <c r="P114"/>
  <c r="BK114"/>
  <c r="J114"/>
  <c r="BE114" s="1"/>
  <c r="BI113"/>
  <c r="BH113"/>
  <c r="BG113"/>
  <c r="BF113"/>
  <c r="T113"/>
  <c r="R113"/>
  <c r="P113"/>
  <c r="BK113"/>
  <c r="J113"/>
  <c r="BE113" s="1"/>
  <c r="BI112"/>
  <c r="BH112"/>
  <c r="BG112"/>
  <c r="BF112"/>
  <c r="BE112"/>
  <c r="T112"/>
  <c r="R112"/>
  <c r="P112"/>
  <c r="BK112"/>
  <c r="J112"/>
  <c r="BI111"/>
  <c r="BH111"/>
  <c r="BG111"/>
  <c r="BF111"/>
  <c r="BE111"/>
  <c r="T111"/>
  <c r="R111"/>
  <c r="P111"/>
  <c r="BK111"/>
  <c r="J111"/>
  <c r="BI110"/>
  <c r="BH110"/>
  <c r="BG110"/>
  <c r="BF110"/>
  <c r="BE110"/>
  <c r="T110"/>
  <c r="R110"/>
  <c r="P110"/>
  <c r="BK110"/>
  <c r="J110"/>
  <c r="BI109"/>
  <c r="BH109"/>
  <c r="BG109"/>
  <c r="BF109"/>
  <c r="BE109"/>
  <c r="T109"/>
  <c r="T108" s="1"/>
  <c r="R109"/>
  <c r="R108" s="1"/>
  <c r="P109"/>
  <c r="P108" s="1"/>
  <c r="BK109"/>
  <c r="BK108" s="1"/>
  <c r="J108" s="1"/>
  <c r="J65" s="1"/>
  <c r="J109"/>
  <c r="BI107"/>
  <c r="BH107"/>
  <c r="BG107"/>
  <c r="BF107"/>
  <c r="T107"/>
  <c r="T106" s="1"/>
  <c r="R107"/>
  <c r="R106" s="1"/>
  <c r="P107"/>
  <c r="P106" s="1"/>
  <c r="BK107"/>
  <c r="BK106" s="1"/>
  <c r="J106" s="1"/>
  <c r="J64" s="1"/>
  <c r="J107"/>
  <c r="BE107" s="1"/>
  <c r="BI105"/>
  <c r="BH105"/>
  <c r="BG105"/>
  <c r="BF105"/>
  <c r="BE105"/>
  <c r="T105"/>
  <c r="T104" s="1"/>
  <c r="R105"/>
  <c r="R104" s="1"/>
  <c r="P105"/>
  <c r="P104" s="1"/>
  <c r="BK105"/>
  <c r="BK104" s="1"/>
  <c r="J104" s="1"/>
  <c r="J63" s="1"/>
  <c r="J105"/>
  <c r="BI103"/>
  <c r="BH103"/>
  <c r="BG103"/>
  <c r="BF103"/>
  <c r="T103"/>
  <c r="R103"/>
  <c r="P103"/>
  <c r="BK103"/>
  <c r="J103"/>
  <c r="BE103" s="1"/>
  <c r="BI102"/>
  <c r="BH102"/>
  <c r="BG102"/>
  <c r="BF102"/>
  <c r="T102"/>
  <c r="R102"/>
  <c r="P102"/>
  <c r="BK102"/>
  <c r="J102"/>
  <c r="BE102" s="1"/>
  <c r="BI101"/>
  <c r="BH101"/>
  <c r="BG101"/>
  <c r="BF101"/>
  <c r="T101"/>
  <c r="R101"/>
  <c r="P101"/>
  <c r="BK101"/>
  <c r="J101"/>
  <c r="BE101" s="1"/>
  <c r="BI100"/>
  <c r="BH100"/>
  <c r="BG100"/>
  <c r="BF100"/>
  <c r="T100"/>
  <c r="R100"/>
  <c r="P100"/>
  <c r="BK100"/>
  <c r="J100"/>
  <c r="BE100" s="1"/>
  <c r="BI99"/>
  <c r="BH99"/>
  <c r="BG99"/>
  <c r="BF99"/>
  <c r="T99"/>
  <c r="T98" s="1"/>
  <c r="R99"/>
  <c r="R98" s="1"/>
  <c r="P99"/>
  <c r="P98" s="1"/>
  <c r="BK99"/>
  <c r="BK98" s="1"/>
  <c r="J98" s="1"/>
  <c r="J62" s="1"/>
  <c r="J99"/>
  <c r="BE99" s="1"/>
  <c r="BI97"/>
  <c r="BH97"/>
  <c r="BG97"/>
  <c r="BF97"/>
  <c r="T97"/>
  <c r="R97"/>
  <c r="P97"/>
  <c r="BK97"/>
  <c r="J97"/>
  <c r="BE97" s="1"/>
  <c r="BI96"/>
  <c r="F36" s="1"/>
  <c r="BD66" i="1" s="1"/>
  <c r="BH96" i="13"/>
  <c r="F35" s="1"/>
  <c r="BC66" i="1" s="1"/>
  <c r="BG96" i="13"/>
  <c r="F34" s="1"/>
  <c r="BB66" i="1" s="1"/>
  <c r="BF96" i="13"/>
  <c r="J33" s="1"/>
  <c r="AW66" i="1" s="1"/>
  <c r="BE96" i="13"/>
  <c r="J32" s="1"/>
  <c r="AV66" i="1" s="1"/>
  <c r="T96" i="13"/>
  <c r="T95" s="1"/>
  <c r="T94" s="1"/>
  <c r="R96"/>
  <c r="R95" s="1"/>
  <c r="R94" s="1"/>
  <c r="P96"/>
  <c r="P95" s="1"/>
  <c r="P94" s="1"/>
  <c r="AU66" i="1" s="1"/>
  <c r="BK96" i="13"/>
  <c r="BK95" s="1"/>
  <c r="J96"/>
  <c r="F88"/>
  <c r="E86"/>
  <c r="F53"/>
  <c r="E51"/>
  <c r="J23"/>
  <c r="E23"/>
  <c r="J55" s="1"/>
  <c r="J22"/>
  <c r="J20"/>
  <c r="E20"/>
  <c r="F91" s="1"/>
  <c r="J19"/>
  <c r="J17"/>
  <c r="E17"/>
  <c r="F90" s="1"/>
  <c r="J16"/>
  <c r="J14"/>
  <c r="J53" s="1"/>
  <c r="E7"/>
  <c r="E82" s="1"/>
  <c r="AY65" i="1"/>
  <c r="AX65"/>
  <c r="BI187" i="12"/>
  <c r="BH187"/>
  <c r="BG187"/>
  <c r="BF187"/>
  <c r="BE187"/>
  <c r="T187"/>
  <c r="R187"/>
  <c r="P187"/>
  <c r="BK187"/>
  <c r="J187"/>
  <c r="BI186"/>
  <c r="BH186"/>
  <c r="BG186"/>
  <c r="BF186"/>
  <c r="BE186"/>
  <c r="T186"/>
  <c r="T185" s="1"/>
  <c r="T184" s="1"/>
  <c r="R186"/>
  <c r="R185" s="1"/>
  <c r="R184" s="1"/>
  <c r="P186"/>
  <c r="P185" s="1"/>
  <c r="P184" s="1"/>
  <c r="BK186"/>
  <c r="BK185" s="1"/>
  <c r="J186"/>
  <c r="BI183"/>
  <c r="BH183"/>
  <c r="BG183"/>
  <c r="BF183"/>
  <c r="BE183"/>
  <c r="T183"/>
  <c r="T182" s="1"/>
  <c r="R183"/>
  <c r="R182" s="1"/>
  <c r="P183"/>
  <c r="P182" s="1"/>
  <c r="BK183"/>
  <c r="BK182" s="1"/>
  <c r="J182" s="1"/>
  <c r="J74" s="1"/>
  <c r="J183"/>
  <c r="BI181"/>
  <c r="BH181"/>
  <c r="BG181"/>
  <c r="BF181"/>
  <c r="T181"/>
  <c r="R181"/>
  <c r="P181"/>
  <c r="BK181"/>
  <c r="J181"/>
  <c r="BE181" s="1"/>
  <c r="BI180"/>
  <c r="BH180"/>
  <c r="BG180"/>
  <c r="BF180"/>
  <c r="T180"/>
  <c r="T179" s="1"/>
  <c r="R180"/>
  <c r="R179" s="1"/>
  <c r="P180"/>
  <c r="P179" s="1"/>
  <c r="BK180"/>
  <c r="BK179" s="1"/>
  <c r="J179" s="1"/>
  <c r="J73" s="1"/>
  <c r="J180"/>
  <c r="BE180" s="1"/>
  <c r="BI178"/>
  <c r="BH178"/>
  <c r="BG178"/>
  <c r="BF178"/>
  <c r="BE178"/>
  <c r="T178"/>
  <c r="R178"/>
  <c r="P178"/>
  <c r="BK178"/>
  <c r="J178"/>
  <c r="BI177"/>
  <c r="BH177"/>
  <c r="BG177"/>
  <c r="BF177"/>
  <c r="BE177"/>
  <c r="T177"/>
  <c r="R177"/>
  <c r="P177"/>
  <c r="BK177"/>
  <c r="J177"/>
  <c r="BI176"/>
  <c r="BH176"/>
  <c r="BG176"/>
  <c r="BF176"/>
  <c r="BE176"/>
  <c r="T176"/>
  <c r="R176"/>
  <c r="P176"/>
  <c r="BK176"/>
  <c r="J176"/>
  <c r="BI175"/>
  <c r="BH175"/>
  <c r="BG175"/>
  <c r="BF175"/>
  <c r="BE175"/>
  <c r="T175"/>
  <c r="R175"/>
  <c r="P175"/>
  <c r="BK175"/>
  <c r="J175"/>
  <c r="BI174"/>
  <c r="BH174"/>
  <c r="BG174"/>
  <c r="BF174"/>
  <c r="BE174"/>
  <c r="T174"/>
  <c r="R174"/>
  <c r="P174"/>
  <c r="BK174"/>
  <c r="J174"/>
  <c r="BI173"/>
  <c r="BH173"/>
  <c r="BG173"/>
  <c r="BF173"/>
  <c r="BE173"/>
  <c r="T173"/>
  <c r="T172" s="1"/>
  <c r="R173"/>
  <c r="R172" s="1"/>
  <c r="P173"/>
  <c r="P172" s="1"/>
  <c r="BK173"/>
  <c r="BK172" s="1"/>
  <c r="J172" s="1"/>
  <c r="J72" s="1"/>
  <c r="J173"/>
  <c r="BI171"/>
  <c r="BH171"/>
  <c r="BG171"/>
  <c r="BF171"/>
  <c r="T171"/>
  <c r="R171"/>
  <c r="P171"/>
  <c r="BK171"/>
  <c r="J171"/>
  <c r="BE171" s="1"/>
  <c r="BI170"/>
  <c r="BH170"/>
  <c r="BG170"/>
  <c r="BF170"/>
  <c r="T170"/>
  <c r="R170"/>
  <c r="P170"/>
  <c r="BK170"/>
  <c r="J170"/>
  <c r="BE170" s="1"/>
  <c r="BI169"/>
  <c r="BH169"/>
  <c r="BG169"/>
  <c r="BF169"/>
  <c r="T169"/>
  <c r="R169"/>
  <c r="P169"/>
  <c r="BK169"/>
  <c r="J169"/>
  <c r="BE169" s="1"/>
  <c r="BI168"/>
  <c r="BH168"/>
  <c r="BG168"/>
  <c r="BF168"/>
  <c r="T168"/>
  <c r="R168"/>
  <c r="P168"/>
  <c r="BK168"/>
  <c r="J168"/>
  <c r="BE168" s="1"/>
  <c r="BI167"/>
  <c r="BH167"/>
  <c r="BG167"/>
  <c r="BF167"/>
  <c r="T167"/>
  <c r="T166" s="1"/>
  <c r="R167"/>
  <c r="R166" s="1"/>
  <c r="P167"/>
  <c r="P166" s="1"/>
  <c r="BK167"/>
  <c r="BK166" s="1"/>
  <c r="J166" s="1"/>
  <c r="J71" s="1"/>
  <c r="J167"/>
  <c r="BE167" s="1"/>
  <c r="BI165"/>
  <c r="BH165"/>
  <c r="BG165"/>
  <c r="BF165"/>
  <c r="BE165"/>
  <c r="T165"/>
  <c r="R165"/>
  <c r="P165"/>
  <c r="BK165"/>
  <c r="J165"/>
  <c r="BI163"/>
  <c r="BH163"/>
  <c r="BG163"/>
  <c r="BF163"/>
  <c r="BE163"/>
  <c r="T163"/>
  <c r="R163"/>
  <c r="P163"/>
  <c r="BK163"/>
  <c r="J163"/>
  <c r="BI162"/>
  <c r="BH162"/>
  <c r="BG162"/>
  <c r="BF162"/>
  <c r="BE162"/>
  <c r="T162"/>
  <c r="R162"/>
  <c r="P162"/>
  <c r="BK162"/>
  <c r="J162"/>
  <c r="BI161"/>
  <c r="BH161"/>
  <c r="BG161"/>
  <c r="BF161"/>
  <c r="BE161"/>
  <c r="T161"/>
  <c r="R161"/>
  <c r="P161"/>
  <c r="BK161"/>
  <c r="J161"/>
  <c r="BI160"/>
  <c r="BH160"/>
  <c r="BG160"/>
  <c r="BF160"/>
  <c r="BE160"/>
  <c r="T160"/>
  <c r="R160"/>
  <c r="P160"/>
  <c r="BK160"/>
  <c r="J160"/>
  <c r="BI159"/>
  <c r="BH159"/>
  <c r="BG159"/>
  <c r="BF159"/>
  <c r="BE159"/>
  <c r="T159"/>
  <c r="R159"/>
  <c r="P159"/>
  <c r="BK159"/>
  <c r="J159"/>
  <c r="BI158"/>
  <c r="BH158"/>
  <c r="BG158"/>
  <c r="BF158"/>
  <c r="BE158"/>
  <c r="T158"/>
  <c r="R158"/>
  <c r="P158"/>
  <c r="BK158"/>
  <c r="J158"/>
  <c r="BI157"/>
  <c r="BH157"/>
  <c r="BG157"/>
  <c r="BF157"/>
  <c r="BE157"/>
  <c r="T157"/>
  <c r="R157"/>
  <c r="P157"/>
  <c r="BK157"/>
  <c r="J157"/>
  <c r="BI156"/>
  <c r="BH156"/>
  <c r="BG156"/>
  <c r="BF156"/>
  <c r="BE156"/>
  <c r="T156"/>
  <c r="R156"/>
  <c r="P156"/>
  <c r="BK156"/>
  <c r="J156"/>
  <c r="BI155"/>
  <c r="BH155"/>
  <c r="BG155"/>
  <c r="BF155"/>
  <c r="BE155"/>
  <c r="T155"/>
  <c r="T154" s="1"/>
  <c r="R155"/>
  <c r="R154" s="1"/>
  <c r="P155"/>
  <c r="P154" s="1"/>
  <c r="BK155"/>
  <c r="BK154" s="1"/>
  <c r="J154" s="1"/>
  <c r="J70" s="1"/>
  <c r="J155"/>
  <c r="BI153"/>
  <c r="BH153"/>
  <c r="BG153"/>
  <c r="BF153"/>
  <c r="T153"/>
  <c r="R153"/>
  <c r="P153"/>
  <c r="BK153"/>
  <c r="J153"/>
  <c r="BE153" s="1"/>
  <c r="BI152"/>
  <c r="BH152"/>
  <c r="BG152"/>
  <c r="BF152"/>
  <c r="T152"/>
  <c r="R152"/>
  <c r="P152"/>
  <c r="BK152"/>
  <c r="J152"/>
  <c r="BE152" s="1"/>
  <c r="BI151"/>
  <c r="BH151"/>
  <c r="BG151"/>
  <c r="BF151"/>
  <c r="T151"/>
  <c r="R151"/>
  <c r="P151"/>
  <c r="BK151"/>
  <c r="J151"/>
  <c r="BE151" s="1"/>
  <c r="BI150"/>
  <c r="BH150"/>
  <c r="BG150"/>
  <c r="BF150"/>
  <c r="T150"/>
  <c r="R150"/>
  <c r="P150"/>
  <c r="BK150"/>
  <c r="J150"/>
  <c r="BE150" s="1"/>
  <c r="BI149"/>
  <c r="BH149"/>
  <c r="BG149"/>
  <c r="BF149"/>
  <c r="T149"/>
  <c r="R149"/>
  <c r="P149"/>
  <c r="BK149"/>
  <c r="J149"/>
  <c r="BE149" s="1"/>
  <c r="BI148"/>
  <c r="BH148"/>
  <c r="BG148"/>
  <c r="BF148"/>
  <c r="T148"/>
  <c r="R148"/>
  <c r="P148"/>
  <c r="BK148"/>
  <c r="J148"/>
  <c r="BE148" s="1"/>
  <c r="BI147"/>
  <c r="BH147"/>
  <c r="BG147"/>
  <c r="BF147"/>
  <c r="T147"/>
  <c r="T146" s="1"/>
  <c r="R147"/>
  <c r="R146" s="1"/>
  <c r="P147"/>
  <c r="P146" s="1"/>
  <c r="BK147"/>
  <c r="BK146" s="1"/>
  <c r="J146" s="1"/>
  <c r="J69" s="1"/>
  <c r="J147"/>
  <c r="BE147" s="1"/>
  <c r="BI145"/>
  <c r="BH145"/>
  <c r="BG145"/>
  <c r="BF145"/>
  <c r="BE145"/>
  <c r="T145"/>
  <c r="R145"/>
  <c r="P145"/>
  <c r="BK145"/>
  <c r="J145"/>
  <c r="BI144"/>
  <c r="BH144"/>
  <c r="BG144"/>
  <c r="BF144"/>
  <c r="BE144"/>
  <c r="T144"/>
  <c r="R144"/>
  <c r="P144"/>
  <c r="BK144"/>
  <c r="J144"/>
  <c r="BI143"/>
  <c r="BH143"/>
  <c r="BG143"/>
  <c r="BF143"/>
  <c r="BE143"/>
  <c r="T143"/>
  <c r="R143"/>
  <c r="P143"/>
  <c r="BK143"/>
  <c r="J143"/>
  <c r="BI142"/>
  <c r="BH142"/>
  <c r="BG142"/>
  <c r="BF142"/>
  <c r="BE142"/>
  <c r="T142"/>
  <c r="R142"/>
  <c r="P142"/>
  <c r="BK142"/>
  <c r="J142"/>
  <c r="BI141"/>
  <c r="BH141"/>
  <c r="BG141"/>
  <c r="BF141"/>
  <c r="BE141"/>
  <c r="T141"/>
  <c r="R141"/>
  <c r="P141"/>
  <c r="BK141"/>
  <c r="J141"/>
  <c r="BI140"/>
  <c r="BH140"/>
  <c r="BG140"/>
  <c r="BF140"/>
  <c r="BE140"/>
  <c r="T140"/>
  <c r="R140"/>
  <c r="P140"/>
  <c r="BK140"/>
  <c r="J140"/>
  <c r="BI139"/>
  <c r="BH139"/>
  <c r="BG139"/>
  <c r="BF139"/>
  <c r="BE139"/>
  <c r="T139"/>
  <c r="R139"/>
  <c r="P139"/>
  <c r="BK139"/>
  <c r="J139"/>
  <c r="BI138"/>
  <c r="BH138"/>
  <c r="BG138"/>
  <c r="BF138"/>
  <c r="BE138"/>
  <c r="T138"/>
  <c r="R138"/>
  <c r="P138"/>
  <c r="BK138"/>
  <c r="J138"/>
  <c r="BI137"/>
  <c r="BH137"/>
  <c r="BG137"/>
  <c r="BF137"/>
  <c r="BE137"/>
  <c r="T137"/>
  <c r="R137"/>
  <c r="P137"/>
  <c r="BK137"/>
  <c r="J137"/>
  <c r="BI136"/>
  <c r="BH136"/>
  <c r="BG136"/>
  <c r="BF136"/>
  <c r="BE136"/>
  <c r="T136"/>
  <c r="R136"/>
  <c r="P136"/>
  <c r="BK136"/>
  <c r="J136"/>
  <c r="BI135"/>
  <c r="BH135"/>
  <c r="BG135"/>
  <c r="BF135"/>
  <c r="BE135"/>
  <c r="T135"/>
  <c r="R135"/>
  <c r="P135"/>
  <c r="BK135"/>
  <c r="J135"/>
  <c r="BI134"/>
  <c r="BH134"/>
  <c r="BG134"/>
  <c r="BF134"/>
  <c r="BE134"/>
  <c r="T134"/>
  <c r="R134"/>
  <c r="P134"/>
  <c r="BK134"/>
  <c r="J134"/>
  <c r="BI133"/>
  <c r="BH133"/>
  <c r="BG133"/>
  <c r="BF133"/>
  <c r="BE133"/>
  <c r="T133"/>
  <c r="T132" s="1"/>
  <c r="T131" s="1"/>
  <c r="R133"/>
  <c r="R132" s="1"/>
  <c r="R131" s="1"/>
  <c r="P133"/>
  <c r="P132" s="1"/>
  <c r="P131" s="1"/>
  <c r="BK133"/>
  <c r="BK132" s="1"/>
  <c r="J133"/>
  <c r="BI130"/>
  <c r="BH130"/>
  <c r="BG130"/>
  <c r="BF130"/>
  <c r="BE130"/>
  <c r="T130"/>
  <c r="R130"/>
  <c r="P130"/>
  <c r="BK130"/>
  <c r="J130"/>
  <c r="BI129"/>
  <c r="BH129"/>
  <c r="BG129"/>
  <c r="BF129"/>
  <c r="BE129"/>
  <c r="T129"/>
  <c r="R129"/>
  <c r="P129"/>
  <c r="BK129"/>
  <c r="J129"/>
  <c r="BI128"/>
  <c r="BH128"/>
  <c r="BG128"/>
  <c r="BF128"/>
  <c r="BE128"/>
  <c r="T128"/>
  <c r="R128"/>
  <c r="P128"/>
  <c r="BK128"/>
  <c r="J128"/>
  <c r="BI127"/>
  <c r="BH127"/>
  <c r="BG127"/>
  <c r="BF127"/>
  <c r="BE127"/>
  <c r="T127"/>
  <c r="R127"/>
  <c r="P127"/>
  <c r="BK127"/>
  <c r="J127"/>
  <c r="BI126"/>
  <c r="BH126"/>
  <c r="BG126"/>
  <c r="BF126"/>
  <c r="BE126"/>
  <c r="T126"/>
  <c r="R126"/>
  <c r="P126"/>
  <c r="BK126"/>
  <c r="J126"/>
  <c r="BI125"/>
  <c r="BH125"/>
  <c r="BG125"/>
  <c r="BF125"/>
  <c r="BE125"/>
  <c r="T125"/>
  <c r="R125"/>
  <c r="P125"/>
  <c r="BK125"/>
  <c r="J125"/>
  <c r="BI124"/>
  <c r="BH124"/>
  <c r="BG124"/>
  <c r="BF124"/>
  <c r="BE124"/>
  <c r="T124"/>
  <c r="R124"/>
  <c r="P124"/>
  <c r="BK124"/>
  <c r="J124"/>
  <c r="BI123"/>
  <c r="BH123"/>
  <c r="BG123"/>
  <c r="BF123"/>
  <c r="BE123"/>
  <c r="T123"/>
  <c r="R123"/>
  <c r="P123"/>
  <c r="BK123"/>
  <c r="J123"/>
  <c r="BI122"/>
  <c r="BH122"/>
  <c r="BG122"/>
  <c r="BF122"/>
  <c r="BE122"/>
  <c r="T122"/>
  <c r="R122"/>
  <c r="P122"/>
  <c r="BK122"/>
  <c r="J122"/>
  <c r="BI121"/>
  <c r="BH121"/>
  <c r="BG121"/>
  <c r="BF121"/>
  <c r="BE121"/>
  <c r="T121"/>
  <c r="R121"/>
  <c r="P121"/>
  <c r="BK121"/>
  <c r="J121"/>
  <c r="BI120"/>
  <c r="BH120"/>
  <c r="BG120"/>
  <c r="BF120"/>
  <c r="BE120"/>
  <c r="T120"/>
  <c r="R120"/>
  <c r="P120"/>
  <c r="BK120"/>
  <c r="J120"/>
  <c r="BI119"/>
  <c r="BH119"/>
  <c r="BG119"/>
  <c r="BF119"/>
  <c r="BE119"/>
  <c r="T119"/>
  <c r="R119"/>
  <c r="P119"/>
  <c r="BK119"/>
  <c r="J119"/>
  <c r="BI118"/>
  <c r="BH118"/>
  <c r="BG118"/>
  <c r="BF118"/>
  <c r="BE118"/>
  <c r="T118"/>
  <c r="R118"/>
  <c r="P118"/>
  <c r="BK118"/>
  <c r="J118"/>
  <c r="BI117"/>
  <c r="BH117"/>
  <c r="BG117"/>
  <c r="BF117"/>
  <c r="BE117"/>
  <c r="T117"/>
  <c r="R117"/>
  <c r="P117"/>
  <c r="BK117"/>
  <c r="J117"/>
  <c r="BI116"/>
  <c r="BH116"/>
  <c r="BG116"/>
  <c r="BF116"/>
  <c r="BE116"/>
  <c r="T116"/>
  <c r="R116"/>
  <c r="P116"/>
  <c r="BK116"/>
  <c r="J116"/>
  <c r="BI115"/>
  <c r="BH115"/>
  <c r="BG115"/>
  <c r="BF115"/>
  <c r="BE115"/>
  <c r="T115"/>
  <c r="R115"/>
  <c r="P115"/>
  <c r="BK115"/>
  <c r="J115"/>
  <c r="BI114"/>
  <c r="BH114"/>
  <c r="BG114"/>
  <c r="BF114"/>
  <c r="BE114"/>
  <c r="T114"/>
  <c r="R114"/>
  <c r="P114"/>
  <c r="BK114"/>
  <c r="J114"/>
  <c r="BI113"/>
  <c r="BH113"/>
  <c r="BG113"/>
  <c r="BF113"/>
  <c r="BE113"/>
  <c r="T113"/>
  <c r="R113"/>
  <c r="P113"/>
  <c r="BK113"/>
  <c r="J113"/>
  <c r="BI112"/>
  <c r="BH112"/>
  <c r="BG112"/>
  <c r="BF112"/>
  <c r="BE112"/>
  <c r="T112"/>
  <c r="R112"/>
  <c r="P112"/>
  <c r="BK112"/>
  <c r="J112"/>
  <c r="BI111"/>
  <c r="BH111"/>
  <c r="BG111"/>
  <c r="BF111"/>
  <c r="BE111"/>
  <c r="T111"/>
  <c r="R111"/>
  <c r="P111"/>
  <c r="BK111"/>
  <c r="J111"/>
  <c r="BI110"/>
  <c r="BH110"/>
  <c r="BG110"/>
  <c r="BF110"/>
  <c r="BE110"/>
  <c r="T110"/>
  <c r="T109" s="1"/>
  <c r="T108" s="1"/>
  <c r="R110"/>
  <c r="R109" s="1"/>
  <c r="R108" s="1"/>
  <c r="P110"/>
  <c r="P109" s="1"/>
  <c r="P108" s="1"/>
  <c r="BK110"/>
  <c r="BK109" s="1"/>
  <c r="J110"/>
  <c r="BI107"/>
  <c r="BH107"/>
  <c r="BG107"/>
  <c r="BF107"/>
  <c r="BE107"/>
  <c r="T107"/>
  <c r="T106" s="1"/>
  <c r="R107"/>
  <c r="R106" s="1"/>
  <c r="P107"/>
  <c r="P106" s="1"/>
  <c r="BK107"/>
  <c r="BK106" s="1"/>
  <c r="J106" s="1"/>
  <c r="J64" s="1"/>
  <c r="J107"/>
  <c r="BI105"/>
  <c r="BH105"/>
  <c r="BG105"/>
  <c r="BF105"/>
  <c r="T105"/>
  <c r="R105"/>
  <c r="P105"/>
  <c r="BK105"/>
  <c r="J105"/>
  <c r="BE105" s="1"/>
  <c r="BI104"/>
  <c r="BH104"/>
  <c r="BG104"/>
  <c r="BF104"/>
  <c r="T104"/>
  <c r="R104"/>
  <c r="P104"/>
  <c r="BK104"/>
  <c r="J104"/>
  <c r="BE104" s="1"/>
  <c r="BI103"/>
  <c r="BH103"/>
  <c r="BG103"/>
  <c r="BF103"/>
  <c r="T103"/>
  <c r="R103"/>
  <c r="P103"/>
  <c r="BK103"/>
  <c r="J103"/>
  <c r="BE103" s="1"/>
  <c r="BI102"/>
  <c r="F36" s="1"/>
  <c r="BD65" i="1" s="1"/>
  <c r="BH102" i="12"/>
  <c r="F35" s="1"/>
  <c r="BC65" i="1" s="1"/>
  <c r="BG102" i="12"/>
  <c r="F34" s="1"/>
  <c r="BB65" i="1" s="1"/>
  <c r="BF102" i="12"/>
  <c r="F33" s="1"/>
  <c r="BA65" i="1" s="1"/>
  <c r="T102" i="12"/>
  <c r="T101" s="1"/>
  <c r="T100" s="1"/>
  <c r="T99" s="1"/>
  <c r="T98" s="1"/>
  <c r="R102"/>
  <c r="R101" s="1"/>
  <c r="R100" s="1"/>
  <c r="R99" s="1"/>
  <c r="R98" s="1"/>
  <c r="P102"/>
  <c r="P101" s="1"/>
  <c r="P100" s="1"/>
  <c r="P99" s="1"/>
  <c r="P98" s="1"/>
  <c r="AU65" i="1" s="1"/>
  <c r="BK102" i="12"/>
  <c r="BK101" s="1"/>
  <c r="J102"/>
  <c r="BE102" s="1"/>
  <c r="F95"/>
  <c r="F92"/>
  <c r="E90"/>
  <c r="E86"/>
  <c r="F53"/>
  <c r="E51"/>
  <c r="J23"/>
  <c r="E23"/>
  <c r="J94" s="1"/>
  <c r="J22"/>
  <c r="J20"/>
  <c r="E20"/>
  <c r="F56" s="1"/>
  <c r="J19"/>
  <c r="J17"/>
  <c r="E17"/>
  <c r="F55" s="1"/>
  <c r="J16"/>
  <c r="J14"/>
  <c r="J92" s="1"/>
  <c r="E7"/>
  <c r="E47" s="1"/>
  <c r="T177" i="11"/>
  <c r="P177"/>
  <c r="AY64" i="1"/>
  <c r="AX64"/>
  <c r="BI182" i="11"/>
  <c r="BH182"/>
  <c r="BG182"/>
  <c r="BF182"/>
  <c r="BE182"/>
  <c r="T182"/>
  <c r="R182"/>
  <c r="P182"/>
  <c r="BK182"/>
  <c r="J182"/>
  <c r="BI181"/>
  <c r="BH181"/>
  <c r="BG181"/>
  <c r="BF181"/>
  <c r="BE181"/>
  <c r="T181"/>
  <c r="R181"/>
  <c r="P181"/>
  <c r="BK181"/>
  <c r="J181"/>
  <c r="BI180"/>
  <c r="BH180"/>
  <c r="BG180"/>
  <c r="BF180"/>
  <c r="BE180"/>
  <c r="T180"/>
  <c r="R180"/>
  <c r="P180"/>
  <c r="BK180"/>
  <c r="J180"/>
  <c r="BI179"/>
  <c r="BH179"/>
  <c r="BG179"/>
  <c r="BF179"/>
  <c r="BE179"/>
  <c r="T179"/>
  <c r="R179"/>
  <c r="P179"/>
  <c r="BK179"/>
  <c r="J179"/>
  <c r="BI178"/>
  <c r="BH178"/>
  <c r="BG178"/>
  <c r="BF178"/>
  <c r="BE178"/>
  <c r="T178"/>
  <c r="R178"/>
  <c r="R177" s="1"/>
  <c r="P178"/>
  <c r="BK178"/>
  <c r="BK177" s="1"/>
  <c r="J177" s="1"/>
  <c r="J67" s="1"/>
  <c r="J178"/>
  <c r="BI176"/>
  <c r="BH176"/>
  <c r="BG176"/>
  <c r="BF176"/>
  <c r="T176"/>
  <c r="R176"/>
  <c r="P176"/>
  <c r="BK176"/>
  <c r="J176"/>
  <c r="BE176" s="1"/>
  <c r="BI175"/>
  <c r="BH175"/>
  <c r="BG175"/>
  <c r="BF175"/>
  <c r="T175"/>
  <c r="R175"/>
  <c r="P175"/>
  <c r="BK175"/>
  <c r="J175"/>
  <c r="BE175" s="1"/>
  <c r="BI174"/>
  <c r="BH174"/>
  <c r="BG174"/>
  <c r="BF174"/>
  <c r="T174"/>
  <c r="R174"/>
  <c r="P174"/>
  <c r="BK174"/>
  <c r="J174"/>
  <c r="BE174" s="1"/>
  <c r="BI173"/>
  <c r="BH173"/>
  <c r="BG173"/>
  <c r="BF173"/>
  <c r="T173"/>
  <c r="R173"/>
  <c r="P173"/>
  <c r="BK173"/>
  <c r="J173"/>
  <c r="BE173" s="1"/>
  <c r="BI172"/>
  <c r="BH172"/>
  <c r="BG172"/>
  <c r="BF172"/>
  <c r="T172"/>
  <c r="R172"/>
  <c r="P172"/>
  <c r="BK172"/>
  <c r="J172"/>
  <c r="BE172" s="1"/>
  <c r="BI171"/>
  <c r="BH171"/>
  <c r="BG171"/>
  <c r="BF171"/>
  <c r="T171"/>
  <c r="R171"/>
  <c r="P171"/>
  <c r="BK171"/>
  <c r="J171"/>
  <c r="BE171" s="1"/>
  <c r="BI170"/>
  <c r="BH170"/>
  <c r="BG170"/>
  <c r="BF170"/>
  <c r="T170"/>
  <c r="R170"/>
  <c r="P170"/>
  <c r="BK170"/>
  <c r="J170"/>
  <c r="BE170" s="1"/>
  <c r="BI169"/>
  <c r="BH169"/>
  <c r="BG169"/>
  <c r="BF169"/>
  <c r="T169"/>
  <c r="T168" s="1"/>
  <c r="R169"/>
  <c r="R168" s="1"/>
  <c r="P169"/>
  <c r="P168" s="1"/>
  <c r="BK169"/>
  <c r="BK168" s="1"/>
  <c r="J168" s="1"/>
  <c r="J66" s="1"/>
  <c r="J169"/>
  <c r="BE169" s="1"/>
  <c r="BI167"/>
  <c r="BH167"/>
  <c r="BG167"/>
  <c r="BF167"/>
  <c r="BE167"/>
  <c r="T167"/>
  <c r="R167"/>
  <c r="P167"/>
  <c r="BK167"/>
  <c r="J167"/>
  <c r="BI166"/>
  <c r="BH166"/>
  <c r="BG166"/>
  <c r="BF166"/>
  <c r="BE166"/>
  <c r="T166"/>
  <c r="R166"/>
  <c r="P166"/>
  <c r="BK166"/>
  <c r="J166"/>
  <c r="BI165"/>
  <c r="BH165"/>
  <c r="BG165"/>
  <c r="BF165"/>
  <c r="BE165"/>
  <c r="T165"/>
  <c r="R165"/>
  <c r="P165"/>
  <c r="BK165"/>
  <c r="J165"/>
  <c r="BI164"/>
  <c r="BH164"/>
  <c r="BG164"/>
  <c r="BF164"/>
  <c r="BE164"/>
  <c r="T164"/>
  <c r="R164"/>
  <c r="P164"/>
  <c r="BK164"/>
  <c r="J164"/>
  <c r="BI163"/>
  <c r="BH163"/>
  <c r="BG163"/>
  <c r="BF163"/>
  <c r="BE163"/>
  <c r="T163"/>
  <c r="R163"/>
  <c r="P163"/>
  <c r="BK163"/>
  <c r="J163"/>
  <c r="BI162"/>
  <c r="BH162"/>
  <c r="BG162"/>
  <c r="BF162"/>
  <c r="BE162"/>
  <c r="T162"/>
  <c r="R162"/>
  <c r="P162"/>
  <c r="BK162"/>
  <c r="J162"/>
  <c r="BI161"/>
  <c r="BH161"/>
  <c r="BG161"/>
  <c r="BF161"/>
  <c r="BE161"/>
  <c r="T161"/>
  <c r="R161"/>
  <c r="P161"/>
  <c r="BK161"/>
  <c r="J161"/>
  <c r="BI160"/>
  <c r="BH160"/>
  <c r="BG160"/>
  <c r="BF160"/>
  <c r="BE160"/>
  <c r="T160"/>
  <c r="R160"/>
  <c r="P160"/>
  <c r="BK160"/>
  <c r="J160"/>
  <c r="BI159"/>
  <c r="BH159"/>
  <c r="BG159"/>
  <c r="BF159"/>
  <c r="BE159"/>
  <c r="T159"/>
  <c r="R159"/>
  <c r="P159"/>
  <c r="BK159"/>
  <c r="J159"/>
  <c r="BI158"/>
  <c r="BH158"/>
  <c r="BG158"/>
  <c r="BF158"/>
  <c r="BE158"/>
  <c r="T158"/>
  <c r="T157" s="1"/>
  <c r="R158"/>
  <c r="R157" s="1"/>
  <c r="P158"/>
  <c r="P157" s="1"/>
  <c r="BK158"/>
  <c r="BK157" s="1"/>
  <c r="J157" s="1"/>
  <c r="J65" s="1"/>
  <c r="J158"/>
  <c r="BI156"/>
  <c r="BH156"/>
  <c r="BG156"/>
  <c r="BF156"/>
  <c r="T156"/>
  <c r="R156"/>
  <c r="P156"/>
  <c r="BK156"/>
  <c r="J156"/>
  <c r="BE156" s="1"/>
  <c r="BI155"/>
  <c r="BH155"/>
  <c r="BG155"/>
  <c r="BF155"/>
  <c r="T155"/>
  <c r="R155"/>
  <c r="P155"/>
  <c r="BK155"/>
  <c r="J155"/>
  <c r="BE155" s="1"/>
  <c r="BI154"/>
  <c r="BH154"/>
  <c r="BG154"/>
  <c r="BF154"/>
  <c r="T154"/>
  <c r="R154"/>
  <c r="P154"/>
  <c r="BK154"/>
  <c r="J154"/>
  <c r="BE154" s="1"/>
  <c r="BI153"/>
  <c r="BH153"/>
  <c r="BG153"/>
  <c r="BF153"/>
  <c r="T153"/>
  <c r="R153"/>
  <c r="P153"/>
  <c r="BK153"/>
  <c r="J153"/>
  <c r="BE153" s="1"/>
  <c r="BI152"/>
  <c r="BH152"/>
  <c r="BG152"/>
  <c r="BF152"/>
  <c r="T152"/>
  <c r="R152"/>
  <c r="P152"/>
  <c r="BK152"/>
  <c r="J152"/>
  <c r="BE152" s="1"/>
  <c r="BI151"/>
  <c r="BH151"/>
  <c r="BG151"/>
  <c r="BF151"/>
  <c r="T151"/>
  <c r="R151"/>
  <c r="P151"/>
  <c r="BK151"/>
  <c r="J151"/>
  <c r="BE151" s="1"/>
  <c r="BI150"/>
  <c r="BH150"/>
  <c r="BG150"/>
  <c r="BF150"/>
  <c r="T150"/>
  <c r="R150"/>
  <c r="P150"/>
  <c r="BK150"/>
  <c r="J150"/>
  <c r="BE150" s="1"/>
  <c r="BI149"/>
  <c r="BH149"/>
  <c r="BG149"/>
  <c r="BF149"/>
  <c r="T149"/>
  <c r="T148" s="1"/>
  <c r="R149"/>
  <c r="R148" s="1"/>
  <c r="P149"/>
  <c r="P148" s="1"/>
  <c r="BK149"/>
  <c r="BK148" s="1"/>
  <c r="J148" s="1"/>
  <c r="J64" s="1"/>
  <c r="J149"/>
  <c r="BE149" s="1"/>
  <c r="BI147"/>
  <c r="BH147"/>
  <c r="BG147"/>
  <c r="BF147"/>
  <c r="BE147"/>
  <c r="T147"/>
  <c r="R147"/>
  <c r="P147"/>
  <c r="BK147"/>
  <c r="J147"/>
  <c r="BI146"/>
  <c r="BH146"/>
  <c r="BG146"/>
  <c r="BF146"/>
  <c r="BE146"/>
  <c r="T146"/>
  <c r="R146"/>
  <c r="P146"/>
  <c r="BK146"/>
  <c r="J146"/>
  <c r="BI145"/>
  <c r="BH145"/>
  <c r="BG145"/>
  <c r="BF145"/>
  <c r="BE145"/>
  <c r="T145"/>
  <c r="R145"/>
  <c r="P145"/>
  <c r="BK145"/>
  <c r="J145"/>
  <c r="BI144"/>
  <c r="BH144"/>
  <c r="BG144"/>
  <c r="BF144"/>
  <c r="BE144"/>
  <c r="T144"/>
  <c r="R144"/>
  <c r="P144"/>
  <c r="BK144"/>
  <c r="J144"/>
  <c r="BI143"/>
  <c r="BH143"/>
  <c r="BG143"/>
  <c r="BF143"/>
  <c r="BE143"/>
  <c r="T143"/>
  <c r="R143"/>
  <c r="P143"/>
  <c r="BK143"/>
  <c r="J143"/>
  <c r="BI142"/>
  <c r="BH142"/>
  <c r="BG142"/>
  <c r="BF142"/>
  <c r="BE142"/>
  <c r="T142"/>
  <c r="R142"/>
  <c r="P142"/>
  <c r="BK142"/>
  <c r="J142"/>
  <c r="BI141"/>
  <c r="BH141"/>
  <c r="BG141"/>
  <c r="BF141"/>
  <c r="BE141"/>
  <c r="T141"/>
  <c r="R141"/>
  <c r="P141"/>
  <c r="BK141"/>
  <c r="J141"/>
  <c r="BI140"/>
  <c r="BH140"/>
  <c r="BG140"/>
  <c r="BF140"/>
  <c r="BE140"/>
  <c r="T140"/>
  <c r="R140"/>
  <c r="P140"/>
  <c r="BK140"/>
  <c r="J140"/>
  <c r="BI139"/>
  <c r="BH139"/>
  <c r="BG139"/>
  <c r="BF139"/>
  <c r="BE139"/>
  <c r="T139"/>
  <c r="R139"/>
  <c r="P139"/>
  <c r="BK139"/>
  <c r="J139"/>
  <c r="BI138"/>
  <c r="BH138"/>
  <c r="BG138"/>
  <c r="BF138"/>
  <c r="BE138"/>
  <c r="T138"/>
  <c r="R138"/>
  <c r="P138"/>
  <c r="BK138"/>
  <c r="J138"/>
  <c r="BI137"/>
  <c r="BH137"/>
  <c r="BG137"/>
  <c r="BF137"/>
  <c r="BE137"/>
  <c r="T137"/>
  <c r="R137"/>
  <c r="P137"/>
  <c r="BK137"/>
  <c r="J137"/>
  <c r="BI136"/>
  <c r="BH136"/>
  <c r="BG136"/>
  <c r="BF136"/>
  <c r="BE136"/>
  <c r="T136"/>
  <c r="R136"/>
  <c r="P136"/>
  <c r="BK136"/>
  <c r="J136"/>
  <c r="BI135"/>
  <c r="BH135"/>
  <c r="BG135"/>
  <c r="BF135"/>
  <c r="BE135"/>
  <c r="T135"/>
  <c r="R135"/>
  <c r="P135"/>
  <c r="BK135"/>
  <c r="J135"/>
  <c r="BI134"/>
  <c r="BH134"/>
  <c r="BG134"/>
  <c r="BF134"/>
  <c r="BE134"/>
  <c r="T134"/>
  <c r="R134"/>
  <c r="P134"/>
  <c r="BK134"/>
  <c r="J134"/>
  <c r="BI133"/>
  <c r="BH133"/>
  <c r="BG133"/>
  <c r="BF133"/>
  <c r="BE133"/>
  <c r="T133"/>
  <c r="R133"/>
  <c r="P133"/>
  <c r="BK133"/>
  <c r="J133"/>
  <c r="BI132"/>
  <c r="BH132"/>
  <c r="BG132"/>
  <c r="BF132"/>
  <c r="BE132"/>
  <c r="T132"/>
  <c r="R132"/>
  <c r="P132"/>
  <c r="BK132"/>
  <c r="J132"/>
  <c r="BI131"/>
  <c r="BH131"/>
  <c r="BG131"/>
  <c r="BF131"/>
  <c r="BE131"/>
  <c r="T131"/>
  <c r="R131"/>
  <c r="P131"/>
  <c r="BK131"/>
  <c r="J131"/>
  <c r="BI130"/>
  <c r="BH130"/>
  <c r="BG130"/>
  <c r="BF130"/>
  <c r="BE130"/>
  <c r="T130"/>
  <c r="R130"/>
  <c r="P130"/>
  <c r="BK130"/>
  <c r="J130"/>
  <c r="BI129"/>
  <c r="BH129"/>
  <c r="BG129"/>
  <c r="BF129"/>
  <c r="BE129"/>
  <c r="T129"/>
  <c r="R129"/>
  <c r="P129"/>
  <c r="BK129"/>
  <c r="J129"/>
  <c r="BI128"/>
  <c r="BH128"/>
  <c r="BG128"/>
  <c r="BF128"/>
  <c r="BE128"/>
  <c r="T128"/>
  <c r="R128"/>
  <c r="P128"/>
  <c r="BK128"/>
  <c r="J128"/>
  <c r="BI127"/>
  <c r="BH127"/>
  <c r="BG127"/>
  <c r="BF127"/>
  <c r="BE127"/>
  <c r="T127"/>
  <c r="R127"/>
  <c r="P127"/>
  <c r="BK127"/>
  <c r="J127"/>
  <c r="BI126"/>
  <c r="BH126"/>
  <c r="BG126"/>
  <c r="BF126"/>
  <c r="BE126"/>
  <c r="T126"/>
  <c r="R126"/>
  <c r="P126"/>
  <c r="BK126"/>
  <c r="J126"/>
  <c r="BI125"/>
  <c r="BH125"/>
  <c r="BG125"/>
  <c r="BF125"/>
  <c r="BE125"/>
  <c r="T125"/>
  <c r="R125"/>
  <c r="P125"/>
  <c r="BK125"/>
  <c r="J125"/>
  <c r="BI124"/>
  <c r="BH124"/>
  <c r="BG124"/>
  <c r="BF124"/>
  <c r="BE124"/>
  <c r="T124"/>
  <c r="R124"/>
  <c r="P124"/>
  <c r="BK124"/>
  <c r="J124"/>
  <c r="BI123"/>
  <c r="BH123"/>
  <c r="BG123"/>
  <c r="BF123"/>
  <c r="BE123"/>
  <c r="T123"/>
  <c r="R123"/>
  <c r="P123"/>
  <c r="BK123"/>
  <c r="J123"/>
  <c r="BI122"/>
  <c r="BH122"/>
  <c r="BG122"/>
  <c r="BF122"/>
  <c r="BE122"/>
  <c r="T122"/>
  <c r="T121" s="1"/>
  <c r="R122"/>
  <c r="R121" s="1"/>
  <c r="P122"/>
  <c r="P121" s="1"/>
  <c r="BK122"/>
  <c r="BK121" s="1"/>
  <c r="J121" s="1"/>
  <c r="J122"/>
  <c r="J63"/>
  <c r="BI120"/>
  <c r="BH120"/>
  <c r="BG120"/>
  <c r="BF120"/>
  <c r="T120"/>
  <c r="R120"/>
  <c r="P120"/>
  <c r="BK120"/>
  <c r="J120"/>
  <c r="BE120" s="1"/>
  <c r="BI119"/>
  <c r="BH119"/>
  <c r="BG119"/>
  <c r="BF119"/>
  <c r="T119"/>
  <c r="R119"/>
  <c r="P119"/>
  <c r="BK119"/>
  <c r="J119"/>
  <c r="BE119" s="1"/>
  <c r="BI118"/>
  <c r="BH118"/>
  <c r="BG118"/>
  <c r="BF118"/>
  <c r="T118"/>
  <c r="R118"/>
  <c r="P118"/>
  <c r="BK118"/>
  <c r="J118"/>
  <c r="BE118" s="1"/>
  <c r="BI117"/>
  <c r="BH117"/>
  <c r="BG117"/>
  <c r="BF117"/>
  <c r="T117"/>
  <c r="R117"/>
  <c r="P117"/>
  <c r="BK117"/>
  <c r="J117"/>
  <c r="BE117" s="1"/>
  <c r="BI116"/>
  <c r="BH116"/>
  <c r="BG116"/>
  <c r="BF116"/>
  <c r="T116"/>
  <c r="R116"/>
  <c r="P116"/>
  <c r="BK116"/>
  <c r="J116"/>
  <c r="BE116" s="1"/>
  <c r="BI115"/>
  <c r="BH115"/>
  <c r="BG115"/>
  <c r="BF115"/>
  <c r="T115"/>
  <c r="R115"/>
  <c r="P115"/>
  <c r="BK115"/>
  <c r="J115"/>
  <c r="BE115" s="1"/>
  <c r="BI114"/>
  <c r="BH114"/>
  <c r="BG114"/>
  <c r="BF114"/>
  <c r="T114"/>
  <c r="R114"/>
  <c r="P114"/>
  <c r="BK114"/>
  <c r="J114"/>
  <c r="BE114" s="1"/>
  <c r="BI113"/>
  <c r="BH113"/>
  <c r="BG113"/>
  <c r="BF113"/>
  <c r="T113"/>
  <c r="R113"/>
  <c r="P113"/>
  <c r="BK113"/>
  <c r="J113"/>
  <c r="BE113" s="1"/>
  <c r="BI112"/>
  <c r="BH112"/>
  <c r="BG112"/>
  <c r="BF112"/>
  <c r="T112"/>
  <c r="R112"/>
  <c r="P112"/>
  <c r="BK112"/>
  <c r="J112"/>
  <c r="BE112" s="1"/>
  <c r="BI111"/>
  <c r="BH111"/>
  <c r="BG111"/>
  <c r="BF111"/>
  <c r="T111"/>
  <c r="R111"/>
  <c r="P111"/>
  <c r="BK111"/>
  <c r="J111"/>
  <c r="BE111" s="1"/>
  <c r="BI110"/>
  <c r="BH110"/>
  <c r="BG110"/>
  <c r="BF110"/>
  <c r="T110"/>
  <c r="R110"/>
  <c r="P110"/>
  <c r="BK110"/>
  <c r="J110"/>
  <c r="BE110" s="1"/>
  <c r="BI109"/>
  <c r="BH109"/>
  <c r="BG109"/>
  <c r="BF109"/>
  <c r="T109"/>
  <c r="R109"/>
  <c r="P109"/>
  <c r="BK109"/>
  <c r="J109"/>
  <c r="BE109" s="1"/>
  <c r="BI108"/>
  <c r="BH108"/>
  <c r="BG108"/>
  <c r="BF108"/>
  <c r="T108"/>
  <c r="R108"/>
  <c r="P108"/>
  <c r="BK108"/>
  <c r="J108"/>
  <c r="BE108" s="1"/>
  <c r="BI107"/>
  <c r="BH107"/>
  <c r="BG107"/>
  <c r="BF107"/>
  <c r="T107"/>
  <c r="R107"/>
  <c r="P107"/>
  <c r="BK107"/>
  <c r="J107"/>
  <c r="BE107" s="1"/>
  <c r="BI106"/>
  <c r="BH106"/>
  <c r="BG106"/>
  <c r="BF106"/>
  <c r="T106"/>
  <c r="R106"/>
  <c r="P106"/>
  <c r="BK106"/>
  <c r="J106"/>
  <c r="BE106" s="1"/>
  <c r="BI105"/>
  <c r="BH105"/>
  <c r="BG105"/>
  <c r="BF105"/>
  <c r="T105"/>
  <c r="R105"/>
  <c r="P105"/>
  <c r="BK105"/>
  <c r="J105"/>
  <c r="BE105" s="1"/>
  <c r="BI104"/>
  <c r="BH104"/>
  <c r="BG104"/>
  <c r="BF104"/>
  <c r="T104"/>
  <c r="R104"/>
  <c r="P104"/>
  <c r="BK104"/>
  <c r="J104"/>
  <c r="BE104" s="1"/>
  <c r="BI103"/>
  <c r="BH103"/>
  <c r="BG103"/>
  <c r="BF103"/>
  <c r="T103"/>
  <c r="R103"/>
  <c r="P103"/>
  <c r="BK103"/>
  <c r="J103"/>
  <c r="BE103" s="1"/>
  <c r="BI102"/>
  <c r="BH102"/>
  <c r="BG102"/>
  <c r="BF102"/>
  <c r="T102"/>
  <c r="R102"/>
  <c r="P102"/>
  <c r="BK102"/>
  <c r="J102"/>
  <c r="BE102" s="1"/>
  <c r="BI101"/>
  <c r="BH101"/>
  <c r="BG101"/>
  <c r="BF101"/>
  <c r="T101"/>
  <c r="R101"/>
  <c r="P101"/>
  <c r="BK101"/>
  <c r="J101"/>
  <c r="BE101" s="1"/>
  <c r="BI100"/>
  <c r="BH100"/>
  <c r="BG100"/>
  <c r="BF100"/>
  <c r="T100"/>
  <c r="T99" s="1"/>
  <c r="R100"/>
  <c r="R99" s="1"/>
  <c r="P100"/>
  <c r="P99" s="1"/>
  <c r="BK100"/>
  <c r="BK99" s="1"/>
  <c r="J99" s="1"/>
  <c r="J100"/>
  <c r="BE100" s="1"/>
  <c r="J62"/>
  <c r="BI98"/>
  <c r="BH98"/>
  <c r="BG98"/>
  <c r="BF98"/>
  <c r="BE98"/>
  <c r="T98"/>
  <c r="R98"/>
  <c r="P98"/>
  <c r="BK98"/>
  <c r="J98"/>
  <c r="BI97"/>
  <c r="BH97"/>
  <c r="BG97"/>
  <c r="BF97"/>
  <c r="BE97"/>
  <c r="T97"/>
  <c r="R97"/>
  <c r="P97"/>
  <c r="BK97"/>
  <c r="J97"/>
  <c r="BI96"/>
  <c r="BH96"/>
  <c r="BG96"/>
  <c r="BF96"/>
  <c r="BE96"/>
  <c r="T96"/>
  <c r="R96"/>
  <c r="P96"/>
  <c r="BK96"/>
  <c r="J96"/>
  <c r="BI95"/>
  <c r="BH95"/>
  <c r="BG95"/>
  <c r="BF95"/>
  <c r="BE95"/>
  <c r="T95"/>
  <c r="R95"/>
  <c r="P95"/>
  <c r="BK95"/>
  <c r="J95"/>
  <c r="BI94"/>
  <c r="BH94"/>
  <c r="BG94"/>
  <c r="BF94"/>
  <c r="BE94"/>
  <c r="T94"/>
  <c r="R94"/>
  <c r="P94"/>
  <c r="BK94"/>
  <c r="J94"/>
  <c r="BI93"/>
  <c r="BH93"/>
  <c r="BG93"/>
  <c r="BF93"/>
  <c r="BE93"/>
  <c r="T93"/>
  <c r="R93"/>
  <c r="P93"/>
  <c r="BK93"/>
  <c r="J93"/>
  <c r="BI92"/>
  <c r="BH92"/>
  <c r="BG92"/>
  <c r="BF92"/>
  <c r="BE92"/>
  <c r="T92"/>
  <c r="R92"/>
  <c r="P92"/>
  <c r="BK92"/>
  <c r="J92"/>
  <c r="BI91"/>
  <c r="F36" s="1"/>
  <c r="BD64" i="1" s="1"/>
  <c r="BH91" i="11"/>
  <c r="F35" s="1"/>
  <c r="BC64" i="1" s="1"/>
  <c r="BG91" i="11"/>
  <c r="F34" s="1"/>
  <c r="BB64" i="1" s="1"/>
  <c r="BF91" i="11"/>
  <c r="BE91"/>
  <c r="T91"/>
  <c r="T90" s="1"/>
  <c r="T89" s="1"/>
  <c r="R91"/>
  <c r="R90" s="1"/>
  <c r="R89" s="1"/>
  <c r="P91"/>
  <c r="P90" s="1"/>
  <c r="P89" s="1"/>
  <c r="AU64" i="1" s="1"/>
  <c r="BK91" i="11"/>
  <c r="BK90" s="1"/>
  <c r="J91"/>
  <c r="J85"/>
  <c r="J83"/>
  <c r="F83"/>
  <c r="E81"/>
  <c r="F55"/>
  <c r="F53"/>
  <c r="E51"/>
  <c r="J23"/>
  <c r="E23"/>
  <c r="J55" s="1"/>
  <c r="J22"/>
  <c r="J20"/>
  <c r="E20"/>
  <c r="F86" s="1"/>
  <c r="J19"/>
  <c r="J17"/>
  <c r="E17"/>
  <c r="F85" s="1"/>
  <c r="J16"/>
  <c r="J14"/>
  <c r="J53" s="1"/>
  <c r="E7"/>
  <c r="E77" s="1"/>
  <c r="AY63" i="1"/>
  <c r="AX63"/>
  <c r="BI112" i="10"/>
  <c r="BH112"/>
  <c r="BG112"/>
  <c r="BF112"/>
  <c r="T112"/>
  <c r="R112"/>
  <c r="P112"/>
  <c r="BK112"/>
  <c r="J112"/>
  <c r="BE112" s="1"/>
  <c r="BI111"/>
  <c r="BH111"/>
  <c r="BG111"/>
  <c r="BF111"/>
  <c r="T111"/>
  <c r="T110" s="1"/>
  <c r="R111"/>
  <c r="R110" s="1"/>
  <c r="P111"/>
  <c r="P110" s="1"/>
  <c r="BK111"/>
  <c r="BK110" s="1"/>
  <c r="J110" s="1"/>
  <c r="J65" s="1"/>
  <c r="J111"/>
  <c r="BE111" s="1"/>
  <c r="BI109"/>
  <c r="BH109"/>
  <c r="BG109"/>
  <c r="BF109"/>
  <c r="BE109"/>
  <c r="T109"/>
  <c r="R109"/>
  <c r="P109"/>
  <c r="BK109"/>
  <c r="J109"/>
  <c r="BI108"/>
  <c r="BH108"/>
  <c r="BG108"/>
  <c r="BF108"/>
  <c r="BE108"/>
  <c r="T108"/>
  <c r="R108"/>
  <c r="P108"/>
  <c r="BK108"/>
  <c r="J108"/>
  <c r="BI107"/>
  <c r="BH107"/>
  <c r="BG107"/>
  <c r="BF107"/>
  <c r="BE107"/>
  <c r="T107"/>
  <c r="R107"/>
  <c r="P107"/>
  <c r="BK107"/>
  <c r="J107"/>
  <c r="BI106"/>
  <c r="BH106"/>
  <c r="BG106"/>
  <c r="BF106"/>
  <c r="BE106"/>
  <c r="T106"/>
  <c r="R106"/>
  <c r="P106"/>
  <c r="BK106"/>
  <c r="J106"/>
  <c r="BI105"/>
  <c r="BH105"/>
  <c r="BG105"/>
  <c r="BF105"/>
  <c r="BE105"/>
  <c r="T105"/>
  <c r="R105"/>
  <c r="P105"/>
  <c r="BK105"/>
  <c r="J105"/>
  <c r="BI104"/>
  <c r="BH104"/>
  <c r="BG104"/>
  <c r="BF104"/>
  <c r="BE104"/>
  <c r="T104"/>
  <c r="R104"/>
  <c r="P104"/>
  <c r="BK104"/>
  <c r="J104"/>
  <c r="BI103"/>
  <c r="BH103"/>
  <c r="BG103"/>
  <c r="BF103"/>
  <c r="BE103"/>
  <c r="T103"/>
  <c r="R103"/>
  <c r="P103"/>
  <c r="BK103"/>
  <c r="J103"/>
  <c r="BI102"/>
  <c r="BH102"/>
  <c r="BG102"/>
  <c r="BF102"/>
  <c r="BE102"/>
  <c r="T102"/>
  <c r="R102"/>
  <c r="P102"/>
  <c r="BK102"/>
  <c r="J102"/>
  <c r="BI101"/>
  <c r="BH101"/>
  <c r="BG101"/>
  <c r="BF101"/>
  <c r="BE101"/>
  <c r="T101"/>
  <c r="T100" s="1"/>
  <c r="R101"/>
  <c r="R100" s="1"/>
  <c r="P101"/>
  <c r="P100" s="1"/>
  <c r="BK101"/>
  <c r="BK100" s="1"/>
  <c r="J100" s="1"/>
  <c r="J64" s="1"/>
  <c r="J101"/>
  <c r="BI99"/>
  <c r="BH99"/>
  <c r="BG99"/>
  <c r="BF99"/>
  <c r="T99"/>
  <c r="R99"/>
  <c r="P99"/>
  <c r="BK99"/>
  <c r="J99"/>
  <c r="BE99" s="1"/>
  <c r="BI98"/>
  <c r="BH98"/>
  <c r="BG98"/>
  <c r="BF98"/>
  <c r="T98"/>
  <c r="T97" s="1"/>
  <c r="R98"/>
  <c r="R97" s="1"/>
  <c r="P98"/>
  <c r="P97" s="1"/>
  <c r="BK98"/>
  <c r="BK97" s="1"/>
  <c r="J97" s="1"/>
  <c r="J63" s="1"/>
  <c r="J98"/>
  <c r="BE98" s="1"/>
  <c r="BI96"/>
  <c r="BH96"/>
  <c r="BG96"/>
  <c r="BF96"/>
  <c r="BE96"/>
  <c r="T96"/>
  <c r="R96"/>
  <c r="P96"/>
  <c r="BK96"/>
  <c r="J96"/>
  <c r="BI95"/>
  <c r="BH95"/>
  <c r="BG95"/>
  <c r="BF95"/>
  <c r="BE95"/>
  <c r="T95"/>
  <c r="R95"/>
  <c r="P95"/>
  <c r="BK95"/>
  <c r="J95"/>
  <c r="BI94"/>
  <c r="BH94"/>
  <c r="BG94"/>
  <c r="BF94"/>
  <c r="BE94"/>
  <c r="T94"/>
  <c r="R94"/>
  <c r="P94"/>
  <c r="BK94"/>
  <c r="J94"/>
  <c r="BI93"/>
  <c r="BH93"/>
  <c r="BG93"/>
  <c r="BF93"/>
  <c r="BE93"/>
  <c r="T93"/>
  <c r="R93"/>
  <c r="P93"/>
  <c r="BK93"/>
  <c r="J93"/>
  <c r="BI92"/>
  <c r="BH92"/>
  <c r="BG92"/>
  <c r="BF92"/>
  <c r="BE92"/>
  <c r="T92"/>
  <c r="T91" s="1"/>
  <c r="R92"/>
  <c r="R91" s="1"/>
  <c r="P92"/>
  <c r="P91" s="1"/>
  <c r="BK92"/>
  <c r="BK91" s="1"/>
  <c r="J91" s="1"/>
  <c r="J62" s="1"/>
  <c r="J92"/>
  <c r="BI90"/>
  <c r="BH90"/>
  <c r="BG90"/>
  <c r="BF90"/>
  <c r="T90"/>
  <c r="R90"/>
  <c r="P90"/>
  <c r="BK90"/>
  <c r="J90"/>
  <c r="BE90" s="1"/>
  <c r="BI89"/>
  <c r="F36" s="1"/>
  <c r="BD63" i="1" s="1"/>
  <c r="BH89" i="10"/>
  <c r="F35" s="1"/>
  <c r="BC63" i="1" s="1"/>
  <c r="BG89" i="10"/>
  <c r="F34" s="1"/>
  <c r="BB63" i="1" s="1"/>
  <c r="BF89" i="10"/>
  <c r="J33" s="1"/>
  <c r="AW63" i="1" s="1"/>
  <c r="T89" i="10"/>
  <c r="T88" s="1"/>
  <c r="T87" s="1"/>
  <c r="R89"/>
  <c r="R88" s="1"/>
  <c r="R87" s="1"/>
  <c r="P89"/>
  <c r="P88" s="1"/>
  <c r="P87" s="1"/>
  <c r="AU63" i="1" s="1"/>
  <c r="BK89" i="10"/>
  <c r="BK88" s="1"/>
  <c r="J89"/>
  <c r="BE89" s="1"/>
  <c r="F84"/>
  <c r="F81"/>
  <c r="E79"/>
  <c r="E75"/>
  <c r="F53"/>
  <c r="E51"/>
  <c r="J23"/>
  <c r="E23"/>
  <c r="J83" s="1"/>
  <c r="J22"/>
  <c r="J20"/>
  <c r="E20"/>
  <c r="F56" s="1"/>
  <c r="J19"/>
  <c r="J17"/>
  <c r="E17"/>
  <c r="F55" s="1"/>
  <c r="J16"/>
  <c r="J14"/>
  <c r="J81" s="1"/>
  <c r="E7"/>
  <c r="E47" s="1"/>
  <c r="AY62" i="1"/>
  <c r="AX62"/>
  <c r="BI297" i="9"/>
  <c r="BH297"/>
  <c r="BG297"/>
  <c r="BF297"/>
  <c r="T297"/>
  <c r="R297"/>
  <c r="P297"/>
  <c r="BK297"/>
  <c r="J297"/>
  <c r="BE297" s="1"/>
  <c r="BI296"/>
  <c r="BH296"/>
  <c r="BG296"/>
  <c r="BF296"/>
  <c r="T296"/>
  <c r="R296"/>
  <c r="P296"/>
  <c r="BK296"/>
  <c r="J296"/>
  <c r="BE296" s="1"/>
  <c r="BI295"/>
  <c r="BH295"/>
  <c r="BG295"/>
  <c r="BF295"/>
  <c r="T295"/>
  <c r="R295"/>
  <c r="P295"/>
  <c r="BK295"/>
  <c r="J295"/>
  <c r="BE295" s="1"/>
  <c r="BI294"/>
  <c r="BH294"/>
  <c r="BG294"/>
  <c r="BF294"/>
  <c r="T294"/>
  <c r="R294"/>
  <c r="P294"/>
  <c r="BK294"/>
  <c r="J294"/>
  <c r="BE294" s="1"/>
  <c r="BI293"/>
  <c r="BH293"/>
  <c r="BG293"/>
  <c r="BF293"/>
  <c r="T293"/>
  <c r="R293"/>
  <c r="P293"/>
  <c r="BK293"/>
  <c r="J293"/>
  <c r="BE293" s="1"/>
  <c r="BI292"/>
  <c r="BH292"/>
  <c r="BG292"/>
  <c r="BF292"/>
  <c r="T292"/>
  <c r="R292"/>
  <c r="P292"/>
  <c r="BK292"/>
  <c r="J292"/>
  <c r="BE292" s="1"/>
  <c r="BI291"/>
  <c r="BH291"/>
  <c r="BG291"/>
  <c r="BF291"/>
  <c r="T291"/>
  <c r="R291"/>
  <c r="P291"/>
  <c r="BK291"/>
  <c r="J291"/>
  <c r="BE291" s="1"/>
  <c r="BI290"/>
  <c r="BH290"/>
  <c r="BG290"/>
  <c r="BF290"/>
  <c r="T290"/>
  <c r="R290"/>
  <c r="P290"/>
  <c r="BK290"/>
  <c r="J290"/>
  <c r="BE290" s="1"/>
  <c r="BI289"/>
  <c r="BH289"/>
  <c r="BG289"/>
  <c r="BF289"/>
  <c r="T289"/>
  <c r="R289"/>
  <c r="P289"/>
  <c r="BK289"/>
  <c r="J289"/>
  <c r="BE289" s="1"/>
  <c r="BI288"/>
  <c r="BH288"/>
  <c r="BG288"/>
  <c r="BF288"/>
  <c r="T288"/>
  <c r="R288"/>
  <c r="P288"/>
  <c r="BK288"/>
  <c r="J288"/>
  <c r="BE288" s="1"/>
  <c r="BI287"/>
  <c r="BH287"/>
  <c r="BG287"/>
  <c r="BF287"/>
  <c r="BE287"/>
  <c r="T287"/>
  <c r="T286" s="1"/>
  <c r="R287"/>
  <c r="R286" s="1"/>
  <c r="P287"/>
  <c r="P286" s="1"/>
  <c r="BK287"/>
  <c r="BK286" s="1"/>
  <c r="J286" s="1"/>
  <c r="J72" s="1"/>
  <c r="J287"/>
  <c r="BI285"/>
  <c r="BH285"/>
  <c r="BG285"/>
  <c r="BF285"/>
  <c r="T285"/>
  <c r="R285"/>
  <c r="P285"/>
  <c r="BK285"/>
  <c r="J285"/>
  <c r="BE285" s="1"/>
  <c r="BI281"/>
  <c r="BH281"/>
  <c r="BG281"/>
  <c r="BF281"/>
  <c r="BE281"/>
  <c r="T281"/>
  <c r="T280" s="1"/>
  <c r="R281"/>
  <c r="R280" s="1"/>
  <c r="P281"/>
  <c r="P280" s="1"/>
  <c r="BK281"/>
  <c r="BK280" s="1"/>
  <c r="J280" s="1"/>
  <c r="J71" s="1"/>
  <c r="J281"/>
  <c r="BI279"/>
  <c r="BH279"/>
  <c r="BG279"/>
  <c r="BF279"/>
  <c r="T279"/>
  <c r="T278" s="1"/>
  <c r="R279"/>
  <c r="R278" s="1"/>
  <c r="P279"/>
  <c r="P278" s="1"/>
  <c r="BK279"/>
  <c r="BK278" s="1"/>
  <c r="J278" s="1"/>
  <c r="J70" s="1"/>
  <c r="J279"/>
  <c r="BE279" s="1"/>
  <c r="BI277"/>
  <c r="BH277"/>
  <c r="BG277"/>
  <c r="BF277"/>
  <c r="BE277"/>
  <c r="T277"/>
  <c r="R277"/>
  <c r="P277"/>
  <c r="BK277"/>
  <c r="J277"/>
  <c r="BI273"/>
  <c r="BH273"/>
  <c r="BG273"/>
  <c r="BF273"/>
  <c r="BE273"/>
  <c r="T273"/>
  <c r="R273"/>
  <c r="P273"/>
  <c r="BK273"/>
  <c r="J273"/>
  <c r="BI272"/>
  <c r="BH272"/>
  <c r="BG272"/>
  <c r="BF272"/>
  <c r="BE272"/>
  <c r="T272"/>
  <c r="R272"/>
  <c r="P272"/>
  <c r="BK272"/>
  <c r="J272"/>
  <c r="BI271"/>
  <c r="BH271"/>
  <c r="BG271"/>
  <c r="BF271"/>
  <c r="BE271"/>
  <c r="T271"/>
  <c r="R271"/>
  <c r="P271"/>
  <c r="BK271"/>
  <c r="J271"/>
  <c r="BI270"/>
  <c r="BH270"/>
  <c r="BG270"/>
  <c r="BF270"/>
  <c r="BE270"/>
  <c r="T270"/>
  <c r="T269" s="1"/>
  <c r="R270"/>
  <c r="R269" s="1"/>
  <c r="P270"/>
  <c r="P269" s="1"/>
  <c r="BK270"/>
  <c r="BK269" s="1"/>
  <c r="J269" s="1"/>
  <c r="J69" s="1"/>
  <c r="J270"/>
  <c r="BI268"/>
  <c r="BH268"/>
  <c r="BG268"/>
  <c r="BF268"/>
  <c r="T268"/>
  <c r="R268"/>
  <c r="P268"/>
  <c r="BK268"/>
  <c r="J268"/>
  <c r="BE268" s="1"/>
  <c r="BI267"/>
  <c r="BH267"/>
  <c r="BG267"/>
  <c r="BF267"/>
  <c r="T267"/>
  <c r="R267"/>
  <c r="P267"/>
  <c r="BK267"/>
  <c r="J267"/>
  <c r="BE267" s="1"/>
  <c r="BI266"/>
  <c r="BH266"/>
  <c r="BG266"/>
  <c r="BF266"/>
  <c r="T266"/>
  <c r="R266"/>
  <c r="P266"/>
  <c r="BK266"/>
  <c r="J266"/>
  <c r="BE266" s="1"/>
  <c r="BI265"/>
  <c r="BH265"/>
  <c r="BG265"/>
  <c r="BF265"/>
  <c r="T265"/>
  <c r="R265"/>
  <c r="P265"/>
  <c r="BK265"/>
  <c r="J265"/>
  <c r="BE265" s="1"/>
  <c r="BI264"/>
  <c r="BH264"/>
  <c r="BG264"/>
  <c r="BF264"/>
  <c r="BE264"/>
  <c r="T264"/>
  <c r="R264"/>
  <c r="P264"/>
  <c r="BK264"/>
  <c r="J264"/>
  <c r="BI263"/>
  <c r="BH263"/>
  <c r="BG263"/>
  <c r="BF263"/>
  <c r="BE263"/>
  <c r="T263"/>
  <c r="R263"/>
  <c r="P263"/>
  <c r="BK263"/>
  <c r="J263"/>
  <c r="BI262"/>
  <c r="BH262"/>
  <c r="BG262"/>
  <c r="BF262"/>
  <c r="BE262"/>
  <c r="T262"/>
  <c r="T261" s="1"/>
  <c r="R262"/>
  <c r="R261" s="1"/>
  <c r="P262"/>
  <c r="P261" s="1"/>
  <c r="BK262"/>
  <c r="BK261" s="1"/>
  <c r="J261" s="1"/>
  <c r="J68" s="1"/>
  <c r="J262"/>
  <c r="BI260"/>
  <c r="BH260"/>
  <c r="BG260"/>
  <c r="BF260"/>
  <c r="T260"/>
  <c r="R260"/>
  <c r="P260"/>
  <c r="BK260"/>
  <c r="J260"/>
  <c r="BE260" s="1"/>
  <c r="BI259"/>
  <c r="BH259"/>
  <c r="BG259"/>
  <c r="BF259"/>
  <c r="T259"/>
  <c r="R259"/>
  <c r="P259"/>
  <c r="BK259"/>
  <c r="J259"/>
  <c r="BE259" s="1"/>
  <c r="BI258"/>
  <c r="BH258"/>
  <c r="BG258"/>
  <c r="BF258"/>
  <c r="BE258"/>
  <c r="T258"/>
  <c r="R258"/>
  <c r="P258"/>
  <c r="BK258"/>
  <c r="J258"/>
  <c r="BI257"/>
  <c r="BH257"/>
  <c r="BG257"/>
  <c r="BF257"/>
  <c r="BE257"/>
  <c r="T257"/>
  <c r="R257"/>
  <c r="P257"/>
  <c r="BK257"/>
  <c r="J257"/>
  <c r="BI256"/>
  <c r="BH256"/>
  <c r="BG256"/>
  <c r="BF256"/>
  <c r="BE256"/>
  <c r="T256"/>
  <c r="R256"/>
  <c r="P256"/>
  <c r="BK256"/>
  <c r="J256"/>
  <c r="BI255"/>
  <c r="BH255"/>
  <c r="BG255"/>
  <c r="BF255"/>
  <c r="BE255"/>
  <c r="T255"/>
  <c r="R255"/>
  <c r="P255"/>
  <c r="BK255"/>
  <c r="J255"/>
  <c r="BI254"/>
  <c r="BH254"/>
  <c r="BG254"/>
  <c r="BF254"/>
  <c r="BE254"/>
  <c r="T254"/>
  <c r="R254"/>
  <c r="P254"/>
  <c r="BK254"/>
  <c r="J254"/>
  <c r="BI253"/>
  <c r="BH253"/>
  <c r="BG253"/>
  <c r="BF253"/>
  <c r="BE253"/>
  <c r="T253"/>
  <c r="R253"/>
  <c r="P253"/>
  <c r="BK253"/>
  <c r="J253"/>
  <c r="BI252"/>
  <c r="BH252"/>
  <c r="BG252"/>
  <c r="BF252"/>
  <c r="BE252"/>
  <c r="T252"/>
  <c r="T251" s="1"/>
  <c r="R252"/>
  <c r="R251" s="1"/>
  <c r="P252"/>
  <c r="P251" s="1"/>
  <c r="BK252"/>
  <c r="BK251" s="1"/>
  <c r="J251" s="1"/>
  <c r="J67" s="1"/>
  <c r="J252"/>
  <c r="BI250"/>
  <c r="BH250"/>
  <c r="BG250"/>
  <c r="BF250"/>
  <c r="T250"/>
  <c r="R250"/>
  <c r="P250"/>
  <c r="BK250"/>
  <c r="J250"/>
  <c r="BE250" s="1"/>
  <c r="BI249"/>
  <c r="BH249"/>
  <c r="BG249"/>
  <c r="BF249"/>
  <c r="T249"/>
  <c r="R249"/>
  <c r="P249"/>
  <c r="BK249"/>
  <c r="J249"/>
  <c r="BE249" s="1"/>
  <c r="BI248"/>
  <c r="BH248"/>
  <c r="BG248"/>
  <c r="BF248"/>
  <c r="T248"/>
  <c r="R248"/>
  <c r="P248"/>
  <c r="BK248"/>
  <c r="J248"/>
  <c r="BE248" s="1"/>
  <c r="BI247"/>
  <c r="BH247"/>
  <c r="BG247"/>
  <c r="BF247"/>
  <c r="T247"/>
  <c r="R247"/>
  <c r="P247"/>
  <c r="BK247"/>
  <c r="J247"/>
  <c r="BE247" s="1"/>
  <c r="BI246"/>
  <c r="BH246"/>
  <c r="BG246"/>
  <c r="BF246"/>
  <c r="T246"/>
  <c r="R246"/>
  <c r="P246"/>
  <c r="BK246"/>
  <c r="J246"/>
  <c r="BE246" s="1"/>
  <c r="BI245"/>
  <c r="BH245"/>
  <c r="BG245"/>
  <c r="BF245"/>
  <c r="BE245"/>
  <c r="T245"/>
  <c r="R245"/>
  <c r="P245"/>
  <c r="BK245"/>
  <c r="J245"/>
  <c r="BI244"/>
  <c r="BH244"/>
  <c r="BG244"/>
  <c r="BF244"/>
  <c r="BE244"/>
  <c r="T244"/>
  <c r="R244"/>
  <c r="P244"/>
  <c r="BK244"/>
  <c r="J244"/>
  <c r="BI243"/>
  <c r="BH243"/>
  <c r="BG243"/>
  <c r="BF243"/>
  <c r="BE243"/>
  <c r="T243"/>
  <c r="R243"/>
  <c r="P243"/>
  <c r="BK243"/>
  <c r="J243"/>
  <c r="BI242"/>
  <c r="BH242"/>
  <c r="BG242"/>
  <c r="BF242"/>
  <c r="BE242"/>
  <c r="T242"/>
  <c r="R242"/>
  <c r="P242"/>
  <c r="BK242"/>
  <c r="J242"/>
  <c r="BI241"/>
  <c r="BH241"/>
  <c r="BG241"/>
  <c r="BF241"/>
  <c r="BE241"/>
  <c r="T241"/>
  <c r="R241"/>
  <c r="P241"/>
  <c r="BK241"/>
  <c r="J241"/>
  <c r="BI240"/>
  <c r="BH240"/>
  <c r="BG240"/>
  <c r="BF240"/>
  <c r="BE240"/>
  <c r="T240"/>
  <c r="R240"/>
  <c r="P240"/>
  <c r="BK240"/>
  <c r="J240"/>
  <c r="BI239"/>
  <c r="BH239"/>
  <c r="BG239"/>
  <c r="BF239"/>
  <c r="BE239"/>
  <c r="T239"/>
  <c r="R239"/>
  <c r="P239"/>
  <c r="BK239"/>
  <c r="J239"/>
  <c r="BI238"/>
  <c r="BH238"/>
  <c r="BG238"/>
  <c r="BF238"/>
  <c r="BE238"/>
  <c r="T238"/>
  <c r="R238"/>
  <c r="P238"/>
  <c r="BK238"/>
  <c r="J238"/>
  <c r="BI237"/>
  <c r="BH237"/>
  <c r="BG237"/>
  <c r="BF237"/>
  <c r="BE237"/>
  <c r="T237"/>
  <c r="R237"/>
  <c r="P237"/>
  <c r="BK237"/>
  <c r="J237"/>
  <c r="BI236"/>
  <c r="BH236"/>
  <c r="BG236"/>
  <c r="BF236"/>
  <c r="BE236"/>
  <c r="T236"/>
  <c r="R236"/>
  <c r="P236"/>
  <c r="BK236"/>
  <c r="J236"/>
  <c r="BI235"/>
  <c r="BH235"/>
  <c r="BG235"/>
  <c r="BF235"/>
  <c r="BE235"/>
  <c r="T235"/>
  <c r="R235"/>
  <c r="P235"/>
  <c r="BK235"/>
  <c r="J235"/>
  <c r="BI234"/>
  <c r="BH234"/>
  <c r="BG234"/>
  <c r="BF234"/>
  <c r="BE234"/>
  <c r="T234"/>
  <c r="R234"/>
  <c r="P234"/>
  <c r="BK234"/>
  <c r="J234"/>
  <c r="BI233"/>
  <c r="BH233"/>
  <c r="BG233"/>
  <c r="BF233"/>
  <c r="BE233"/>
  <c r="T233"/>
  <c r="R233"/>
  <c r="P233"/>
  <c r="BK233"/>
  <c r="J233"/>
  <c r="BI232"/>
  <c r="BH232"/>
  <c r="BG232"/>
  <c r="BF232"/>
  <c r="BE232"/>
  <c r="T232"/>
  <c r="R232"/>
  <c r="P232"/>
  <c r="BK232"/>
  <c r="J232"/>
  <c r="BI231"/>
  <c r="BH231"/>
  <c r="BG231"/>
  <c r="BF231"/>
  <c r="BE231"/>
  <c r="T231"/>
  <c r="R231"/>
  <c r="P231"/>
  <c r="BK231"/>
  <c r="J231"/>
  <c r="BI230"/>
  <c r="BH230"/>
  <c r="BG230"/>
  <c r="BF230"/>
  <c r="BE230"/>
  <c r="T230"/>
  <c r="R230"/>
  <c r="P230"/>
  <c r="BK230"/>
  <c r="J230"/>
  <c r="BI226"/>
  <c r="BH226"/>
  <c r="BG226"/>
  <c r="BF226"/>
  <c r="BE226"/>
  <c r="T226"/>
  <c r="R226"/>
  <c r="P226"/>
  <c r="BK226"/>
  <c r="J226"/>
  <c r="BI225"/>
  <c r="BH225"/>
  <c r="BG225"/>
  <c r="BF225"/>
  <c r="BE225"/>
  <c r="T225"/>
  <c r="R225"/>
  <c r="P225"/>
  <c r="BK225"/>
  <c r="J225"/>
  <c r="BI224"/>
  <c r="BH224"/>
  <c r="BG224"/>
  <c r="BF224"/>
  <c r="BE224"/>
  <c r="T224"/>
  <c r="T223" s="1"/>
  <c r="R224"/>
  <c r="R223" s="1"/>
  <c r="P224"/>
  <c r="P223" s="1"/>
  <c r="BK224"/>
  <c r="BK223" s="1"/>
  <c r="J223" s="1"/>
  <c r="J66" s="1"/>
  <c r="J224"/>
  <c r="BI222"/>
  <c r="BH222"/>
  <c r="BG222"/>
  <c r="BF222"/>
  <c r="T222"/>
  <c r="R222"/>
  <c r="P222"/>
  <c r="BK222"/>
  <c r="J222"/>
  <c r="BE222" s="1"/>
  <c r="BI218"/>
  <c r="BH218"/>
  <c r="BG218"/>
  <c r="BF218"/>
  <c r="T218"/>
  <c r="T217" s="1"/>
  <c r="R218"/>
  <c r="R217" s="1"/>
  <c r="P218"/>
  <c r="P217" s="1"/>
  <c r="BK218"/>
  <c r="BK217" s="1"/>
  <c r="J217" s="1"/>
  <c r="J65" s="1"/>
  <c r="J218"/>
  <c r="BE218" s="1"/>
  <c r="BI216"/>
  <c r="BH216"/>
  <c r="BG216"/>
  <c r="BF216"/>
  <c r="BE216"/>
  <c r="T216"/>
  <c r="R216"/>
  <c r="P216"/>
  <c r="BK216"/>
  <c r="J216"/>
  <c r="BI215"/>
  <c r="BH215"/>
  <c r="BG215"/>
  <c r="BF215"/>
  <c r="BE215"/>
  <c r="T215"/>
  <c r="R215"/>
  <c r="P215"/>
  <c r="BK215"/>
  <c r="J215"/>
  <c r="BI214"/>
  <c r="BH214"/>
  <c r="BG214"/>
  <c r="BF214"/>
  <c r="BE214"/>
  <c r="T214"/>
  <c r="T213" s="1"/>
  <c r="R214"/>
  <c r="R213" s="1"/>
  <c r="P214"/>
  <c r="P213" s="1"/>
  <c r="BK214"/>
  <c r="BK213" s="1"/>
  <c r="J213" s="1"/>
  <c r="J64" s="1"/>
  <c r="J214"/>
  <c r="BI212"/>
  <c r="BH212"/>
  <c r="BG212"/>
  <c r="BF212"/>
  <c r="T212"/>
  <c r="R212"/>
  <c r="P212"/>
  <c r="BK212"/>
  <c r="J212"/>
  <c r="BE212" s="1"/>
  <c r="BI209"/>
  <c r="BH209"/>
  <c r="BG209"/>
  <c r="BF209"/>
  <c r="T209"/>
  <c r="R209"/>
  <c r="P209"/>
  <c r="BK209"/>
  <c r="J209"/>
  <c r="BE209" s="1"/>
  <c r="BI208"/>
  <c r="BH208"/>
  <c r="BG208"/>
  <c r="BF208"/>
  <c r="T208"/>
  <c r="R208"/>
  <c r="P208"/>
  <c r="BK208"/>
  <c r="J208"/>
  <c r="BE208" s="1"/>
  <c r="BI204"/>
  <c r="BH204"/>
  <c r="BG204"/>
  <c r="BF204"/>
  <c r="T204"/>
  <c r="R204"/>
  <c r="P204"/>
  <c r="BK204"/>
  <c r="J204"/>
  <c r="BE204" s="1"/>
  <c r="BI203"/>
  <c r="BH203"/>
  <c r="BG203"/>
  <c r="BF203"/>
  <c r="T203"/>
  <c r="R203"/>
  <c r="P203"/>
  <c r="BK203"/>
  <c r="J203"/>
  <c r="BE203" s="1"/>
  <c r="BI202"/>
  <c r="BH202"/>
  <c r="BG202"/>
  <c r="BF202"/>
  <c r="T202"/>
  <c r="R202"/>
  <c r="P202"/>
  <c r="BK202"/>
  <c r="J202"/>
  <c r="BE202" s="1"/>
  <c r="BI198"/>
  <c r="BH198"/>
  <c r="BG198"/>
  <c r="BF198"/>
  <c r="T198"/>
  <c r="T197" s="1"/>
  <c r="R198"/>
  <c r="R197" s="1"/>
  <c r="P198"/>
  <c r="P197" s="1"/>
  <c r="BK198"/>
  <c r="BK197" s="1"/>
  <c r="J197" s="1"/>
  <c r="J63" s="1"/>
  <c r="J198"/>
  <c r="BE198" s="1"/>
  <c r="BI196"/>
  <c r="BH196"/>
  <c r="BG196"/>
  <c r="BF196"/>
  <c r="BE196"/>
  <c r="T196"/>
  <c r="T195" s="1"/>
  <c r="R196"/>
  <c r="R195" s="1"/>
  <c r="P196"/>
  <c r="P195" s="1"/>
  <c r="BK196"/>
  <c r="BK195" s="1"/>
  <c r="J195" s="1"/>
  <c r="J62" s="1"/>
  <c r="J196"/>
  <c r="BI194"/>
  <c r="BH194"/>
  <c r="BG194"/>
  <c r="BF194"/>
  <c r="T194"/>
  <c r="R194"/>
  <c r="P194"/>
  <c r="BK194"/>
  <c r="J194"/>
  <c r="BE194" s="1"/>
  <c r="BI190"/>
  <c r="BH190"/>
  <c r="BG190"/>
  <c r="BF190"/>
  <c r="T190"/>
  <c r="R190"/>
  <c r="P190"/>
  <c r="BK190"/>
  <c r="J190"/>
  <c r="BE190" s="1"/>
  <c r="BI189"/>
  <c r="BH189"/>
  <c r="BG189"/>
  <c r="BF189"/>
  <c r="T189"/>
  <c r="R189"/>
  <c r="P189"/>
  <c r="BK189"/>
  <c r="J189"/>
  <c r="BE189" s="1"/>
  <c r="BI188"/>
  <c r="BH188"/>
  <c r="BG188"/>
  <c r="BF188"/>
  <c r="T188"/>
  <c r="R188"/>
  <c r="P188"/>
  <c r="BK188"/>
  <c r="J188"/>
  <c r="BE188" s="1"/>
  <c r="BI184"/>
  <c r="BH184"/>
  <c r="BG184"/>
  <c r="BF184"/>
  <c r="T184"/>
  <c r="R184"/>
  <c r="P184"/>
  <c r="BK184"/>
  <c r="J184"/>
  <c r="BE184" s="1"/>
  <c r="BI183"/>
  <c r="BH183"/>
  <c r="BG183"/>
  <c r="BF183"/>
  <c r="T183"/>
  <c r="R183"/>
  <c r="P183"/>
  <c r="BK183"/>
  <c r="J183"/>
  <c r="BE183" s="1"/>
  <c r="BI179"/>
  <c r="BH179"/>
  <c r="BG179"/>
  <c r="BF179"/>
  <c r="T179"/>
  <c r="R179"/>
  <c r="P179"/>
  <c r="BK179"/>
  <c r="J179"/>
  <c r="BE179" s="1"/>
  <c r="BI178"/>
  <c r="BH178"/>
  <c r="BG178"/>
  <c r="BF178"/>
  <c r="T178"/>
  <c r="R178"/>
  <c r="P178"/>
  <c r="BK178"/>
  <c r="J178"/>
  <c r="BE178" s="1"/>
  <c r="BI174"/>
  <c r="BH174"/>
  <c r="BG174"/>
  <c r="BF174"/>
  <c r="T174"/>
  <c r="R174"/>
  <c r="P174"/>
  <c r="BK174"/>
  <c r="J174"/>
  <c r="BE174" s="1"/>
  <c r="BI173"/>
  <c r="BH173"/>
  <c r="BG173"/>
  <c r="BF173"/>
  <c r="BE173"/>
  <c r="T173"/>
  <c r="R173"/>
  <c r="P173"/>
  <c r="BK173"/>
  <c r="J173"/>
  <c r="BI169"/>
  <c r="BH169"/>
  <c r="BG169"/>
  <c r="BF169"/>
  <c r="BE169"/>
  <c r="T169"/>
  <c r="R169"/>
  <c r="P169"/>
  <c r="BK169"/>
  <c r="J169"/>
  <c r="BI168"/>
  <c r="BH168"/>
  <c r="BG168"/>
  <c r="BF168"/>
  <c r="BE168"/>
  <c r="T168"/>
  <c r="R168"/>
  <c r="P168"/>
  <c r="BK168"/>
  <c r="J168"/>
  <c r="BI167"/>
  <c r="BH167"/>
  <c r="BG167"/>
  <c r="BF167"/>
  <c r="BE167"/>
  <c r="T167"/>
  <c r="R167"/>
  <c r="P167"/>
  <c r="BK167"/>
  <c r="J167"/>
  <c r="BI166"/>
  <c r="BH166"/>
  <c r="BG166"/>
  <c r="BF166"/>
  <c r="BE166"/>
  <c r="T166"/>
  <c r="R166"/>
  <c r="P166"/>
  <c r="BK166"/>
  <c r="J166"/>
  <c r="BI165"/>
  <c r="BH165"/>
  <c r="BG165"/>
  <c r="BF165"/>
  <c r="BE165"/>
  <c r="T165"/>
  <c r="R165"/>
  <c r="P165"/>
  <c r="BK165"/>
  <c r="J165"/>
  <c r="BI161"/>
  <c r="BH161"/>
  <c r="BG161"/>
  <c r="BF161"/>
  <c r="BE161"/>
  <c r="T161"/>
  <c r="R161"/>
  <c r="P161"/>
  <c r="BK161"/>
  <c r="J161"/>
  <c r="BI160"/>
  <c r="BH160"/>
  <c r="BG160"/>
  <c r="BF160"/>
  <c r="BE160"/>
  <c r="T160"/>
  <c r="R160"/>
  <c r="P160"/>
  <c r="BK160"/>
  <c r="J160"/>
  <c r="BI156"/>
  <c r="BH156"/>
  <c r="BG156"/>
  <c r="BF156"/>
  <c r="BE156"/>
  <c r="T156"/>
  <c r="R156"/>
  <c r="P156"/>
  <c r="BK156"/>
  <c r="J156"/>
  <c r="BI155"/>
  <c r="BH155"/>
  <c r="BG155"/>
  <c r="BF155"/>
  <c r="BE155"/>
  <c r="T155"/>
  <c r="R155"/>
  <c r="P155"/>
  <c r="BK155"/>
  <c r="J155"/>
  <c r="BI151"/>
  <c r="BH151"/>
  <c r="BG151"/>
  <c r="BF151"/>
  <c r="BE151"/>
  <c r="T151"/>
  <c r="R151"/>
  <c r="P151"/>
  <c r="BK151"/>
  <c r="J151"/>
  <c r="BI150"/>
  <c r="BH150"/>
  <c r="BG150"/>
  <c r="BF150"/>
  <c r="BE150"/>
  <c r="T150"/>
  <c r="R150"/>
  <c r="P150"/>
  <c r="BK150"/>
  <c r="J150"/>
  <c r="BI146"/>
  <c r="BH146"/>
  <c r="BG146"/>
  <c r="BF146"/>
  <c r="BE146"/>
  <c r="T146"/>
  <c r="R146"/>
  <c r="P146"/>
  <c r="BK146"/>
  <c r="J146"/>
  <c r="BI145"/>
  <c r="BH145"/>
  <c r="BG145"/>
  <c r="BF145"/>
  <c r="BE145"/>
  <c r="T145"/>
  <c r="T144" s="1"/>
  <c r="R145"/>
  <c r="R144" s="1"/>
  <c r="P145"/>
  <c r="P144" s="1"/>
  <c r="BK145"/>
  <c r="BK144" s="1"/>
  <c r="J144" s="1"/>
  <c r="J61" s="1"/>
  <c r="J145"/>
  <c r="BI143"/>
  <c r="BH143"/>
  <c r="BG143"/>
  <c r="BF143"/>
  <c r="T143"/>
  <c r="R143"/>
  <c r="P143"/>
  <c r="BK143"/>
  <c r="J143"/>
  <c r="BE143" s="1"/>
  <c r="BI142"/>
  <c r="BH142"/>
  <c r="BG142"/>
  <c r="BF142"/>
  <c r="T142"/>
  <c r="R142"/>
  <c r="P142"/>
  <c r="BK142"/>
  <c r="J142"/>
  <c r="BE142" s="1"/>
  <c r="BI141"/>
  <c r="BH141"/>
  <c r="BG141"/>
  <c r="BF141"/>
  <c r="T141"/>
  <c r="R141"/>
  <c r="P141"/>
  <c r="BK141"/>
  <c r="J141"/>
  <c r="BE141" s="1"/>
  <c r="BI140"/>
  <c r="BH140"/>
  <c r="BG140"/>
  <c r="BF140"/>
  <c r="T140"/>
  <c r="R140"/>
  <c r="P140"/>
  <c r="BK140"/>
  <c r="J140"/>
  <c r="BE140" s="1"/>
  <c r="BI139"/>
  <c r="BH139"/>
  <c r="BG139"/>
  <c r="BF139"/>
  <c r="T139"/>
  <c r="R139"/>
  <c r="P139"/>
  <c r="BK139"/>
  <c r="J139"/>
  <c r="BE139" s="1"/>
  <c r="BI138"/>
  <c r="BH138"/>
  <c r="BG138"/>
  <c r="BF138"/>
  <c r="T138"/>
  <c r="R138"/>
  <c r="P138"/>
  <c r="BK138"/>
  <c r="J138"/>
  <c r="BE138" s="1"/>
  <c r="BI137"/>
  <c r="BH137"/>
  <c r="BG137"/>
  <c r="BF137"/>
  <c r="T137"/>
  <c r="R137"/>
  <c r="P137"/>
  <c r="BK137"/>
  <c r="J137"/>
  <c r="BE137" s="1"/>
  <c r="BI136"/>
  <c r="BH136"/>
  <c r="BG136"/>
  <c r="BF136"/>
  <c r="T136"/>
  <c r="R136"/>
  <c r="P136"/>
  <c r="BK136"/>
  <c r="J136"/>
  <c r="BE136" s="1"/>
  <c r="BI135"/>
  <c r="BH135"/>
  <c r="BG135"/>
  <c r="BF135"/>
  <c r="T135"/>
  <c r="R135"/>
  <c r="P135"/>
  <c r="BK135"/>
  <c r="J135"/>
  <c r="BE135" s="1"/>
  <c r="BI134"/>
  <c r="BH134"/>
  <c r="BG134"/>
  <c r="BF134"/>
  <c r="T134"/>
  <c r="R134"/>
  <c r="P134"/>
  <c r="BK134"/>
  <c r="J134"/>
  <c r="BE134" s="1"/>
  <c r="BI133"/>
  <c r="BH133"/>
  <c r="BG133"/>
  <c r="BF133"/>
  <c r="T133"/>
  <c r="R133"/>
  <c r="P133"/>
  <c r="BK133"/>
  <c r="J133"/>
  <c r="BE133" s="1"/>
  <c r="BI127"/>
  <c r="BH127"/>
  <c r="BG127"/>
  <c r="BF127"/>
  <c r="T127"/>
  <c r="R127"/>
  <c r="P127"/>
  <c r="BK127"/>
  <c r="J127"/>
  <c r="BE127" s="1"/>
  <c r="BI126"/>
  <c r="BH126"/>
  <c r="BG126"/>
  <c r="BF126"/>
  <c r="T126"/>
  <c r="R126"/>
  <c r="P126"/>
  <c r="BK126"/>
  <c r="J126"/>
  <c r="BE126" s="1"/>
  <c r="BI125"/>
  <c r="BH125"/>
  <c r="BG125"/>
  <c r="BF125"/>
  <c r="BE125"/>
  <c r="T125"/>
  <c r="R125"/>
  <c r="P125"/>
  <c r="BK125"/>
  <c r="J125"/>
  <c r="BI124"/>
  <c r="BH124"/>
  <c r="BG124"/>
  <c r="BF124"/>
  <c r="BE124"/>
  <c r="T124"/>
  <c r="T123" s="1"/>
  <c r="R124"/>
  <c r="R123" s="1"/>
  <c r="P124"/>
  <c r="P123" s="1"/>
  <c r="BK124"/>
  <c r="BK123" s="1"/>
  <c r="J123" s="1"/>
  <c r="J60" s="1"/>
  <c r="J124"/>
  <c r="BI122"/>
  <c r="BH122"/>
  <c r="BG122"/>
  <c r="BF122"/>
  <c r="T122"/>
  <c r="R122"/>
  <c r="P122"/>
  <c r="BK122"/>
  <c r="J122"/>
  <c r="BE122" s="1"/>
  <c r="BI121"/>
  <c r="BH121"/>
  <c r="BG121"/>
  <c r="BF121"/>
  <c r="BE121"/>
  <c r="T121"/>
  <c r="R121"/>
  <c r="P121"/>
  <c r="BK121"/>
  <c r="J121"/>
  <c r="BI117"/>
  <c r="BH117"/>
  <c r="BG117"/>
  <c r="BF117"/>
  <c r="BE117"/>
  <c r="T117"/>
  <c r="T116" s="1"/>
  <c r="R117"/>
  <c r="R116" s="1"/>
  <c r="P117"/>
  <c r="P116" s="1"/>
  <c r="BK117"/>
  <c r="BK116" s="1"/>
  <c r="J116" s="1"/>
  <c r="J59" s="1"/>
  <c r="J117"/>
  <c r="BI115"/>
  <c r="BH115"/>
  <c r="BG115"/>
  <c r="BF115"/>
  <c r="T115"/>
  <c r="R115"/>
  <c r="P115"/>
  <c r="BK115"/>
  <c r="J115"/>
  <c r="BE115" s="1"/>
  <c r="BI114"/>
  <c r="BH114"/>
  <c r="BG114"/>
  <c r="BF114"/>
  <c r="T114"/>
  <c r="R114"/>
  <c r="P114"/>
  <c r="BK114"/>
  <c r="J114"/>
  <c r="BE114" s="1"/>
  <c r="BI113"/>
  <c r="BH113"/>
  <c r="BG113"/>
  <c r="BF113"/>
  <c r="BE113"/>
  <c r="T113"/>
  <c r="R113"/>
  <c r="P113"/>
  <c r="BK113"/>
  <c r="J113"/>
  <c r="BI108"/>
  <c r="BH108"/>
  <c r="BG108"/>
  <c r="BF108"/>
  <c r="BE108"/>
  <c r="T108"/>
  <c r="R108"/>
  <c r="P108"/>
  <c r="BK108"/>
  <c r="J108"/>
  <c r="BI107"/>
  <c r="BH107"/>
  <c r="BG107"/>
  <c r="BF107"/>
  <c r="BE107"/>
  <c r="T107"/>
  <c r="R107"/>
  <c r="P107"/>
  <c r="BK107"/>
  <c r="J107"/>
  <c r="BI106"/>
  <c r="BH106"/>
  <c r="BG106"/>
  <c r="BF106"/>
  <c r="BE106"/>
  <c r="T106"/>
  <c r="R106"/>
  <c r="P106"/>
  <c r="BK106"/>
  <c r="J106"/>
  <c r="BI105"/>
  <c r="BH105"/>
  <c r="BG105"/>
  <c r="BF105"/>
  <c r="BE105"/>
  <c r="T105"/>
  <c r="T104" s="1"/>
  <c r="R105"/>
  <c r="R104" s="1"/>
  <c r="P105"/>
  <c r="P104" s="1"/>
  <c r="BK105"/>
  <c r="BK104" s="1"/>
  <c r="J104" s="1"/>
  <c r="J58" s="1"/>
  <c r="J105"/>
  <c r="BI100"/>
  <c r="BH100"/>
  <c r="BG100"/>
  <c r="BF100"/>
  <c r="T100"/>
  <c r="R100"/>
  <c r="P100"/>
  <c r="BK100"/>
  <c r="J100"/>
  <c r="BE100" s="1"/>
  <c r="BI99"/>
  <c r="BH99"/>
  <c r="BG99"/>
  <c r="BF99"/>
  <c r="T99"/>
  <c r="R99"/>
  <c r="P99"/>
  <c r="BK99"/>
  <c r="J99"/>
  <c r="BE99" s="1"/>
  <c r="BI98"/>
  <c r="BH98"/>
  <c r="BG98"/>
  <c r="BF98"/>
  <c r="T98"/>
  <c r="R98"/>
  <c r="P98"/>
  <c r="BK98"/>
  <c r="J98"/>
  <c r="BE98" s="1"/>
  <c r="BI94"/>
  <c r="F34" s="1"/>
  <c r="BD62" i="1" s="1"/>
  <c r="BH94" i="9"/>
  <c r="F33" s="1"/>
  <c r="BC62" i="1" s="1"/>
  <c r="BG94" i="9"/>
  <c r="F32" s="1"/>
  <c r="BB62" i="1" s="1"/>
  <c r="BF94" i="9"/>
  <c r="J31" s="1"/>
  <c r="AW62" i="1" s="1"/>
  <c r="T94" i="9"/>
  <c r="T93" s="1"/>
  <c r="T92" s="1"/>
  <c r="R94"/>
  <c r="R93" s="1"/>
  <c r="R92" s="1"/>
  <c r="P94"/>
  <c r="P93" s="1"/>
  <c r="P92" s="1"/>
  <c r="AU62" i="1" s="1"/>
  <c r="BK94" i="9"/>
  <c r="BK93" s="1"/>
  <c r="J94"/>
  <c r="BE94" s="1"/>
  <c r="J88"/>
  <c r="F86"/>
  <c r="E84"/>
  <c r="J51"/>
  <c r="F49"/>
  <c r="E47"/>
  <c r="J18"/>
  <c r="E18"/>
  <c r="F89" s="1"/>
  <c r="J17"/>
  <c r="J15"/>
  <c r="E15"/>
  <c r="F88" s="1"/>
  <c r="J14"/>
  <c r="J12"/>
  <c r="J49" s="1"/>
  <c r="E7"/>
  <c r="E82" s="1"/>
  <c r="AY60" i="1"/>
  <c r="AX60"/>
  <c r="BI242" i="8"/>
  <c r="BH242"/>
  <c r="BG242"/>
  <c r="BF242"/>
  <c r="BE242"/>
  <c r="T242"/>
  <c r="T241" s="1"/>
  <c r="R242"/>
  <c r="R241" s="1"/>
  <c r="P242"/>
  <c r="P241" s="1"/>
  <c r="BK242"/>
  <c r="BK241" s="1"/>
  <c r="J241" s="1"/>
  <c r="J70" s="1"/>
  <c r="J242"/>
  <c r="BI240"/>
  <c r="BH240"/>
  <c r="BG240"/>
  <c r="BF240"/>
  <c r="T240"/>
  <c r="T239" s="1"/>
  <c r="R240"/>
  <c r="R239" s="1"/>
  <c r="P240"/>
  <c r="P239" s="1"/>
  <c r="BK240"/>
  <c r="BK239" s="1"/>
  <c r="J239" s="1"/>
  <c r="J69" s="1"/>
  <c r="J240"/>
  <c r="BE240" s="1"/>
  <c r="BI238"/>
  <c r="BH238"/>
  <c r="BG238"/>
  <c r="BF238"/>
  <c r="BE238"/>
  <c r="T238"/>
  <c r="R238"/>
  <c r="P238"/>
  <c r="BK238"/>
  <c r="J238"/>
  <c r="BI235"/>
  <c r="BH235"/>
  <c r="BG235"/>
  <c r="BF235"/>
  <c r="BE235"/>
  <c r="T235"/>
  <c r="T234" s="1"/>
  <c r="R235"/>
  <c r="R234" s="1"/>
  <c r="P235"/>
  <c r="P234" s="1"/>
  <c r="BK235"/>
  <c r="BK234" s="1"/>
  <c r="J234" s="1"/>
  <c r="J68" s="1"/>
  <c r="J235"/>
  <c r="BI233"/>
  <c r="BH233"/>
  <c r="BG233"/>
  <c r="BF233"/>
  <c r="T233"/>
  <c r="R233"/>
  <c r="P233"/>
  <c r="BK233"/>
  <c r="J233"/>
  <c r="BE233" s="1"/>
  <c r="BI232"/>
  <c r="BH232"/>
  <c r="BG232"/>
  <c r="BF232"/>
  <c r="T232"/>
  <c r="R232"/>
  <c r="P232"/>
  <c r="BK232"/>
  <c r="J232"/>
  <c r="BE232" s="1"/>
  <c r="BI231"/>
  <c r="BH231"/>
  <c r="BG231"/>
  <c r="BF231"/>
  <c r="BE231"/>
  <c r="T231"/>
  <c r="R231"/>
  <c r="P231"/>
  <c r="BK231"/>
  <c r="J231"/>
  <c r="BI230"/>
  <c r="BH230"/>
  <c r="BG230"/>
  <c r="BF230"/>
  <c r="BE230"/>
  <c r="T230"/>
  <c r="R230"/>
  <c r="P230"/>
  <c r="BK230"/>
  <c r="J230"/>
  <c r="BI229"/>
  <c r="BH229"/>
  <c r="BG229"/>
  <c r="BF229"/>
  <c r="BE229"/>
  <c r="T229"/>
  <c r="R229"/>
  <c r="P229"/>
  <c r="BK229"/>
  <c r="J229"/>
  <c r="BI228"/>
  <c r="BH228"/>
  <c r="BG228"/>
  <c r="BF228"/>
  <c r="BE228"/>
  <c r="T228"/>
  <c r="R228"/>
  <c r="P228"/>
  <c r="BK228"/>
  <c r="J228"/>
  <c r="BI227"/>
  <c r="BH227"/>
  <c r="BG227"/>
  <c r="BF227"/>
  <c r="BE227"/>
  <c r="T227"/>
  <c r="R227"/>
  <c r="P227"/>
  <c r="BK227"/>
  <c r="J227"/>
  <c r="BI226"/>
  <c r="BH226"/>
  <c r="BG226"/>
  <c r="BF226"/>
  <c r="BE226"/>
  <c r="T226"/>
  <c r="R226"/>
  <c r="P226"/>
  <c r="BK226"/>
  <c r="J226"/>
  <c r="BI225"/>
  <c r="BH225"/>
  <c r="BG225"/>
  <c r="BF225"/>
  <c r="BE225"/>
  <c r="T225"/>
  <c r="R225"/>
  <c r="P225"/>
  <c r="BK225"/>
  <c r="J225"/>
  <c r="BI224"/>
  <c r="BH224"/>
  <c r="BG224"/>
  <c r="BF224"/>
  <c r="BE224"/>
  <c r="T224"/>
  <c r="T223" s="1"/>
  <c r="R224"/>
  <c r="R223" s="1"/>
  <c r="P224"/>
  <c r="P223" s="1"/>
  <c r="BK224"/>
  <c r="BK223" s="1"/>
  <c r="J223" s="1"/>
  <c r="J67" s="1"/>
  <c r="J224"/>
  <c r="BI222"/>
  <c r="BH222"/>
  <c r="BG222"/>
  <c r="BF222"/>
  <c r="T222"/>
  <c r="R222"/>
  <c r="P222"/>
  <c r="BK222"/>
  <c r="J222"/>
  <c r="BE222" s="1"/>
  <c r="BI221"/>
  <c r="BH221"/>
  <c r="BG221"/>
  <c r="BF221"/>
  <c r="T221"/>
  <c r="R221"/>
  <c r="P221"/>
  <c r="BK221"/>
  <c r="J221"/>
  <c r="BE221" s="1"/>
  <c r="BI220"/>
  <c r="BH220"/>
  <c r="BG220"/>
  <c r="BF220"/>
  <c r="T220"/>
  <c r="R220"/>
  <c r="P220"/>
  <c r="BK220"/>
  <c r="J220"/>
  <c r="BE220" s="1"/>
  <c r="BI219"/>
  <c r="BH219"/>
  <c r="BG219"/>
  <c r="BF219"/>
  <c r="T219"/>
  <c r="R219"/>
  <c r="P219"/>
  <c r="BK219"/>
  <c r="J219"/>
  <c r="BE219" s="1"/>
  <c r="BI218"/>
  <c r="BH218"/>
  <c r="BG218"/>
  <c r="BF218"/>
  <c r="T218"/>
  <c r="R218"/>
  <c r="P218"/>
  <c r="BK218"/>
  <c r="J218"/>
  <c r="BE218" s="1"/>
  <c r="BI217"/>
  <c r="BH217"/>
  <c r="BG217"/>
  <c r="BF217"/>
  <c r="T217"/>
  <c r="R217"/>
  <c r="P217"/>
  <c r="BK217"/>
  <c r="J217"/>
  <c r="BE217" s="1"/>
  <c r="BI216"/>
  <c r="BH216"/>
  <c r="BG216"/>
  <c r="BF216"/>
  <c r="T216"/>
  <c r="R216"/>
  <c r="P216"/>
  <c r="BK216"/>
  <c r="J216"/>
  <c r="BE216" s="1"/>
  <c r="BI215"/>
  <c r="BH215"/>
  <c r="BG215"/>
  <c r="BF215"/>
  <c r="BE215"/>
  <c r="T215"/>
  <c r="R215"/>
  <c r="P215"/>
  <c r="BK215"/>
  <c r="J215"/>
  <c r="BI214"/>
  <c r="BH214"/>
  <c r="BG214"/>
  <c r="BF214"/>
  <c r="BE214"/>
  <c r="T214"/>
  <c r="R214"/>
  <c r="P214"/>
  <c r="BK214"/>
  <c r="J214"/>
  <c r="BI213"/>
  <c r="BH213"/>
  <c r="BG213"/>
  <c r="BF213"/>
  <c r="BE213"/>
  <c r="T213"/>
  <c r="R213"/>
  <c r="P213"/>
  <c r="BK213"/>
  <c r="J213"/>
  <c r="BI212"/>
  <c r="BH212"/>
  <c r="BG212"/>
  <c r="BF212"/>
  <c r="BE212"/>
  <c r="T212"/>
  <c r="R212"/>
  <c r="P212"/>
  <c r="BK212"/>
  <c r="J212"/>
  <c r="BI211"/>
  <c r="BH211"/>
  <c r="BG211"/>
  <c r="BF211"/>
  <c r="BE211"/>
  <c r="T211"/>
  <c r="T210" s="1"/>
  <c r="R211"/>
  <c r="R210" s="1"/>
  <c r="P211"/>
  <c r="P210" s="1"/>
  <c r="BK211"/>
  <c r="BK210" s="1"/>
  <c r="J210" s="1"/>
  <c r="J66" s="1"/>
  <c r="J211"/>
  <c r="BI209"/>
  <c r="BH209"/>
  <c r="BG209"/>
  <c r="BF209"/>
  <c r="T209"/>
  <c r="R209"/>
  <c r="P209"/>
  <c r="BK209"/>
  <c r="J209"/>
  <c r="BE209" s="1"/>
  <c r="BI208"/>
  <c r="BH208"/>
  <c r="BG208"/>
  <c r="BF208"/>
  <c r="T208"/>
  <c r="R208"/>
  <c r="P208"/>
  <c r="BK208"/>
  <c r="J208"/>
  <c r="BE208" s="1"/>
  <c r="BI207"/>
  <c r="BH207"/>
  <c r="BG207"/>
  <c r="BF207"/>
  <c r="T207"/>
  <c r="R207"/>
  <c r="P207"/>
  <c r="BK207"/>
  <c r="J207"/>
  <c r="BE207" s="1"/>
  <c r="BI206"/>
  <c r="BH206"/>
  <c r="BG206"/>
  <c r="BF206"/>
  <c r="BE206"/>
  <c r="T206"/>
  <c r="R206"/>
  <c r="P206"/>
  <c r="BK206"/>
  <c r="J206"/>
  <c r="BI205"/>
  <c r="BH205"/>
  <c r="BG205"/>
  <c r="BF205"/>
  <c r="BE205"/>
  <c r="T205"/>
  <c r="R205"/>
  <c r="P205"/>
  <c r="BK205"/>
  <c r="J205"/>
  <c r="BI204"/>
  <c r="BH204"/>
  <c r="BG204"/>
  <c r="BF204"/>
  <c r="BE204"/>
  <c r="T204"/>
  <c r="R204"/>
  <c r="P204"/>
  <c r="BK204"/>
  <c r="J204"/>
  <c r="BI203"/>
  <c r="BH203"/>
  <c r="BG203"/>
  <c r="BF203"/>
  <c r="BE203"/>
  <c r="T203"/>
  <c r="R203"/>
  <c r="P203"/>
  <c r="BK203"/>
  <c r="J203"/>
  <c r="BI202"/>
  <c r="BH202"/>
  <c r="BG202"/>
  <c r="BF202"/>
  <c r="BE202"/>
  <c r="T202"/>
  <c r="R202"/>
  <c r="P202"/>
  <c r="BK202"/>
  <c r="J202"/>
  <c r="BI201"/>
  <c r="BH201"/>
  <c r="BG201"/>
  <c r="BF201"/>
  <c r="BE201"/>
  <c r="T201"/>
  <c r="R201"/>
  <c r="P201"/>
  <c r="BK201"/>
  <c r="J201"/>
  <c r="BI200"/>
  <c r="BH200"/>
  <c r="BG200"/>
  <c r="BF200"/>
  <c r="BE200"/>
  <c r="T200"/>
  <c r="R200"/>
  <c r="P200"/>
  <c r="BK200"/>
  <c r="J200"/>
  <c r="BI199"/>
  <c r="BH199"/>
  <c r="BG199"/>
  <c r="BF199"/>
  <c r="BE199"/>
  <c r="T199"/>
  <c r="R199"/>
  <c r="P199"/>
  <c r="BK199"/>
  <c r="J199"/>
  <c r="BI198"/>
  <c r="BH198"/>
  <c r="BG198"/>
  <c r="BF198"/>
  <c r="BE198"/>
  <c r="T198"/>
  <c r="R198"/>
  <c r="P198"/>
  <c r="BK198"/>
  <c r="J198"/>
  <c r="BI197"/>
  <c r="BH197"/>
  <c r="BG197"/>
  <c r="BF197"/>
  <c r="BE197"/>
  <c r="T197"/>
  <c r="T196" s="1"/>
  <c r="R197"/>
  <c r="R196" s="1"/>
  <c r="P197"/>
  <c r="P196" s="1"/>
  <c r="BK197"/>
  <c r="BK196" s="1"/>
  <c r="J196" s="1"/>
  <c r="J65" s="1"/>
  <c r="J197"/>
  <c r="BI195"/>
  <c r="BH195"/>
  <c r="BG195"/>
  <c r="BF195"/>
  <c r="T195"/>
  <c r="R195"/>
  <c r="P195"/>
  <c r="BK195"/>
  <c r="J195"/>
  <c r="BE195" s="1"/>
  <c r="BI194"/>
  <c r="BH194"/>
  <c r="BG194"/>
  <c r="BF194"/>
  <c r="T194"/>
  <c r="R194"/>
  <c r="P194"/>
  <c r="BK194"/>
  <c r="J194"/>
  <c r="BE194" s="1"/>
  <c r="BI193"/>
  <c r="BH193"/>
  <c r="BG193"/>
  <c r="BF193"/>
  <c r="T193"/>
  <c r="R193"/>
  <c r="P193"/>
  <c r="BK193"/>
  <c r="J193"/>
  <c r="BE193" s="1"/>
  <c r="BI192"/>
  <c r="BH192"/>
  <c r="BG192"/>
  <c r="BF192"/>
  <c r="T192"/>
  <c r="R192"/>
  <c r="P192"/>
  <c r="BK192"/>
  <c r="J192"/>
  <c r="BE192" s="1"/>
  <c r="BI191"/>
  <c r="BH191"/>
  <c r="BG191"/>
  <c r="BF191"/>
  <c r="T191"/>
  <c r="R191"/>
  <c r="P191"/>
  <c r="BK191"/>
  <c r="J191"/>
  <c r="BE191" s="1"/>
  <c r="BI190"/>
  <c r="BH190"/>
  <c r="BG190"/>
  <c r="BF190"/>
  <c r="T190"/>
  <c r="R190"/>
  <c r="P190"/>
  <c r="BK190"/>
  <c r="J190"/>
  <c r="BE190" s="1"/>
  <c r="BI189"/>
  <c r="BH189"/>
  <c r="BG189"/>
  <c r="BF189"/>
  <c r="T189"/>
  <c r="R189"/>
  <c r="P189"/>
  <c r="BK189"/>
  <c r="J189"/>
  <c r="BE189" s="1"/>
  <c r="BI188"/>
  <c r="BH188"/>
  <c r="BG188"/>
  <c r="BF188"/>
  <c r="T188"/>
  <c r="R188"/>
  <c r="P188"/>
  <c r="BK188"/>
  <c r="J188"/>
  <c r="BE188" s="1"/>
  <c r="BI187"/>
  <c r="BH187"/>
  <c r="BG187"/>
  <c r="BF187"/>
  <c r="BE187"/>
  <c r="T187"/>
  <c r="R187"/>
  <c r="P187"/>
  <c r="BK187"/>
  <c r="J187"/>
  <c r="BI186"/>
  <c r="BH186"/>
  <c r="BG186"/>
  <c r="BF186"/>
  <c r="BE186"/>
  <c r="T186"/>
  <c r="R186"/>
  <c r="P186"/>
  <c r="BK186"/>
  <c r="J186"/>
  <c r="BI185"/>
  <c r="BH185"/>
  <c r="BG185"/>
  <c r="BF185"/>
  <c r="BE185"/>
  <c r="T185"/>
  <c r="R185"/>
  <c r="P185"/>
  <c r="BK185"/>
  <c r="J185"/>
  <c r="BI184"/>
  <c r="BH184"/>
  <c r="BG184"/>
  <c r="BF184"/>
  <c r="BE184"/>
  <c r="T184"/>
  <c r="T183" s="1"/>
  <c r="R184"/>
  <c r="R183" s="1"/>
  <c r="P184"/>
  <c r="P183" s="1"/>
  <c r="BK184"/>
  <c r="BK183" s="1"/>
  <c r="J183" s="1"/>
  <c r="J64" s="1"/>
  <c r="J184"/>
  <c r="BI182"/>
  <c r="BH182"/>
  <c r="BG182"/>
  <c r="BF182"/>
  <c r="T182"/>
  <c r="R182"/>
  <c r="P182"/>
  <c r="BK182"/>
  <c r="J182"/>
  <c r="BE182" s="1"/>
  <c r="BI181"/>
  <c r="BH181"/>
  <c r="BG181"/>
  <c r="BF181"/>
  <c r="T181"/>
  <c r="R181"/>
  <c r="P181"/>
  <c r="BK181"/>
  <c r="J181"/>
  <c r="BE181" s="1"/>
  <c r="BI180"/>
  <c r="BH180"/>
  <c r="BG180"/>
  <c r="BF180"/>
  <c r="T180"/>
  <c r="R180"/>
  <c r="P180"/>
  <c r="BK180"/>
  <c r="J180"/>
  <c r="BE180" s="1"/>
  <c r="BI179"/>
  <c r="BH179"/>
  <c r="BG179"/>
  <c r="BF179"/>
  <c r="BE179"/>
  <c r="T179"/>
  <c r="R179"/>
  <c r="P179"/>
  <c r="BK179"/>
  <c r="J179"/>
  <c r="BI178"/>
  <c r="BH178"/>
  <c r="BG178"/>
  <c r="BF178"/>
  <c r="BE178"/>
  <c r="T178"/>
  <c r="R178"/>
  <c r="P178"/>
  <c r="BK178"/>
  <c r="J178"/>
  <c r="BI177"/>
  <c r="BH177"/>
  <c r="BG177"/>
  <c r="BF177"/>
  <c r="BE177"/>
  <c r="T177"/>
  <c r="R177"/>
  <c r="P177"/>
  <c r="BK177"/>
  <c r="J177"/>
  <c r="BI176"/>
  <c r="BH176"/>
  <c r="BG176"/>
  <c r="BF176"/>
  <c r="BE176"/>
  <c r="T176"/>
  <c r="R176"/>
  <c r="P176"/>
  <c r="BK176"/>
  <c r="J176"/>
  <c r="BI175"/>
  <c r="BH175"/>
  <c r="BG175"/>
  <c r="BF175"/>
  <c r="BE175"/>
  <c r="T175"/>
  <c r="R175"/>
  <c r="P175"/>
  <c r="BK175"/>
  <c r="J175"/>
  <c r="BI174"/>
  <c r="BH174"/>
  <c r="BG174"/>
  <c r="BF174"/>
  <c r="BE174"/>
  <c r="T174"/>
  <c r="R174"/>
  <c r="P174"/>
  <c r="BK174"/>
  <c r="J174"/>
  <c r="BI173"/>
  <c r="BH173"/>
  <c r="BG173"/>
  <c r="BF173"/>
  <c r="BE173"/>
  <c r="T173"/>
  <c r="R173"/>
  <c r="P173"/>
  <c r="BK173"/>
  <c r="J173"/>
  <c r="BI172"/>
  <c r="BH172"/>
  <c r="BG172"/>
  <c r="BF172"/>
  <c r="BE172"/>
  <c r="T172"/>
  <c r="R172"/>
  <c r="P172"/>
  <c r="BK172"/>
  <c r="J172"/>
  <c r="BI171"/>
  <c r="BH171"/>
  <c r="BG171"/>
  <c r="BF171"/>
  <c r="BE171"/>
  <c r="T171"/>
  <c r="R171"/>
  <c r="P171"/>
  <c r="BK171"/>
  <c r="J171"/>
  <c r="BI170"/>
  <c r="BH170"/>
  <c r="BG170"/>
  <c r="BF170"/>
  <c r="BE170"/>
  <c r="T170"/>
  <c r="R170"/>
  <c r="P170"/>
  <c r="BK170"/>
  <c r="J170"/>
  <c r="BI169"/>
  <c r="BH169"/>
  <c r="BG169"/>
  <c r="BF169"/>
  <c r="BE169"/>
  <c r="T169"/>
  <c r="R169"/>
  <c r="P169"/>
  <c r="BK169"/>
  <c r="J169"/>
  <c r="BI168"/>
  <c r="BH168"/>
  <c r="BG168"/>
  <c r="BF168"/>
  <c r="BE168"/>
  <c r="T168"/>
  <c r="R168"/>
  <c r="P168"/>
  <c r="BK168"/>
  <c r="J168"/>
  <c r="BI167"/>
  <c r="BH167"/>
  <c r="BG167"/>
  <c r="BF167"/>
  <c r="BE167"/>
  <c r="T167"/>
  <c r="R167"/>
  <c r="P167"/>
  <c r="BK167"/>
  <c r="J167"/>
  <c r="BI166"/>
  <c r="BH166"/>
  <c r="BG166"/>
  <c r="BF166"/>
  <c r="BE166"/>
  <c r="T166"/>
  <c r="R166"/>
  <c r="P166"/>
  <c r="BK166"/>
  <c r="J166"/>
  <c r="BI165"/>
  <c r="BH165"/>
  <c r="BG165"/>
  <c r="BF165"/>
  <c r="BE165"/>
  <c r="T165"/>
  <c r="R165"/>
  <c r="P165"/>
  <c r="BK165"/>
  <c r="J165"/>
  <c r="BI164"/>
  <c r="BH164"/>
  <c r="BG164"/>
  <c r="BF164"/>
  <c r="BE164"/>
  <c r="T164"/>
  <c r="R164"/>
  <c r="P164"/>
  <c r="BK164"/>
  <c r="J164"/>
  <c r="BI163"/>
  <c r="BH163"/>
  <c r="BG163"/>
  <c r="BF163"/>
  <c r="BE163"/>
  <c r="T163"/>
  <c r="R163"/>
  <c r="P163"/>
  <c r="BK163"/>
  <c r="J163"/>
  <c r="BI162"/>
  <c r="BH162"/>
  <c r="BG162"/>
  <c r="BF162"/>
  <c r="BE162"/>
  <c r="T162"/>
  <c r="R162"/>
  <c r="P162"/>
  <c r="BK162"/>
  <c r="J162"/>
  <c r="BI161"/>
  <c r="BH161"/>
  <c r="BG161"/>
  <c r="BF161"/>
  <c r="BE161"/>
  <c r="T161"/>
  <c r="R161"/>
  <c r="P161"/>
  <c r="BK161"/>
  <c r="J161"/>
  <c r="BI160"/>
  <c r="BH160"/>
  <c r="BG160"/>
  <c r="BF160"/>
  <c r="BE160"/>
  <c r="T160"/>
  <c r="R160"/>
  <c r="P160"/>
  <c r="BK160"/>
  <c r="J160"/>
  <c r="BI159"/>
  <c r="BH159"/>
  <c r="BG159"/>
  <c r="BF159"/>
  <c r="BE159"/>
  <c r="T159"/>
  <c r="R159"/>
  <c r="P159"/>
  <c r="BK159"/>
  <c r="J159"/>
  <c r="BI158"/>
  <c r="BH158"/>
  <c r="BG158"/>
  <c r="BF158"/>
  <c r="BE158"/>
  <c r="T158"/>
  <c r="R158"/>
  <c r="P158"/>
  <c r="BK158"/>
  <c r="J158"/>
  <c r="BI157"/>
  <c r="BH157"/>
  <c r="BG157"/>
  <c r="BF157"/>
  <c r="BE157"/>
  <c r="T157"/>
  <c r="R157"/>
  <c r="P157"/>
  <c r="BK157"/>
  <c r="J157"/>
  <c r="BI156"/>
  <c r="BH156"/>
  <c r="BG156"/>
  <c r="BF156"/>
  <c r="BE156"/>
  <c r="T156"/>
  <c r="T155" s="1"/>
  <c r="R156"/>
  <c r="R155" s="1"/>
  <c r="P156"/>
  <c r="P155" s="1"/>
  <c r="BK156"/>
  <c r="BK155" s="1"/>
  <c r="J155" s="1"/>
  <c r="J63" s="1"/>
  <c r="J156"/>
  <c r="BI154"/>
  <c r="BH154"/>
  <c r="BG154"/>
  <c r="BF154"/>
  <c r="T154"/>
  <c r="R154"/>
  <c r="P154"/>
  <c r="BK154"/>
  <c r="J154"/>
  <c r="BE154" s="1"/>
  <c r="BI153"/>
  <c r="BH153"/>
  <c r="BG153"/>
  <c r="BF153"/>
  <c r="T153"/>
  <c r="R153"/>
  <c r="P153"/>
  <c r="BK153"/>
  <c r="J153"/>
  <c r="BE153" s="1"/>
  <c r="BI152"/>
  <c r="BH152"/>
  <c r="BG152"/>
  <c r="BF152"/>
  <c r="T152"/>
  <c r="R152"/>
  <c r="P152"/>
  <c r="BK152"/>
  <c r="J152"/>
  <c r="BE152" s="1"/>
  <c r="BI151"/>
  <c r="BH151"/>
  <c r="BG151"/>
  <c r="BF151"/>
  <c r="T151"/>
  <c r="R151"/>
  <c r="P151"/>
  <c r="BK151"/>
  <c r="J151"/>
  <c r="BE151" s="1"/>
  <c r="BI150"/>
  <c r="BH150"/>
  <c r="BG150"/>
  <c r="BF150"/>
  <c r="T150"/>
  <c r="R150"/>
  <c r="P150"/>
  <c r="BK150"/>
  <c r="J150"/>
  <c r="BE150" s="1"/>
  <c r="BI149"/>
  <c r="BH149"/>
  <c r="BG149"/>
  <c r="BF149"/>
  <c r="T149"/>
  <c r="R149"/>
  <c r="P149"/>
  <c r="BK149"/>
  <c r="J149"/>
  <c r="BE149" s="1"/>
  <c r="BI148"/>
  <c r="BH148"/>
  <c r="BG148"/>
  <c r="BF148"/>
  <c r="T148"/>
  <c r="R148"/>
  <c r="P148"/>
  <c r="BK148"/>
  <c r="J148"/>
  <c r="BE148" s="1"/>
  <c r="BI147"/>
  <c r="BH147"/>
  <c r="BG147"/>
  <c r="BF147"/>
  <c r="T147"/>
  <c r="R147"/>
  <c r="P147"/>
  <c r="BK147"/>
  <c r="J147"/>
  <c r="BE147" s="1"/>
  <c r="BI146"/>
  <c r="BH146"/>
  <c r="BG146"/>
  <c r="BF146"/>
  <c r="T146"/>
  <c r="R146"/>
  <c r="P146"/>
  <c r="BK146"/>
  <c r="J146"/>
  <c r="BE146" s="1"/>
  <c r="BI145"/>
  <c r="BH145"/>
  <c r="BG145"/>
  <c r="BF145"/>
  <c r="T145"/>
  <c r="R145"/>
  <c r="P145"/>
  <c r="BK145"/>
  <c r="J145"/>
  <c r="BE145" s="1"/>
  <c r="BI144"/>
  <c r="BH144"/>
  <c r="BG144"/>
  <c r="BF144"/>
  <c r="T144"/>
  <c r="R144"/>
  <c r="P144"/>
  <c r="BK144"/>
  <c r="J144"/>
  <c r="BE144" s="1"/>
  <c r="BI143"/>
  <c r="BH143"/>
  <c r="BG143"/>
  <c r="BF143"/>
  <c r="T143"/>
  <c r="R143"/>
  <c r="P143"/>
  <c r="BK143"/>
  <c r="J143"/>
  <c r="BE143" s="1"/>
  <c r="BI142"/>
  <c r="BH142"/>
  <c r="BG142"/>
  <c r="BF142"/>
  <c r="T142"/>
  <c r="R142"/>
  <c r="P142"/>
  <c r="BK142"/>
  <c r="J142"/>
  <c r="BE142" s="1"/>
  <c r="BI141"/>
  <c r="BH141"/>
  <c r="BG141"/>
  <c r="BF141"/>
  <c r="T141"/>
  <c r="R141"/>
  <c r="P141"/>
  <c r="BK141"/>
  <c r="J141"/>
  <c r="BE141" s="1"/>
  <c r="BI140"/>
  <c r="BH140"/>
  <c r="BG140"/>
  <c r="BF140"/>
  <c r="T140"/>
  <c r="R140"/>
  <c r="P140"/>
  <c r="BK140"/>
  <c r="J140"/>
  <c r="BE140" s="1"/>
  <c r="BI139"/>
  <c r="BH139"/>
  <c r="BG139"/>
  <c r="BF139"/>
  <c r="T139"/>
  <c r="R139"/>
  <c r="P139"/>
  <c r="BK139"/>
  <c r="J139"/>
  <c r="BE139" s="1"/>
  <c r="BI138"/>
  <c r="BH138"/>
  <c r="BG138"/>
  <c r="BF138"/>
  <c r="T138"/>
  <c r="R138"/>
  <c r="P138"/>
  <c r="BK138"/>
  <c r="J138"/>
  <c r="BE138" s="1"/>
  <c r="BI137"/>
  <c r="BH137"/>
  <c r="BG137"/>
  <c r="BF137"/>
  <c r="T137"/>
  <c r="R137"/>
  <c r="P137"/>
  <c r="BK137"/>
  <c r="J137"/>
  <c r="BE137" s="1"/>
  <c r="BI136"/>
  <c r="BH136"/>
  <c r="BG136"/>
  <c r="BF136"/>
  <c r="BE136"/>
  <c r="T136"/>
  <c r="R136"/>
  <c r="P136"/>
  <c r="BK136"/>
  <c r="J136"/>
  <c r="BI135"/>
  <c r="BH135"/>
  <c r="BG135"/>
  <c r="BF135"/>
  <c r="BE135"/>
  <c r="T135"/>
  <c r="R135"/>
  <c r="P135"/>
  <c r="BK135"/>
  <c r="J135"/>
  <c r="BI134"/>
  <c r="BH134"/>
  <c r="BG134"/>
  <c r="BF134"/>
  <c r="BE134"/>
  <c r="T134"/>
  <c r="R134"/>
  <c r="P134"/>
  <c r="BK134"/>
  <c r="J134"/>
  <c r="BI133"/>
  <c r="BH133"/>
  <c r="BG133"/>
  <c r="BF133"/>
  <c r="BE133"/>
  <c r="T133"/>
  <c r="R133"/>
  <c r="P133"/>
  <c r="BK133"/>
  <c r="J133"/>
  <c r="BI132"/>
  <c r="BH132"/>
  <c r="BG132"/>
  <c r="BF132"/>
  <c r="BE132"/>
  <c r="T132"/>
  <c r="R132"/>
  <c r="P132"/>
  <c r="BK132"/>
  <c r="J132"/>
  <c r="BI131"/>
  <c r="BH131"/>
  <c r="BG131"/>
  <c r="BF131"/>
  <c r="BE131"/>
  <c r="T131"/>
  <c r="R131"/>
  <c r="P131"/>
  <c r="BK131"/>
  <c r="J131"/>
  <c r="BI130"/>
  <c r="BH130"/>
  <c r="BG130"/>
  <c r="BF130"/>
  <c r="BE130"/>
  <c r="T130"/>
  <c r="R130"/>
  <c r="P130"/>
  <c r="BK130"/>
  <c r="J130"/>
  <c r="BI129"/>
  <c r="BH129"/>
  <c r="BG129"/>
  <c r="BF129"/>
  <c r="BE129"/>
  <c r="T129"/>
  <c r="R129"/>
  <c r="P129"/>
  <c r="BK129"/>
  <c r="J129"/>
  <c r="BI128"/>
  <c r="BH128"/>
  <c r="BG128"/>
  <c r="BF128"/>
  <c r="BE128"/>
  <c r="T128"/>
  <c r="R128"/>
  <c r="P128"/>
  <c r="BK128"/>
  <c r="J128"/>
  <c r="BI127"/>
  <c r="BH127"/>
  <c r="BG127"/>
  <c r="BF127"/>
  <c r="BE127"/>
  <c r="T127"/>
  <c r="R127"/>
  <c r="P127"/>
  <c r="BK127"/>
  <c r="J127"/>
  <c r="BI126"/>
  <c r="BH126"/>
  <c r="BG126"/>
  <c r="BF126"/>
  <c r="BE126"/>
  <c r="T126"/>
  <c r="R126"/>
  <c r="P126"/>
  <c r="BK126"/>
  <c r="J126"/>
  <c r="BI125"/>
  <c r="BH125"/>
  <c r="BG125"/>
  <c r="BF125"/>
  <c r="BE125"/>
  <c r="T125"/>
  <c r="T124" s="1"/>
  <c r="R125"/>
  <c r="R124" s="1"/>
  <c r="P125"/>
  <c r="P124" s="1"/>
  <c r="BK125"/>
  <c r="BK124" s="1"/>
  <c r="J124" s="1"/>
  <c r="J62" s="1"/>
  <c r="J125"/>
  <c r="BI123"/>
  <c r="BH123"/>
  <c r="BG123"/>
  <c r="BF123"/>
  <c r="T123"/>
  <c r="R123"/>
  <c r="P123"/>
  <c r="BK123"/>
  <c r="J123"/>
  <c r="BE123" s="1"/>
  <c r="BI122"/>
  <c r="BH122"/>
  <c r="BG122"/>
  <c r="BF122"/>
  <c r="T122"/>
  <c r="R122"/>
  <c r="P122"/>
  <c r="BK122"/>
  <c r="J122"/>
  <c r="BE122" s="1"/>
  <c r="BI121"/>
  <c r="BH121"/>
  <c r="BG121"/>
  <c r="BF121"/>
  <c r="T121"/>
  <c r="R121"/>
  <c r="P121"/>
  <c r="BK121"/>
  <c r="J121"/>
  <c r="BE121" s="1"/>
  <c r="BI120"/>
  <c r="BH120"/>
  <c r="BG120"/>
  <c r="BF120"/>
  <c r="T120"/>
  <c r="R120"/>
  <c r="P120"/>
  <c r="BK120"/>
  <c r="J120"/>
  <c r="BE120" s="1"/>
  <c r="BI118"/>
  <c r="BH118"/>
  <c r="BG118"/>
  <c r="BF118"/>
  <c r="T118"/>
  <c r="R118"/>
  <c r="P118"/>
  <c r="BK118"/>
  <c r="J118"/>
  <c r="BE118" s="1"/>
  <c r="BI117"/>
  <c r="BH117"/>
  <c r="BG117"/>
  <c r="BF117"/>
  <c r="T117"/>
  <c r="R117"/>
  <c r="P117"/>
  <c r="BK117"/>
  <c r="J117"/>
  <c r="BE117" s="1"/>
  <c r="BI116"/>
  <c r="BH116"/>
  <c r="BG116"/>
  <c r="BF116"/>
  <c r="T116"/>
  <c r="R116"/>
  <c r="P116"/>
  <c r="BK116"/>
  <c r="J116"/>
  <c r="BE116" s="1"/>
  <c r="BI115"/>
  <c r="BH115"/>
  <c r="BG115"/>
  <c r="BF115"/>
  <c r="T115"/>
  <c r="R115"/>
  <c r="P115"/>
  <c r="BK115"/>
  <c r="J115"/>
  <c r="BE115" s="1"/>
  <c r="BI114"/>
  <c r="BH114"/>
  <c r="BG114"/>
  <c r="BF114"/>
  <c r="T114"/>
  <c r="R114"/>
  <c r="P114"/>
  <c r="BK114"/>
  <c r="J114"/>
  <c r="BE114" s="1"/>
  <c r="BI113"/>
  <c r="BH113"/>
  <c r="BG113"/>
  <c r="BF113"/>
  <c r="T113"/>
  <c r="R113"/>
  <c r="P113"/>
  <c r="BK113"/>
  <c r="J113"/>
  <c r="BE113" s="1"/>
  <c r="BI112"/>
  <c r="BH112"/>
  <c r="BG112"/>
  <c r="BF112"/>
  <c r="BE112"/>
  <c r="T112"/>
  <c r="R112"/>
  <c r="P112"/>
  <c r="BK112"/>
  <c r="J112"/>
  <c r="BI111"/>
  <c r="BH111"/>
  <c r="BG111"/>
  <c r="BF111"/>
  <c r="BE111"/>
  <c r="T111"/>
  <c r="R111"/>
  <c r="P111"/>
  <c r="BK111"/>
  <c r="J111"/>
  <c r="BI110"/>
  <c r="BH110"/>
  <c r="BG110"/>
  <c r="BF110"/>
  <c r="BE110"/>
  <c r="T110"/>
  <c r="R110"/>
  <c r="P110"/>
  <c r="BK110"/>
  <c r="J110"/>
  <c r="BI109"/>
  <c r="BH109"/>
  <c r="BG109"/>
  <c r="BF109"/>
  <c r="BE109"/>
  <c r="T109"/>
  <c r="R109"/>
  <c r="P109"/>
  <c r="BK109"/>
  <c r="J109"/>
  <c r="BI108"/>
  <c r="BH108"/>
  <c r="BG108"/>
  <c r="BF108"/>
  <c r="BE108"/>
  <c r="T108"/>
  <c r="R108"/>
  <c r="P108"/>
  <c r="BK108"/>
  <c r="J108"/>
  <c r="BI107"/>
  <c r="BH107"/>
  <c r="BG107"/>
  <c r="BF107"/>
  <c r="BE107"/>
  <c r="T107"/>
  <c r="R107"/>
  <c r="P107"/>
  <c r="BK107"/>
  <c r="J107"/>
  <c r="BI106"/>
  <c r="BH106"/>
  <c r="BG106"/>
  <c r="BF106"/>
  <c r="BE106"/>
  <c r="T106"/>
  <c r="R106"/>
  <c r="P106"/>
  <c r="BK106"/>
  <c r="J106"/>
  <c r="BI105"/>
  <c r="BH105"/>
  <c r="BG105"/>
  <c r="BF105"/>
  <c r="BE105"/>
  <c r="T105"/>
  <c r="R105"/>
  <c r="P105"/>
  <c r="BK105"/>
  <c r="J105"/>
  <c r="BI104"/>
  <c r="BH104"/>
  <c r="BG104"/>
  <c r="BF104"/>
  <c r="BE104"/>
  <c r="T104"/>
  <c r="R104"/>
  <c r="P104"/>
  <c r="BK104"/>
  <c r="J104"/>
  <c r="BI103"/>
  <c r="BH103"/>
  <c r="BG103"/>
  <c r="BF103"/>
  <c r="BE103"/>
  <c r="T103"/>
  <c r="R103"/>
  <c r="P103"/>
  <c r="BK103"/>
  <c r="J103"/>
  <c r="BI102"/>
  <c r="BH102"/>
  <c r="BG102"/>
  <c r="BF102"/>
  <c r="BE102"/>
  <c r="T102"/>
  <c r="R102"/>
  <c r="P102"/>
  <c r="BK102"/>
  <c r="J102"/>
  <c r="BI101"/>
  <c r="BH101"/>
  <c r="BG101"/>
  <c r="BF101"/>
  <c r="BE101"/>
  <c r="T101"/>
  <c r="R101"/>
  <c r="P101"/>
  <c r="BK101"/>
  <c r="J101"/>
  <c r="BI100"/>
  <c r="BH100"/>
  <c r="BG100"/>
  <c r="BF100"/>
  <c r="BE100"/>
  <c r="T100"/>
  <c r="R100"/>
  <c r="P100"/>
  <c r="BK100"/>
  <c r="J100"/>
  <c r="BI99"/>
  <c r="BH99"/>
  <c r="BG99"/>
  <c r="BF99"/>
  <c r="BE99"/>
  <c r="T99"/>
  <c r="R99"/>
  <c r="P99"/>
  <c r="BK99"/>
  <c r="J99"/>
  <c r="BI98"/>
  <c r="BH98"/>
  <c r="BG98"/>
  <c r="BF98"/>
  <c r="BE98"/>
  <c r="T98"/>
  <c r="R98"/>
  <c r="P98"/>
  <c r="BK98"/>
  <c r="J98"/>
  <c r="BI97"/>
  <c r="BH97"/>
  <c r="BG97"/>
  <c r="BF97"/>
  <c r="BE97"/>
  <c r="T97"/>
  <c r="R97"/>
  <c r="P97"/>
  <c r="BK97"/>
  <c r="J97"/>
  <c r="BI96"/>
  <c r="BH96"/>
  <c r="BG96"/>
  <c r="BF96"/>
  <c r="BE96"/>
  <c r="T96"/>
  <c r="R96"/>
  <c r="P96"/>
  <c r="BK96"/>
  <c r="J96"/>
  <c r="BI95"/>
  <c r="BH95"/>
  <c r="BG95"/>
  <c r="BF95"/>
  <c r="BE95"/>
  <c r="T95"/>
  <c r="R95"/>
  <c r="P95"/>
  <c r="BK95"/>
  <c r="J95"/>
  <c r="BI94"/>
  <c r="F36" s="1"/>
  <c r="BD60" i="1" s="1"/>
  <c r="BH94" i="8"/>
  <c r="F35" s="1"/>
  <c r="BC60" i="1" s="1"/>
  <c r="BG94" i="8"/>
  <c r="F34" s="1"/>
  <c r="BB60" i="1" s="1"/>
  <c r="BF94" i="8"/>
  <c r="J33" s="1"/>
  <c r="AW60" i="1" s="1"/>
  <c r="BE94" i="8"/>
  <c r="J32" s="1"/>
  <c r="AV60" i="1" s="1"/>
  <c r="T94" i="8"/>
  <c r="T93" s="1"/>
  <c r="T92" s="1"/>
  <c r="R94"/>
  <c r="R93" s="1"/>
  <c r="R92" s="1"/>
  <c r="P94"/>
  <c r="P93" s="1"/>
  <c r="P92" s="1"/>
  <c r="AU60" i="1" s="1"/>
  <c r="BK94" i="8"/>
  <c r="BK93" s="1"/>
  <c r="J94"/>
  <c r="J88"/>
  <c r="J86"/>
  <c r="F86"/>
  <c r="E84"/>
  <c r="F55"/>
  <c r="F53"/>
  <c r="E51"/>
  <c r="J23"/>
  <c r="E23"/>
  <c r="J55" s="1"/>
  <c r="J22"/>
  <c r="J20"/>
  <c r="E20"/>
  <c r="F89" s="1"/>
  <c r="J19"/>
  <c r="J17"/>
  <c r="E17"/>
  <c r="F88" s="1"/>
  <c r="J16"/>
  <c r="J14"/>
  <c r="J53" s="1"/>
  <c r="E7"/>
  <c r="E80" s="1"/>
  <c r="AY59" i="1"/>
  <c r="AX59"/>
  <c r="BI216" i="7"/>
  <c r="BH216"/>
  <c r="BG216"/>
  <c r="BF216"/>
  <c r="BE216"/>
  <c r="T216"/>
  <c r="R216"/>
  <c r="P216"/>
  <c r="BK216"/>
  <c r="J216"/>
  <c r="BI215"/>
  <c r="BH215"/>
  <c r="BG215"/>
  <c r="BF215"/>
  <c r="BE215"/>
  <c r="T215"/>
  <c r="R215"/>
  <c r="P215"/>
  <c r="BK215"/>
  <c r="J215"/>
  <c r="BI214"/>
  <c r="BH214"/>
  <c r="BG214"/>
  <c r="BF214"/>
  <c r="BE214"/>
  <c r="T214"/>
  <c r="R214"/>
  <c r="P214"/>
  <c r="BK214"/>
  <c r="J214"/>
  <c r="BI213"/>
  <c r="BH213"/>
  <c r="BG213"/>
  <c r="BF213"/>
  <c r="BE213"/>
  <c r="T213"/>
  <c r="T212" s="1"/>
  <c r="R213"/>
  <c r="R212" s="1"/>
  <c r="P213"/>
  <c r="P212" s="1"/>
  <c r="BK213"/>
  <c r="BK212" s="1"/>
  <c r="J212" s="1"/>
  <c r="J72" s="1"/>
  <c r="J213"/>
  <c r="BI210"/>
  <c r="BH210"/>
  <c r="BG210"/>
  <c r="BF210"/>
  <c r="T210"/>
  <c r="R210"/>
  <c r="P210"/>
  <c r="BK210"/>
  <c r="J210"/>
  <c r="BE210" s="1"/>
  <c r="BI209"/>
  <c r="BH209"/>
  <c r="BG209"/>
  <c r="BF209"/>
  <c r="T209"/>
  <c r="R209"/>
  <c r="P209"/>
  <c r="BK209"/>
  <c r="J209"/>
  <c r="BE209" s="1"/>
  <c r="BI208"/>
  <c r="BH208"/>
  <c r="BG208"/>
  <c r="BF208"/>
  <c r="T208"/>
  <c r="R208"/>
  <c r="P208"/>
  <c r="BK208"/>
  <c r="J208"/>
  <c r="BE208" s="1"/>
  <c r="BI207"/>
  <c r="BH207"/>
  <c r="BG207"/>
  <c r="BF207"/>
  <c r="T207"/>
  <c r="R207"/>
  <c r="P207"/>
  <c r="BK207"/>
  <c r="J207"/>
  <c r="BE207" s="1"/>
  <c r="BI206"/>
  <c r="BH206"/>
  <c r="BG206"/>
  <c r="BF206"/>
  <c r="T206"/>
  <c r="R206"/>
  <c r="P206"/>
  <c r="BK206"/>
  <c r="J206"/>
  <c r="BE206" s="1"/>
  <c r="BI205"/>
  <c r="BH205"/>
  <c r="BG205"/>
  <c r="BF205"/>
  <c r="T205"/>
  <c r="R205"/>
  <c r="P205"/>
  <c r="BK205"/>
  <c r="J205"/>
  <c r="BE205" s="1"/>
  <c r="BI203"/>
  <c r="BH203"/>
  <c r="BG203"/>
  <c r="BF203"/>
  <c r="T203"/>
  <c r="R203"/>
  <c r="P203"/>
  <c r="BK203"/>
  <c r="J203"/>
  <c r="BE203" s="1"/>
  <c r="BI201"/>
  <c r="BH201"/>
  <c r="BG201"/>
  <c r="BF201"/>
  <c r="T201"/>
  <c r="T200" s="1"/>
  <c r="R201"/>
  <c r="R200" s="1"/>
  <c r="P201"/>
  <c r="P200" s="1"/>
  <c r="BK201"/>
  <c r="BK200" s="1"/>
  <c r="J200" s="1"/>
  <c r="J71" s="1"/>
  <c r="J201"/>
  <c r="BE201" s="1"/>
  <c r="BI199"/>
  <c r="BH199"/>
  <c r="BG199"/>
  <c r="BF199"/>
  <c r="BE199"/>
  <c r="T199"/>
  <c r="R199"/>
  <c r="P199"/>
  <c r="BK199"/>
  <c r="J199"/>
  <c r="BI197"/>
  <c r="BH197"/>
  <c r="BG197"/>
  <c r="BF197"/>
  <c r="BE197"/>
  <c r="T197"/>
  <c r="R197"/>
  <c r="P197"/>
  <c r="BK197"/>
  <c r="J197"/>
  <c r="BI195"/>
  <c r="BH195"/>
  <c r="BG195"/>
  <c r="BF195"/>
  <c r="BE195"/>
  <c r="T195"/>
  <c r="R195"/>
  <c r="P195"/>
  <c r="BK195"/>
  <c r="J195"/>
  <c r="BI193"/>
  <c r="BH193"/>
  <c r="BG193"/>
  <c r="BF193"/>
  <c r="BE193"/>
  <c r="T193"/>
  <c r="R193"/>
  <c r="P193"/>
  <c r="BK193"/>
  <c r="J193"/>
  <c r="BI191"/>
  <c r="BH191"/>
  <c r="BG191"/>
  <c r="BF191"/>
  <c r="BE191"/>
  <c r="T191"/>
  <c r="R191"/>
  <c r="P191"/>
  <c r="BK191"/>
  <c r="J191"/>
  <c r="BI189"/>
  <c r="BH189"/>
  <c r="BG189"/>
  <c r="BF189"/>
  <c r="BE189"/>
  <c r="T189"/>
  <c r="R189"/>
  <c r="P189"/>
  <c r="BK189"/>
  <c r="J189"/>
  <c r="BI188"/>
  <c r="BH188"/>
  <c r="BG188"/>
  <c r="BF188"/>
  <c r="BE188"/>
  <c r="T188"/>
  <c r="T187" s="1"/>
  <c r="R188"/>
  <c r="R187" s="1"/>
  <c r="P188"/>
  <c r="P187" s="1"/>
  <c r="BK188"/>
  <c r="BK187" s="1"/>
  <c r="J187" s="1"/>
  <c r="J70" s="1"/>
  <c r="J188"/>
  <c r="BI186"/>
  <c r="BH186"/>
  <c r="BG186"/>
  <c r="BF186"/>
  <c r="T186"/>
  <c r="R186"/>
  <c r="P186"/>
  <c r="BK186"/>
  <c r="J186"/>
  <c r="BE186" s="1"/>
  <c r="BI184"/>
  <c r="BH184"/>
  <c r="BG184"/>
  <c r="BF184"/>
  <c r="T184"/>
  <c r="R184"/>
  <c r="P184"/>
  <c r="BK184"/>
  <c r="J184"/>
  <c r="BE184" s="1"/>
  <c r="BI183"/>
  <c r="BH183"/>
  <c r="BG183"/>
  <c r="BF183"/>
  <c r="T183"/>
  <c r="R183"/>
  <c r="P183"/>
  <c r="BK183"/>
  <c r="J183"/>
  <c r="BE183" s="1"/>
  <c r="BI182"/>
  <c r="BH182"/>
  <c r="BG182"/>
  <c r="BF182"/>
  <c r="T182"/>
  <c r="R182"/>
  <c r="P182"/>
  <c r="BK182"/>
  <c r="J182"/>
  <c r="BE182" s="1"/>
  <c r="BI181"/>
  <c r="BH181"/>
  <c r="BG181"/>
  <c r="BF181"/>
  <c r="T181"/>
  <c r="R181"/>
  <c r="P181"/>
  <c r="BK181"/>
  <c r="J181"/>
  <c r="BE181" s="1"/>
  <c r="BI179"/>
  <c r="BH179"/>
  <c r="BG179"/>
  <c r="BF179"/>
  <c r="T179"/>
  <c r="R179"/>
  <c r="P179"/>
  <c r="BK179"/>
  <c r="J179"/>
  <c r="BE179" s="1"/>
  <c r="BI178"/>
  <c r="BH178"/>
  <c r="BG178"/>
  <c r="BF178"/>
  <c r="T178"/>
  <c r="R178"/>
  <c r="P178"/>
  <c r="BK178"/>
  <c r="J178"/>
  <c r="BE178" s="1"/>
  <c r="BI177"/>
  <c r="BH177"/>
  <c r="BG177"/>
  <c r="BF177"/>
  <c r="T177"/>
  <c r="R177"/>
  <c r="P177"/>
  <c r="BK177"/>
  <c r="J177"/>
  <c r="BE177" s="1"/>
  <c r="BI176"/>
  <c r="BH176"/>
  <c r="BG176"/>
  <c r="BF176"/>
  <c r="T176"/>
  <c r="T175" s="1"/>
  <c r="R176"/>
  <c r="R175" s="1"/>
  <c r="P176"/>
  <c r="P175" s="1"/>
  <c r="BK176"/>
  <c r="BK175" s="1"/>
  <c r="J175" s="1"/>
  <c r="J69" s="1"/>
  <c r="J176"/>
  <c r="BE176" s="1"/>
  <c r="BI174"/>
  <c r="BH174"/>
  <c r="BG174"/>
  <c r="BF174"/>
  <c r="BE174"/>
  <c r="T174"/>
  <c r="R174"/>
  <c r="P174"/>
  <c r="BK174"/>
  <c r="J174"/>
  <c r="BI173"/>
  <c r="BH173"/>
  <c r="BG173"/>
  <c r="BF173"/>
  <c r="BE173"/>
  <c r="T173"/>
  <c r="R173"/>
  <c r="P173"/>
  <c r="BK173"/>
  <c r="J173"/>
  <c r="BI172"/>
  <c r="BH172"/>
  <c r="BG172"/>
  <c r="BF172"/>
  <c r="BE172"/>
  <c r="T172"/>
  <c r="R172"/>
  <c r="P172"/>
  <c r="BK172"/>
  <c r="J172"/>
  <c r="BI171"/>
  <c r="BH171"/>
  <c r="BG171"/>
  <c r="BF171"/>
  <c r="BE171"/>
  <c r="T171"/>
  <c r="R171"/>
  <c r="P171"/>
  <c r="BK171"/>
  <c r="J171"/>
  <c r="BI170"/>
  <c r="BH170"/>
  <c r="BG170"/>
  <c r="BF170"/>
  <c r="BE170"/>
  <c r="T170"/>
  <c r="R170"/>
  <c r="P170"/>
  <c r="BK170"/>
  <c r="J170"/>
  <c r="BI169"/>
  <c r="BH169"/>
  <c r="BG169"/>
  <c r="BF169"/>
  <c r="BE169"/>
  <c r="T169"/>
  <c r="R169"/>
  <c r="P169"/>
  <c r="BK169"/>
  <c r="J169"/>
  <c r="BI168"/>
  <c r="BH168"/>
  <c r="BG168"/>
  <c r="BF168"/>
  <c r="BE168"/>
  <c r="T168"/>
  <c r="R168"/>
  <c r="P168"/>
  <c r="BK168"/>
  <c r="J168"/>
  <c r="BI167"/>
  <c r="BH167"/>
  <c r="BG167"/>
  <c r="BF167"/>
  <c r="BE167"/>
  <c r="T167"/>
  <c r="R167"/>
  <c r="P167"/>
  <c r="BK167"/>
  <c r="J167"/>
  <c r="BI166"/>
  <c r="BH166"/>
  <c r="BG166"/>
  <c r="BF166"/>
  <c r="BE166"/>
  <c r="T166"/>
  <c r="R166"/>
  <c r="P166"/>
  <c r="BK166"/>
  <c r="J166"/>
  <c r="BI165"/>
  <c r="BH165"/>
  <c r="BG165"/>
  <c r="BF165"/>
  <c r="BE165"/>
  <c r="T165"/>
  <c r="R165"/>
  <c r="P165"/>
  <c r="BK165"/>
  <c r="J165"/>
  <c r="BI164"/>
  <c r="BH164"/>
  <c r="BG164"/>
  <c r="BF164"/>
  <c r="BE164"/>
  <c r="T164"/>
  <c r="R164"/>
  <c r="P164"/>
  <c r="BK164"/>
  <c r="J164"/>
  <c r="BI163"/>
  <c r="BH163"/>
  <c r="BG163"/>
  <c r="BF163"/>
  <c r="BE163"/>
  <c r="T163"/>
  <c r="T162" s="1"/>
  <c r="R163"/>
  <c r="R162" s="1"/>
  <c r="P163"/>
  <c r="P162" s="1"/>
  <c r="BK163"/>
  <c r="BK162" s="1"/>
  <c r="J162" s="1"/>
  <c r="J68" s="1"/>
  <c r="J163"/>
  <c r="BI161"/>
  <c r="BH161"/>
  <c r="BG161"/>
  <c r="BF161"/>
  <c r="T161"/>
  <c r="R161"/>
  <c r="P161"/>
  <c r="BK161"/>
  <c r="J161"/>
  <c r="BE161" s="1"/>
  <c r="BI160"/>
  <c r="BH160"/>
  <c r="BG160"/>
  <c r="BF160"/>
  <c r="T160"/>
  <c r="R160"/>
  <c r="P160"/>
  <c r="BK160"/>
  <c r="J160"/>
  <c r="BE160" s="1"/>
  <c r="BI159"/>
  <c r="BH159"/>
  <c r="BG159"/>
  <c r="BF159"/>
  <c r="T159"/>
  <c r="R159"/>
  <c r="P159"/>
  <c r="BK159"/>
  <c r="J159"/>
  <c r="BE159" s="1"/>
  <c r="BI158"/>
  <c r="BH158"/>
  <c r="BG158"/>
  <c r="BF158"/>
  <c r="T158"/>
  <c r="R158"/>
  <c r="P158"/>
  <c r="BK158"/>
  <c r="J158"/>
  <c r="BE158" s="1"/>
  <c r="BI157"/>
  <c r="BH157"/>
  <c r="BG157"/>
  <c r="BF157"/>
  <c r="T157"/>
  <c r="R157"/>
  <c r="P157"/>
  <c r="BK157"/>
  <c r="J157"/>
  <c r="BE157" s="1"/>
  <c r="BI155"/>
  <c r="BH155"/>
  <c r="BG155"/>
  <c r="BF155"/>
  <c r="T155"/>
  <c r="R155"/>
  <c r="P155"/>
  <c r="BK155"/>
  <c r="J155"/>
  <c r="BE155" s="1"/>
  <c r="BI153"/>
  <c r="BH153"/>
  <c r="BG153"/>
  <c r="BF153"/>
  <c r="T153"/>
  <c r="R153"/>
  <c r="P153"/>
  <c r="BK153"/>
  <c r="J153"/>
  <c r="BE153" s="1"/>
  <c r="BI152"/>
  <c r="BH152"/>
  <c r="BG152"/>
  <c r="BF152"/>
  <c r="T152"/>
  <c r="R152"/>
  <c r="P152"/>
  <c r="BK152"/>
  <c r="J152"/>
  <c r="BE152" s="1"/>
  <c r="BI151"/>
  <c r="BH151"/>
  <c r="BG151"/>
  <c r="BF151"/>
  <c r="T151"/>
  <c r="R151"/>
  <c r="P151"/>
  <c r="BK151"/>
  <c r="J151"/>
  <c r="BE151" s="1"/>
  <c r="BI150"/>
  <c r="BH150"/>
  <c r="BG150"/>
  <c r="BF150"/>
  <c r="T150"/>
  <c r="R150"/>
  <c r="P150"/>
  <c r="BK150"/>
  <c r="J150"/>
  <c r="BE150" s="1"/>
  <c r="BI149"/>
  <c r="BH149"/>
  <c r="BG149"/>
  <c r="BF149"/>
  <c r="T149"/>
  <c r="R149"/>
  <c r="P149"/>
  <c r="BK149"/>
  <c r="J149"/>
  <c r="BE149" s="1"/>
  <c r="BI148"/>
  <c r="BH148"/>
  <c r="BG148"/>
  <c r="BF148"/>
  <c r="T148"/>
  <c r="R148"/>
  <c r="P148"/>
  <c r="BK148"/>
  <c r="J148"/>
  <c r="BE148" s="1"/>
  <c r="BI147"/>
  <c r="BH147"/>
  <c r="BG147"/>
  <c r="BF147"/>
  <c r="T147"/>
  <c r="R147"/>
  <c r="P147"/>
  <c r="BK147"/>
  <c r="J147"/>
  <c r="BE147" s="1"/>
  <c r="BI145"/>
  <c r="BH145"/>
  <c r="BG145"/>
  <c r="BF145"/>
  <c r="T145"/>
  <c r="R145"/>
  <c r="P145"/>
  <c r="BK145"/>
  <c r="J145"/>
  <c r="BE145" s="1"/>
  <c r="BI144"/>
  <c r="BH144"/>
  <c r="BG144"/>
  <c r="BF144"/>
  <c r="T144"/>
  <c r="R144"/>
  <c r="P144"/>
  <c r="BK144"/>
  <c r="J144"/>
  <c r="BE144" s="1"/>
  <c r="BI143"/>
  <c r="BH143"/>
  <c r="BG143"/>
  <c r="BF143"/>
  <c r="BE143"/>
  <c r="T143"/>
  <c r="R143"/>
  <c r="P143"/>
  <c r="BK143"/>
  <c r="J143"/>
  <c r="BI142"/>
  <c r="BH142"/>
  <c r="BG142"/>
  <c r="BF142"/>
  <c r="BE142"/>
  <c r="T142"/>
  <c r="R142"/>
  <c r="P142"/>
  <c r="BK142"/>
  <c r="J142"/>
  <c r="BI140"/>
  <c r="BH140"/>
  <c r="BG140"/>
  <c r="BF140"/>
  <c r="BE140"/>
  <c r="T140"/>
  <c r="R140"/>
  <c r="P140"/>
  <c r="BK140"/>
  <c r="J140"/>
  <c r="BI138"/>
  <c r="BH138"/>
  <c r="BG138"/>
  <c r="BF138"/>
  <c r="BE138"/>
  <c r="T138"/>
  <c r="R138"/>
  <c r="P138"/>
  <c r="BK138"/>
  <c r="J138"/>
  <c r="BI137"/>
  <c r="BH137"/>
  <c r="BG137"/>
  <c r="BF137"/>
  <c r="BE137"/>
  <c r="T137"/>
  <c r="R137"/>
  <c r="P137"/>
  <c r="BK137"/>
  <c r="J137"/>
  <c r="BI136"/>
  <c r="BH136"/>
  <c r="BG136"/>
  <c r="BF136"/>
  <c r="BE136"/>
  <c r="T136"/>
  <c r="R136"/>
  <c r="P136"/>
  <c r="BK136"/>
  <c r="J136"/>
  <c r="BI135"/>
  <c r="BH135"/>
  <c r="BG135"/>
  <c r="BF135"/>
  <c r="BE135"/>
  <c r="T135"/>
  <c r="R135"/>
  <c r="P135"/>
  <c r="BK135"/>
  <c r="J135"/>
  <c r="BI133"/>
  <c r="BH133"/>
  <c r="BG133"/>
  <c r="BF133"/>
  <c r="BE133"/>
  <c r="T133"/>
  <c r="T132" s="1"/>
  <c r="R133"/>
  <c r="R132" s="1"/>
  <c r="P133"/>
  <c r="P132" s="1"/>
  <c r="BK133"/>
  <c r="BK132" s="1"/>
  <c r="J132" s="1"/>
  <c r="J67" s="1"/>
  <c r="J133"/>
  <c r="BI131"/>
  <c r="BH131"/>
  <c r="BG131"/>
  <c r="BF131"/>
  <c r="T131"/>
  <c r="R131"/>
  <c r="P131"/>
  <c r="BK131"/>
  <c r="J131"/>
  <c r="BE131" s="1"/>
  <c r="BI130"/>
  <c r="BH130"/>
  <c r="BG130"/>
  <c r="BF130"/>
  <c r="T130"/>
  <c r="R130"/>
  <c r="P130"/>
  <c r="BK130"/>
  <c r="J130"/>
  <c r="BE130" s="1"/>
  <c r="BI129"/>
  <c r="BH129"/>
  <c r="BG129"/>
  <c r="BF129"/>
  <c r="T129"/>
  <c r="R129"/>
  <c r="P129"/>
  <c r="BK129"/>
  <c r="J129"/>
  <c r="BE129" s="1"/>
  <c r="BI128"/>
  <c r="BH128"/>
  <c r="BG128"/>
  <c r="BF128"/>
  <c r="T128"/>
  <c r="R128"/>
  <c r="P128"/>
  <c r="BK128"/>
  <c r="J128"/>
  <c r="BE128" s="1"/>
  <c r="BI126"/>
  <c r="BH126"/>
  <c r="BG126"/>
  <c r="BF126"/>
  <c r="T126"/>
  <c r="R126"/>
  <c r="P126"/>
  <c r="BK126"/>
  <c r="J126"/>
  <c r="BE126" s="1"/>
  <c r="BI125"/>
  <c r="BH125"/>
  <c r="BG125"/>
  <c r="BF125"/>
  <c r="T125"/>
  <c r="R125"/>
  <c r="P125"/>
  <c r="BK125"/>
  <c r="J125"/>
  <c r="BE125" s="1"/>
  <c r="BI124"/>
  <c r="BH124"/>
  <c r="BG124"/>
  <c r="BF124"/>
  <c r="T124"/>
  <c r="R124"/>
  <c r="P124"/>
  <c r="BK124"/>
  <c r="J124"/>
  <c r="BE124" s="1"/>
  <c r="BI123"/>
  <c r="BH123"/>
  <c r="BG123"/>
  <c r="BF123"/>
  <c r="BE123"/>
  <c r="T123"/>
  <c r="R123"/>
  <c r="P123"/>
  <c r="BK123"/>
  <c r="J123"/>
  <c r="BI122"/>
  <c r="BH122"/>
  <c r="BG122"/>
  <c r="BF122"/>
  <c r="BE122"/>
  <c r="T122"/>
  <c r="R122"/>
  <c r="P122"/>
  <c r="BK122"/>
  <c r="J122"/>
  <c r="BI121"/>
  <c r="BH121"/>
  <c r="BG121"/>
  <c r="BF121"/>
  <c r="BE121"/>
  <c r="T121"/>
  <c r="T120" s="1"/>
  <c r="R121"/>
  <c r="R120" s="1"/>
  <c r="P121"/>
  <c r="P120" s="1"/>
  <c r="BK121"/>
  <c r="BK120" s="1"/>
  <c r="J120" s="1"/>
  <c r="J66" s="1"/>
  <c r="J121"/>
  <c r="BI119"/>
  <c r="BH119"/>
  <c r="BG119"/>
  <c r="BF119"/>
  <c r="T119"/>
  <c r="R119"/>
  <c r="P119"/>
  <c r="BK119"/>
  <c r="J119"/>
  <c r="BE119" s="1"/>
  <c r="BI117"/>
  <c r="BH117"/>
  <c r="BG117"/>
  <c r="BF117"/>
  <c r="T117"/>
  <c r="R117"/>
  <c r="P117"/>
  <c r="BK117"/>
  <c r="J117"/>
  <c r="BE117" s="1"/>
  <c r="BI116"/>
  <c r="BH116"/>
  <c r="BG116"/>
  <c r="BF116"/>
  <c r="BE116"/>
  <c r="T116"/>
  <c r="R116"/>
  <c r="P116"/>
  <c r="BK116"/>
  <c r="J116"/>
  <c r="BI115"/>
  <c r="BH115"/>
  <c r="BG115"/>
  <c r="BF115"/>
  <c r="BE115"/>
  <c r="T115"/>
  <c r="R115"/>
  <c r="P115"/>
  <c r="BK115"/>
  <c r="J115"/>
  <c r="BI114"/>
  <c r="BH114"/>
  <c r="BG114"/>
  <c r="BF114"/>
  <c r="BE114"/>
  <c r="T114"/>
  <c r="R114"/>
  <c r="P114"/>
  <c r="BK114"/>
  <c r="J114"/>
  <c r="BI112"/>
  <c r="BH112"/>
  <c r="BG112"/>
  <c r="BF112"/>
  <c r="BE112"/>
  <c r="T112"/>
  <c r="R112"/>
  <c r="P112"/>
  <c r="BK112"/>
  <c r="J112"/>
  <c r="BI110"/>
  <c r="BH110"/>
  <c r="BG110"/>
  <c r="BF110"/>
  <c r="BE110"/>
  <c r="T110"/>
  <c r="R110"/>
  <c r="P110"/>
  <c r="BK110"/>
  <c r="J110"/>
  <c r="BI108"/>
  <c r="BH108"/>
  <c r="BG108"/>
  <c r="BF108"/>
  <c r="BE108"/>
  <c r="T108"/>
  <c r="R108"/>
  <c r="P108"/>
  <c r="BK108"/>
  <c r="J108"/>
  <c r="BI106"/>
  <c r="BH106"/>
  <c r="BG106"/>
  <c r="BF106"/>
  <c r="BE106"/>
  <c r="T106"/>
  <c r="R106"/>
  <c r="P106"/>
  <c r="BK106"/>
  <c r="J106"/>
  <c r="BI104"/>
  <c r="BH104"/>
  <c r="BG104"/>
  <c r="BF104"/>
  <c r="BE104"/>
  <c r="T104"/>
  <c r="R104"/>
  <c r="P104"/>
  <c r="BK104"/>
  <c r="J104"/>
  <c r="BI102"/>
  <c r="BH102"/>
  <c r="BG102"/>
  <c r="BF102"/>
  <c r="BE102"/>
  <c r="T102"/>
  <c r="R102"/>
  <c r="P102"/>
  <c r="BK102"/>
  <c r="J102"/>
  <c r="BI100"/>
  <c r="BH100"/>
  <c r="BG100"/>
  <c r="BF100"/>
  <c r="BE100"/>
  <c r="T100"/>
  <c r="R100"/>
  <c r="P100"/>
  <c r="BK100"/>
  <c r="J100"/>
  <c r="BI98"/>
  <c r="F38" s="1"/>
  <c r="BD59" i="1" s="1"/>
  <c r="BH98" i="7"/>
  <c r="F37" s="1"/>
  <c r="BC59" i="1" s="1"/>
  <c r="BG98" i="7"/>
  <c r="F36" s="1"/>
  <c r="BB59" i="1" s="1"/>
  <c r="BF98" i="7"/>
  <c r="F35" s="1"/>
  <c r="BA59" i="1" s="1"/>
  <c r="BE98" i="7"/>
  <c r="F34" s="1"/>
  <c r="AZ59" i="1" s="1"/>
  <c r="T98" i="7"/>
  <c r="T97" s="1"/>
  <c r="T96" s="1"/>
  <c r="R98"/>
  <c r="R97" s="1"/>
  <c r="R96" s="1"/>
  <c r="P98"/>
  <c r="P97" s="1"/>
  <c r="P96" s="1"/>
  <c r="AU59" i="1" s="1"/>
  <c r="BK98" i="7"/>
  <c r="BK97" s="1"/>
  <c r="J98"/>
  <c r="J92"/>
  <c r="J90"/>
  <c r="F90"/>
  <c r="E88"/>
  <c r="F59"/>
  <c r="F57"/>
  <c r="E55"/>
  <c r="J25"/>
  <c r="E25"/>
  <c r="J59" s="1"/>
  <c r="J24"/>
  <c r="J22"/>
  <c r="E22"/>
  <c r="F60" s="1"/>
  <c r="J21"/>
  <c r="J19"/>
  <c r="E19"/>
  <c r="F92" s="1"/>
  <c r="J18"/>
  <c r="J16"/>
  <c r="J57" s="1"/>
  <c r="E7"/>
  <c r="AY58" i="1"/>
  <c r="AX58"/>
  <c r="BI256" i="6"/>
  <c r="BH256"/>
  <c r="BG256"/>
  <c r="BF256"/>
  <c r="T256"/>
  <c r="R256"/>
  <c r="P256"/>
  <c r="BK256"/>
  <c r="J256"/>
  <c r="BE256" s="1"/>
  <c r="BI255"/>
  <c r="BH255"/>
  <c r="BG255"/>
  <c r="BF255"/>
  <c r="T255"/>
  <c r="R255"/>
  <c r="P255"/>
  <c r="BK255"/>
  <c r="J255"/>
  <c r="BE255" s="1"/>
  <c r="BI254"/>
  <c r="BH254"/>
  <c r="BG254"/>
  <c r="BF254"/>
  <c r="BE254"/>
  <c r="T254"/>
  <c r="R254"/>
  <c r="P254"/>
  <c r="BK254"/>
  <c r="J254"/>
  <c r="BI253"/>
  <c r="BH253"/>
  <c r="BG253"/>
  <c r="BF253"/>
  <c r="BE253"/>
  <c r="T253"/>
  <c r="R253"/>
  <c r="P253"/>
  <c r="BK253"/>
  <c r="J253"/>
  <c r="BI252"/>
  <c r="BH252"/>
  <c r="BG252"/>
  <c r="BF252"/>
  <c r="BE252"/>
  <c r="T252"/>
  <c r="R252"/>
  <c r="P252"/>
  <c r="BK252"/>
  <c r="J252"/>
  <c r="BI251"/>
  <c r="BH251"/>
  <c r="BG251"/>
  <c r="BF251"/>
  <c r="BE251"/>
  <c r="T251"/>
  <c r="T250" s="1"/>
  <c r="R251"/>
  <c r="R250" s="1"/>
  <c r="P251"/>
  <c r="P250" s="1"/>
  <c r="BK251"/>
  <c r="BK250" s="1"/>
  <c r="J250" s="1"/>
  <c r="J74" s="1"/>
  <c r="J251"/>
  <c r="BI249"/>
  <c r="BH249"/>
  <c r="BG249"/>
  <c r="BF249"/>
  <c r="T249"/>
  <c r="R249"/>
  <c r="P249"/>
  <c r="BK249"/>
  <c r="J249"/>
  <c r="BE249" s="1"/>
  <c r="BI247"/>
  <c r="BH247"/>
  <c r="BG247"/>
  <c r="BF247"/>
  <c r="T247"/>
  <c r="R247"/>
  <c r="P247"/>
  <c r="BK247"/>
  <c r="J247"/>
  <c r="BE247" s="1"/>
  <c r="BI245"/>
  <c r="BH245"/>
  <c r="BG245"/>
  <c r="BF245"/>
  <c r="T245"/>
  <c r="R245"/>
  <c r="P245"/>
  <c r="BK245"/>
  <c r="J245"/>
  <c r="BE245" s="1"/>
  <c r="BI244"/>
  <c r="BH244"/>
  <c r="BG244"/>
  <c r="BF244"/>
  <c r="BE244"/>
  <c r="T244"/>
  <c r="R244"/>
  <c r="P244"/>
  <c r="BK244"/>
  <c r="J244"/>
  <c r="BI243"/>
  <c r="BH243"/>
  <c r="BG243"/>
  <c r="BF243"/>
  <c r="BE243"/>
  <c r="T243"/>
  <c r="R243"/>
  <c r="P243"/>
  <c r="BK243"/>
  <c r="J243"/>
  <c r="BI242"/>
  <c r="BH242"/>
  <c r="BG242"/>
  <c r="BF242"/>
  <c r="BE242"/>
  <c r="T242"/>
  <c r="R242"/>
  <c r="P242"/>
  <c r="BK242"/>
  <c r="J242"/>
  <c r="BI241"/>
  <c r="BH241"/>
  <c r="BG241"/>
  <c r="BF241"/>
  <c r="BE241"/>
  <c r="T241"/>
  <c r="R241"/>
  <c r="P241"/>
  <c r="BK241"/>
  <c r="J241"/>
  <c r="BI240"/>
  <c r="BH240"/>
  <c r="BG240"/>
  <c r="BF240"/>
  <c r="BE240"/>
  <c r="T240"/>
  <c r="T239" s="1"/>
  <c r="R240"/>
  <c r="R239" s="1"/>
  <c r="P240"/>
  <c r="P239" s="1"/>
  <c r="BK240"/>
  <c r="BK239" s="1"/>
  <c r="J239" s="1"/>
  <c r="J73" s="1"/>
  <c r="J240"/>
  <c r="BI238"/>
  <c r="BH238"/>
  <c r="BG238"/>
  <c r="BF238"/>
  <c r="T238"/>
  <c r="T237" s="1"/>
  <c r="R238"/>
  <c r="R237" s="1"/>
  <c r="P238"/>
  <c r="P237" s="1"/>
  <c r="BK238"/>
  <c r="BK237" s="1"/>
  <c r="J237" s="1"/>
  <c r="J72" s="1"/>
  <c r="J238"/>
  <c r="BE238" s="1"/>
  <c r="BI236"/>
  <c r="BH236"/>
  <c r="BG236"/>
  <c r="BF236"/>
  <c r="BE236"/>
  <c r="T236"/>
  <c r="R236"/>
  <c r="P236"/>
  <c r="BK236"/>
  <c r="J236"/>
  <c r="BI234"/>
  <c r="BH234"/>
  <c r="BG234"/>
  <c r="BF234"/>
  <c r="BE234"/>
  <c r="T234"/>
  <c r="R234"/>
  <c r="P234"/>
  <c r="BK234"/>
  <c r="J234"/>
  <c r="BI233"/>
  <c r="BH233"/>
  <c r="BG233"/>
  <c r="BF233"/>
  <c r="BE233"/>
  <c r="T233"/>
  <c r="R233"/>
  <c r="P233"/>
  <c r="BK233"/>
  <c r="J233"/>
  <c r="BI231"/>
  <c r="BH231"/>
  <c r="BG231"/>
  <c r="BF231"/>
  <c r="BE231"/>
  <c r="T231"/>
  <c r="R231"/>
  <c r="P231"/>
  <c r="BK231"/>
  <c r="J231"/>
  <c r="BI230"/>
  <c r="BH230"/>
  <c r="BG230"/>
  <c r="BF230"/>
  <c r="BE230"/>
  <c r="T230"/>
  <c r="R230"/>
  <c r="P230"/>
  <c r="BK230"/>
  <c r="J230"/>
  <c r="BI229"/>
  <c r="BH229"/>
  <c r="BG229"/>
  <c r="BF229"/>
  <c r="BE229"/>
  <c r="T229"/>
  <c r="R229"/>
  <c r="P229"/>
  <c r="BK229"/>
  <c r="J229"/>
  <c r="BI228"/>
  <c r="BH228"/>
  <c r="BG228"/>
  <c r="BF228"/>
  <c r="BE228"/>
  <c r="T228"/>
  <c r="R228"/>
  <c r="P228"/>
  <c r="BK228"/>
  <c r="J228"/>
  <c r="BI227"/>
  <c r="BH227"/>
  <c r="BG227"/>
  <c r="BF227"/>
  <c r="BE227"/>
  <c r="T227"/>
  <c r="T226" s="1"/>
  <c r="R227"/>
  <c r="R226" s="1"/>
  <c r="P227"/>
  <c r="P226" s="1"/>
  <c r="BK227"/>
  <c r="BK226" s="1"/>
  <c r="J226" s="1"/>
  <c r="J71" s="1"/>
  <c r="J227"/>
  <c r="BI225"/>
  <c r="BH225"/>
  <c r="BG225"/>
  <c r="BF225"/>
  <c r="T225"/>
  <c r="R225"/>
  <c r="P225"/>
  <c r="BK225"/>
  <c r="J225"/>
  <c r="BE225" s="1"/>
  <c r="BI224"/>
  <c r="BH224"/>
  <c r="BG224"/>
  <c r="BF224"/>
  <c r="T224"/>
  <c r="R224"/>
  <c r="P224"/>
  <c r="BK224"/>
  <c r="J224"/>
  <c r="BE224" s="1"/>
  <c r="BI222"/>
  <c r="BH222"/>
  <c r="BG222"/>
  <c r="BF222"/>
  <c r="T222"/>
  <c r="R222"/>
  <c r="P222"/>
  <c r="BK222"/>
  <c r="J222"/>
  <c r="BE222" s="1"/>
  <c r="BI220"/>
  <c r="BH220"/>
  <c r="BG220"/>
  <c r="BF220"/>
  <c r="T220"/>
  <c r="R220"/>
  <c r="P220"/>
  <c r="BK220"/>
  <c r="J220"/>
  <c r="BE220" s="1"/>
  <c r="BI219"/>
  <c r="BH219"/>
  <c r="BG219"/>
  <c r="BF219"/>
  <c r="T219"/>
  <c r="R219"/>
  <c r="P219"/>
  <c r="BK219"/>
  <c r="J219"/>
  <c r="BE219" s="1"/>
  <c r="BI217"/>
  <c r="BH217"/>
  <c r="BG217"/>
  <c r="BF217"/>
  <c r="T217"/>
  <c r="R217"/>
  <c r="P217"/>
  <c r="BK217"/>
  <c r="J217"/>
  <c r="BE217" s="1"/>
  <c r="BI216"/>
  <c r="BH216"/>
  <c r="BG216"/>
  <c r="BF216"/>
  <c r="T216"/>
  <c r="R216"/>
  <c r="P216"/>
  <c r="BK216"/>
  <c r="J216"/>
  <c r="BE216" s="1"/>
  <c r="BI214"/>
  <c r="BH214"/>
  <c r="BG214"/>
  <c r="BF214"/>
  <c r="T214"/>
  <c r="R214"/>
  <c r="P214"/>
  <c r="BK214"/>
  <c r="J214"/>
  <c r="BE214" s="1"/>
  <c r="BI213"/>
  <c r="BH213"/>
  <c r="BG213"/>
  <c r="BF213"/>
  <c r="T213"/>
  <c r="R213"/>
  <c r="P213"/>
  <c r="BK213"/>
  <c r="J213"/>
  <c r="BE213" s="1"/>
  <c r="BI211"/>
  <c r="BH211"/>
  <c r="BG211"/>
  <c r="BF211"/>
  <c r="T211"/>
  <c r="R211"/>
  <c r="P211"/>
  <c r="BK211"/>
  <c r="J211"/>
  <c r="BE211" s="1"/>
  <c r="BI210"/>
  <c r="BH210"/>
  <c r="BG210"/>
  <c r="BF210"/>
  <c r="T210"/>
  <c r="T209" s="1"/>
  <c r="R210"/>
  <c r="R209" s="1"/>
  <c r="P210"/>
  <c r="P209" s="1"/>
  <c r="BK210"/>
  <c r="BK209" s="1"/>
  <c r="J209" s="1"/>
  <c r="J70" s="1"/>
  <c r="J210"/>
  <c r="BE210" s="1"/>
  <c r="BI208"/>
  <c r="BH208"/>
  <c r="BG208"/>
  <c r="BF208"/>
  <c r="T208"/>
  <c r="R208"/>
  <c r="P208"/>
  <c r="BK208"/>
  <c r="J208"/>
  <c r="BE208" s="1"/>
  <c r="BI207"/>
  <c r="BH207"/>
  <c r="BG207"/>
  <c r="BF207"/>
  <c r="BE207"/>
  <c r="T207"/>
  <c r="R207"/>
  <c r="P207"/>
  <c r="BK207"/>
  <c r="J207"/>
  <c r="BI205"/>
  <c r="BH205"/>
  <c r="BG205"/>
  <c r="BF205"/>
  <c r="BE205"/>
  <c r="T205"/>
  <c r="R205"/>
  <c r="P205"/>
  <c r="BK205"/>
  <c r="J205"/>
  <c r="BI204"/>
  <c r="BH204"/>
  <c r="BG204"/>
  <c r="BF204"/>
  <c r="BE204"/>
  <c r="T204"/>
  <c r="R204"/>
  <c r="P204"/>
  <c r="BK204"/>
  <c r="J204"/>
  <c r="BI203"/>
  <c r="BH203"/>
  <c r="BG203"/>
  <c r="BF203"/>
  <c r="BE203"/>
  <c r="T203"/>
  <c r="R203"/>
  <c r="P203"/>
  <c r="BK203"/>
  <c r="J203"/>
  <c r="BI201"/>
  <c r="BH201"/>
  <c r="BG201"/>
  <c r="BF201"/>
  <c r="BE201"/>
  <c r="T201"/>
  <c r="R201"/>
  <c r="P201"/>
  <c r="BK201"/>
  <c r="J201"/>
  <c r="BI199"/>
  <c r="BH199"/>
  <c r="BG199"/>
  <c r="BF199"/>
  <c r="BE199"/>
  <c r="T199"/>
  <c r="R199"/>
  <c r="P199"/>
  <c r="BK199"/>
  <c r="J199"/>
  <c r="BI198"/>
  <c r="BH198"/>
  <c r="BG198"/>
  <c r="BF198"/>
  <c r="BE198"/>
  <c r="T198"/>
  <c r="R198"/>
  <c r="P198"/>
  <c r="BK198"/>
  <c r="J198"/>
  <c r="BI196"/>
  <c r="BH196"/>
  <c r="BG196"/>
  <c r="BF196"/>
  <c r="BE196"/>
  <c r="T196"/>
  <c r="R196"/>
  <c r="P196"/>
  <c r="BK196"/>
  <c r="J196"/>
  <c r="BI195"/>
  <c r="BH195"/>
  <c r="BG195"/>
  <c r="BF195"/>
  <c r="BE195"/>
  <c r="T195"/>
  <c r="R195"/>
  <c r="P195"/>
  <c r="BK195"/>
  <c r="J195"/>
  <c r="BI194"/>
  <c r="BH194"/>
  <c r="BG194"/>
  <c r="BF194"/>
  <c r="BE194"/>
  <c r="T194"/>
  <c r="R194"/>
  <c r="P194"/>
  <c r="BK194"/>
  <c r="J194"/>
  <c r="BI193"/>
  <c r="BH193"/>
  <c r="BG193"/>
  <c r="BF193"/>
  <c r="BE193"/>
  <c r="T193"/>
  <c r="R193"/>
  <c r="P193"/>
  <c r="BK193"/>
  <c r="J193"/>
  <c r="BI191"/>
  <c r="BH191"/>
  <c r="BG191"/>
  <c r="BF191"/>
  <c r="BE191"/>
  <c r="T191"/>
  <c r="R191"/>
  <c r="P191"/>
  <c r="BK191"/>
  <c r="J191"/>
  <c r="BI190"/>
  <c r="BH190"/>
  <c r="BG190"/>
  <c r="BF190"/>
  <c r="BE190"/>
  <c r="T190"/>
  <c r="R190"/>
  <c r="P190"/>
  <c r="BK190"/>
  <c r="J190"/>
  <c r="BI188"/>
  <c r="BH188"/>
  <c r="BG188"/>
  <c r="BF188"/>
  <c r="BE188"/>
  <c r="T188"/>
  <c r="R188"/>
  <c r="P188"/>
  <c r="BK188"/>
  <c r="J188"/>
  <c r="BI187"/>
  <c r="BH187"/>
  <c r="BG187"/>
  <c r="BF187"/>
  <c r="BE187"/>
  <c r="T187"/>
  <c r="T186" s="1"/>
  <c r="R187"/>
  <c r="R186" s="1"/>
  <c r="P187"/>
  <c r="P186" s="1"/>
  <c r="BK187"/>
  <c r="BK186" s="1"/>
  <c r="J186" s="1"/>
  <c r="J69" s="1"/>
  <c r="J187"/>
  <c r="BI185"/>
  <c r="BH185"/>
  <c r="BG185"/>
  <c r="BF185"/>
  <c r="T185"/>
  <c r="R185"/>
  <c r="P185"/>
  <c r="BK185"/>
  <c r="J185"/>
  <c r="BE185" s="1"/>
  <c r="BI184"/>
  <c r="BH184"/>
  <c r="BG184"/>
  <c r="BF184"/>
  <c r="T184"/>
  <c r="R184"/>
  <c r="P184"/>
  <c r="BK184"/>
  <c r="J184"/>
  <c r="BE184" s="1"/>
  <c r="BI182"/>
  <c r="BH182"/>
  <c r="BG182"/>
  <c r="BF182"/>
  <c r="T182"/>
  <c r="R182"/>
  <c r="P182"/>
  <c r="BK182"/>
  <c r="J182"/>
  <c r="BE182" s="1"/>
  <c r="BI181"/>
  <c r="BH181"/>
  <c r="BG181"/>
  <c r="BF181"/>
  <c r="T181"/>
  <c r="R181"/>
  <c r="P181"/>
  <c r="BK181"/>
  <c r="J181"/>
  <c r="BE181" s="1"/>
  <c r="BI179"/>
  <c r="BH179"/>
  <c r="BG179"/>
  <c r="BF179"/>
  <c r="T179"/>
  <c r="R179"/>
  <c r="P179"/>
  <c r="BK179"/>
  <c r="J179"/>
  <c r="BE179" s="1"/>
  <c r="BI178"/>
  <c r="BH178"/>
  <c r="BG178"/>
  <c r="BF178"/>
  <c r="T178"/>
  <c r="R178"/>
  <c r="P178"/>
  <c r="BK178"/>
  <c r="J178"/>
  <c r="BE178" s="1"/>
  <c r="BI177"/>
  <c r="BH177"/>
  <c r="BG177"/>
  <c r="BF177"/>
  <c r="T177"/>
  <c r="R177"/>
  <c r="P177"/>
  <c r="BK177"/>
  <c r="J177"/>
  <c r="BE177" s="1"/>
  <c r="BI175"/>
  <c r="BH175"/>
  <c r="BG175"/>
  <c r="BF175"/>
  <c r="T175"/>
  <c r="R175"/>
  <c r="P175"/>
  <c r="BK175"/>
  <c r="J175"/>
  <c r="BE175" s="1"/>
  <c r="BI174"/>
  <c r="BH174"/>
  <c r="BG174"/>
  <c r="BF174"/>
  <c r="T174"/>
  <c r="R174"/>
  <c r="P174"/>
  <c r="BK174"/>
  <c r="J174"/>
  <c r="BE174" s="1"/>
  <c r="BI173"/>
  <c r="BH173"/>
  <c r="BG173"/>
  <c r="BF173"/>
  <c r="T173"/>
  <c r="R173"/>
  <c r="P173"/>
  <c r="BK173"/>
  <c r="J173"/>
  <c r="BE173" s="1"/>
  <c r="BI172"/>
  <c r="BH172"/>
  <c r="BG172"/>
  <c r="BF172"/>
  <c r="T172"/>
  <c r="R172"/>
  <c r="P172"/>
  <c r="BK172"/>
  <c r="J172"/>
  <c r="BE172" s="1"/>
  <c r="BI171"/>
  <c r="BH171"/>
  <c r="BG171"/>
  <c r="BF171"/>
  <c r="T171"/>
  <c r="R171"/>
  <c r="P171"/>
  <c r="BK171"/>
  <c r="J171"/>
  <c r="BE171" s="1"/>
  <c r="BI170"/>
  <c r="BH170"/>
  <c r="BG170"/>
  <c r="BF170"/>
  <c r="BE170"/>
  <c r="T170"/>
  <c r="R170"/>
  <c r="P170"/>
  <c r="BK170"/>
  <c r="J170"/>
  <c r="BI168"/>
  <c r="BH168"/>
  <c r="BG168"/>
  <c r="BF168"/>
  <c r="BE168"/>
  <c r="T168"/>
  <c r="R168"/>
  <c r="P168"/>
  <c r="BK168"/>
  <c r="J168"/>
  <c r="BI167"/>
  <c r="BH167"/>
  <c r="BG167"/>
  <c r="BF167"/>
  <c r="BE167"/>
  <c r="T167"/>
  <c r="R167"/>
  <c r="P167"/>
  <c r="BK167"/>
  <c r="J167"/>
  <c r="BI165"/>
  <c r="BH165"/>
  <c r="BG165"/>
  <c r="BF165"/>
  <c r="BE165"/>
  <c r="T165"/>
  <c r="R165"/>
  <c r="P165"/>
  <c r="BK165"/>
  <c r="J165"/>
  <c r="BI163"/>
  <c r="BH163"/>
  <c r="BG163"/>
  <c r="BF163"/>
  <c r="BE163"/>
  <c r="T163"/>
  <c r="T162" s="1"/>
  <c r="R163"/>
  <c r="R162" s="1"/>
  <c r="P163"/>
  <c r="P162" s="1"/>
  <c r="BK163"/>
  <c r="BK162" s="1"/>
  <c r="J162" s="1"/>
  <c r="J68" s="1"/>
  <c r="J163"/>
  <c r="BI160"/>
  <c r="BH160"/>
  <c r="BG160"/>
  <c r="BF160"/>
  <c r="T160"/>
  <c r="R160"/>
  <c r="P160"/>
  <c r="BK160"/>
  <c r="J160"/>
  <c r="BE160" s="1"/>
  <c r="BI158"/>
  <c r="BH158"/>
  <c r="BG158"/>
  <c r="BF158"/>
  <c r="T158"/>
  <c r="R158"/>
  <c r="P158"/>
  <c r="BK158"/>
  <c r="J158"/>
  <c r="BE158" s="1"/>
  <c r="BI156"/>
  <c r="BH156"/>
  <c r="BG156"/>
  <c r="BF156"/>
  <c r="T156"/>
  <c r="R156"/>
  <c r="P156"/>
  <c r="BK156"/>
  <c r="J156"/>
  <c r="BE156" s="1"/>
  <c r="BI155"/>
  <c r="BH155"/>
  <c r="BG155"/>
  <c r="BF155"/>
  <c r="T155"/>
  <c r="R155"/>
  <c r="P155"/>
  <c r="BK155"/>
  <c r="J155"/>
  <c r="BE155" s="1"/>
  <c r="BI153"/>
  <c r="BH153"/>
  <c r="BG153"/>
  <c r="BF153"/>
  <c r="BE153"/>
  <c r="T153"/>
  <c r="R153"/>
  <c r="P153"/>
  <c r="BK153"/>
  <c r="J153"/>
  <c r="BI152"/>
  <c r="BH152"/>
  <c r="BG152"/>
  <c r="BF152"/>
  <c r="BE152"/>
  <c r="T152"/>
  <c r="R152"/>
  <c r="P152"/>
  <c r="BK152"/>
  <c r="J152"/>
  <c r="BI150"/>
  <c r="BH150"/>
  <c r="BG150"/>
  <c r="BF150"/>
  <c r="BE150"/>
  <c r="T150"/>
  <c r="R150"/>
  <c r="P150"/>
  <c r="BK150"/>
  <c r="J150"/>
  <c r="BI148"/>
  <c r="BH148"/>
  <c r="BG148"/>
  <c r="BF148"/>
  <c r="BE148"/>
  <c r="T148"/>
  <c r="R148"/>
  <c r="P148"/>
  <c r="BK148"/>
  <c r="J148"/>
  <c r="BI147"/>
  <c r="BH147"/>
  <c r="BG147"/>
  <c r="BF147"/>
  <c r="BE147"/>
  <c r="T147"/>
  <c r="R147"/>
  <c r="P147"/>
  <c r="BK147"/>
  <c r="J147"/>
  <c r="BI146"/>
  <c r="BH146"/>
  <c r="BG146"/>
  <c r="BF146"/>
  <c r="BE146"/>
  <c r="T146"/>
  <c r="R146"/>
  <c r="P146"/>
  <c r="BK146"/>
  <c r="J146"/>
  <c r="BI145"/>
  <c r="BH145"/>
  <c r="BG145"/>
  <c r="BF145"/>
  <c r="BE145"/>
  <c r="T145"/>
  <c r="R145"/>
  <c r="P145"/>
  <c r="BK145"/>
  <c r="J145"/>
  <c r="BI144"/>
  <c r="BH144"/>
  <c r="BG144"/>
  <c r="BF144"/>
  <c r="BE144"/>
  <c r="T144"/>
  <c r="R144"/>
  <c r="P144"/>
  <c r="BK144"/>
  <c r="J144"/>
  <c r="BI143"/>
  <c r="BH143"/>
  <c r="BG143"/>
  <c r="BF143"/>
  <c r="BE143"/>
  <c r="T143"/>
  <c r="R143"/>
  <c r="P143"/>
  <c r="BK143"/>
  <c r="J143"/>
  <c r="BI141"/>
  <c r="BH141"/>
  <c r="BG141"/>
  <c r="BF141"/>
  <c r="BE141"/>
  <c r="T141"/>
  <c r="R141"/>
  <c r="P141"/>
  <c r="BK141"/>
  <c r="J141"/>
  <c r="BI140"/>
  <c r="BH140"/>
  <c r="BG140"/>
  <c r="BF140"/>
  <c r="BE140"/>
  <c r="T140"/>
  <c r="R140"/>
  <c r="P140"/>
  <c r="BK140"/>
  <c r="J140"/>
  <c r="BI138"/>
  <c r="BH138"/>
  <c r="BG138"/>
  <c r="BF138"/>
  <c r="BE138"/>
  <c r="T138"/>
  <c r="R138"/>
  <c r="P138"/>
  <c r="BK138"/>
  <c r="J138"/>
  <c r="BI136"/>
  <c r="BH136"/>
  <c r="BG136"/>
  <c r="BF136"/>
  <c r="BE136"/>
  <c r="T136"/>
  <c r="T135" s="1"/>
  <c r="R136"/>
  <c r="R135" s="1"/>
  <c r="P136"/>
  <c r="P135" s="1"/>
  <c r="BK136"/>
  <c r="BK135" s="1"/>
  <c r="J135" s="1"/>
  <c r="J67" s="1"/>
  <c r="J136"/>
  <c r="BI134"/>
  <c r="BH134"/>
  <c r="BG134"/>
  <c r="BF134"/>
  <c r="T134"/>
  <c r="R134"/>
  <c r="P134"/>
  <c r="BK134"/>
  <c r="J134"/>
  <c r="BE134" s="1"/>
  <c r="BI133"/>
  <c r="BH133"/>
  <c r="BG133"/>
  <c r="BF133"/>
  <c r="T133"/>
  <c r="R133"/>
  <c r="P133"/>
  <c r="BK133"/>
  <c r="J133"/>
  <c r="BE133" s="1"/>
  <c r="BI131"/>
  <c r="BH131"/>
  <c r="BG131"/>
  <c r="BF131"/>
  <c r="T131"/>
  <c r="R131"/>
  <c r="P131"/>
  <c r="BK131"/>
  <c r="J131"/>
  <c r="BE131" s="1"/>
  <c r="BI129"/>
  <c r="BH129"/>
  <c r="BG129"/>
  <c r="BF129"/>
  <c r="T129"/>
  <c r="R129"/>
  <c r="P129"/>
  <c r="BK129"/>
  <c r="J129"/>
  <c r="BE129" s="1"/>
  <c r="BI128"/>
  <c r="BH128"/>
  <c r="BG128"/>
  <c r="BF128"/>
  <c r="T128"/>
  <c r="R128"/>
  <c r="P128"/>
  <c r="BK128"/>
  <c r="J128"/>
  <c r="BE128" s="1"/>
  <c r="BI127"/>
  <c r="BH127"/>
  <c r="BG127"/>
  <c r="BF127"/>
  <c r="T127"/>
  <c r="R127"/>
  <c r="P127"/>
  <c r="BK127"/>
  <c r="J127"/>
  <c r="BE127" s="1"/>
  <c r="BI126"/>
  <c r="BH126"/>
  <c r="BG126"/>
  <c r="BF126"/>
  <c r="T126"/>
  <c r="R126"/>
  <c r="P126"/>
  <c r="BK126"/>
  <c r="J126"/>
  <c r="BE126" s="1"/>
  <c r="BI125"/>
  <c r="BH125"/>
  <c r="BG125"/>
  <c r="BF125"/>
  <c r="T125"/>
  <c r="R125"/>
  <c r="P125"/>
  <c r="BK125"/>
  <c r="J125"/>
  <c r="BE125" s="1"/>
  <c r="BI124"/>
  <c r="BH124"/>
  <c r="BG124"/>
  <c r="BF124"/>
  <c r="T124"/>
  <c r="R124"/>
  <c r="P124"/>
  <c r="BK124"/>
  <c r="J124"/>
  <c r="BE124" s="1"/>
  <c r="BI122"/>
  <c r="BH122"/>
  <c r="BG122"/>
  <c r="BF122"/>
  <c r="T122"/>
  <c r="R122"/>
  <c r="P122"/>
  <c r="BK122"/>
  <c r="J122"/>
  <c r="BE122" s="1"/>
  <c r="BI121"/>
  <c r="BH121"/>
  <c r="BG121"/>
  <c r="BF121"/>
  <c r="T121"/>
  <c r="R121"/>
  <c r="P121"/>
  <c r="BK121"/>
  <c r="J121"/>
  <c r="BE121" s="1"/>
  <c r="BI119"/>
  <c r="BH119"/>
  <c r="BG119"/>
  <c r="BF119"/>
  <c r="BE119"/>
  <c r="T119"/>
  <c r="R119"/>
  <c r="P119"/>
  <c r="BK119"/>
  <c r="J119"/>
  <c r="BI117"/>
  <c r="BH117"/>
  <c r="BG117"/>
  <c r="BF117"/>
  <c r="BE117"/>
  <c r="T117"/>
  <c r="T116" s="1"/>
  <c r="R117"/>
  <c r="R116" s="1"/>
  <c r="P117"/>
  <c r="P116" s="1"/>
  <c r="BK117"/>
  <c r="BK116" s="1"/>
  <c r="J116" s="1"/>
  <c r="J66" s="1"/>
  <c r="J117"/>
  <c r="BI115"/>
  <c r="BH115"/>
  <c r="BG115"/>
  <c r="BF115"/>
  <c r="T115"/>
  <c r="R115"/>
  <c r="P115"/>
  <c r="BK115"/>
  <c r="J115"/>
  <c r="BE115" s="1"/>
  <c r="BI114"/>
  <c r="BH114"/>
  <c r="BG114"/>
  <c r="BF114"/>
  <c r="T114"/>
  <c r="R114"/>
  <c r="P114"/>
  <c r="BK114"/>
  <c r="J114"/>
  <c r="BE114" s="1"/>
  <c r="BI112"/>
  <c r="BH112"/>
  <c r="BG112"/>
  <c r="BF112"/>
  <c r="BE112"/>
  <c r="T112"/>
  <c r="R112"/>
  <c r="P112"/>
  <c r="BK112"/>
  <c r="J112"/>
  <c r="BI110"/>
  <c r="BH110"/>
  <c r="BG110"/>
  <c r="BF110"/>
  <c r="BE110"/>
  <c r="T110"/>
  <c r="R110"/>
  <c r="P110"/>
  <c r="BK110"/>
  <c r="J110"/>
  <c r="BI109"/>
  <c r="BH109"/>
  <c r="BG109"/>
  <c r="BF109"/>
  <c r="BE109"/>
  <c r="T109"/>
  <c r="R109"/>
  <c r="P109"/>
  <c r="BK109"/>
  <c r="J109"/>
  <c r="BI108"/>
  <c r="BH108"/>
  <c r="BG108"/>
  <c r="BF108"/>
  <c r="BE108"/>
  <c r="T108"/>
  <c r="R108"/>
  <c r="P108"/>
  <c r="BK108"/>
  <c r="J108"/>
  <c r="BI107"/>
  <c r="BH107"/>
  <c r="BG107"/>
  <c r="BF107"/>
  <c r="BE107"/>
  <c r="T107"/>
  <c r="R107"/>
  <c r="P107"/>
  <c r="BK107"/>
  <c r="J107"/>
  <c r="BI106"/>
  <c r="BH106"/>
  <c r="BG106"/>
  <c r="BF106"/>
  <c r="BE106"/>
  <c r="T106"/>
  <c r="R106"/>
  <c r="P106"/>
  <c r="BK106"/>
  <c r="J106"/>
  <c r="BI104"/>
  <c r="BH104"/>
  <c r="BG104"/>
  <c r="BF104"/>
  <c r="BE104"/>
  <c r="T104"/>
  <c r="R104"/>
  <c r="P104"/>
  <c r="BK104"/>
  <c r="J104"/>
  <c r="BI103"/>
  <c r="BH103"/>
  <c r="BG103"/>
  <c r="BF103"/>
  <c r="BE103"/>
  <c r="T103"/>
  <c r="R103"/>
  <c r="P103"/>
  <c r="BK103"/>
  <c r="J103"/>
  <c r="BI102"/>
  <c r="BH102"/>
  <c r="BG102"/>
  <c r="BF102"/>
  <c r="BE102"/>
  <c r="T102"/>
  <c r="R102"/>
  <c r="P102"/>
  <c r="BK102"/>
  <c r="J102"/>
  <c r="BI100"/>
  <c r="F38" s="1"/>
  <c r="BD58" i="1" s="1"/>
  <c r="BD57" s="1"/>
  <c r="BH100" i="6"/>
  <c r="F37" s="1"/>
  <c r="BC58" i="1" s="1"/>
  <c r="BC57" s="1"/>
  <c r="AY57" s="1"/>
  <c r="BG100" i="6"/>
  <c r="F36" s="1"/>
  <c r="BB58" i="1" s="1"/>
  <c r="BB57" s="1"/>
  <c r="AX57" s="1"/>
  <c r="BF100" i="6"/>
  <c r="J35" s="1"/>
  <c r="AW58" i="1" s="1"/>
  <c r="BE100" i="6"/>
  <c r="J34" s="1"/>
  <c r="AV58" i="1" s="1"/>
  <c r="AT58" s="1"/>
  <c r="T100" i="6"/>
  <c r="T99" s="1"/>
  <c r="T98" s="1"/>
  <c r="R100"/>
  <c r="R99" s="1"/>
  <c r="R98" s="1"/>
  <c r="P100"/>
  <c r="P99" s="1"/>
  <c r="P98" s="1"/>
  <c r="AU58" i="1" s="1"/>
  <c r="AU57" s="1"/>
  <c r="BK100" i="6"/>
  <c r="BK99" s="1"/>
  <c r="J100"/>
  <c r="J94"/>
  <c r="J92"/>
  <c r="F92"/>
  <c r="E90"/>
  <c r="F59"/>
  <c r="F57"/>
  <c r="E55"/>
  <c r="J25"/>
  <c r="E25"/>
  <c r="J59" s="1"/>
  <c r="J24"/>
  <c r="J22"/>
  <c r="E22"/>
  <c r="F95" s="1"/>
  <c r="J21"/>
  <c r="J19"/>
  <c r="E19"/>
  <c r="F94" s="1"/>
  <c r="J18"/>
  <c r="J16"/>
  <c r="J57" s="1"/>
  <c r="E7"/>
  <c r="E84" s="1"/>
  <c r="AY56" i="1"/>
  <c r="AX56"/>
  <c r="BI123" i="5"/>
  <c r="BH123"/>
  <c r="BG123"/>
  <c r="BF123"/>
  <c r="BE123"/>
  <c r="T123"/>
  <c r="R123"/>
  <c r="P123"/>
  <c r="BK123"/>
  <c r="J123"/>
  <c r="BI122"/>
  <c r="BH122"/>
  <c r="BG122"/>
  <c r="BF122"/>
  <c r="BE122"/>
  <c r="T122"/>
  <c r="R122"/>
  <c r="P122"/>
  <c r="BK122"/>
  <c r="J122"/>
  <c r="BI121"/>
  <c r="BH121"/>
  <c r="BG121"/>
  <c r="BF121"/>
  <c r="BE121"/>
  <c r="T121"/>
  <c r="R121"/>
  <c r="P121"/>
  <c r="BK121"/>
  <c r="J121"/>
  <c r="BI120"/>
  <c r="BH120"/>
  <c r="BG120"/>
  <c r="BF120"/>
  <c r="BE120"/>
  <c r="T120"/>
  <c r="R120"/>
  <c r="P120"/>
  <c r="BK120"/>
  <c r="J120"/>
  <c r="BI119"/>
  <c r="BH119"/>
  <c r="BG119"/>
  <c r="BF119"/>
  <c r="BE119"/>
  <c r="T119"/>
  <c r="R119"/>
  <c r="P119"/>
  <c r="BK119"/>
  <c r="J119"/>
  <c r="BI118"/>
  <c r="BH118"/>
  <c r="BG118"/>
  <c r="BF118"/>
  <c r="BE118"/>
  <c r="T118"/>
  <c r="R118"/>
  <c r="P118"/>
  <c r="BK118"/>
  <c r="J118"/>
  <c r="BI117"/>
  <c r="BH117"/>
  <c r="BG117"/>
  <c r="BF117"/>
  <c r="BE117"/>
  <c r="T117"/>
  <c r="R117"/>
  <c r="P117"/>
  <c r="BK117"/>
  <c r="J117"/>
  <c r="BI116"/>
  <c r="BH116"/>
  <c r="BG116"/>
  <c r="BF116"/>
  <c r="BE116"/>
  <c r="T116"/>
  <c r="R116"/>
  <c r="P116"/>
  <c r="BK116"/>
  <c r="J116"/>
  <c r="BI115"/>
  <c r="BH115"/>
  <c r="BG115"/>
  <c r="BF115"/>
  <c r="BE115"/>
  <c r="T115"/>
  <c r="R115"/>
  <c r="P115"/>
  <c r="BK115"/>
  <c r="J115"/>
  <c r="BI114"/>
  <c r="BH114"/>
  <c r="BG114"/>
  <c r="BF114"/>
  <c r="BE114"/>
  <c r="T114"/>
  <c r="R114"/>
  <c r="P114"/>
  <c r="BK114"/>
  <c r="J114"/>
  <c r="BI113"/>
  <c r="BH113"/>
  <c r="BG113"/>
  <c r="BF113"/>
  <c r="BE113"/>
  <c r="T113"/>
  <c r="R113"/>
  <c r="P113"/>
  <c r="BK113"/>
  <c r="J113"/>
  <c r="BI112"/>
  <c r="BH112"/>
  <c r="BG112"/>
  <c r="BF112"/>
  <c r="BE112"/>
  <c r="T112"/>
  <c r="R112"/>
  <c r="P112"/>
  <c r="BK112"/>
  <c r="J112"/>
  <c r="BI111"/>
  <c r="BH111"/>
  <c r="BG111"/>
  <c r="BF111"/>
  <c r="BE111"/>
  <c r="T111"/>
  <c r="R111"/>
  <c r="P111"/>
  <c r="BK111"/>
  <c r="J111"/>
  <c r="BI110"/>
  <c r="BH110"/>
  <c r="BG110"/>
  <c r="BF110"/>
  <c r="BE110"/>
  <c r="T110"/>
  <c r="T109" s="1"/>
  <c r="R110"/>
  <c r="R109" s="1"/>
  <c r="P110"/>
  <c r="P109" s="1"/>
  <c r="BK110"/>
  <c r="BK109" s="1"/>
  <c r="J109" s="1"/>
  <c r="J64" s="1"/>
  <c r="J110"/>
  <c r="BI108"/>
  <c r="BH108"/>
  <c r="BG108"/>
  <c r="BF108"/>
  <c r="T108"/>
  <c r="R108"/>
  <c r="P108"/>
  <c r="BK108"/>
  <c r="J108"/>
  <c r="BE108" s="1"/>
  <c r="BI107"/>
  <c r="BH107"/>
  <c r="BG107"/>
  <c r="BF107"/>
  <c r="T107"/>
  <c r="R107"/>
  <c r="P107"/>
  <c r="BK107"/>
  <c r="J107"/>
  <c r="BE107" s="1"/>
  <c r="BI106"/>
  <c r="BH106"/>
  <c r="BG106"/>
  <c r="BF106"/>
  <c r="T106"/>
  <c r="R106"/>
  <c r="P106"/>
  <c r="BK106"/>
  <c r="J106"/>
  <c r="BE106" s="1"/>
  <c r="BI105"/>
  <c r="BH105"/>
  <c r="BG105"/>
  <c r="BF105"/>
  <c r="T105"/>
  <c r="R105"/>
  <c r="P105"/>
  <c r="BK105"/>
  <c r="J105"/>
  <c r="BE105" s="1"/>
  <c r="BI104"/>
  <c r="BH104"/>
  <c r="BG104"/>
  <c r="BF104"/>
  <c r="T104"/>
  <c r="R104"/>
  <c r="P104"/>
  <c r="BK104"/>
  <c r="J104"/>
  <c r="BE104" s="1"/>
  <c r="BI103"/>
  <c r="BH103"/>
  <c r="BG103"/>
  <c r="BF103"/>
  <c r="T103"/>
  <c r="R103"/>
  <c r="P103"/>
  <c r="BK103"/>
  <c r="J103"/>
  <c r="BE103" s="1"/>
  <c r="BI102"/>
  <c r="BH102"/>
  <c r="BG102"/>
  <c r="BF102"/>
  <c r="T102"/>
  <c r="T101" s="1"/>
  <c r="R102"/>
  <c r="R101" s="1"/>
  <c r="P102"/>
  <c r="P101" s="1"/>
  <c r="BK102"/>
  <c r="BK101" s="1"/>
  <c r="J101" s="1"/>
  <c r="J63" s="1"/>
  <c r="J102"/>
  <c r="BE102" s="1"/>
  <c r="BI100"/>
  <c r="BH100"/>
  <c r="BG100"/>
  <c r="BF100"/>
  <c r="BE100"/>
  <c r="T100"/>
  <c r="R100"/>
  <c r="P100"/>
  <c r="BK100"/>
  <c r="J100"/>
  <c r="BI99"/>
  <c r="BH99"/>
  <c r="BG99"/>
  <c r="BF99"/>
  <c r="BE99"/>
  <c r="T99"/>
  <c r="R99"/>
  <c r="P99"/>
  <c r="BK99"/>
  <c r="J99"/>
  <c r="BI98"/>
  <c r="BH98"/>
  <c r="BG98"/>
  <c r="BF98"/>
  <c r="BE98"/>
  <c r="T98"/>
  <c r="R98"/>
  <c r="P98"/>
  <c r="BK98"/>
  <c r="J98"/>
  <c r="BI97"/>
  <c r="BH97"/>
  <c r="BG97"/>
  <c r="BF97"/>
  <c r="BE97"/>
  <c r="T97"/>
  <c r="R97"/>
  <c r="P97"/>
  <c r="BK97"/>
  <c r="J97"/>
  <c r="BI96"/>
  <c r="BH96"/>
  <c r="BG96"/>
  <c r="BF96"/>
  <c r="BE96"/>
  <c r="T96"/>
  <c r="R96"/>
  <c r="P96"/>
  <c r="BK96"/>
  <c r="J96"/>
  <c r="BI95"/>
  <c r="BH95"/>
  <c r="BG95"/>
  <c r="BF95"/>
  <c r="BE95"/>
  <c r="T95"/>
  <c r="R95"/>
  <c r="P95"/>
  <c r="BK95"/>
  <c r="J95"/>
  <c r="BI94"/>
  <c r="BH94"/>
  <c r="BG94"/>
  <c r="BF94"/>
  <c r="BE94"/>
  <c r="T94"/>
  <c r="R94"/>
  <c r="P94"/>
  <c r="BK94"/>
  <c r="J94"/>
  <c r="BI93"/>
  <c r="BH93"/>
  <c r="BG93"/>
  <c r="BF93"/>
  <c r="BE93"/>
  <c r="T93"/>
  <c r="R93"/>
  <c r="P93"/>
  <c r="BK93"/>
  <c r="J93"/>
  <c r="BI92"/>
  <c r="BH92"/>
  <c r="BG92"/>
  <c r="BF92"/>
  <c r="BE92"/>
  <c r="T92"/>
  <c r="R92"/>
  <c r="P92"/>
  <c r="BK92"/>
  <c r="J92"/>
  <c r="BI91"/>
  <c r="BH91"/>
  <c r="BG91"/>
  <c r="BF91"/>
  <c r="BE91"/>
  <c r="T91"/>
  <c r="R91"/>
  <c r="P91"/>
  <c r="BK91"/>
  <c r="J91"/>
  <c r="BI90"/>
  <c r="BH90"/>
  <c r="BG90"/>
  <c r="BF90"/>
  <c r="BE90"/>
  <c r="T90"/>
  <c r="T89" s="1"/>
  <c r="R90"/>
  <c r="R89" s="1"/>
  <c r="P90"/>
  <c r="P89" s="1"/>
  <c r="BK90"/>
  <c r="BK89" s="1"/>
  <c r="J89" s="1"/>
  <c r="J62" s="1"/>
  <c r="J90"/>
  <c r="BI88"/>
  <c r="F36" s="1"/>
  <c r="BD56" i="1" s="1"/>
  <c r="BH88" i="5"/>
  <c r="F35" s="1"/>
  <c r="BC56" i="1" s="1"/>
  <c r="BG88" i="5"/>
  <c r="F34" s="1"/>
  <c r="BB56" i="1" s="1"/>
  <c r="BF88" i="5"/>
  <c r="F33" s="1"/>
  <c r="BA56" i="1" s="1"/>
  <c r="T88" i="5"/>
  <c r="T87" s="1"/>
  <c r="T86" s="1"/>
  <c r="R88"/>
  <c r="R87" s="1"/>
  <c r="R86" s="1"/>
  <c r="P88"/>
  <c r="P87" s="1"/>
  <c r="P86" s="1"/>
  <c r="AU56" i="1" s="1"/>
  <c r="BK88" i="5"/>
  <c r="BK87" s="1"/>
  <c r="J88"/>
  <c r="BE88" s="1"/>
  <c r="F83"/>
  <c r="F80"/>
  <c r="E78"/>
  <c r="E74"/>
  <c r="F53"/>
  <c r="E51"/>
  <c r="J23"/>
  <c r="E23"/>
  <c r="J82" s="1"/>
  <c r="J22"/>
  <c r="J20"/>
  <c r="E20"/>
  <c r="F56" s="1"/>
  <c r="J19"/>
  <c r="J17"/>
  <c r="E17"/>
  <c r="F55" s="1"/>
  <c r="J16"/>
  <c r="J14"/>
  <c r="J80" s="1"/>
  <c r="E7"/>
  <c r="E47" s="1"/>
  <c r="AY55" i="1"/>
  <c r="AX55"/>
  <c r="BI130" i="4"/>
  <c r="BH130"/>
  <c r="BG130"/>
  <c r="BF130"/>
  <c r="BE130"/>
  <c r="T130"/>
  <c r="R130"/>
  <c r="P130"/>
  <c r="BK130"/>
  <c r="J130"/>
  <c r="BI129"/>
  <c r="BH129"/>
  <c r="BG129"/>
  <c r="BF129"/>
  <c r="BE129"/>
  <c r="T129"/>
  <c r="R129"/>
  <c r="P129"/>
  <c r="BK129"/>
  <c r="J129"/>
  <c r="BI128"/>
  <c r="BH128"/>
  <c r="BG128"/>
  <c r="BF128"/>
  <c r="BE128"/>
  <c r="T128"/>
  <c r="R128"/>
  <c r="P128"/>
  <c r="BK128"/>
  <c r="J128"/>
  <c r="BI127"/>
  <c r="BH127"/>
  <c r="BG127"/>
  <c r="BF127"/>
  <c r="BE127"/>
  <c r="T127"/>
  <c r="R127"/>
  <c r="P127"/>
  <c r="BK127"/>
  <c r="J127"/>
  <c r="BI126"/>
  <c r="BH126"/>
  <c r="BG126"/>
  <c r="BF126"/>
  <c r="BE126"/>
  <c r="T126"/>
  <c r="R126"/>
  <c r="P126"/>
  <c r="BK126"/>
  <c r="J126"/>
  <c r="BI125"/>
  <c r="BH125"/>
  <c r="BG125"/>
  <c r="BF125"/>
  <c r="BE125"/>
  <c r="T125"/>
  <c r="R125"/>
  <c r="P125"/>
  <c r="BK125"/>
  <c r="J125"/>
  <c r="BI124"/>
  <c r="BH124"/>
  <c r="BG124"/>
  <c r="BF124"/>
  <c r="BE124"/>
  <c r="T124"/>
  <c r="R124"/>
  <c r="P124"/>
  <c r="BK124"/>
  <c r="J124"/>
  <c r="BI123"/>
  <c r="BH123"/>
  <c r="BG123"/>
  <c r="BF123"/>
  <c r="BE123"/>
  <c r="T123"/>
  <c r="R123"/>
  <c r="P123"/>
  <c r="BK123"/>
  <c r="J123"/>
  <c r="BI122"/>
  <c r="BH122"/>
  <c r="BG122"/>
  <c r="BF122"/>
  <c r="BE122"/>
  <c r="T122"/>
  <c r="R122"/>
  <c r="P122"/>
  <c r="BK122"/>
  <c r="J122"/>
  <c r="BI121"/>
  <c r="BH121"/>
  <c r="BG121"/>
  <c r="BF121"/>
  <c r="BE121"/>
  <c r="T121"/>
  <c r="R121"/>
  <c r="P121"/>
  <c r="BK121"/>
  <c r="J121"/>
  <c r="BI120"/>
  <c r="BH120"/>
  <c r="BG120"/>
  <c r="BF120"/>
  <c r="BE120"/>
  <c r="T120"/>
  <c r="R120"/>
  <c r="P120"/>
  <c r="BK120"/>
  <c r="J120"/>
  <c r="BI119"/>
  <c r="BH119"/>
  <c r="BG119"/>
  <c r="BF119"/>
  <c r="BE119"/>
  <c r="T119"/>
  <c r="R119"/>
  <c r="P119"/>
  <c r="BK119"/>
  <c r="J119"/>
  <c r="BI118"/>
  <c r="BH118"/>
  <c r="BG118"/>
  <c r="BF118"/>
  <c r="BE118"/>
  <c r="T118"/>
  <c r="T117" s="1"/>
  <c r="R118"/>
  <c r="R117" s="1"/>
  <c r="P118"/>
  <c r="P117" s="1"/>
  <c r="BK118"/>
  <c r="BK117" s="1"/>
  <c r="J117" s="1"/>
  <c r="J63" s="1"/>
  <c r="J118"/>
  <c r="BI116"/>
  <c r="BH116"/>
  <c r="BG116"/>
  <c r="BF116"/>
  <c r="T116"/>
  <c r="R116"/>
  <c r="P116"/>
  <c r="BK116"/>
  <c r="J116"/>
  <c r="BE116" s="1"/>
  <c r="BI115"/>
  <c r="BH115"/>
  <c r="BG115"/>
  <c r="BF115"/>
  <c r="T115"/>
  <c r="R115"/>
  <c r="P115"/>
  <c r="BK115"/>
  <c r="J115"/>
  <c r="BE115" s="1"/>
  <c r="BI114"/>
  <c r="BH114"/>
  <c r="BG114"/>
  <c r="BF114"/>
  <c r="T114"/>
  <c r="R114"/>
  <c r="P114"/>
  <c r="BK114"/>
  <c r="J114"/>
  <c r="BE114" s="1"/>
  <c r="BI113"/>
  <c r="BH113"/>
  <c r="BG113"/>
  <c r="BF113"/>
  <c r="T113"/>
  <c r="R113"/>
  <c r="P113"/>
  <c r="BK113"/>
  <c r="J113"/>
  <c r="BE113" s="1"/>
  <c r="BI112"/>
  <c r="BH112"/>
  <c r="BG112"/>
  <c r="BF112"/>
  <c r="T112"/>
  <c r="R112"/>
  <c r="P112"/>
  <c r="BK112"/>
  <c r="J112"/>
  <c r="BE112" s="1"/>
  <c r="BI111"/>
  <c r="BH111"/>
  <c r="BG111"/>
  <c r="BF111"/>
  <c r="T111"/>
  <c r="R111"/>
  <c r="P111"/>
  <c r="BK111"/>
  <c r="J111"/>
  <c r="BE111" s="1"/>
  <c r="BI110"/>
  <c r="BH110"/>
  <c r="BG110"/>
  <c r="BF110"/>
  <c r="T110"/>
  <c r="R110"/>
  <c r="P110"/>
  <c r="BK110"/>
  <c r="J110"/>
  <c r="BE110" s="1"/>
  <c r="BI109"/>
  <c r="BH109"/>
  <c r="BG109"/>
  <c r="BF109"/>
  <c r="T109"/>
  <c r="R109"/>
  <c r="P109"/>
  <c r="BK109"/>
  <c r="J109"/>
  <c r="BE109" s="1"/>
  <c r="BI108"/>
  <c r="BH108"/>
  <c r="BG108"/>
  <c r="BF108"/>
  <c r="T108"/>
  <c r="R108"/>
  <c r="P108"/>
  <c r="BK108"/>
  <c r="J108"/>
  <c r="BE108" s="1"/>
  <c r="BI107"/>
  <c r="BH107"/>
  <c r="BG107"/>
  <c r="BF107"/>
  <c r="T107"/>
  <c r="R107"/>
  <c r="P107"/>
  <c r="BK107"/>
  <c r="J107"/>
  <c r="BE107" s="1"/>
  <c r="BI106"/>
  <c r="BH106"/>
  <c r="BG106"/>
  <c r="BF106"/>
  <c r="T106"/>
  <c r="R106"/>
  <c r="P106"/>
  <c r="BK106"/>
  <c r="J106"/>
  <c r="BE106" s="1"/>
  <c r="BI105"/>
  <c r="BH105"/>
  <c r="BG105"/>
  <c r="BF105"/>
  <c r="T105"/>
  <c r="R105"/>
  <c r="P105"/>
  <c r="BK105"/>
  <c r="J105"/>
  <c r="BE105" s="1"/>
  <c r="BI104"/>
  <c r="BH104"/>
  <c r="BG104"/>
  <c r="BF104"/>
  <c r="T104"/>
  <c r="R104"/>
  <c r="P104"/>
  <c r="BK104"/>
  <c r="J104"/>
  <c r="BE104" s="1"/>
  <c r="BI103"/>
  <c r="BH103"/>
  <c r="BG103"/>
  <c r="BF103"/>
  <c r="T103"/>
  <c r="T102" s="1"/>
  <c r="R103"/>
  <c r="R102" s="1"/>
  <c r="P103"/>
  <c r="P102" s="1"/>
  <c r="BK103"/>
  <c r="BK102" s="1"/>
  <c r="J102" s="1"/>
  <c r="J62" s="1"/>
  <c r="J103"/>
  <c r="BE103" s="1"/>
  <c r="BI101"/>
  <c r="BH101"/>
  <c r="BG101"/>
  <c r="BF101"/>
  <c r="BE101"/>
  <c r="T101"/>
  <c r="R101"/>
  <c r="P101"/>
  <c r="BK101"/>
  <c r="J101"/>
  <c r="BI100"/>
  <c r="BH100"/>
  <c r="BG100"/>
  <c r="BF100"/>
  <c r="BE100"/>
  <c r="T100"/>
  <c r="R100"/>
  <c r="P100"/>
  <c r="BK100"/>
  <c r="J100"/>
  <c r="BI99"/>
  <c r="BH99"/>
  <c r="BG99"/>
  <c r="BF99"/>
  <c r="BE99"/>
  <c r="T99"/>
  <c r="R99"/>
  <c r="P99"/>
  <c r="BK99"/>
  <c r="J99"/>
  <c r="BI98"/>
  <c r="BH98"/>
  <c r="BG98"/>
  <c r="BF98"/>
  <c r="BE98"/>
  <c r="T98"/>
  <c r="R98"/>
  <c r="P98"/>
  <c r="BK98"/>
  <c r="J98"/>
  <c r="BI97"/>
  <c r="BH97"/>
  <c r="BG97"/>
  <c r="BF97"/>
  <c r="BE97"/>
  <c r="T97"/>
  <c r="R97"/>
  <c r="P97"/>
  <c r="BK97"/>
  <c r="J97"/>
  <c r="BI96"/>
  <c r="BH96"/>
  <c r="BG96"/>
  <c r="BF96"/>
  <c r="BE96"/>
  <c r="T96"/>
  <c r="R96"/>
  <c r="P96"/>
  <c r="BK96"/>
  <c r="J96"/>
  <c r="BI95"/>
  <c r="BH95"/>
  <c r="BG95"/>
  <c r="BF95"/>
  <c r="BE95"/>
  <c r="T95"/>
  <c r="R95"/>
  <c r="P95"/>
  <c r="BK95"/>
  <c r="J95"/>
  <c r="BI94"/>
  <c r="BH94"/>
  <c r="BG94"/>
  <c r="BF94"/>
  <c r="BE94"/>
  <c r="T94"/>
  <c r="R94"/>
  <c r="P94"/>
  <c r="BK94"/>
  <c r="J94"/>
  <c r="BI93"/>
  <c r="BH93"/>
  <c r="BG93"/>
  <c r="BF93"/>
  <c r="BE93"/>
  <c r="T93"/>
  <c r="R93"/>
  <c r="P93"/>
  <c r="BK93"/>
  <c r="J93"/>
  <c r="BI92"/>
  <c r="BH92"/>
  <c r="BG92"/>
  <c r="BF92"/>
  <c r="BE92"/>
  <c r="T92"/>
  <c r="R92"/>
  <c r="P92"/>
  <c r="BK92"/>
  <c r="J92"/>
  <c r="BI91"/>
  <c r="BH91"/>
  <c r="BG91"/>
  <c r="BF91"/>
  <c r="BE91"/>
  <c r="T91"/>
  <c r="R91"/>
  <c r="P91"/>
  <c r="BK91"/>
  <c r="J91"/>
  <c r="BI90"/>
  <c r="BH90"/>
  <c r="BG90"/>
  <c r="BF90"/>
  <c r="BE90"/>
  <c r="T90"/>
  <c r="R90"/>
  <c r="P90"/>
  <c r="BK90"/>
  <c r="J90"/>
  <c r="BI89"/>
  <c r="BH89"/>
  <c r="BG89"/>
  <c r="BF89"/>
  <c r="BE89"/>
  <c r="T89"/>
  <c r="R89"/>
  <c r="P89"/>
  <c r="BK89"/>
  <c r="J89"/>
  <c r="BI88"/>
  <c r="BH88"/>
  <c r="BG88"/>
  <c r="BF88"/>
  <c r="BE88"/>
  <c r="T88"/>
  <c r="R88"/>
  <c r="P88"/>
  <c r="BK88"/>
  <c r="J88"/>
  <c r="BI87"/>
  <c r="F36" s="1"/>
  <c r="BD55" i="1" s="1"/>
  <c r="BH87" i="4"/>
  <c r="F35" s="1"/>
  <c r="BC55" i="1" s="1"/>
  <c r="BG87" i="4"/>
  <c r="F34" s="1"/>
  <c r="BB55" i="1" s="1"/>
  <c r="BF87" i="4"/>
  <c r="F33" s="1"/>
  <c r="BA55" i="1" s="1"/>
  <c r="BE87" i="4"/>
  <c r="F32" s="1"/>
  <c r="AZ55" i="1" s="1"/>
  <c r="T87" i="4"/>
  <c r="T86" s="1"/>
  <c r="T85" s="1"/>
  <c r="R87"/>
  <c r="R86" s="1"/>
  <c r="R85" s="1"/>
  <c r="P87"/>
  <c r="P86" s="1"/>
  <c r="P85" s="1"/>
  <c r="AU55" i="1" s="1"/>
  <c r="BK87" i="4"/>
  <c r="BK86" s="1"/>
  <c r="J87"/>
  <c r="J81"/>
  <c r="J79"/>
  <c r="F79"/>
  <c r="E77"/>
  <c r="F55"/>
  <c r="F53"/>
  <c r="E51"/>
  <c r="J23"/>
  <c r="E23"/>
  <c r="J55" s="1"/>
  <c r="J22"/>
  <c r="J20"/>
  <c r="E20"/>
  <c r="F82" s="1"/>
  <c r="J19"/>
  <c r="J17"/>
  <c r="E17"/>
  <c r="F81" s="1"/>
  <c r="J16"/>
  <c r="J14"/>
  <c r="J53" s="1"/>
  <c r="E7"/>
  <c r="E73" s="1"/>
  <c r="AY54" i="1"/>
  <c r="AX54"/>
  <c r="BI122" i="3"/>
  <c r="BH122"/>
  <c r="BG122"/>
  <c r="BF122"/>
  <c r="BE122"/>
  <c r="T122"/>
  <c r="T121" s="1"/>
  <c r="T120" s="1"/>
  <c r="R122"/>
  <c r="R121" s="1"/>
  <c r="R120" s="1"/>
  <c r="P122"/>
  <c r="P121" s="1"/>
  <c r="P120" s="1"/>
  <c r="BK122"/>
  <c r="BK121" s="1"/>
  <c r="J122"/>
  <c r="BI119"/>
  <c r="BH119"/>
  <c r="BG119"/>
  <c r="BF119"/>
  <c r="BE119"/>
  <c r="T119"/>
  <c r="R119"/>
  <c r="P119"/>
  <c r="BK119"/>
  <c r="J119"/>
  <c r="BI118"/>
  <c r="BH118"/>
  <c r="BG118"/>
  <c r="BF118"/>
  <c r="BE118"/>
  <c r="T118"/>
  <c r="R118"/>
  <c r="P118"/>
  <c r="BK118"/>
  <c r="J118"/>
  <c r="BI117"/>
  <c r="BH117"/>
  <c r="BG117"/>
  <c r="BF117"/>
  <c r="BE117"/>
  <c r="T117"/>
  <c r="R117"/>
  <c r="P117"/>
  <c r="BK117"/>
  <c r="J117"/>
  <c r="BI116"/>
  <c r="BH116"/>
  <c r="BG116"/>
  <c r="BF116"/>
  <c r="BE116"/>
  <c r="T116"/>
  <c r="R116"/>
  <c r="P116"/>
  <c r="BK116"/>
  <c r="J116"/>
  <c r="BI115"/>
  <c r="BH115"/>
  <c r="BG115"/>
  <c r="BF115"/>
  <c r="BE115"/>
  <c r="T115"/>
  <c r="R115"/>
  <c r="P115"/>
  <c r="BK115"/>
  <c r="J115"/>
  <c r="BI114"/>
  <c r="BH114"/>
  <c r="BG114"/>
  <c r="BF114"/>
  <c r="BE114"/>
  <c r="T114"/>
  <c r="R114"/>
  <c r="P114"/>
  <c r="BK114"/>
  <c r="J114"/>
  <c r="BI113"/>
  <c r="BH113"/>
  <c r="BG113"/>
  <c r="BF113"/>
  <c r="BE113"/>
  <c r="T113"/>
  <c r="R113"/>
  <c r="P113"/>
  <c r="BK113"/>
  <c r="J113"/>
  <c r="BI112"/>
  <c r="BH112"/>
  <c r="BG112"/>
  <c r="BF112"/>
  <c r="BE112"/>
  <c r="T112"/>
  <c r="T111" s="1"/>
  <c r="R112"/>
  <c r="R111" s="1"/>
  <c r="P112"/>
  <c r="P111" s="1"/>
  <c r="BK112"/>
  <c r="BK111" s="1"/>
  <c r="J111" s="1"/>
  <c r="J64" s="1"/>
  <c r="J112"/>
  <c r="BI110"/>
  <c r="BH110"/>
  <c r="BG110"/>
  <c r="BF110"/>
  <c r="T110"/>
  <c r="R110"/>
  <c r="P110"/>
  <c r="BK110"/>
  <c r="J110"/>
  <c r="BE110" s="1"/>
  <c r="BI109"/>
  <c r="BH109"/>
  <c r="BG109"/>
  <c r="BF109"/>
  <c r="T109"/>
  <c r="R109"/>
  <c r="P109"/>
  <c r="BK109"/>
  <c r="J109"/>
  <c r="BE109" s="1"/>
  <c r="BI108"/>
  <c r="BH108"/>
  <c r="BG108"/>
  <c r="BF108"/>
  <c r="T108"/>
  <c r="T107" s="1"/>
  <c r="R108"/>
  <c r="R107" s="1"/>
  <c r="P108"/>
  <c r="P107" s="1"/>
  <c r="BK108"/>
  <c r="BK107" s="1"/>
  <c r="J107" s="1"/>
  <c r="J63" s="1"/>
  <c r="J108"/>
  <c r="BE108" s="1"/>
  <c r="BI106"/>
  <c r="BH106"/>
  <c r="BG106"/>
  <c r="BF106"/>
  <c r="BE106"/>
  <c r="T106"/>
  <c r="T105" s="1"/>
  <c r="R106"/>
  <c r="R105" s="1"/>
  <c r="P106"/>
  <c r="P105" s="1"/>
  <c r="BK106"/>
  <c r="BK105" s="1"/>
  <c r="J105" s="1"/>
  <c r="J62" s="1"/>
  <c r="J106"/>
  <c r="BI104"/>
  <c r="BH104"/>
  <c r="BG104"/>
  <c r="BF104"/>
  <c r="T104"/>
  <c r="R104"/>
  <c r="P104"/>
  <c r="BK104"/>
  <c r="J104"/>
  <c r="BE104" s="1"/>
  <c r="BI103"/>
  <c r="BH103"/>
  <c r="BG103"/>
  <c r="BF103"/>
  <c r="T103"/>
  <c r="R103"/>
  <c r="P103"/>
  <c r="BK103"/>
  <c r="J103"/>
  <c r="BE103" s="1"/>
  <c r="BI102"/>
  <c r="BH102"/>
  <c r="BG102"/>
  <c r="BF102"/>
  <c r="T102"/>
  <c r="R102"/>
  <c r="P102"/>
  <c r="BK102"/>
  <c r="J102"/>
  <c r="BE102" s="1"/>
  <c r="BI101"/>
  <c r="BH101"/>
  <c r="BG101"/>
  <c r="BF101"/>
  <c r="T101"/>
  <c r="R101"/>
  <c r="P101"/>
  <c r="BK101"/>
  <c r="J101"/>
  <c r="BE101" s="1"/>
  <c r="BI100"/>
  <c r="BH100"/>
  <c r="BG100"/>
  <c r="BF100"/>
  <c r="T100"/>
  <c r="R100"/>
  <c r="P100"/>
  <c r="BK100"/>
  <c r="J100"/>
  <c r="BE100" s="1"/>
  <c r="BI99"/>
  <c r="BH99"/>
  <c r="BG99"/>
  <c r="BF99"/>
  <c r="T99"/>
  <c r="R99"/>
  <c r="P99"/>
  <c r="BK99"/>
  <c r="J99"/>
  <c r="BE99" s="1"/>
  <c r="BI98"/>
  <c r="BH98"/>
  <c r="BG98"/>
  <c r="BF98"/>
  <c r="T98"/>
  <c r="R98"/>
  <c r="P98"/>
  <c r="BK98"/>
  <c r="J98"/>
  <c r="BE98" s="1"/>
  <c r="BI97"/>
  <c r="BH97"/>
  <c r="BG97"/>
  <c r="BF97"/>
  <c r="T97"/>
  <c r="R97"/>
  <c r="P97"/>
  <c r="BK97"/>
  <c r="J97"/>
  <c r="BE97" s="1"/>
  <c r="BI96"/>
  <c r="BH96"/>
  <c r="BG96"/>
  <c r="BF96"/>
  <c r="T96"/>
  <c r="R96"/>
  <c r="P96"/>
  <c r="BK96"/>
  <c r="J96"/>
  <c r="BE96" s="1"/>
  <c r="BI95"/>
  <c r="BH95"/>
  <c r="BG95"/>
  <c r="BF95"/>
  <c r="T95"/>
  <c r="R95"/>
  <c r="P95"/>
  <c r="BK95"/>
  <c r="J95"/>
  <c r="BE95" s="1"/>
  <c r="BI94"/>
  <c r="BH94"/>
  <c r="BG94"/>
  <c r="BF94"/>
  <c r="T94"/>
  <c r="R94"/>
  <c r="P94"/>
  <c r="BK94"/>
  <c r="J94"/>
  <c r="BE94" s="1"/>
  <c r="BI93"/>
  <c r="BH93"/>
  <c r="BG93"/>
  <c r="BF93"/>
  <c r="T93"/>
  <c r="R93"/>
  <c r="P93"/>
  <c r="BK93"/>
  <c r="J93"/>
  <c r="BE93" s="1"/>
  <c r="BI92"/>
  <c r="BH92"/>
  <c r="BG92"/>
  <c r="BF92"/>
  <c r="T92"/>
  <c r="R92"/>
  <c r="P92"/>
  <c r="BK92"/>
  <c r="J92"/>
  <c r="BE92" s="1"/>
  <c r="BI91"/>
  <c r="BH91"/>
  <c r="BG91"/>
  <c r="BF91"/>
  <c r="T91"/>
  <c r="R91"/>
  <c r="P91"/>
  <c r="BK91"/>
  <c r="J91"/>
  <c r="BE91" s="1"/>
  <c r="BI90"/>
  <c r="F36" s="1"/>
  <c r="BD54" i="1" s="1"/>
  <c r="BH90" i="3"/>
  <c r="F35" s="1"/>
  <c r="BC54" i="1" s="1"/>
  <c r="BG90" i="3"/>
  <c r="F34" s="1"/>
  <c r="BB54" i="1" s="1"/>
  <c r="BF90" i="3"/>
  <c r="F33" s="1"/>
  <c r="BA54" i="1" s="1"/>
  <c r="T90" i="3"/>
  <c r="T89" s="1"/>
  <c r="T88" s="1"/>
  <c r="R90"/>
  <c r="R89" s="1"/>
  <c r="R88" s="1"/>
  <c r="P90"/>
  <c r="P89" s="1"/>
  <c r="P88" s="1"/>
  <c r="AU54" i="1" s="1"/>
  <c r="BK90" i="3"/>
  <c r="BK89" s="1"/>
  <c r="J90"/>
  <c r="BE90" s="1"/>
  <c r="F85"/>
  <c r="F82"/>
  <c r="E80"/>
  <c r="E76"/>
  <c r="F53"/>
  <c r="E51"/>
  <c r="J23"/>
  <c r="E23"/>
  <c r="J84" s="1"/>
  <c r="J22"/>
  <c r="J20"/>
  <c r="E20"/>
  <c r="F56" s="1"/>
  <c r="J19"/>
  <c r="J17"/>
  <c r="E17"/>
  <c r="F55" s="1"/>
  <c r="J16"/>
  <c r="J14"/>
  <c r="J82" s="1"/>
  <c r="E7"/>
  <c r="E47" s="1"/>
  <c r="AY53" i="1"/>
  <c r="AX53"/>
  <c r="BI1803" i="2"/>
  <c r="BH1803"/>
  <c r="BG1803"/>
  <c r="BF1803"/>
  <c r="T1803"/>
  <c r="R1803"/>
  <c r="P1803"/>
  <c r="BK1803"/>
  <c r="J1803"/>
  <c r="BE1803" s="1"/>
  <c r="BI1801"/>
  <c r="BH1801"/>
  <c r="BG1801"/>
  <c r="BF1801"/>
  <c r="T1801"/>
  <c r="R1801"/>
  <c r="P1801"/>
  <c r="BK1801"/>
  <c r="J1801"/>
  <c r="BE1801" s="1"/>
  <c r="BI1800"/>
  <c r="BH1800"/>
  <c r="BG1800"/>
  <c r="BF1800"/>
  <c r="T1800"/>
  <c r="R1800"/>
  <c r="P1800"/>
  <c r="BK1800"/>
  <c r="J1800"/>
  <c r="BE1800" s="1"/>
  <c r="BI1794"/>
  <c r="BH1794"/>
  <c r="BG1794"/>
  <c r="BF1794"/>
  <c r="T1794"/>
  <c r="T1793" s="1"/>
  <c r="R1794"/>
  <c r="R1793" s="1"/>
  <c r="P1794"/>
  <c r="P1793" s="1"/>
  <c r="BK1794"/>
  <c r="BK1793" s="1"/>
  <c r="J1793" s="1"/>
  <c r="J82" s="1"/>
  <c r="J1794"/>
  <c r="BE1794" s="1"/>
  <c r="BI1714"/>
  <c r="BH1714"/>
  <c r="BG1714"/>
  <c r="BF1714"/>
  <c r="BE1714"/>
  <c r="T1714"/>
  <c r="T1713" s="1"/>
  <c r="R1714"/>
  <c r="R1713" s="1"/>
  <c r="P1714"/>
  <c r="P1713" s="1"/>
  <c r="BK1714"/>
  <c r="BK1713" s="1"/>
  <c r="J1713" s="1"/>
  <c r="J81" s="1"/>
  <c r="J1714"/>
  <c r="BI1710"/>
  <c r="BH1710"/>
  <c r="BG1710"/>
  <c r="BF1710"/>
  <c r="T1710"/>
  <c r="R1710"/>
  <c r="P1710"/>
  <c r="BK1710"/>
  <c r="J1710"/>
  <c r="BE1710" s="1"/>
  <c r="BI1707"/>
  <c r="BH1707"/>
  <c r="BG1707"/>
  <c r="BF1707"/>
  <c r="T1707"/>
  <c r="R1707"/>
  <c r="P1707"/>
  <c r="BK1707"/>
  <c r="J1707"/>
  <c r="BE1707" s="1"/>
  <c r="BI1698"/>
  <c r="BH1698"/>
  <c r="BG1698"/>
  <c r="BF1698"/>
  <c r="T1698"/>
  <c r="R1698"/>
  <c r="P1698"/>
  <c r="BK1698"/>
  <c r="J1698"/>
  <c r="BE1698" s="1"/>
  <c r="BI1695"/>
  <c r="BH1695"/>
  <c r="BG1695"/>
  <c r="BF1695"/>
  <c r="T1695"/>
  <c r="R1695"/>
  <c r="P1695"/>
  <c r="BK1695"/>
  <c r="J1695"/>
  <c r="BE1695" s="1"/>
  <c r="BI1692"/>
  <c r="BH1692"/>
  <c r="BG1692"/>
  <c r="BF1692"/>
  <c r="T1692"/>
  <c r="R1692"/>
  <c r="P1692"/>
  <c r="BK1692"/>
  <c r="J1692"/>
  <c r="BE1692" s="1"/>
  <c r="BI1687"/>
  <c r="BH1687"/>
  <c r="BG1687"/>
  <c r="BF1687"/>
  <c r="BE1687"/>
  <c r="T1687"/>
  <c r="R1687"/>
  <c r="P1687"/>
  <c r="BK1687"/>
  <c r="J1687"/>
  <c r="BI1684"/>
  <c r="BH1684"/>
  <c r="BG1684"/>
  <c r="BF1684"/>
  <c r="BE1684"/>
  <c r="T1684"/>
  <c r="R1684"/>
  <c r="P1684"/>
  <c r="BK1684"/>
  <c r="J1684"/>
  <c r="BI1667"/>
  <c r="BH1667"/>
  <c r="BG1667"/>
  <c r="BF1667"/>
  <c r="BE1667"/>
  <c r="T1667"/>
  <c r="T1666" s="1"/>
  <c r="R1667"/>
  <c r="R1666" s="1"/>
  <c r="P1667"/>
  <c r="P1666" s="1"/>
  <c r="BK1667"/>
  <c r="BK1666" s="1"/>
  <c r="J1666" s="1"/>
  <c r="J80" s="1"/>
  <c r="J1667"/>
  <c r="BI1664"/>
  <c r="BH1664"/>
  <c r="BG1664"/>
  <c r="BF1664"/>
  <c r="T1664"/>
  <c r="R1664"/>
  <c r="P1664"/>
  <c r="BK1664"/>
  <c r="J1664"/>
  <c r="BE1664" s="1"/>
  <c r="BI1662"/>
  <c r="BH1662"/>
  <c r="BG1662"/>
  <c r="BF1662"/>
  <c r="T1662"/>
  <c r="R1662"/>
  <c r="P1662"/>
  <c r="BK1662"/>
  <c r="J1662"/>
  <c r="BE1662" s="1"/>
  <c r="BI1660"/>
  <c r="BH1660"/>
  <c r="BG1660"/>
  <c r="BF1660"/>
  <c r="BE1660"/>
  <c r="T1660"/>
  <c r="R1660"/>
  <c r="P1660"/>
  <c r="BK1660"/>
  <c r="J1660"/>
  <c r="BI1655"/>
  <c r="BH1655"/>
  <c r="BG1655"/>
  <c r="BF1655"/>
  <c r="BE1655"/>
  <c r="T1655"/>
  <c r="R1655"/>
  <c r="P1655"/>
  <c r="BK1655"/>
  <c r="J1655"/>
  <c r="BI1653"/>
  <c r="BH1653"/>
  <c r="BG1653"/>
  <c r="BF1653"/>
  <c r="BE1653"/>
  <c r="T1653"/>
  <c r="R1653"/>
  <c r="P1653"/>
  <c r="BK1653"/>
  <c r="J1653"/>
  <c r="BI1606"/>
  <c r="BH1606"/>
  <c r="BG1606"/>
  <c r="BF1606"/>
  <c r="BE1606"/>
  <c r="T1606"/>
  <c r="R1606"/>
  <c r="P1606"/>
  <c r="BK1606"/>
  <c r="J1606"/>
  <c r="BI1585"/>
  <c r="BH1585"/>
  <c r="BG1585"/>
  <c r="BF1585"/>
  <c r="BE1585"/>
  <c r="T1585"/>
  <c r="T1584" s="1"/>
  <c r="R1585"/>
  <c r="R1584" s="1"/>
  <c r="P1585"/>
  <c r="P1584" s="1"/>
  <c r="BK1585"/>
  <c r="BK1584" s="1"/>
  <c r="J1584" s="1"/>
  <c r="J79" s="1"/>
  <c r="J1585"/>
  <c r="BI1582"/>
  <c r="BH1582"/>
  <c r="BG1582"/>
  <c r="BF1582"/>
  <c r="T1582"/>
  <c r="R1582"/>
  <c r="P1582"/>
  <c r="BK1582"/>
  <c r="J1582"/>
  <c r="BE1582" s="1"/>
  <c r="BI1580"/>
  <c r="BH1580"/>
  <c r="BG1580"/>
  <c r="BF1580"/>
  <c r="T1580"/>
  <c r="R1580"/>
  <c r="P1580"/>
  <c r="BK1580"/>
  <c r="J1580"/>
  <c r="BE1580" s="1"/>
  <c r="BI1578"/>
  <c r="BH1578"/>
  <c r="BG1578"/>
  <c r="BF1578"/>
  <c r="T1578"/>
  <c r="R1578"/>
  <c r="P1578"/>
  <c r="BK1578"/>
  <c r="J1578"/>
  <c r="BE1578" s="1"/>
  <c r="BI1549"/>
  <c r="BH1549"/>
  <c r="BG1549"/>
  <c r="BF1549"/>
  <c r="T1549"/>
  <c r="R1549"/>
  <c r="P1549"/>
  <c r="BK1549"/>
  <c r="J1549"/>
  <c r="BE1549" s="1"/>
  <c r="BI1547"/>
  <c r="BH1547"/>
  <c r="BG1547"/>
  <c r="BF1547"/>
  <c r="BE1547"/>
  <c r="T1547"/>
  <c r="R1547"/>
  <c r="P1547"/>
  <c r="BK1547"/>
  <c r="J1547"/>
  <c r="BI1541"/>
  <c r="BH1541"/>
  <c r="BG1541"/>
  <c r="BF1541"/>
  <c r="BE1541"/>
  <c r="T1541"/>
  <c r="R1541"/>
  <c r="P1541"/>
  <c r="BK1541"/>
  <c r="J1541"/>
  <c r="BI1539"/>
  <c r="BH1539"/>
  <c r="BG1539"/>
  <c r="BF1539"/>
  <c r="BE1539"/>
  <c r="T1539"/>
  <c r="R1539"/>
  <c r="P1539"/>
  <c r="BK1539"/>
  <c r="J1539"/>
  <c r="BI1534"/>
  <c r="BH1534"/>
  <c r="BG1534"/>
  <c r="BF1534"/>
  <c r="BE1534"/>
  <c r="T1534"/>
  <c r="T1533" s="1"/>
  <c r="R1534"/>
  <c r="R1533" s="1"/>
  <c r="P1534"/>
  <c r="P1533" s="1"/>
  <c r="BK1534"/>
  <c r="BK1533" s="1"/>
  <c r="J1533" s="1"/>
  <c r="J78" s="1"/>
  <c r="J1534"/>
  <c r="BI1531"/>
  <c r="BH1531"/>
  <c r="BG1531"/>
  <c r="BF1531"/>
  <c r="T1531"/>
  <c r="R1531"/>
  <c r="P1531"/>
  <c r="BK1531"/>
  <c r="J1531"/>
  <c r="BE1531" s="1"/>
  <c r="BI1529"/>
  <c r="BH1529"/>
  <c r="BG1529"/>
  <c r="BF1529"/>
  <c r="T1529"/>
  <c r="R1529"/>
  <c r="P1529"/>
  <c r="BK1529"/>
  <c r="J1529"/>
  <c r="BE1529" s="1"/>
  <c r="BI1527"/>
  <c r="BH1527"/>
  <c r="BG1527"/>
  <c r="BF1527"/>
  <c r="T1527"/>
  <c r="R1527"/>
  <c r="P1527"/>
  <c r="BK1527"/>
  <c r="J1527"/>
  <c r="BE1527" s="1"/>
  <c r="BI1523"/>
  <c r="BH1523"/>
  <c r="BG1523"/>
  <c r="BF1523"/>
  <c r="BE1523"/>
  <c r="T1523"/>
  <c r="R1523"/>
  <c r="P1523"/>
  <c r="BK1523"/>
  <c r="J1523"/>
  <c r="BI1519"/>
  <c r="BH1519"/>
  <c r="BG1519"/>
  <c r="BF1519"/>
  <c r="BE1519"/>
  <c r="T1519"/>
  <c r="R1519"/>
  <c r="P1519"/>
  <c r="BK1519"/>
  <c r="J1519"/>
  <c r="BI1517"/>
  <c r="BH1517"/>
  <c r="BG1517"/>
  <c r="BF1517"/>
  <c r="BE1517"/>
  <c r="T1517"/>
  <c r="R1517"/>
  <c r="P1517"/>
  <c r="BK1517"/>
  <c r="J1517"/>
  <c r="BI1513"/>
  <c r="BH1513"/>
  <c r="BG1513"/>
  <c r="BF1513"/>
  <c r="BE1513"/>
  <c r="T1513"/>
  <c r="R1513"/>
  <c r="P1513"/>
  <c r="BK1513"/>
  <c r="J1513"/>
  <c r="BI1511"/>
  <c r="BH1511"/>
  <c r="BG1511"/>
  <c r="BF1511"/>
  <c r="BE1511"/>
  <c r="T1511"/>
  <c r="R1511"/>
  <c r="P1511"/>
  <c r="BK1511"/>
  <c r="J1511"/>
  <c r="BI1496"/>
  <c r="BH1496"/>
  <c r="BG1496"/>
  <c r="BF1496"/>
  <c r="BE1496"/>
  <c r="T1496"/>
  <c r="T1495" s="1"/>
  <c r="R1496"/>
  <c r="R1495" s="1"/>
  <c r="P1496"/>
  <c r="P1495" s="1"/>
  <c r="BK1496"/>
  <c r="BK1495" s="1"/>
  <c r="J1495" s="1"/>
  <c r="J77" s="1"/>
  <c r="J1496"/>
  <c r="BI1493"/>
  <c r="BH1493"/>
  <c r="BG1493"/>
  <c r="BF1493"/>
  <c r="T1493"/>
  <c r="R1493"/>
  <c r="P1493"/>
  <c r="BK1493"/>
  <c r="J1493"/>
  <c r="BE1493" s="1"/>
  <c r="BI1491"/>
  <c r="BH1491"/>
  <c r="BG1491"/>
  <c r="BF1491"/>
  <c r="T1491"/>
  <c r="R1491"/>
  <c r="P1491"/>
  <c r="BK1491"/>
  <c r="J1491"/>
  <c r="BE1491" s="1"/>
  <c r="BI1484"/>
  <c r="BH1484"/>
  <c r="BG1484"/>
  <c r="BF1484"/>
  <c r="T1484"/>
  <c r="R1484"/>
  <c r="P1484"/>
  <c r="BK1484"/>
  <c r="J1484"/>
  <c r="BE1484" s="1"/>
  <c r="BI1480"/>
  <c r="BH1480"/>
  <c r="BG1480"/>
  <c r="BF1480"/>
  <c r="T1480"/>
  <c r="R1480"/>
  <c r="P1480"/>
  <c r="BK1480"/>
  <c r="J1480"/>
  <c r="BE1480" s="1"/>
  <c r="BI1477"/>
  <c r="BH1477"/>
  <c r="BG1477"/>
  <c r="BF1477"/>
  <c r="T1477"/>
  <c r="R1477"/>
  <c r="P1477"/>
  <c r="BK1477"/>
  <c r="J1477"/>
  <c r="BE1477" s="1"/>
  <c r="BI1474"/>
  <c r="BH1474"/>
  <c r="BG1474"/>
  <c r="BF1474"/>
  <c r="T1474"/>
  <c r="R1474"/>
  <c r="P1474"/>
  <c r="BK1474"/>
  <c r="J1474"/>
  <c r="BE1474" s="1"/>
  <c r="BI1470"/>
  <c r="BH1470"/>
  <c r="BG1470"/>
  <c r="BF1470"/>
  <c r="BE1470"/>
  <c r="T1470"/>
  <c r="R1470"/>
  <c r="P1470"/>
  <c r="BK1470"/>
  <c r="J1470"/>
  <c r="BI1466"/>
  <c r="BH1466"/>
  <c r="BG1466"/>
  <c r="BF1466"/>
  <c r="BE1466"/>
  <c r="T1466"/>
  <c r="R1466"/>
  <c r="P1466"/>
  <c r="BK1466"/>
  <c r="J1466"/>
  <c r="BI1465"/>
  <c r="BH1465"/>
  <c r="BG1465"/>
  <c r="BF1465"/>
  <c r="BE1465"/>
  <c r="T1465"/>
  <c r="R1465"/>
  <c r="P1465"/>
  <c r="BK1465"/>
  <c r="J1465"/>
  <c r="BI1464"/>
  <c r="BH1464"/>
  <c r="BG1464"/>
  <c r="BF1464"/>
  <c r="BE1464"/>
  <c r="T1464"/>
  <c r="R1464"/>
  <c r="P1464"/>
  <c r="BK1464"/>
  <c r="J1464"/>
  <c r="BI1457"/>
  <c r="BH1457"/>
  <c r="BG1457"/>
  <c r="BF1457"/>
  <c r="BE1457"/>
  <c r="T1457"/>
  <c r="R1457"/>
  <c r="P1457"/>
  <c r="BK1457"/>
  <c r="J1457"/>
  <c r="BI1454"/>
  <c r="BH1454"/>
  <c r="BG1454"/>
  <c r="BF1454"/>
  <c r="BE1454"/>
  <c r="T1454"/>
  <c r="R1454"/>
  <c r="P1454"/>
  <c r="BK1454"/>
  <c r="J1454"/>
  <c r="BI1453"/>
  <c r="BH1453"/>
  <c r="BG1453"/>
  <c r="BF1453"/>
  <c r="BE1453"/>
  <c r="T1453"/>
  <c r="R1453"/>
  <c r="P1453"/>
  <c r="BK1453"/>
  <c r="J1453"/>
  <c r="BI1444"/>
  <c r="BH1444"/>
  <c r="BG1444"/>
  <c r="BF1444"/>
  <c r="BE1444"/>
  <c r="T1444"/>
  <c r="T1443" s="1"/>
  <c r="R1444"/>
  <c r="R1443" s="1"/>
  <c r="P1444"/>
  <c r="P1443" s="1"/>
  <c r="BK1444"/>
  <c r="BK1443" s="1"/>
  <c r="J1443" s="1"/>
  <c r="J76" s="1"/>
  <c r="J1444"/>
  <c r="BI1441"/>
  <c r="BH1441"/>
  <c r="BG1441"/>
  <c r="BF1441"/>
  <c r="T1441"/>
  <c r="R1441"/>
  <c r="P1441"/>
  <c r="BK1441"/>
  <c r="J1441"/>
  <c r="BE1441" s="1"/>
  <c r="BI1439"/>
  <c r="BH1439"/>
  <c r="BG1439"/>
  <c r="BF1439"/>
  <c r="T1439"/>
  <c r="R1439"/>
  <c r="P1439"/>
  <c r="BK1439"/>
  <c r="J1439"/>
  <c r="BE1439" s="1"/>
  <c r="BI1437"/>
  <c r="BH1437"/>
  <c r="BG1437"/>
  <c r="BF1437"/>
  <c r="T1437"/>
  <c r="R1437"/>
  <c r="P1437"/>
  <c r="BK1437"/>
  <c r="J1437"/>
  <c r="BE1437" s="1"/>
  <c r="BI1434"/>
  <c r="BH1434"/>
  <c r="BG1434"/>
  <c r="BF1434"/>
  <c r="T1434"/>
  <c r="R1434"/>
  <c r="P1434"/>
  <c r="BK1434"/>
  <c r="J1434"/>
  <c r="BE1434" s="1"/>
  <c r="BI1433"/>
  <c r="BH1433"/>
  <c r="BG1433"/>
  <c r="BF1433"/>
  <c r="T1433"/>
  <c r="R1433"/>
  <c r="P1433"/>
  <c r="BK1433"/>
  <c r="J1433"/>
  <c r="BE1433" s="1"/>
  <c r="BI1429"/>
  <c r="BH1429"/>
  <c r="BG1429"/>
  <c r="BF1429"/>
  <c r="T1429"/>
  <c r="R1429"/>
  <c r="P1429"/>
  <c r="BK1429"/>
  <c r="J1429"/>
  <c r="BE1429" s="1"/>
  <c r="BI1428"/>
  <c r="BH1428"/>
  <c r="BG1428"/>
  <c r="BF1428"/>
  <c r="T1428"/>
  <c r="R1428"/>
  <c r="P1428"/>
  <c r="BK1428"/>
  <c r="J1428"/>
  <c r="BE1428" s="1"/>
  <c r="BI1427"/>
  <c r="BH1427"/>
  <c r="BG1427"/>
  <c r="BF1427"/>
  <c r="BE1427"/>
  <c r="T1427"/>
  <c r="R1427"/>
  <c r="P1427"/>
  <c r="BK1427"/>
  <c r="J1427"/>
  <c r="BI1423"/>
  <c r="BH1423"/>
  <c r="BG1423"/>
  <c r="BF1423"/>
  <c r="BE1423"/>
  <c r="T1423"/>
  <c r="R1423"/>
  <c r="P1423"/>
  <c r="BK1423"/>
  <c r="J1423"/>
  <c r="BI1422"/>
  <c r="BH1422"/>
  <c r="BG1422"/>
  <c r="BF1422"/>
  <c r="BE1422"/>
  <c r="T1422"/>
  <c r="R1422"/>
  <c r="P1422"/>
  <c r="BK1422"/>
  <c r="J1422"/>
  <c r="BI1421"/>
  <c r="BH1421"/>
  <c r="BG1421"/>
  <c r="BF1421"/>
  <c r="BE1421"/>
  <c r="T1421"/>
  <c r="R1421"/>
  <c r="P1421"/>
  <c r="BK1421"/>
  <c r="J1421"/>
  <c r="BI1417"/>
  <c r="BH1417"/>
  <c r="BG1417"/>
  <c r="BF1417"/>
  <c r="BE1417"/>
  <c r="T1417"/>
  <c r="R1417"/>
  <c r="P1417"/>
  <c r="BK1417"/>
  <c r="J1417"/>
  <c r="BI1416"/>
  <c r="BH1416"/>
  <c r="BG1416"/>
  <c r="BF1416"/>
  <c r="BE1416"/>
  <c r="T1416"/>
  <c r="R1416"/>
  <c r="P1416"/>
  <c r="BK1416"/>
  <c r="J1416"/>
  <c r="BI1415"/>
  <c r="BH1415"/>
  <c r="BG1415"/>
  <c r="BF1415"/>
  <c r="BE1415"/>
  <c r="T1415"/>
  <c r="R1415"/>
  <c r="P1415"/>
  <c r="BK1415"/>
  <c r="J1415"/>
  <c r="BI1411"/>
  <c r="BH1411"/>
  <c r="BG1411"/>
  <c r="BF1411"/>
  <c r="BE1411"/>
  <c r="T1411"/>
  <c r="R1411"/>
  <c r="P1411"/>
  <c r="BK1411"/>
  <c r="J1411"/>
  <c r="BI1410"/>
  <c r="BH1410"/>
  <c r="BG1410"/>
  <c r="BF1410"/>
  <c r="BE1410"/>
  <c r="T1410"/>
  <c r="R1410"/>
  <c r="P1410"/>
  <c r="BK1410"/>
  <c r="J1410"/>
  <c r="BI1406"/>
  <c r="BH1406"/>
  <c r="BG1406"/>
  <c r="BF1406"/>
  <c r="BE1406"/>
  <c r="T1406"/>
  <c r="R1406"/>
  <c r="P1406"/>
  <c r="BK1406"/>
  <c r="J1406"/>
  <c r="BI1405"/>
  <c r="BH1405"/>
  <c r="BG1405"/>
  <c r="BF1405"/>
  <c r="BE1405"/>
  <c r="T1405"/>
  <c r="R1405"/>
  <c r="P1405"/>
  <c r="BK1405"/>
  <c r="J1405"/>
  <c r="BI1401"/>
  <c r="BH1401"/>
  <c r="BG1401"/>
  <c r="BF1401"/>
  <c r="BE1401"/>
  <c r="T1401"/>
  <c r="R1401"/>
  <c r="P1401"/>
  <c r="BK1401"/>
  <c r="J1401"/>
  <c r="BI1400"/>
  <c r="BH1400"/>
  <c r="BG1400"/>
  <c r="BF1400"/>
  <c r="BE1400"/>
  <c r="T1400"/>
  <c r="R1400"/>
  <c r="P1400"/>
  <c r="BK1400"/>
  <c r="J1400"/>
  <c r="BI1399"/>
  <c r="BH1399"/>
  <c r="BG1399"/>
  <c r="BF1399"/>
  <c r="BE1399"/>
  <c r="T1399"/>
  <c r="R1399"/>
  <c r="P1399"/>
  <c r="BK1399"/>
  <c r="J1399"/>
  <c r="BI1396"/>
  <c r="BH1396"/>
  <c r="BG1396"/>
  <c r="BF1396"/>
  <c r="BE1396"/>
  <c r="T1396"/>
  <c r="R1396"/>
  <c r="P1396"/>
  <c r="BK1396"/>
  <c r="J1396"/>
  <c r="BI1393"/>
  <c r="BH1393"/>
  <c r="BG1393"/>
  <c r="BF1393"/>
  <c r="BE1393"/>
  <c r="T1393"/>
  <c r="R1393"/>
  <c r="P1393"/>
  <c r="BK1393"/>
  <c r="J1393"/>
  <c r="BI1390"/>
  <c r="BH1390"/>
  <c r="BG1390"/>
  <c r="BF1390"/>
  <c r="BE1390"/>
  <c r="T1390"/>
  <c r="R1390"/>
  <c r="P1390"/>
  <c r="BK1390"/>
  <c r="J1390"/>
  <c r="BI1387"/>
  <c r="BH1387"/>
  <c r="BG1387"/>
  <c r="BF1387"/>
  <c r="BE1387"/>
  <c r="T1387"/>
  <c r="R1387"/>
  <c r="P1387"/>
  <c r="BK1387"/>
  <c r="J1387"/>
  <c r="BI1384"/>
  <c r="BH1384"/>
  <c r="BG1384"/>
  <c r="BF1384"/>
  <c r="BE1384"/>
  <c r="T1384"/>
  <c r="R1384"/>
  <c r="P1384"/>
  <c r="BK1384"/>
  <c r="J1384"/>
  <c r="BI1377"/>
  <c r="BH1377"/>
  <c r="BG1377"/>
  <c r="BF1377"/>
  <c r="BE1377"/>
  <c r="T1377"/>
  <c r="T1376" s="1"/>
  <c r="R1377"/>
  <c r="R1376" s="1"/>
  <c r="P1377"/>
  <c r="P1376" s="1"/>
  <c r="BK1377"/>
  <c r="BK1376" s="1"/>
  <c r="J1376" s="1"/>
  <c r="J75" s="1"/>
  <c r="J1377"/>
  <c r="BI1374"/>
  <c r="BH1374"/>
  <c r="BG1374"/>
  <c r="BF1374"/>
  <c r="T1374"/>
  <c r="R1374"/>
  <c r="P1374"/>
  <c r="BK1374"/>
  <c r="J1374"/>
  <c r="BE1374" s="1"/>
  <c r="BI1372"/>
  <c r="BH1372"/>
  <c r="BG1372"/>
  <c r="BF1372"/>
  <c r="T1372"/>
  <c r="R1372"/>
  <c r="P1372"/>
  <c r="BK1372"/>
  <c r="J1372"/>
  <c r="BE1372" s="1"/>
  <c r="BI1370"/>
  <c r="BH1370"/>
  <c r="BG1370"/>
  <c r="BF1370"/>
  <c r="T1370"/>
  <c r="R1370"/>
  <c r="P1370"/>
  <c r="BK1370"/>
  <c r="J1370"/>
  <c r="BE1370" s="1"/>
  <c r="BI1368"/>
  <c r="BH1368"/>
  <c r="BG1368"/>
  <c r="BF1368"/>
  <c r="T1368"/>
  <c r="R1368"/>
  <c r="P1368"/>
  <c r="BK1368"/>
  <c r="J1368"/>
  <c r="BE1368" s="1"/>
  <c r="BI1363"/>
  <c r="BH1363"/>
  <c r="BG1363"/>
  <c r="BF1363"/>
  <c r="T1363"/>
  <c r="R1363"/>
  <c r="P1363"/>
  <c r="BK1363"/>
  <c r="J1363"/>
  <c r="BE1363" s="1"/>
  <c r="BI1360"/>
  <c r="BH1360"/>
  <c r="BG1360"/>
  <c r="BF1360"/>
  <c r="T1360"/>
  <c r="R1360"/>
  <c r="P1360"/>
  <c r="BK1360"/>
  <c r="J1360"/>
  <c r="BE1360" s="1"/>
  <c r="BI1359"/>
  <c r="BH1359"/>
  <c r="BG1359"/>
  <c r="BF1359"/>
  <c r="T1359"/>
  <c r="R1359"/>
  <c r="P1359"/>
  <c r="BK1359"/>
  <c r="J1359"/>
  <c r="BE1359" s="1"/>
  <c r="BI1352"/>
  <c r="BH1352"/>
  <c r="BG1352"/>
  <c r="BF1352"/>
  <c r="T1352"/>
  <c r="R1352"/>
  <c r="P1352"/>
  <c r="BK1352"/>
  <c r="J1352"/>
  <c r="BE1352" s="1"/>
  <c r="BI1350"/>
  <c r="BH1350"/>
  <c r="BG1350"/>
  <c r="BF1350"/>
  <c r="T1350"/>
  <c r="R1350"/>
  <c r="P1350"/>
  <c r="BK1350"/>
  <c r="J1350"/>
  <c r="BE1350" s="1"/>
  <c r="BI1347"/>
  <c r="BH1347"/>
  <c r="BG1347"/>
  <c r="BF1347"/>
  <c r="T1347"/>
  <c r="R1347"/>
  <c r="P1347"/>
  <c r="BK1347"/>
  <c r="J1347"/>
  <c r="BE1347" s="1"/>
  <c r="BI1344"/>
  <c r="BH1344"/>
  <c r="BG1344"/>
  <c r="BF1344"/>
  <c r="T1344"/>
  <c r="R1344"/>
  <c r="P1344"/>
  <c r="BK1344"/>
  <c r="J1344"/>
  <c r="BE1344" s="1"/>
  <c r="BI1340"/>
  <c r="BH1340"/>
  <c r="BG1340"/>
  <c r="BF1340"/>
  <c r="T1340"/>
  <c r="R1340"/>
  <c r="P1340"/>
  <c r="BK1340"/>
  <c r="J1340"/>
  <c r="BE1340" s="1"/>
  <c r="BI1337"/>
  <c r="BH1337"/>
  <c r="BG1337"/>
  <c r="BF1337"/>
  <c r="T1337"/>
  <c r="R1337"/>
  <c r="P1337"/>
  <c r="BK1337"/>
  <c r="J1337"/>
  <c r="BE1337" s="1"/>
  <c r="BI1334"/>
  <c r="BH1334"/>
  <c r="BG1334"/>
  <c r="BF1334"/>
  <c r="T1334"/>
  <c r="T1333" s="1"/>
  <c r="R1334"/>
  <c r="R1333" s="1"/>
  <c r="P1334"/>
  <c r="P1333" s="1"/>
  <c r="BK1334"/>
  <c r="BK1333" s="1"/>
  <c r="J1333" s="1"/>
  <c r="J74" s="1"/>
  <c r="J1334"/>
  <c r="BE1334" s="1"/>
  <c r="BI1331"/>
  <c r="BH1331"/>
  <c r="BG1331"/>
  <c r="BF1331"/>
  <c r="BE1331"/>
  <c r="T1331"/>
  <c r="R1331"/>
  <c r="P1331"/>
  <c r="BK1331"/>
  <c r="J1331"/>
  <c r="BI1329"/>
  <c r="BH1329"/>
  <c r="BG1329"/>
  <c r="BF1329"/>
  <c r="BE1329"/>
  <c r="T1329"/>
  <c r="R1329"/>
  <c r="P1329"/>
  <c r="BK1329"/>
  <c r="J1329"/>
  <c r="BI1325"/>
  <c r="BH1325"/>
  <c r="BG1325"/>
  <c r="BF1325"/>
  <c r="BE1325"/>
  <c r="T1325"/>
  <c r="R1325"/>
  <c r="P1325"/>
  <c r="BK1325"/>
  <c r="J1325"/>
  <c r="BI1317"/>
  <c r="BH1317"/>
  <c r="BG1317"/>
  <c r="BF1317"/>
  <c r="BE1317"/>
  <c r="T1317"/>
  <c r="R1317"/>
  <c r="P1317"/>
  <c r="BK1317"/>
  <c r="J1317"/>
  <c r="BI1311"/>
  <c r="BH1311"/>
  <c r="BG1311"/>
  <c r="BF1311"/>
  <c r="BE1311"/>
  <c r="T1311"/>
  <c r="T1310" s="1"/>
  <c r="R1311"/>
  <c r="R1310" s="1"/>
  <c r="P1311"/>
  <c r="P1310" s="1"/>
  <c r="BK1311"/>
  <c r="BK1310" s="1"/>
  <c r="J1310" s="1"/>
  <c r="J73" s="1"/>
  <c r="J1311"/>
  <c r="BI1309"/>
  <c r="BH1309"/>
  <c r="BG1309"/>
  <c r="BF1309"/>
  <c r="T1309"/>
  <c r="R1309"/>
  <c r="P1309"/>
  <c r="BK1309"/>
  <c r="J1309"/>
  <c r="BE1309" s="1"/>
  <c r="BI1308"/>
  <c r="BH1308"/>
  <c r="BG1308"/>
  <c r="BF1308"/>
  <c r="T1308"/>
  <c r="R1308"/>
  <c r="P1308"/>
  <c r="BK1308"/>
  <c r="J1308"/>
  <c r="BE1308" s="1"/>
  <c r="BI1304"/>
  <c r="BH1304"/>
  <c r="BG1304"/>
  <c r="BF1304"/>
  <c r="T1304"/>
  <c r="R1304"/>
  <c r="P1304"/>
  <c r="BK1304"/>
  <c r="J1304"/>
  <c r="BE1304" s="1"/>
  <c r="BI1291"/>
  <c r="BH1291"/>
  <c r="BG1291"/>
  <c r="BF1291"/>
  <c r="T1291"/>
  <c r="R1291"/>
  <c r="P1291"/>
  <c r="BK1291"/>
  <c r="J1291"/>
  <c r="BE1291" s="1"/>
  <c r="BI1284"/>
  <c r="BH1284"/>
  <c r="BG1284"/>
  <c r="BF1284"/>
  <c r="T1284"/>
  <c r="R1284"/>
  <c r="P1284"/>
  <c r="BK1284"/>
  <c r="J1284"/>
  <c r="BE1284" s="1"/>
  <c r="BI1280"/>
  <c r="BH1280"/>
  <c r="BG1280"/>
  <c r="BF1280"/>
  <c r="T1280"/>
  <c r="R1280"/>
  <c r="P1280"/>
  <c r="BK1280"/>
  <c r="J1280"/>
  <c r="BE1280" s="1"/>
  <c r="BI1277"/>
  <c r="BH1277"/>
  <c r="BG1277"/>
  <c r="BF1277"/>
  <c r="T1277"/>
  <c r="T1276" s="1"/>
  <c r="R1277"/>
  <c r="R1276" s="1"/>
  <c r="P1277"/>
  <c r="P1276" s="1"/>
  <c r="BK1277"/>
  <c r="BK1276" s="1"/>
  <c r="J1276" s="1"/>
  <c r="J72" s="1"/>
  <c r="J1277"/>
  <c r="BE1277" s="1"/>
  <c r="BI1274"/>
  <c r="BH1274"/>
  <c r="BG1274"/>
  <c r="BF1274"/>
  <c r="T1274"/>
  <c r="R1274"/>
  <c r="P1274"/>
  <c r="BK1274"/>
  <c r="J1274"/>
  <c r="BE1274" s="1"/>
  <c r="BI1272"/>
  <c r="BH1272"/>
  <c r="BG1272"/>
  <c r="BF1272"/>
  <c r="BE1272"/>
  <c r="T1272"/>
  <c r="R1272"/>
  <c r="P1272"/>
  <c r="BK1272"/>
  <c r="J1272"/>
  <c r="BI1269"/>
  <c r="BH1269"/>
  <c r="BG1269"/>
  <c r="BF1269"/>
  <c r="BE1269"/>
  <c r="T1269"/>
  <c r="R1269"/>
  <c r="P1269"/>
  <c r="BK1269"/>
  <c r="J1269"/>
  <c r="BI1254"/>
  <c r="BH1254"/>
  <c r="BG1254"/>
  <c r="BF1254"/>
  <c r="BE1254"/>
  <c r="T1254"/>
  <c r="R1254"/>
  <c r="P1254"/>
  <c r="BK1254"/>
  <c r="J1254"/>
  <c r="BI1251"/>
  <c r="BH1251"/>
  <c r="BG1251"/>
  <c r="BF1251"/>
  <c r="BE1251"/>
  <c r="T1251"/>
  <c r="R1251"/>
  <c r="P1251"/>
  <c r="BK1251"/>
  <c r="J1251"/>
  <c r="BI1249"/>
  <c r="BH1249"/>
  <c r="BG1249"/>
  <c r="BF1249"/>
  <c r="BE1249"/>
  <c r="T1249"/>
  <c r="R1249"/>
  <c r="P1249"/>
  <c r="BK1249"/>
  <c r="J1249"/>
  <c r="BI1245"/>
  <c r="BH1245"/>
  <c r="BG1245"/>
  <c r="BF1245"/>
  <c r="BE1245"/>
  <c r="T1245"/>
  <c r="R1245"/>
  <c r="P1245"/>
  <c r="BK1245"/>
  <c r="J1245"/>
  <c r="BI1241"/>
  <c r="BH1241"/>
  <c r="BG1241"/>
  <c r="BF1241"/>
  <c r="BE1241"/>
  <c r="T1241"/>
  <c r="R1241"/>
  <c r="P1241"/>
  <c r="BK1241"/>
  <c r="J1241"/>
  <c r="BI1233"/>
  <c r="BH1233"/>
  <c r="BG1233"/>
  <c r="BF1233"/>
  <c r="BE1233"/>
  <c r="T1233"/>
  <c r="R1233"/>
  <c r="P1233"/>
  <c r="BK1233"/>
  <c r="J1233"/>
  <c r="BI1225"/>
  <c r="BH1225"/>
  <c r="BG1225"/>
  <c r="BF1225"/>
  <c r="BE1225"/>
  <c r="T1225"/>
  <c r="R1225"/>
  <c r="P1225"/>
  <c r="BK1225"/>
  <c r="J1225"/>
  <c r="BI1222"/>
  <c r="BH1222"/>
  <c r="BG1222"/>
  <c r="BF1222"/>
  <c r="BE1222"/>
  <c r="T1222"/>
  <c r="R1222"/>
  <c r="P1222"/>
  <c r="BK1222"/>
  <c r="J1222"/>
  <c r="BI1208"/>
  <c r="BH1208"/>
  <c r="BG1208"/>
  <c r="BF1208"/>
  <c r="BE1208"/>
  <c r="T1208"/>
  <c r="R1208"/>
  <c r="P1208"/>
  <c r="BK1208"/>
  <c r="J1208"/>
  <c r="BI1203"/>
  <c r="BH1203"/>
  <c r="BG1203"/>
  <c r="BF1203"/>
  <c r="BE1203"/>
  <c r="T1203"/>
  <c r="T1202" s="1"/>
  <c r="R1203"/>
  <c r="R1202" s="1"/>
  <c r="P1203"/>
  <c r="P1202" s="1"/>
  <c r="BK1203"/>
  <c r="BK1202" s="1"/>
  <c r="J1202" s="1"/>
  <c r="J71" s="1"/>
  <c r="J1203"/>
  <c r="BI1200"/>
  <c r="BH1200"/>
  <c r="BG1200"/>
  <c r="BF1200"/>
  <c r="T1200"/>
  <c r="R1200"/>
  <c r="P1200"/>
  <c r="BK1200"/>
  <c r="J1200"/>
  <c r="BE1200" s="1"/>
  <c r="BI1198"/>
  <c r="BH1198"/>
  <c r="BG1198"/>
  <c r="BF1198"/>
  <c r="T1198"/>
  <c r="R1198"/>
  <c r="P1198"/>
  <c r="BK1198"/>
  <c r="J1198"/>
  <c r="BE1198" s="1"/>
  <c r="BI1195"/>
  <c r="BH1195"/>
  <c r="BG1195"/>
  <c r="BF1195"/>
  <c r="T1195"/>
  <c r="R1195"/>
  <c r="P1195"/>
  <c r="BK1195"/>
  <c r="J1195"/>
  <c r="BE1195" s="1"/>
  <c r="BI1193"/>
  <c r="BH1193"/>
  <c r="BG1193"/>
  <c r="BF1193"/>
  <c r="T1193"/>
  <c r="R1193"/>
  <c r="P1193"/>
  <c r="BK1193"/>
  <c r="J1193"/>
  <c r="BE1193" s="1"/>
  <c r="BI1191"/>
  <c r="BH1191"/>
  <c r="BG1191"/>
  <c r="BF1191"/>
  <c r="T1191"/>
  <c r="R1191"/>
  <c r="P1191"/>
  <c r="BK1191"/>
  <c r="J1191"/>
  <c r="BE1191" s="1"/>
  <c r="BI1189"/>
  <c r="BH1189"/>
  <c r="BG1189"/>
  <c r="BF1189"/>
  <c r="T1189"/>
  <c r="R1189"/>
  <c r="P1189"/>
  <c r="BK1189"/>
  <c r="J1189"/>
  <c r="BE1189" s="1"/>
  <c r="BI1187"/>
  <c r="BH1187"/>
  <c r="BG1187"/>
  <c r="BF1187"/>
  <c r="T1187"/>
  <c r="R1187"/>
  <c r="P1187"/>
  <c r="BK1187"/>
  <c r="J1187"/>
  <c r="BE1187" s="1"/>
  <c r="BI1180"/>
  <c r="BH1180"/>
  <c r="BG1180"/>
  <c r="BF1180"/>
  <c r="T1180"/>
  <c r="R1180"/>
  <c r="P1180"/>
  <c r="BK1180"/>
  <c r="J1180"/>
  <c r="BE1180" s="1"/>
  <c r="BI1178"/>
  <c r="BH1178"/>
  <c r="BG1178"/>
  <c r="BF1178"/>
  <c r="T1178"/>
  <c r="R1178"/>
  <c r="P1178"/>
  <c r="BK1178"/>
  <c r="J1178"/>
  <c r="BE1178" s="1"/>
  <c r="BI1171"/>
  <c r="BH1171"/>
  <c r="BG1171"/>
  <c r="BF1171"/>
  <c r="T1171"/>
  <c r="R1171"/>
  <c r="P1171"/>
  <c r="BK1171"/>
  <c r="J1171"/>
  <c r="BE1171" s="1"/>
  <c r="BI1168"/>
  <c r="BH1168"/>
  <c r="BG1168"/>
  <c r="BF1168"/>
  <c r="T1168"/>
  <c r="R1168"/>
  <c r="P1168"/>
  <c r="BK1168"/>
  <c r="J1168"/>
  <c r="BE1168" s="1"/>
  <c r="BI1159"/>
  <c r="BH1159"/>
  <c r="BG1159"/>
  <c r="BF1159"/>
  <c r="BE1159"/>
  <c r="T1159"/>
  <c r="R1159"/>
  <c r="P1159"/>
  <c r="BK1159"/>
  <c r="J1159"/>
  <c r="BI1157"/>
  <c r="BH1157"/>
  <c r="BG1157"/>
  <c r="BF1157"/>
  <c r="BE1157"/>
  <c r="T1157"/>
  <c r="T1156" s="1"/>
  <c r="R1157"/>
  <c r="R1156" s="1"/>
  <c r="P1157"/>
  <c r="P1156" s="1"/>
  <c r="BK1157"/>
  <c r="BK1156" s="1"/>
  <c r="J1156" s="1"/>
  <c r="J70" s="1"/>
  <c r="J1157"/>
  <c r="BI1154"/>
  <c r="BH1154"/>
  <c r="BG1154"/>
  <c r="BF1154"/>
  <c r="T1154"/>
  <c r="R1154"/>
  <c r="P1154"/>
  <c r="BK1154"/>
  <c r="J1154"/>
  <c r="BE1154" s="1"/>
  <c r="BI1152"/>
  <c r="BH1152"/>
  <c r="BG1152"/>
  <c r="BF1152"/>
  <c r="T1152"/>
  <c r="R1152"/>
  <c r="P1152"/>
  <c r="BK1152"/>
  <c r="J1152"/>
  <c r="BE1152" s="1"/>
  <c r="BI1150"/>
  <c r="BH1150"/>
  <c r="BG1150"/>
  <c r="BF1150"/>
  <c r="BE1150"/>
  <c r="T1150"/>
  <c r="R1150"/>
  <c r="P1150"/>
  <c r="BK1150"/>
  <c r="J1150"/>
  <c r="BI1144"/>
  <c r="BH1144"/>
  <c r="BG1144"/>
  <c r="BF1144"/>
  <c r="BE1144"/>
  <c r="T1144"/>
  <c r="R1144"/>
  <c r="P1144"/>
  <c r="BK1144"/>
  <c r="J1144"/>
  <c r="BI1140"/>
  <c r="BH1140"/>
  <c r="BG1140"/>
  <c r="BF1140"/>
  <c r="BE1140"/>
  <c r="T1140"/>
  <c r="R1140"/>
  <c r="P1140"/>
  <c r="BK1140"/>
  <c r="J1140"/>
  <c r="BI1137"/>
  <c r="BH1137"/>
  <c r="BG1137"/>
  <c r="BF1137"/>
  <c r="BE1137"/>
  <c r="T1137"/>
  <c r="R1137"/>
  <c r="P1137"/>
  <c r="BK1137"/>
  <c r="J1137"/>
  <c r="BI1131"/>
  <c r="BH1131"/>
  <c r="BG1131"/>
  <c r="BF1131"/>
  <c r="BE1131"/>
  <c r="T1131"/>
  <c r="T1130" s="1"/>
  <c r="T1129" s="1"/>
  <c r="R1131"/>
  <c r="R1130" s="1"/>
  <c r="P1131"/>
  <c r="P1130" s="1"/>
  <c r="P1129" s="1"/>
  <c r="BK1131"/>
  <c r="BK1130" s="1"/>
  <c r="J1131"/>
  <c r="BI1127"/>
  <c r="BH1127"/>
  <c r="BG1127"/>
  <c r="BF1127"/>
  <c r="BE1127"/>
  <c r="T1127"/>
  <c r="T1126" s="1"/>
  <c r="R1127"/>
  <c r="R1126" s="1"/>
  <c r="P1127"/>
  <c r="P1126" s="1"/>
  <c r="BK1127"/>
  <c r="BK1126" s="1"/>
  <c r="J1126" s="1"/>
  <c r="J67" s="1"/>
  <c r="J1127"/>
  <c r="BI1112"/>
  <c r="BH1112"/>
  <c r="BG1112"/>
  <c r="BF1112"/>
  <c r="T1112"/>
  <c r="R1112"/>
  <c r="P1112"/>
  <c r="BK1112"/>
  <c r="J1112"/>
  <c r="BE1112" s="1"/>
  <c r="BI1109"/>
  <c r="BH1109"/>
  <c r="BG1109"/>
  <c r="BF1109"/>
  <c r="T1109"/>
  <c r="R1109"/>
  <c r="P1109"/>
  <c r="BK1109"/>
  <c r="J1109"/>
  <c r="BE1109" s="1"/>
  <c r="BI1106"/>
  <c r="BH1106"/>
  <c r="BG1106"/>
  <c r="BF1106"/>
  <c r="T1106"/>
  <c r="R1106"/>
  <c r="P1106"/>
  <c r="BK1106"/>
  <c r="J1106"/>
  <c r="BE1106" s="1"/>
  <c r="BI1103"/>
  <c r="BH1103"/>
  <c r="BG1103"/>
  <c r="BF1103"/>
  <c r="T1103"/>
  <c r="R1103"/>
  <c r="P1103"/>
  <c r="BK1103"/>
  <c r="J1103"/>
  <c r="BE1103" s="1"/>
  <c r="BI1100"/>
  <c r="BH1100"/>
  <c r="BG1100"/>
  <c r="BF1100"/>
  <c r="T1100"/>
  <c r="R1100"/>
  <c r="P1100"/>
  <c r="BK1100"/>
  <c r="J1100"/>
  <c r="BE1100" s="1"/>
  <c r="BI1097"/>
  <c r="BH1097"/>
  <c r="BG1097"/>
  <c r="BF1097"/>
  <c r="BE1097"/>
  <c r="T1097"/>
  <c r="R1097"/>
  <c r="P1097"/>
  <c r="BK1097"/>
  <c r="J1097"/>
  <c r="BI1091"/>
  <c r="BH1091"/>
  <c r="BG1091"/>
  <c r="BF1091"/>
  <c r="BE1091"/>
  <c r="T1091"/>
  <c r="R1091"/>
  <c r="P1091"/>
  <c r="BK1091"/>
  <c r="J1091"/>
  <c r="BI1088"/>
  <c r="BH1088"/>
  <c r="BG1088"/>
  <c r="BF1088"/>
  <c r="BE1088"/>
  <c r="T1088"/>
  <c r="R1088"/>
  <c r="P1088"/>
  <c r="BK1088"/>
  <c r="J1088"/>
  <c r="BI1085"/>
  <c r="BH1085"/>
  <c r="BG1085"/>
  <c r="BF1085"/>
  <c r="BE1085"/>
  <c r="T1085"/>
  <c r="R1085"/>
  <c r="P1085"/>
  <c r="BK1085"/>
  <c r="J1085"/>
  <c r="BI1083"/>
  <c r="BH1083"/>
  <c r="BG1083"/>
  <c r="BF1083"/>
  <c r="BE1083"/>
  <c r="T1083"/>
  <c r="R1083"/>
  <c r="P1083"/>
  <c r="BK1083"/>
  <c r="J1083"/>
  <c r="BI1080"/>
  <c r="BH1080"/>
  <c r="BG1080"/>
  <c r="BF1080"/>
  <c r="BE1080"/>
  <c r="T1080"/>
  <c r="R1080"/>
  <c r="P1080"/>
  <c r="BK1080"/>
  <c r="J1080"/>
  <c r="BI1078"/>
  <c r="BH1078"/>
  <c r="BG1078"/>
  <c r="BF1078"/>
  <c r="BE1078"/>
  <c r="T1078"/>
  <c r="T1077" s="1"/>
  <c r="R1078"/>
  <c r="R1077" s="1"/>
  <c r="P1078"/>
  <c r="P1077" s="1"/>
  <c r="BK1078"/>
  <c r="BK1077" s="1"/>
  <c r="J1077" s="1"/>
  <c r="J66" s="1"/>
  <c r="J1078"/>
  <c r="BI1075"/>
  <c r="BH1075"/>
  <c r="BG1075"/>
  <c r="BF1075"/>
  <c r="T1075"/>
  <c r="T1074" s="1"/>
  <c r="R1075"/>
  <c r="R1074" s="1"/>
  <c r="P1075"/>
  <c r="P1074" s="1"/>
  <c r="BK1075"/>
  <c r="BK1074" s="1"/>
  <c r="J1074" s="1"/>
  <c r="J65" s="1"/>
  <c r="J1075"/>
  <c r="BE1075" s="1"/>
  <c r="BI1044"/>
  <c r="BH1044"/>
  <c r="BG1044"/>
  <c r="BF1044"/>
  <c r="BE1044"/>
  <c r="T1044"/>
  <c r="R1044"/>
  <c r="P1044"/>
  <c r="BK1044"/>
  <c r="J1044"/>
  <c r="BI1016"/>
  <c r="BH1016"/>
  <c r="BG1016"/>
  <c r="BF1016"/>
  <c r="BE1016"/>
  <c r="T1016"/>
  <c r="R1016"/>
  <c r="P1016"/>
  <c r="BK1016"/>
  <c r="J1016"/>
  <c r="BI1010"/>
  <c r="BH1010"/>
  <c r="BG1010"/>
  <c r="BF1010"/>
  <c r="BE1010"/>
  <c r="T1010"/>
  <c r="R1010"/>
  <c r="P1010"/>
  <c r="BK1010"/>
  <c r="J1010"/>
  <c r="BI994"/>
  <c r="BH994"/>
  <c r="BG994"/>
  <c r="BF994"/>
  <c r="BE994"/>
  <c r="T994"/>
  <c r="R994"/>
  <c r="P994"/>
  <c r="BK994"/>
  <c r="J994"/>
  <c r="BI983"/>
  <c r="BH983"/>
  <c r="BG983"/>
  <c r="BF983"/>
  <c r="BE983"/>
  <c r="T983"/>
  <c r="R983"/>
  <c r="P983"/>
  <c r="BK983"/>
  <c r="J983"/>
  <c r="BI973"/>
  <c r="BH973"/>
  <c r="BG973"/>
  <c r="BF973"/>
  <c r="BE973"/>
  <c r="T973"/>
  <c r="R973"/>
  <c r="P973"/>
  <c r="BK973"/>
  <c r="J973"/>
  <c r="BI961"/>
  <c r="BH961"/>
  <c r="BG961"/>
  <c r="BF961"/>
  <c r="BE961"/>
  <c r="T961"/>
  <c r="R961"/>
  <c r="P961"/>
  <c r="BK961"/>
  <c r="J961"/>
  <c r="BI958"/>
  <c r="BH958"/>
  <c r="BG958"/>
  <c r="BF958"/>
  <c r="BE958"/>
  <c r="T958"/>
  <c r="R958"/>
  <c r="P958"/>
  <c r="BK958"/>
  <c r="J958"/>
  <c r="BI955"/>
  <c r="BH955"/>
  <c r="BG955"/>
  <c r="BF955"/>
  <c r="BE955"/>
  <c r="T955"/>
  <c r="R955"/>
  <c r="P955"/>
  <c r="BK955"/>
  <c r="J955"/>
  <c r="BI946"/>
  <c r="BH946"/>
  <c r="BG946"/>
  <c r="BF946"/>
  <c r="BE946"/>
  <c r="T946"/>
  <c r="R946"/>
  <c r="P946"/>
  <c r="BK946"/>
  <c r="J946"/>
  <c r="BI941"/>
  <c r="BH941"/>
  <c r="BG941"/>
  <c r="BF941"/>
  <c r="BE941"/>
  <c r="T941"/>
  <c r="R941"/>
  <c r="P941"/>
  <c r="BK941"/>
  <c r="J941"/>
  <c r="BI938"/>
  <c r="BH938"/>
  <c r="BG938"/>
  <c r="BF938"/>
  <c r="BE938"/>
  <c r="T938"/>
  <c r="R938"/>
  <c r="P938"/>
  <c r="BK938"/>
  <c r="J938"/>
  <c r="BI920"/>
  <c r="BH920"/>
  <c r="BG920"/>
  <c r="BF920"/>
  <c r="BE920"/>
  <c r="T920"/>
  <c r="R920"/>
  <c r="P920"/>
  <c r="BK920"/>
  <c r="J920"/>
  <c r="BI917"/>
  <c r="BH917"/>
  <c r="BG917"/>
  <c r="BF917"/>
  <c r="BE917"/>
  <c r="T917"/>
  <c r="R917"/>
  <c r="P917"/>
  <c r="BK917"/>
  <c r="J917"/>
  <c r="BI909"/>
  <c r="BH909"/>
  <c r="BG909"/>
  <c r="BF909"/>
  <c r="BE909"/>
  <c r="T909"/>
  <c r="R909"/>
  <c r="P909"/>
  <c r="BK909"/>
  <c r="J909"/>
  <c r="BI902"/>
  <c r="BH902"/>
  <c r="BG902"/>
  <c r="BF902"/>
  <c r="BE902"/>
  <c r="T902"/>
  <c r="R902"/>
  <c r="P902"/>
  <c r="BK902"/>
  <c r="J902"/>
  <c r="BI899"/>
  <c r="BH899"/>
  <c r="BG899"/>
  <c r="BF899"/>
  <c r="BE899"/>
  <c r="T899"/>
  <c r="R899"/>
  <c r="P899"/>
  <c r="BK899"/>
  <c r="J899"/>
  <c r="BI889"/>
  <c r="BH889"/>
  <c r="BG889"/>
  <c r="BF889"/>
  <c r="BE889"/>
  <c r="T889"/>
  <c r="R889"/>
  <c r="P889"/>
  <c r="BK889"/>
  <c r="J889"/>
  <c r="BI877"/>
  <c r="BH877"/>
  <c r="BG877"/>
  <c r="BF877"/>
  <c r="BE877"/>
  <c r="T877"/>
  <c r="R877"/>
  <c r="P877"/>
  <c r="BK877"/>
  <c r="J877"/>
  <c r="BI865"/>
  <c r="BH865"/>
  <c r="BG865"/>
  <c r="BF865"/>
  <c r="BE865"/>
  <c r="T865"/>
  <c r="R865"/>
  <c r="P865"/>
  <c r="BK865"/>
  <c r="J865"/>
  <c r="BI854"/>
  <c r="BH854"/>
  <c r="BG854"/>
  <c r="BF854"/>
  <c r="BE854"/>
  <c r="T854"/>
  <c r="R854"/>
  <c r="P854"/>
  <c r="BK854"/>
  <c r="J854"/>
  <c r="BI829"/>
  <c r="BH829"/>
  <c r="BG829"/>
  <c r="BF829"/>
  <c r="BE829"/>
  <c r="T829"/>
  <c r="R829"/>
  <c r="P829"/>
  <c r="BK829"/>
  <c r="J829"/>
  <c r="BI825"/>
  <c r="BH825"/>
  <c r="BG825"/>
  <c r="BF825"/>
  <c r="BE825"/>
  <c r="T825"/>
  <c r="R825"/>
  <c r="P825"/>
  <c r="BK825"/>
  <c r="J825"/>
  <c r="BI817"/>
  <c r="BH817"/>
  <c r="BG817"/>
  <c r="BF817"/>
  <c r="BE817"/>
  <c r="T817"/>
  <c r="R817"/>
  <c r="P817"/>
  <c r="BK817"/>
  <c r="J817"/>
  <c r="BI814"/>
  <c r="BH814"/>
  <c r="BG814"/>
  <c r="BF814"/>
  <c r="BE814"/>
  <c r="T814"/>
  <c r="R814"/>
  <c r="P814"/>
  <c r="BK814"/>
  <c r="J814"/>
  <c r="BI813"/>
  <c r="BH813"/>
  <c r="BG813"/>
  <c r="BF813"/>
  <c r="BE813"/>
  <c r="T813"/>
  <c r="R813"/>
  <c r="P813"/>
  <c r="BK813"/>
  <c r="J813"/>
  <c r="BI812"/>
  <c r="BH812"/>
  <c r="BG812"/>
  <c r="BF812"/>
  <c r="BE812"/>
  <c r="T812"/>
  <c r="R812"/>
  <c r="P812"/>
  <c r="BK812"/>
  <c r="J812"/>
  <c r="BI808"/>
  <c r="BH808"/>
  <c r="BG808"/>
  <c r="BF808"/>
  <c r="BE808"/>
  <c r="T808"/>
  <c r="R808"/>
  <c r="P808"/>
  <c r="BK808"/>
  <c r="J808"/>
  <c r="BI794"/>
  <c r="BH794"/>
  <c r="BG794"/>
  <c r="BF794"/>
  <c r="BE794"/>
  <c r="T794"/>
  <c r="R794"/>
  <c r="P794"/>
  <c r="BK794"/>
  <c r="J794"/>
  <c r="BI777"/>
  <c r="BH777"/>
  <c r="BG777"/>
  <c r="BF777"/>
  <c r="BE777"/>
  <c r="T777"/>
  <c r="R777"/>
  <c r="P777"/>
  <c r="BK777"/>
  <c r="J777"/>
  <c r="BI775"/>
  <c r="BH775"/>
  <c r="BG775"/>
  <c r="BF775"/>
  <c r="BE775"/>
  <c r="T775"/>
  <c r="R775"/>
  <c r="P775"/>
  <c r="BK775"/>
  <c r="J775"/>
  <c r="BI772"/>
  <c r="BH772"/>
  <c r="BG772"/>
  <c r="BF772"/>
  <c r="BE772"/>
  <c r="T772"/>
  <c r="R772"/>
  <c r="P772"/>
  <c r="BK772"/>
  <c r="J772"/>
  <c r="BI766"/>
  <c r="BH766"/>
  <c r="BG766"/>
  <c r="BF766"/>
  <c r="BE766"/>
  <c r="T766"/>
  <c r="R766"/>
  <c r="P766"/>
  <c r="BK766"/>
  <c r="J766"/>
  <c r="BI762"/>
  <c r="BH762"/>
  <c r="BG762"/>
  <c r="BF762"/>
  <c r="BE762"/>
  <c r="T762"/>
  <c r="R762"/>
  <c r="P762"/>
  <c r="BK762"/>
  <c r="J762"/>
  <c r="BI758"/>
  <c r="BH758"/>
  <c r="BG758"/>
  <c r="BF758"/>
  <c r="BE758"/>
  <c r="T758"/>
  <c r="R758"/>
  <c r="P758"/>
  <c r="BK758"/>
  <c r="J758"/>
  <c r="BI756"/>
  <c r="BH756"/>
  <c r="BG756"/>
  <c r="BF756"/>
  <c r="BE756"/>
  <c r="T756"/>
  <c r="R756"/>
  <c r="P756"/>
  <c r="BK756"/>
  <c r="J756"/>
  <c r="BI752"/>
  <c r="BH752"/>
  <c r="BG752"/>
  <c r="BF752"/>
  <c r="BE752"/>
  <c r="T752"/>
  <c r="T751" s="1"/>
  <c r="R752"/>
  <c r="R751" s="1"/>
  <c r="P752"/>
  <c r="P751" s="1"/>
  <c r="BK752"/>
  <c r="BK751" s="1"/>
  <c r="J751" s="1"/>
  <c r="J64" s="1"/>
  <c r="J752"/>
  <c r="BI750"/>
  <c r="BH750"/>
  <c r="BG750"/>
  <c r="BF750"/>
  <c r="T750"/>
  <c r="R750"/>
  <c r="P750"/>
  <c r="BK750"/>
  <c r="J750"/>
  <c r="BE750" s="1"/>
  <c r="BI749"/>
  <c r="BH749"/>
  <c r="BG749"/>
  <c r="BF749"/>
  <c r="T749"/>
  <c r="R749"/>
  <c r="P749"/>
  <c r="BK749"/>
  <c r="J749"/>
  <c r="BE749" s="1"/>
  <c r="BI746"/>
  <c r="BH746"/>
  <c r="BG746"/>
  <c r="BF746"/>
  <c r="T746"/>
  <c r="R746"/>
  <c r="P746"/>
  <c r="BK746"/>
  <c r="J746"/>
  <c r="BE746" s="1"/>
  <c r="BI745"/>
  <c r="BH745"/>
  <c r="BG745"/>
  <c r="BF745"/>
  <c r="T745"/>
  <c r="R745"/>
  <c r="P745"/>
  <c r="BK745"/>
  <c r="J745"/>
  <c r="BE745" s="1"/>
  <c r="BI742"/>
  <c r="BH742"/>
  <c r="BG742"/>
  <c r="BF742"/>
  <c r="T742"/>
  <c r="R742"/>
  <c r="P742"/>
  <c r="BK742"/>
  <c r="J742"/>
  <c r="BE742" s="1"/>
  <c r="BI741"/>
  <c r="BH741"/>
  <c r="BG741"/>
  <c r="BF741"/>
  <c r="T741"/>
  <c r="R741"/>
  <c r="P741"/>
  <c r="BK741"/>
  <c r="J741"/>
  <c r="BE741" s="1"/>
  <c r="BI740"/>
  <c r="BH740"/>
  <c r="BG740"/>
  <c r="BF740"/>
  <c r="T740"/>
  <c r="R740"/>
  <c r="P740"/>
  <c r="BK740"/>
  <c r="J740"/>
  <c r="BE740" s="1"/>
  <c r="BI739"/>
  <c r="BH739"/>
  <c r="BG739"/>
  <c r="BF739"/>
  <c r="T739"/>
  <c r="R739"/>
  <c r="P739"/>
  <c r="BK739"/>
  <c r="J739"/>
  <c r="BE739" s="1"/>
  <c r="BI738"/>
  <c r="BH738"/>
  <c r="BG738"/>
  <c r="BF738"/>
  <c r="T738"/>
  <c r="R738"/>
  <c r="P738"/>
  <c r="BK738"/>
  <c r="J738"/>
  <c r="BE738" s="1"/>
  <c r="BI734"/>
  <c r="BH734"/>
  <c r="BG734"/>
  <c r="BF734"/>
  <c r="T734"/>
  <c r="R734"/>
  <c r="P734"/>
  <c r="BK734"/>
  <c r="J734"/>
  <c r="BE734" s="1"/>
  <c r="BI732"/>
  <c r="BH732"/>
  <c r="BG732"/>
  <c r="BF732"/>
  <c r="T732"/>
  <c r="R732"/>
  <c r="P732"/>
  <c r="BK732"/>
  <c r="J732"/>
  <c r="BE732" s="1"/>
  <c r="BI728"/>
  <c r="BH728"/>
  <c r="BG728"/>
  <c r="BF728"/>
  <c r="T728"/>
  <c r="R728"/>
  <c r="P728"/>
  <c r="BK728"/>
  <c r="J728"/>
  <c r="BE728" s="1"/>
  <c r="BI723"/>
  <c r="BH723"/>
  <c r="BG723"/>
  <c r="BF723"/>
  <c r="T723"/>
  <c r="R723"/>
  <c r="P723"/>
  <c r="BK723"/>
  <c r="J723"/>
  <c r="BE723" s="1"/>
  <c r="BI714"/>
  <c r="BH714"/>
  <c r="BG714"/>
  <c r="BF714"/>
  <c r="T714"/>
  <c r="R714"/>
  <c r="P714"/>
  <c r="BK714"/>
  <c r="J714"/>
  <c r="BE714" s="1"/>
  <c r="BI704"/>
  <c r="BH704"/>
  <c r="BG704"/>
  <c r="BF704"/>
  <c r="T704"/>
  <c r="R704"/>
  <c r="P704"/>
  <c r="BK704"/>
  <c r="J704"/>
  <c r="BE704" s="1"/>
  <c r="BI690"/>
  <c r="BH690"/>
  <c r="BG690"/>
  <c r="BF690"/>
  <c r="T690"/>
  <c r="R690"/>
  <c r="P690"/>
  <c r="BK690"/>
  <c r="J690"/>
  <c r="BE690" s="1"/>
  <c r="BI683"/>
  <c r="BH683"/>
  <c r="BG683"/>
  <c r="BF683"/>
  <c r="T683"/>
  <c r="R683"/>
  <c r="P683"/>
  <c r="BK683"/>
  <c r="J683"/>
  <c r="BE683" s="1"/>
  <c r="BI649"/>
  <c r="BH649"/>
  <c r="BG649"/>
  <c r="BF649"/>
  <c r="T649"/>
  <c r="R649"/>
  <c r="P649"/>
  <c r="BK649"/>
  <c r="J649"/>
  <c r="BE649" s="1"/>
  <c r="BI640"/>
  <c r="BH640"/>
  <c r="BG640"/>
  <c r="BF640"/>
  <c r="T640"/>
  <c r="R640"/>
  <c r="P640"/>
  <c r="BK640"/>
  <c r="J640"/>
  <c r="BE640" s="1"/>
  <c r="BI612"/>
  <c r="BH612"/>
  <c r="BG612"/>
  <c r="BF612"/>
  <c r="T612"/>
  <c r="R612"/>
  <c r="P612"/>
  <c r="BK612"/>
  <c r="J612"/>
  <c r="BE612" s="1"/>
  <c r="BI609"/>
  <c r="BH609"/>
  <c r="BG609"/>
  <c r="BF609"/>
  <c r="T609"/>
  <c r="R609"/>
  <c r="P609"/>
  <c r="BK609"/>
  <c r="J609"/>
  <c r="BE609" s="1"/>
  <c r="BI599"/>
  <c r="BH599"/>
  <c r="BG599"/>
  <c r="BF599"/>
  <c r="T599"/>
  <c r="R599"/>
  <c r="P599"/>
  <c r="BK599"/>
  <c r="J599"/>
  <c r="BE599" s="1"/>
  <c r="BI596"/>
  <c r="BH596"/>
  <c r="BG596"/>
  <c r="BF596"/>
  <c r="T596"/>
  <c r="R596"/>
  <c r="P596"/>
  <c r="BK596"/>
  <c r="J596"/>
  <c r="BE596" s="1"/>
  <c r="BI595"/>
  <c r="BH595"/>
  <c r="BG595"/>
  <c r="BF595"/>
  <c r="T595"/>
  <c r="R595"/>
  <c r="P595"/>
  <c r="BK595"/>
  <c r="J595"/>
  <c r="BE595" s="1"/>
  <c r="BI592"/>
  <c r="BH592"/>
  <c r="BG592"/>
  <c r="BF592"/>
  <c r="T592"/>
  <c r="R592"/>
  <c r="P592"/>
  <c r="BK592"/>
  <c r="J592"/>
  <c r="BE592" s="1"/>
  <c r="BI589"/>
  <c r="BH589"/>
  <c r="BG589"/>
  <c r="BF589"/>
  <c r="T589"/>
  <c r="R589"/>
  <c r="P589"/>
  <c r="BK589"/>
  <c r="J589"/>
  <c r="BE589" s="1"/>
  <c r="BI572"/>
  <c r="BH572"/>
  <c r="BG572"/>
  <c r="BF572"/>
  <c r="T572"/>
  <c r="R572"/>
  <c r="P572"/>
  <c r="BK572"/>
  <c r="J572"/>
  <c r="BE572" s="1"/>
  <c r="BI569"/>
  <c r="BH569"/>
  <c r="BG569"/>
  <c r="BF569"/>
  <c r="T569"/>
  <c r="R569"/>
  <c r="P569"/>
  <c r="BK569"/>
  <c r="J569"/>
  <c r="BE569" s="1"/>
  <c r="BI558"/>
  <c r="BH558"/>
  <c r="BG558"/>
  <c r="BF558"/>
  <c r="T558"/>
  <c r="R558"/>
  <c r="P558"/>
  <c r="BK558"/>
  <c r="J558"/>
  <c r="BE558" s="1"/>
  <c r="BI525"/>
  <c r="BH525"/>
  <c r="BG525"/>
  <c r="BF525"/>
  <c r="T525"/>
  <c r="R525"/>
  <c r="P525"/>
  <c r="BK525"/>
  <c r="J525"/>
  <c r="BE525" s="1"/>
  <c r="BI499"/>
  <c r="BH499"/>
  <c r="BG499"/>
  <c r="BF499"/>
  <c r="T499"/>
  <c r="R499"/>
  <c r="P499"/>
  <c r="BK499"/>
  <c r="J499"/>
  <c r="BE499" s="1"/>
  <c r="BI491"/>
  <c r="BH491"/>
  <c r="BG491"/>
  <c r="BF491"/>
  <c r="T491"/>
  <c r="R491"/>
  <c r="P491"/>
  <c r="BK491"/>
  <c r="J491"/>
  <c r="BE491" s="1"/>
  <c r="BI465"/>
  <c r="BH465"/>
  <c r="BG465"/>
  <c r="BF465"/>
  <c r="T465"/>
  <c r="R465"/>
  <c r="P465"/>
  <c r="BK465"/>
  <c r="J465"/>
  <c r="BE465" s="1"/>
  <c r="BI437"/>
  <c r="BH437"/>
  <c r="BG437"/>
  <c r="BF437"/>
  <c r="BE437"/>
  <c r="T437"/>
  <c r="R437"/>
  <c r="P437"/>
  <c r="BK437"/>
  <c r="J437"/>
  <c r="BI427"/>
  <c r="BH427"/>
  <c r="BG427"/>
  <c r="BF427"/>
  <c r="BE427"/>
  <c r="T427"/>
  <c r="R427"/>
  <c r="P427"/>
  <c r="BK427"/>
  <c r="J427"/>
  <c r="BI410"/>
  <c r="BH410"/>
  <c r="BG410"/>
  <c r="BF410"/>
  <c r="BE410"/>
  <c r="T410"/>
  <c r="R410"/>
  <c r="P410"/>
  <c r="BK410"/>
  <c r="J410"/>
  <c r="BI394"/>
  <c r="BH394"/>
  <c r="BG394"/>
  <c r="BF394"/>
  <c r="BE394"/>
  <c r="T394"/>
  <c r="R394"/>
  <c r="P394"/>
  <c r="BK394"/>
  <c r="J394"/>
  <c r="BI379"/>
  <c r="BH379"/>
  <c r="BG379"/>
  <c r="BF379"/>
  <c r="BE379"/>
  <c r="T379"/>
  <c r="R379"/>
  <c r="P379"/>
  <c r="BK379"/>
  <c r="J379"/>
  <c r="BI364"/>
  <c r="BH364"/>
  <c r="BG364"/>
  <c r="BF364"/>
  <c r="BE364"/>
  <c r="T364"/>
  <c r="T363" s="1"/>
  <c r="R364"/>
  <c r="R363" s="1"/>
  <c r="P364"/>
  <c r="P363" s="1"/>
  <c r="BK364"/>
  <c r="BK363" s="1"/>
  <c r="J363" s="1"/>
  <c r="J63" s="1"/>
  <c r="J364"/>
  <c r="BI361"/>
  <c r="BH361"/>
  <c r="BG361"/>
  <c r="BF361"/>
  <c r="T361"/>
  <c r="R361"/>
  <c r="P361"/>
  <c r="BK361"/>
  <c r="J361"/>
  <c r="BE361" s="1"/>
  <c r="BI355"/>
  <c r="BH355"/>
  <c r="BG355"/>
  <c r="BF355"/>
  <c r="T355"/>
  <c r="R355"/>
  <c r="P355"/>
  <c r="BK355"/>
  <c r="J355"/>
  <c r="BE355" s="1"/>
  <c r="BI351"/>
  <c r="BH351"/>
  <c r="BG351"/>
  <c r="BF351"/>
  <c r="T351"/>
  <c r="R351"/>
  <c r="P351"/>
  <c r="BK351"/>
  <c r="J351"/>
  <c r="BE351" s="1"/>
  <c r="BI341"/>
  <c r="BH341"/>
  <c r="BG341"/>
  <c r="BF341"/>
  <c r="T341"/>
  <c r="R341"/>
  <c r="P341"/>
  <c r="BK341"/>
  <c r="J341"/>
  <c r="BE341" s="1"/>
  <c r="BI331"/>
  <c r="BH331"/>
  <c r="BG331"/>
  <c r="BF331"/>
  <c r="T331"/>
  <c r="T330" s="1"/>
  <c r="R331"/>
  <c r="R330" s="1"/>
  <c r="P331"/>
  <c r="P330" s="1"/>
  <c r="BK331"/>
  <c r="BK330" s="1"/>
  <c r="J330" s="1"/>
  <c r="J62" s="1"/>
  <c r="J331"/>
  <c r="BE331" s="1"/>
  <c r="BI328"/>
  <c r="BH328"/>
  <c r="BG328"/>
  <c r="BF328"/>
  <c r="BE328"/>
  <c r="T328"/>
  <c r="R328"/>
  <c r="P328"/>
  <c r="BK328"/>
  <c r="J328"/>
  <c r="BI322"/>
  <c r="BH322"/>
  <c r="BG322"/>
  <c r="BF322"/>
  <c r="BE322"/>
  <c r="T322"/>
  <c r="R322"/>
  <c r="P322"/>
  <c r="BK322"/>
  <c r="J322"/>
  <c r="BI315"/>
  <c r="BH315"/>
  <c r="BG315"/>
  <c r="BF315"/>
  <c r="BE315"/>
  <c r="T315"/>
  <c r="R315"/>
  <c r="P315"/>
  <c r="BK315"/>
  <c r="J315"/>
  <c r="BI307"/>
  <c r="BH307"/>
  <c r="BG307"/>
  <c r="BF307"/>
  <c r="BE307"/>
  <c r="T307"/>
  <c r="R307"/>
  <c r="P307"/>
  <c r="BK307"/>
  <c r="J307"/>
  <c r="BI300"/>
  <c r="BH300"/>
  <c r="BG300"/>
  <c r="BF300"/>
  <c r="BE300"/>
  <c r="T300"/>
  <c r="R300"/>
  <c r="P300"/>
  <c r="BK300"/>
  <c r="J300"/>
  <c r="BI293"/>
  <c r="BH293"/>
  <c r="BG293"/>
  <c r="BF293"/>
  <c r="BE293"/>
  <c r="T293"/>
  <c r="R293"/>
  <c r="P293"/>
  <c r="BK293"/>
  <c r="J293"/>
  <c r="BI286"/>
  <c r="BH286"/>
  <c r="BG286"/>
  <c r="BF286"/>
  <c r="BE286"/>
  <c r="T286"/>
  <c r="T285" s="1"/>
  <c r="R286"/>
  <c r="R285" s="1"/>
  <c r="P286"/>
  <c r="P285" s="1"/>
  <c r="BK286"/>
  <c r="BK285" s="1"/>
  <c r="J285" s="1"/>
  <c r="J61" s="1"/>
  <c r="J286"/>
  <c r="BI254"/>
  <c r="BH254"/>
  <c r="BG254"/>
  <c r="BF254"/>
  <c r="T254"/>
  <c r="R254"/>
  <c r="P254"/>
  <c r="BK254"/>
  <c r="J254"/>
  <c r="BE254" s="1"/>
  <c r="BI247"/>
  <c r="BH247"/>
  <c r="BG247"/>
  <c r="BF247"/>
  <c r="T247"/>
  <c r="R247"/>
  <c r="P247"/>
  <c r="BK247"/>
  <c r="J247"/>
  <c r="BE247" s="1"/>
  <c r="BI235"/>
  <c r="BH235"/>
  <c r="BG235"/>
  <c r="BF235"/>
  <c r="T235"/>
  <c r="R235"/>
  <c r="P235"/>
  <c r="BK235"/>
  <c r="J235"/>
  <c r="BE235" s="1"/>
  <c r="BI230"/>
  <c r="BH230"/>
  <c r="BG230"/>
  <c r="BF230"/>
  <c r="T230"/>
  <c r="R230"/>
  <c r="P230"/>
  <c r="BK230"/>
  <c r="J230"/>
  <c r="BE230" s="1"/>
  <c r="BI206"/>
  <c r="BH206"/>
  <c r="BG206"/>
  <c r="BF206"/>
  <c r="BE206"/>
  <c r="T206"/>
  <c r="R206"/>
  <c r="P206"/>
  <c r="BK206"/>
  <c r="J206"/>
  <c r="BI202"/>
  <c r="BH202"/>
  <c r="BG202"/>
  <c r="BF202"/>
  <c r="BE202"/>
  <c r="T202"/>
  <c r="R202"/>
  <c r="P202"/>
  <c r="BK202"/>
  <c r="J202"/>
  <c r="BI190"/>
  <c r="BH190"/>
  <c r="BG190"/>
  <c r="BF190"/>
  <c r="BE190"/>
  <c r="T190"/>
  <c r="R190"/>
  <c r="P190"/>
  <c r="BK190"/>
  <c r="J190"/>
  <c r="BI186"/>
  <c r="BH186"/>
  <c r="BG186"/>
  <c r="BF186"/>
  <c r="BE186"/>
  <c r="T186"/>
  <c r="R186"/>
  <c r="P186"/>
  <c r="BK186"/>
  <c r="J186"/>
  <c r="BI171"/>
  <c r="BH171"/>
  <c r="BG171"/>
  <c r="BF171"/>
  <c r="BE171"/>
  <c r="T171"/>
  <c r="R171"/>
  <c r="P171"/>
  <c r="BK171"/>
  <c r="J171"/>
  <c r="BI168"/>
  <c r="BH168"/>
  <c r="BG168"/>
  <c r="BF168"/>
  <c r="BE168"/>
  <c r="T168"/>
  <c r="T167" s="1"/>
  <c r="R168"/>
  <c r="R167" s="1"/>
  <c r="P168"/>
  <c r="P167" s="1"/>
  <c r="BK168"/>
  <c r="BK167" s="1"/>
  <c r="J167" s="1"/>
  <c r="J60" s="1"/>
  <c r="J168"/>
  <c r="BI161"/>
  <c r="BH161"/>
  <c r="BG161"/>
  <c r="BF161"/>
  <c r="BE161"/>
  <c r="T161"/>
  <c r="R161"/>
  <c r="P161"/>
  <c r="BK161"/>
  <c r="J161"/>
  <c r="BI154"/>
  <c r="BH154"/>
  <c r="BG154"/>
  <c r="BF154"/>
  <c r="BE154"/>
  <c r="T154"/>
  <c r="R154"/>
  <c r="P154"/>
  <c r="BK154"/>
  <c r="J154"/>
  <c r="BI148"/>
  <c r="BH148"/>
  <c r="BG148"/>
  <c r="BF148"/>
  <c r="BE148"/>
  <c r="T148"/>
  <c r="R148"/>
  <c r="P148"/>
  <c r="BK148"/>
  <c r="J148"/>
  <c r="BI142"/>
  <c r="BH142"/>
  <c r="BG142"/>
  <c r="BF142"/>
  <c r="T142"/>
  <c r="R142"/>
  <c r="P142"/>
  <c r="BK142"/>
  <c r="J142"/>
  <c r="BE142" s="1"/>
  <c r="BI139"/>
  <c r="BH139"/>
  <c r="BG139"/>
  <c r="BF139"/>
  <c r="T139"/>
  <c r="R139"/>
  <c r="P139"/>
  <c r="BK139"/>
  <c r="J139"/>
  <c r="BE139" s="1"/>
  <c r="BI133"/>
  <c r="BH133"/>
  <c r="BG133"/>
  <c r="BF133"/>
  <c r="T133"/>
  <c r="T132" s="1"/>
  <c r="R133"/>
  <c r="R132" s="1"/>
  <c r="P133"/>
  <c r="P132" s="1"/>
  <c r="BK133"/>
  <c r="BK132" s="1"/>
  <c r="J132" s="1"/>
  <c r="J59" s="1"/>
  <c r="J133"/>
  <c r="BE133" s="1"/>
  <c r="BI129"/>
  <c r="BH129"/>
  <c r="BG129"/>
  <c r="BF129"/>
  <c r="BE129"/>
  <c r="T129"/>
  <c r="R129"/>
  <c r="P129"/>
  <c r="BK129"/>
  <c r="J129"/>
  <c r="BI126"/>
  <c r="BH126"/>
  <c r="BG126"/>
  <c r="BF126"/>
  <c r="BE126"/>
  <c r="T126"/>
  <c r="R126"/>
  <c r="P126"/>
  <c r="BK126"/>
  <c r="J126"/>
  <c r="BI120"/>
  <c r="BH120"/>
  <c r="BG120"/>
  <c r="BF120"/>
  <c r="BE120"/>
  <c r="T120"/>
  <c r="R120"/>
  <c r="P120"/>
  <c r="BK120"/>
  <c r="J120"/>
  <c r="BI116"/>
  <c r="BH116"/>
  <c r="BG116"/>
  <c r="BF116"/>
  <c r="BE116"/>
  <c r="T116"/>
  <c r="R116"/>
  <c r="P116"/>
  <c r="BK116"/>
  <c r="J116"/>
  <c r="BI109"/>
  <c r="BH109"/>
  <c r="BG109"/>
  <c r="BF109"/>
  <c r="BE109"/>
  <c r="T109"/>
  <c r="R109"/>
  <c r="P109"/>
  <c r="BK109"/>
  <c r="J109"/>
  <c r="BI105"/>
  <c r="F34" s="1"/>
  <c r="BD53" i="1" s="1"/>
  <c r="BD52" s="1"/>
  <c r="BD51" s="1"/>
  <c r="W30" s="1"/>
  <c r="BH105" i="2"/>
  <c r="F33" s="1"/>
  <c r="BC53" i="1" s="1"/>
  <c r="BC52" s="1"/>
  <c r="BG105" i="2"/>
  <c r="F32" s="1"/>
  <c r="BB53" i="1" s="1"/>
  <c r="BB52" s="1"/>
  <c r="BF105" i="2"/>
  <c r="J31" s="1"/>
  <c r="AW53" i="1" s="1"/>
  <c r="BE105" i="2"/>
  <c r="J30" s="1"/>
  <c r="AV53" i="1" s="1"/>
  <c r="AT53" s="1"/>
  <c r="T105" i="2"/>
  <c r="T104" s="1"/>
  <c r="R105"/>
  <c r="R104" s="1"/>
  <c r="R103" s="1"/>
  <c r="P105"/>
  <c r="P104" s="1"/>
  <c r="BK105"/>
  <c r="BK104" s="1"/>
  <c r="J105"/>
  <c r="J98"/>
  <c r="F98"/>
  <c r="F96"/>
  <c r="E94"/>
  <c r="J51"/>
  <c r="J49"/>
  <c r="F49"/>
  <c r="E47"/>
  <c r="J18"/>
  <c r="E18"/>
  <c r="F99" s="1"/>
  <c r="J17"/>
  <c r="J15"/>
  <c r="E15"/>
  <c r="F51" s="1"/>
  <c r="J14"/>
  <c r="J12"/>
  <c r="J96" s="1"/>
  <c r="E7"/>
  <c r="E45" s="1"/>
  <c r="BD61" i="1"/>
  <c r="BC61"/>
  <c r="BB61"/>
  <c r="AY61"/>
  <c r="AX61"/>
  <c r="AU61"/>
  <c r="AS61"/>
  <c r="AS57"/>
  <c r="AS52"/>
  <c r="AS51" s="1"/>
  <c r="AT66"/>
  <c r="AT60"/>
  <c r="L47"/>
  <c r="AM46"/>
  <c r="L46"/>
  <c r="AM44"/>
  <c r="L44"/>
  <c r="L42"/>
  <c r="L41"/>
  <c r="J89" i="3" l="1"/>
  <c r="J61" s="1"/>
  <c r="J121"/>
  <c r="J66" s="1"/>
  <c r="BK120"/>
  <c r="J120" s="1"/>
  <c r="J65" s="1"/>
  <c r="J86" i="4"/>
  <c r="J61" s="1"/>
  <c r="BK85"/>
  <c r="J85" s="1"/>
  <c r="F32" i="5"/>
  <c r="AZ56" i="1" s="1"/>
  <c r="J32" i="5"/>
  <c r="AV56" i="1" s="1"/>
  <c r="J104" i="2"/>
  <c r="J58" s="1"/>
  <c r="BK103"/>
  <c r="BB51" i="1"/>
  <c r="AX52"/>
  <c r="BC51"/>
  <c r="AY52"/>
  <c r="J1130" i="2"/>
  <c r="J69" s="1"/>
  <c r="BK1129"/>
  <c r="J1129" s="1"/>
  <c r="J68" s="1"/>
  <c r="F32" i="3"/>
  <c r="AZ54" i="1" s="1"/>
  <c r="J32" i="3"/>
  <c r="AV54" i="1" s="1"/>
  <c r="J87" i="5"/>
  <c r="J61" s="1"/>
  <c r="BK86"/>
  <c r="J86" s="1"/>
  <c r="J99" i="6"/>
  <c r="J65" s="1"/>
  <c r="BK98"/>
  <c r="J98" s="1"/>
  <c r="P103" i="2"/>
  <c r="P102" s="1"/>
  <c r="AU53" i="1" s="1"/>
  <c r="AU52" s="1"/>
  <c r="AU51" s="1"/>
  <c r="T103" i="2"/>
  <c r="T102" s="1"/>
  <c r="R1129"/>
  <c r="R102" s="1"/>
  <c r="J97" i="7"/>
  <c r="J65" s="1"/>
  <c r="BK96"/>
  <c r="J96" s="1"/>
  <c r="J30" i="9"/>
  <c r="AV62" i="1" s="1"/>
  <c r="AT62" s="1"/>
  <c r="F30" i="9"/>
  <c r="AZ62" i="1" s="1"/>
  <c r="J32" i="10"/>
  <c r="AV63" i="1" s="1"/>
  <c r="AT63" s="1"/>
  <c r="F32" i="10"/>
  <c r="AZ63" i="1" s="1"/>
  <c r="E92" i="2"/>
  <c r="F52"/>
  <c r="F30"/>
  <c r="AZ53" i="1" s="1"/>
  <c r="F31" i="2"/>
  <c r="BA53" i="1" s="1"/>
  <c r="J53" i="3"/>
  <c r="J55"/>
  <c r="F84"/>
  <c r="J33"/>
  <c r="AW54" i="1" s="1"/>
  <c r="E47" i="4"/>
  <c r="F56"/>
  <c r="J32"/>
  <c r="AV55" i="1" s="1"/>
  <c r="J33" i="4"/>
  <c r="AW55" i="1" s="1"/>
  <c r="J53" i="5"/>
  <c r="J55"/>
  <c r="F82"/>
  <c r="J33"/>
  <c r="AW56" i="1" s="1"/>
  <c r="E49" i="6"/>
  <c r="F60"/>
  <c r="F34"/>
  <c r="AZ58" i="1" s="1"/>
  <c r="AZ57" s="1"/>
  <c r="AV57" s="1"/>
  <c r="F35" i="6"/>
  <c r="BA58" i="1" s="1"/>
  <c r="BA57" s="1"/>
  <c r="AW57" s="1"/>
  <c r="E49" i="7"/>
  <c r="E82"/>
  <c r="J93" i="8"/>
  <c r="J61" s="1"/>
  <c r="BK92"/>
  <c r="J92" s="1"/>
  <c r="J93" i="9"/>
  <c r="J57" s="1"/>
  <c r="BK92"/>
  <c r="J92" s="1"/>
  <c r="J88" i="10"/>
  <c r="J61" s="1"/>
  <c r="BK87"/>
  <c r="J87" s="1"/>
  <c r="J90" i="11"/>
  <c r="J61" s="1"/>
  <c r="BK89"/>
  <c r="J89" s="1"/>
  <c r="F32"/>
  <c r="AZ64" i="1" s="1"/>
  <c r="J32" i="11"/>
  <c r="AV64" i="1" s="1"/>
  <c r="F32" i="12"/>
  <c r="AZ65" i="1" s="1"/>
  <c r="J32" i="12"/>
  <c r="AV65" i="1" s="1"/>
  <c r="J95" i="13"/>
  <c r="J61" s="1"/>
  <c r="BK94"/>
  <c r="J94" s="1"/>
  <c r="F30" i="14"/>
  <c r="AZ67" i="1" s="1"/>
  <c r="J30" i="14"/>
  <c r="AV67" i="1" s="1"/>
  <c r="F93" i="7"/>
  <c r="J34"/>
  <c r="AV59" i="1" s="1"/>
  <c r="AT59" s="1"/>
  <c r="J35" i="7"/>
  <c r="AW59" i="1" s="1"/>
  <c r="E47" i="8"/>
  <c r="F56"/>
  <c r="F32"/>
  <c r="AZ60" i="1" s="1"/>
  <c r="F33" i="8"/>
  <c r="BA60" i="1" s="1"/>
  <c r="E45" i="9"/>
  <c r="F51"/>
  <c r="F52"/>
  <c r="J86"/>
  <c r="F31"/>
  <c r="BA62" i="1" s="1"/>
  <c r="J53" i="10"/>
  <c r="J55"/>
  <c r="F83"/>
  <c r="F33"/>
  <c r="BA63" i="1" s="1"/>
  <c r="E47" i="11"/>
  <c r="F56"/>
  <c r="F33"/>
  <c r="BA64" i="1" s="1"/>
  <c r="J33" i="11"/>
  <c r="AW64" i="1" s="1"/>
  <c r="J101" i="12"/>
  <c r="J63" s="1"/>
  <c r="BK100"/>
  <c r="J109"/>
  <c r="J66" s="1"/>
  <c r="BK108"/>
  <c r="J108" s="1"/>
  <c r="J65" s="1"/>
  <c r="J132"/>
  <c r="J68" s="1"/>
  <c r="BK131"/>
  <c r="J131" s="1"/>
  <c r="J67" s="1"/>
  <c r="J185"/>
  <c r="J76" s="1"/>
  <c r="BK184"/>
  <c r="J184" s="1"/>
  <c r="J75" s="1"/>
  <c r="J85" i="14"/>
  <c r="J58" s="1"/>
  <c r="BK84"/>
  <c r="J146"/>
  <c r="J62" s="1"/>
  <c r="BK145"/>
  <c r="J145" s="1"/>
  <c r="J61" s="1"/>
  <c r="R145"/>
  <c r="R83" s="1"/>
  <c r="J53" i="12"/>
  <c r="J55"/>
  <c r="F94"/>
  <c r="J33"/>
  <c r="AW65" i="1" s="1"/>
  <c r="E47" i="13"/>
  <c r="F55"/>
  <c r="F56"/>
  <c r="J88"/>
  <c r="J90"/>
  <c r="F32"/>
  <c r="AZ66" i="1" s="1"/>
  <c r="F33" i="13"/>
  <c r="BA66" i="1" s="1"/>
  <c r="E45" i="14"/>
  <c r="F51"/>
  <c r="F52"/>
  <c r="J77"/>
  <c r="J31"/>
  <c r="AW67" i="1" s="1"/>
  <c r="AY51" l="1"/>
  <c r="W29"/>
  <c r="AX51"/>
  <c r="W28"/>
  <c r="AT57"/>
  <c r="AT55"/>
  <c r="AZ52"/>
  <c r="J84" i="14"/>
  <c r="J57" s="1"/>
  <c r="BK83"/>
  <c r="J83" s="1"/>
  <c r="J100" i="12"/>
  <c r="J62" s="1"/>
  <c r="BK99"/>
  <c r="J29" i="13"/>
  <c r="J60"/>
  <c r="J60" i="11"/>
  <c r="J29"/>
  <c r="J29" i="10"/>
  <c r="J60"/>
  <c r="J27" i="9"/>
  <c r="J56"/>
  <c r="J29" i="8"/>
  <c r="J60"/>
  <c r="J64" i="7"/>
  <c r="J31"/>
  <c r="J31" i="6"/>
  <c r="J64"/>
  <c r="J60" i="5"/>
  <c r="J29"/>
  <c r="J103" i="2"/>
  <c r="J57" s="1"/>
  <c r="BK102"/>
  <c r="J102" s="1"/>
  <c r="J60" i="4"/>
  <c r="J29"/>
  <c r="BA61" i="1"/>
  <c r="AW61" s="1"/>
  <c r="AT67"/>
  <c r="AT65"/>
  <c r="AT64"/>
  <c r="BA52"/>
  <c r="AZ61"/>
  <c r="AV61" s="1"/>
  <c r="AT54"/>
  <c r="AT56"/>
  <c r="BK88" i="3"/>
  <c r="J88" s="1"/>
  <c r="AW52" i="1" l="1"/>
  <c r="BA51"/>
  <c r="J38" i="4"/>
  <c r="AG55" i="1"/>
  <c r="AN55" s="1"/>
  <c r="J27" i="2"/>
  <c r="J56"/>
  <c r="AG56" i="1"/>
  <c r="AN56" s="1"/>
  <c r="J38" i="5"/>
  <c r="AG59" i="1"/>
  <c r="AN59" s="1"/>
  <c r="J40" i="7"/>
  <c r="AG64" i="1"/>
  <c r="AN64" s="1"/>
  <c r="J38" i="11"/>
  <c r="J99" i="12"/>
  <c r="J61" s="1"/>
  <c r="BK98"/>
  <c r="J98" s="1"/>
  <c r="J56" i="14"/>
  <c r="J27"/>
  <c r="AZ51" i="1"/>
  <c r="AV52"/>
  <c r="AT52" s="1"/>
  <c r="AT61"/>
  <c r="J60" i="3"/>
  <c r="J29"/>
  <c r="AG58" i="1"/>
  <c r="J40" i="6"/>
  <c r="AG60" i="1"/>
  <c r="AN60" s="1"/>
  <c r="J38" i="8"/>
  <c r="AG62" i="1"/>
  <c r="J36" i="9"/>
  <c r="AG63" i="1"/>
  <c r="AN63" s="1"/>
  <c r="J38" i="10"/>
  <c r="AG66" i="1"/>
  <c r="AN66" s="1"/>
  <c r="J38" i="13"/>
  <c r="AG57" i="1" l="1"/>
  <c r="AN57" s="1"/>
  <c r="AN58"/>
  <c r="J36" i="14"/>
  <c r="AG67" i="1"/>
  <c r="AN67" s="1"/>
  <c r="AG54"/>
  <c r="AN54" s="1"/>
  <c r="J38" i="3"/>
  <c r="W26" i="1"/>
  <c r="AV51"/>
  <c r="AG53"/>
  <c r="J36" i="2"/>
  <c r="AN62" i="1"/>
  <c r="J60" i="12"/>
  <c r="J29"/>
  <c r="W27" i="1"/>
  <c r="AW51"/>
  <c r="AK27" s="1"/>
  <c r="AG65" l="1"/>
  <c r="J38" i="12"/>
  <c r="AT51" i="1"/>
  <c r="AK26"/>
  <c r="AG52"/>
  <c r="AN53"/>
  <c r="AN52" l="1"/>
  <c r="AN65"/>
  <c r="AG61"/>
  <c r="AN61" s="1"/>
  <c r="AG51" l="1"/>
  <c r="AN51" l="1"/>
  <c r="AK23"/>
  <c r="AK32" s="1"/>
</calcChain>
</file>

<file path=xl/sharedStrings.xml><?xml version="1.0" encoding="utf-8"?>
<sst xmlns="http://schemas.openxmlformats.org/spreadsheetml/2006/main" count="32912" uniqueCount="4000">
  <si>
    <t>Export VZ</t>
  </si>
  <si>
    <t>List obsahuje:</t>
  </si>
  <si>
    <t>1) Rekapitulace stavby</t>
  </si>
  <si>
    <t>2) Rekapitulace objektů stavby a soupisů prací</t>
  </si>
  <si>
    <t>3.0</t>
  </si>
  <si>
    <t>ZAMOK</t>
  </si>
  <si>
    <t>False</t>
  </si>
  <si>
    <t>{6fc2e645-2da3-4e56-8ae5-98e1b2345707}</t>
  </si>
  <si>
    <t>0,01</t>
  </si>
  <si>
    <t>21</t>
  </si>
  <si>
    <t>15</t>
  </si>
  <si>
    <t>REKAPITULACE STAVBY</t>
  </si>
  <si>
    <t>v ---  níže se nacházejí doplnkové a pomocné údaje k sestavám  --- v</t>
  </si>
  <si>
    <t>Návod na vyplnění</t>
  </si>
  <si>
    <t>0,001</t>
  </si>
  <si>
    <t>Kód:</t>
  </si>
  <si>
    <t>DOLNIK</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</si>
  <si>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</si>
  <si>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</si>
  <si>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Stavební úpravy spojené se změnou užívání zadní přistavěné části objektu - Chabařovice- DVZ</t>
  </si>
  <si>
    <t>0,1</t>
  </si>
  <si>
    <t>KSO:</t>
  </si>
  <si>
    <t>801 12 13</t>
  </si>
  <si>
    <t>CC-CZ:</t>
  </si>
  <si>
    <t>1</t>
  </si>
  <si>
    <t>Místo:</t>
  </si>
  <si>
    <t>Chabařovice,Husovo náměstí 1</t>
  </si>
  <si>
    <t>Datum:</t>
  </si>
  <si>
    <t>10.5.2017</t>
  </si>
  <si>
    <t>10</t>
  </si>
  <si>
    <t>CZ-CPV:</t>
  </si>
  <si>
    <t>45000000-7</t>
  </si>
  <si>
    <t>100</t>
  </si>
  <si>
    <t>Zadavatel:</t>
  </si>
  <si>
    <t>IČ:</t>
  </si>
  <si>
    <t/>
  </si>
  <si>
    <t xml:space="preserve"> </t>
  </si>
  <si>
    <t>DIČ:</t>
  </si>
  <si>
    <t>Uchazeč:</t>
  </si>
  <si>
    <t>Vyplň údaj</t>
  </si>
  <si>
    <t>Projektant:</t>
  </si>
  <si>
    <t>Miloš Dolník</t>
  </si>
  <si>
    <t>True</t>
  </si>
  <si>
    <t>Poznámka:</t>
  </si>
  <si>
    <t>Soupis prací je sestaven za využití položek Cenové soustavy ÚRS - CÚ 2017/I. Cenové a technické podmínky položek Cenové soustavy ÚRS, které nejsou uvedeny v soupisu prací (tzv. úvodní části katalogů) jsou neomezeně dálkově k dispozici na www.cs-urs.cz. Položky soupisu prací, které nemají ve sloupci "Cenová soustava" uveden žádný údaj, nepochází z Cenové soustavy ÚRS.</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</si>
  <si>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</si>
  <si>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</si>
  <si>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</si>
  <si>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</si>
  <si>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</si>
  <si>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</si>
  <si>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</si>
  <si>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</si>
  <si>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</si>
  <si>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</si>
  <si>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</si>
  <si>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</si>
  <si>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</si>
  <si>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</si>
  <si>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</si>
  <si>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</si>
  <si>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</si>
  <si>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</si>
  <si>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</si>
  <si>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</si>
  <si>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</si>
  <si>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</si>
  <si>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</si>
  <si>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</si>
  <si>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</si>
  <si>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</si>
  <si>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</si>
  <si>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</si>
  <si>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</si>
  <si>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</si>
  <si>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</si>
  <si>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</si>
  <si>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</si>
  <si>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</si>
  <si>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</si>
  <si>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</si>
  <si>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</si>
  <si>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</si>
  <si>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SO 01 - Stavební úpravy spojené se změnou užívání zadní přistavěné části objektu - Chabařovice</t>
  </si>
  <si>
    <t>STA</t>
  </si>
  <si>
    <t>{77bec87c-df0e-4698-bde1-e95b5f04db8f}</t>
  </si>
  <si>
    <t>801 12 12</t>
  </si>
  <si>
    <t>/</t>
  </si>
  <si>
    <t>Soupis</t>
  </si>
  <si>
    <t>2</t>
  </si>
  <si>
    <t>###NOINSERT###</t>
  </si>
  <si>
    <t>1.2</t>
  </si>
  <si>
    <t>Venkovní kanalizace</t>
  </si>
  <si>
    <t>{878916d5-061a-4be8-b8a6-32bc8e19a204}</t>
  </si>
  <si>
    <t>1.3</t>
  </si>
  <si>
    <t>ZTI</t>
  </si>
  <si>
    <t>{52d1957d-0e96-4ebe-98f9-046bb88b3816}</t>
  </si>
  <si>
    <t>1.4</t>
  </si>
  <si>
    <t>Topení</t>
  </si>
  <si>
    <t>{44b47f1c-2b30-4f7e-8f36-28b10fa027a8}</t>
  </si>
  <si>
    <t>1.5</t>
  </si>
  <si>
    <t>Elektroinstalace</t>
  </si>
  <si>
    <t>{ea0cef88-ed10-4eae-96ca-23c91b44c60b}</t>
  </si>
  <si>
    <t>1.5a</t>
  </si>
  <si>
    <t>Elektroinstalace - Rozvaděče</t>
  </si>
  <si>
    <t>3</t>
  </si>
  <si>
    <t>{c164943a-f8c3-4e02-825b-3781b8602d5f}</t>
  </si>
  <si>
    <t>1.5b</t>
  </si>
  <si>
    <t>Elektroinstalace - Osvětlení+rozvody</t>
  </si>
  <si>
    <t>{31baa921-67b8-4749-a90b-5522f3064b94}</t>
  </si>
  <si>
    <t>1.6</t>
  </si>
  <si>
    <t>Vzduchotechnika</t>
  </si>
  <si>
    <t>{9876fc8a-0a56-4080-9e3a-c54c81bed1f4}</t>
  </si>
  <si>
    <t>SO 02 - 1.etapa rekonstrukce předníní části objektu</t>
  </si>
  <si>
    <t>{c97e8345-9ba6-4990-a301-837bc2f2b3c1}</t>
  </si>
  <si>
    <t>2.1</t>
  </si>
  <si>
    <t>{44c527bf-2fd9-411d-b0cf-4046928d348d}</t>
  </si>
  <si>
    <t>2.2</t>
  </si>
  <si>
    <t>Elektroinstalace - Silnoproud</t>
  </si>
  <si>
    <t>{c17ed4ba-2aa9-42e8-bd6b-99ce964bfdf1}</t>
  </si>
  <si>
    <t>2.3</t>
  </si>
  <si>
    <t>Plynovod a topení</t>
  </si>
  <si>
    <t>{8e7ac6f8-de85-415e-9483-7f0d68a76148}</t>
  </si>
  <si>
    <t>2.4</t>
  </si>
  <si>
    <t>ZTI - etapa 1</t>
  </si>
  <si>
    <t>{a8b6b69d-9b01-4f4c-a5e2-787522d97855}</t>
  </si>
  <si>
    <t>SO 03 - Odstranění části stavby č.p.1 na p.p.č.88/1 a 88/2 - Chabařovice</t>
  </si>
  <si>
    <t>{9fc2cb62-f184-4db5-8449-23aef899b59a}</t>
  </si>
  <si>
    <t>1) Krycí list soupisu</t>
  </si>
  <si>
    <t>2) Rekapitulace</t>
  </si>
  <si>
    <t>3) Soupis prací</t>
  </si>
  <si>
    <t>Zpět na list:</t>
  </si>
  <si>
    <t>Rekapitulace stavby</t>
  </si>
  <si>
    <t>KRYCÍ LIST SOUPISU</t>
  </si>
  <si>
    <t>Objekt:</t>
  </si>
  <si>
    <t>1 - SO 01 - Stavební úpravy spojené se změnou užívání zadní přistavěné části objektu - Chabařovice</t>
  </si>
  <si>
    <t>Chabařovice,Husovo náměstí</t>
  </si>
  <si>
    <t>16439716</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</si>
  <si>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</si>
  <si>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</si>
  <si>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</si>
  <si>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</si>
  <si>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</si>
  <si>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</si>
  <si>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</si>
  <si>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</si>
  <si>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</si>
  <si>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</si>
  <si>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</si>
  <si>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</si>
  <si>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</si>
  <si>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95 - Různé dokončovací konstrukce a práce pozemních staveb</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</si>
  <si>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</si>
  <si>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</si>
  <si>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</si>
  <si>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</si>
  <si>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</si>
  <si>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</si>
  <si>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</si>
  <si>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</si>
  <si>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</si>
  <si>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</si>
  <si>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</si>
  <si>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</si>
  <si>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</si>
  <si>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</si>
  <si>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</si>
  <si>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</si>
  <si>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</si>
  <si>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</si>
  <si>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</si>
  <si>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</si>
  <si>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</si>
  <si>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</si>
  <si>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</si>
  <si>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</si>
  <si>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</si>
  <si>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</si>
  <si>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</si>
  <si>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</si>
  <si>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</si>
  <si>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</si>
  <si>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</si>
  <si>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</si>
  <si>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</si>
  <si>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</si>
  <si>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</si>
  <si>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</si>
  <si>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113201112</t>
  </si>
  <si>
    <t>Vytrhání obrub s vybouráním lože, s přemístěním hmot na skládku na vzdálenost do 3 m nebo s naložením na dopravní prostředek silničních ležatých</t>
  </si>
  <si>
    <t>m</t>
  </si>
  <si>
    <t>CS ÚRS 2017 01</t>
  </si>
  <si>
    <t>4</t>
  </si>
  <si>
    <t>1273129404</t>
  </si>
  <si>
    <t>PSC</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</si>
  <si>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</si>
  <si>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VV</t>
  </si>
  <si>
    <t>,,obruba komunikace,,</t>
  </si>
  <si>
    <t>31,3</t>
  </si>
  <si>
    <t>122101101</t>
  </si>
  <si>
    <t>Odkopávky a prokopávky nezapažené s přehozením výkopku na vzdálenost do 3 m nebo s naložením na dopravní prostředek v horninách tř. 1 a 2 do 100 m3</t>
  </si>
  <si>
    <t>m3</t>
  </si>
  <si>
    <t>1236068471</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</si>
  <si>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</si>
  <si>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,,před objektem,,</t>
  </si>
  <si>
    <t>(9,30*6,20+9,30*1,60/2)*0,41</t>
  </si>
  <si>
    <t>(12,50*2,10+12,50*1,70/2)*0,41</t>
  </si>
  <si>
    <t>(9,30*3,40+9,30*1,10/2)*0,41</t>
  </si>
  <si>
    <t>Součet</t>
  </si>
  <si>
    <t>132112101</t>
  </si>
  <si>
    <t>Hloubení zapažených i nezapažených rýh šířky do 600 mm ručním nebo pneumatickým nářadím s urovnáním dna do předepsaného profilu a spádu v horninách tř. 1 a 2 soudržných</t>
  </si>
  <si>
    <t>2105099107</t>
  </si>
  <si>
    <t xml:space="preserve">Poznámka k souboru cen:_x000D_
1. V cenách jsou započteny i náklady na přehození výkopku na přilehlém terénu na vzdálenost do 3 m od podélné osy rýhy nebo naložení výkopku na dopravní prostředek. 2. V cenách 12-2101 až 41-2102 jsou započteny i náklady na i svislý přesun horniny po házečkách do 2 metrů. </t>
  </si>
  <si>
    <t>,,odkopávka objektu pro zateplení soklu,,</t>
  </si>
  <si>
    <t>(15,3+0,6+0,6+31,1+0,6+0,6+15,3+0,6+0,6)*0,60*0,50</t>
  </si>
  <si>
    <t>139711101</t>
  </si>
  <si>
    <t>Vykopávka v uzavřených prostorách s naložením výkopku na dopravní prostředek v hornině tř. 1 až 4</t>
  </si>
  <si>
    <t>-370977410</t>
  </si>
  <si>
    <t xml:space="preserve">Poznámka k souboru cen:_x000D_
1. V cenách nejsou započteny náklady na podchycení stavebních konstrukcí a případné odvětrávání pracovního prostoru. </t>
  </si>
  <si>
    <t>1.NP-pro novou skladbu podlah</t>
  </si>
  <si>
    <t>((30,40*12,15)-(11,60*4))*0,40</t>
  </si>
  <si>
    <t>11,60*6,40*0,10</t>
  </si>
  <si>
    <t>5</t>
  </si>
  <si>
    <t>162601102</t>
  </si>
  <si>
    <t>Vodorovné přemístění výkopku nebo sypaniny po suchu na obvyklém dopravním prostředku, bez naložení výkopku, avšak se složením bez rozhrnutí z horniny tř. 1 až 4 na vzdálenost přes 4 000 do 5 000 m</t>
  </si>
  <si>
    <t>-345610645</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</si>
  <si>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</si>
  <si>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56,871+136,608+19,59</t>
  </si>
  <si>
    <t>6</t>
  </si>
  <si>
    <t>171201211</t>
  </si>
  <si>
    <t>Uložení sypaniny poplatek za uložení sypaniny na skládce (skládkovné)</t>
  </si>
  <si>
    <t>t</t>
  </si>
  <si>
    <t>-1620058590</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</si>
  <si>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</si>
  <si>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213,069*1,7</t>
  </si>
  <si>
    <t>Zakládání</t>
  </si>
  <si>
    <t>7</t>
  </si>
  <si>
    <t>213141111</t>
  </si>
  <si>
    <t>Zřízení vrstvy z geotextilie filtrační, separační, odvodňovací, ochranné, výztužné nebo protierozní v rovině nebo ve sklonu do 1:5, šířky do 3 m</t>
  </si>
  <si>
    <t>m2</t>
  </si>
  <si>
    <t>-157156006</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</si>
  <si>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</si>
  <si>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,,P1,P2 - základová deska,,</t>
  </si>
  <si>
    <t>30,40*12,15</t>
  </si>
  <si>
    <t>11,60*2,40</t>
  </si>
  <si>
    <t>8</t>
  </si>
  <si>
    <t>M</t>
  </si>
  <si>
    <t>693110640</t>
  </si>
  <si>
    <t>geotextilie z polyesterových vláken netkaná, 500 g/m2, šíře 200 cm</t>
  </si>
  <si>
    <t>-474349877</t>
  </si>
  <si>
    <t>P</t>
  </si>
  <si>
    <t>Poznámka k položce:
geoNETEX M 500, Plošná hmotnost: 500 g/m2, Pevnost v tahu (podélně/příčně): 6/5,5 kN/m, Statické protržení (CBR): 900 N, Funkce: F, F+S  Šířka: 2 m, Délka nábalu: 50 m</t>
  </si>
  <si>
    <t>397,2*1,15 'Přepočtené koeficientem množství</t>
  </si>
  <si>
    <t>9</t>
  </si>
  <si>
    <t>271562211</t>
  </si>
  <si>
    <t>Podsyp pod základové konstrukce se zhutněním a urovnáním povrchu z kameniva drobného, frakce 0 - 4 mm</t>
  </si>
  <si>
    <t>1414866585</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</si>
  <si>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</si>
  <si>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30,40*12,15*0,03</t>
  </si>
  <si>
    <t>11,60*2,40*0,03</t>
  </si>
  <si>
    <t>271572211</t>
  </si>
  <si>
    <t>Podsyp pod základové konstrukce se zhutněním a urovnáním povrchu ze štěrkopísku netříděného</t>
  </si>
  <si>
    <t>260535672</t>
  </si>
  <si>
    <t>30,40*12,15*0,20</t>
  </si>
  <si>
    <t>11,60*2,40*0,20</t>
  </si>
  <si>
    <t>11</t>
  </si>
  <si>
    <t>272362021</t>
  </si>
  <si>
    <t>Výztuž základů kleneb ze svařovaných sítí z drátů typu KARI</t>
  </si>
  <si>
    <t>582559566</t>
  </si>
  <si>
    <t xml:space="preserve">Poznámka k souboru cen:_x000D_
1. Ceny platí pro desky rovné, s náběhy, hřibové nebo upnuté do žeber včetně výztuže těchto žeber. </t>
  </si>
  <si>
    <t>KARI 150/150/8</t>
  </si>
  <si>
    <t>30,40*12,15*5,39/1000</t>
  </si>
  <si>
    <t>11,60*2,40*5,39/1000</t>
  </si>
  <si>
    <t>12</t>
  </si>
  <si>
    <t>273321411</t>
  </si>
  <si>
    <t>Základy z betonu železového (bez výztuže) desky z betonu bez zvýšených nároků na prostředí tř. C 20/25</t>
  </si>
  <si>
    <t>25564536</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</si>
  <si>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výztuž, tyto se oceňují cenami souboru cen 27* 36-.... Výztuž základů. </t>
  </si>
  <si>
    <t>30,40*12,15*0,15</t>
  </si>
  <si>
    <t>11,60*2,40*0,15</t>
  </si>
  <si>
    <t>Svislé a kompletní konstrukce</t>
  </si>
  <si>
    <t>13</t>
  </si>
  <si>
    <t>311272123</t>
  </si>
  <si>
    <t>Zdivo z pórobetonových přesných tvárnic nosné z tvárnic hladkých jakékoli pevnosti na tenké maltové lože, tloušťka zdiva 200 mm, objemová hmotnost 500 kg/m3</t>
  </si>
  <si>
    <t>-1037012457</t>
  </si>
  <si>
    <t>2.NP</t>
  </si>
  <si>
    <t>0,90*2,90*0,20</t>
  </si>
  <si>
    <t>14</t>
  </si>
  <si>
    <t>311272312</t>
  </si>
  <si>
    <t>Zdivo z pórobetonových přesných tvárnic nosné z tvárnic hladkých jakékoli pevnosti na tenké maltové lože, tloušťka zdiva 300 mm, objemová hmotnost 400 kg/m3</t>
  </si>
  <si>
    <t>1793420371</t>
  </si>
  <si>
    <t>1.NP.</t>
  </si>
  <si>
    <t>,,zazdívky otvorů,,</t>
  </si>
  <si>
    <t>0,30*2,10*0,30</t>
  </si>
  <si>
    <t>0,60*2,05*0,30</t>
  </si>
  <si>
    <t>Mezisoučet</t>
  </si>
  <si>
    <t>1,47*3,02*0,35</t>
  </si>
  <si>
    <t>1,47*2,40*0,35</t>
  </si>
  <si>
    <t>3.NP-podezdívka dveří na střechu</t>
  </si>
  <si>
    <t>1,25*0,70*0,25</t>
  </si>
  <si>
    <t>317142322</t>
  </si>
  <si>
    <t>Překlady nenosné prefabrikované z pórobetonu osazené do tenkého maltového lože, v příčkách přímé, světlost otvoru do 1010 mm tl. 150 mm</t>
  </si>
  <si>
    <t>kus</t>
  </si>
  <si>
    <t>-693069370</t>
  </si>
  <si>
    <t xml:space="preserve">Poznámka k souboru cen:_x000D_
1. V cenách jsou započteny náklady na dodání a uložení překladu, včetně podmazání ložné plochy tenkovrstvou maltou. </t>
  </si>
  <si>
    <t>,,1.NP,,</t>
  </si>
  <si>
    <t>33</t>
  </si>
  <si>
    <t>16</t>
  </si>
  <si>
    <t>317941123</t>
  </si>
  <si>
    <t>Osazování ocelových válcovaných nosníků na zdivu I nebo IE nebo U nebo UE nebo L č. 14 až 22 nebo výšky do 220 mm</t>
  </si>
  <si>
    <t>603524608</t>
  </si>
  <si>
    <t xml:space="preserve">Poznámka k souboru cen:_x000D_
1. Ceny jsou určeny pro zednické osazování na cementovou maltu(min. MC 15). 2. Dodávka ocelových nosníků se oceňuje ve specifikaci. 3. Ztratné lze dohodnout ve směrné výši 8 % na krytí nákladů na řezání příslušných délek z hutních délek nosníků a na zbytkový odpad (prořez). </t>
  </si>
  <si>
    <t>I č.14</t>
  </si>
  <si>
    <t>14,3*1,90/1000*2</t>
  </si>
  <si>
    <t>,,2.NP,,</t>
  </si>
  <si>
    <t>14,3*1,90/1000</t>
  </si>
  <si>
    <t>14,3*1,80/1000</t>
  </si>
  <si>
    <t>17</t>
  </si>
  <si>
    <t>130107160</t>
  </si>
  <si>
    <t>ocel profilová IPN, v jakosti 11 375, h=140 mm</t>
  </si>
  <si>
    <t>1139431160</t>
  </si>
  <si>
    <t>Poznámka k položce:
Hmotnost: 14,40 kg/m</t>
  </si>
  <si>
    <t>0,054+0,053</t>
  </si>
  <si>
    <t>0,107*1,08 'Přepočtené koeficientem množství</t>
  </si>
  <si>
    <t>18</t>
  </si>
  <si>
    <t>317944323</t>
  </si>
  <si>
    <t>Válcované nosníky dodatečně osazované do připravených otvorů bez zazdění hlav č. 14 až 22</t>
  </si>
  <si>
    <t>-685985576</t>
  </si>
  <si>
    <t xml:space="preserve">Poznámka k souboru cen:_x000D_
1. V cenách jsou zahrnuty náklady na dodávku a montáž válcovaných nosníků. 2. Ceny jsou určeny pouze pro ocenění konstrukce překladů nad otvory. </t>
  </si>
  <si>
    <t>,,statika viz výpis konstrukcí,,</t>
  </si>
  <si>
    <t>UPN 14</t>
  </si>
  <si>
    <t>16*1,40/1000*4</t>
  </si>
  <si>
    <t>16*1,90/1000*2</t>
  </si>
  <si>
    <t>16*2,50/1000*20</t>
  </si>
  <si>
    <t>16*2,07/1000*8</t>
  </si>
  <si>
    <t>UPN 20</t>
  </si>
  <si>
    <t>26,2*5,67/1000*6</t>
  </si>
  <si>
    <t>L 60/60/6</t>
  </si>
  <si>
    <t>5,42*5,42/1000*6</t>
  </si>
  <si>
    <t>16*2,50/1000*16</t>
  </si>
  <si>
    <t>,,3.NP,,</t>
  </si>
  <si>
    <t>14,3*1,50/1000*4</t>
  </si>
  <si>
    <t>4,137*1,08 'Přepočtené koeficientem množství</t>
  </si>
  <si>
    <t>19</t>
  </si>
  <si>
    <t>340239233</t>
  </si>
  <si>
    <t>Zazdívka otvorů v příčkách nebo stěnách plochy přes 1 m2 do 4 m2 příčkovkami hladkými pórobetonovými , objemové hmotnosti 500 kg/m3, tl. příčky 100 mm</t>
  </si>
  <si>
    <t>1269755003</t>
  </si>
  <si>
    <t>0,90*2</t>
  </si>
  <si>
    <t>((5,55*3,30)-(2,10*1,80*2))*2</t>
  </si>
  <si>
    <t>20</t>
  </si>
  <si>
    <t>340239235</t>
  </si>
  <si>
    <t>Zazdívka otvorů v příčkách nebo stěnách plochy přes 1 m2 do 4 m2 příčkovkami hladkými pórobetonovými , objemové hmotnosti 500 kg/m3, tl. příčky 150 mm</t>
  </si>
  <si>
    <t>442742064</t>
  </si>
  <si>
    <t>1,20*2,36</t>
  </si>
  <si>
    <t>1,22*2,36</t>
  </si>
  <si>
    <t>1,24*2,36</t>
  </si>
  <si>
    <t>1,25*2,12*2</t>
  </si>
  <si>
    <t>1,22*3</t>
  </si>
  <si>
    <t>1,25*2,12*3</t>
  </si>
  <si>
    <t>342273323</t>
  </si>
  <si>
    <t>Příčky z pórobetonových přesných příčkovek na pero a drážku, objemové hmotnosti 500 kg/m3 na tenké maltové lože, tloušťky příčky 100 mm</t>
  </si>
  <si>
    <t>-626174489</t>
  </si>
  <si>
    <t>1.NP</t>
  </si>
  <si>
    <t>2*2,10*2</t>
  </si>
  <si>
    <t>1,80*2,10</t>
  </si>
  <si>
    <t>1,50*2,10</t>
  </si>
  <si>
    <t>-0,70*1,97*4</t>
  </si>
  <si>
    <t>22</t>
  </si>
  <si>
    <t>342273523</t>
  </si>
  <si>
    <t>Příčky z pórobetonových přesných příčkovek na pero a drážku, objemové hmotnosti 500 kg/m3 na tenké maltové lože, tloušťky příčky 150 mm</t>
  </si>
  <si>
    <t>-153839629</t>
  </si>
  <si>
    <t>(3,15+3,15+1,50+3,40+6,85+7,70)*3,47</t>
  </si>
  <si>
    <t>-0,80*1,97*2</t>
  </si>
  <si>
    <t>-0,70*1,97*2</t>
  </si>
  <si>
    <t>-0,90*1,97</t>
  </si>
  <si>
    <t>(5,60+5,60)*3,22</t>
  </si>
  <si>
    <t>(4,25+3,25+5,70+2,15)*3,47</t>
  </si>
  <si>
    <t>1,70*3,22</t>
  </si>
  <si>
    <t>-0,70*1,97</t>
  </si>
  <si>
    <t>(3,25+13,45+3,25+6,50+3,25)*3,47</t>
  </si>
  <si>
    <t>(1,45+1,45)*3,22</t>
  </si>
  <si>
    <t>-0,80*1,97*4</t>
  </si>
  <si>
    <t>(6,85+3,15)*3,47</t>
  </si>
  <si>
    <t>(2,65+5,60)*3,22</t>
  </si>
  <si>
    <t>-0,90*1,97*4</t>
  </si>
  <si>
    <t>(12,40+3,35+1,60+3,35+12,10+5,75+5,75)*3,47</t>
  </si>
  <si>
    <t>(0,70+5,60+0,70+5,60+5,35)*3,22</t>
  </si>
  <si>
    <t>-0,90*1,97*10</t>
  </si>
  <si>
    <t>(2*3,47*2)</t>
  </si>
  <si>
    <t>-2*1,50</t>
  </si>
  <si>
    <t>2.NP-dozdívky</t>
  </si>
  <si>
    <t>(2*3,05)*2</t>
  </si>
  <si>
    <t>-1,35*2</t>
  </si>
  <si>
    <t>-1,45*2</t>
  </si>
  <si>
    <t>Vodorovné konstrukce</t>
  </si>
  <si>
    <t>23</t>
  </si>
  <si>
    <t>411321414</t>
  </si>
  <si>
    <t>Stropy z betonu železového (bez výztuže) stropů deskových, plochých střech, desek balkonových, desek hřibových stropů včetně hlavic hřibových sloupů tř. C 25/30</t>
  </si>
  <si>
    <t>304458233</t>
  </si>
  <si>
    <t>1.NP-,,viz statika,,</t>
  </si>
  <si>
    <t>2,10*0,60*0,08*4</t>
  </si>
  <si>
    <t>5,70*1,20*0,08*3</t>
  </si>
  <si>
    <t>2.NP-,,viz statika,,</t>
  </si>
  <si>
    <t>24</t>
  </si>
  <si>
    <t>411354171</t>
  </si>
  <si>
    <t>Podpěrná konstrukce stropů výšky do 4 m se zesílením dna bednění na výměru m2 půdorysu pro zatížení betonovou směsí a výztuží do 5 kPa zřízení</t>
  </si>
  <si>
    <t>-1193149558</t>
  </si>
  <si>
    <t>2,10*0,60*4</t>
  </si>
  <si>
    <t>5,70*1,20*3</t>
  </si>
  <si>
    <t>25</t>
  </si>
  <si>
    <t>411354172</t>
  </si>
  <si>
    <t>Podpěrná konstrukce stropů výšky do 4 m se zesílením dna bednění na výměru m2 půdorysu pro zatížení betonovou směsí a výztuží do 5 kPa odstranění</t>
  </si>
  <si>
    <t>691890145</t>
  </si>
  <si>
    <t>26</t>
  </si>
  <si>
    <t>411354203</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</si>
  <si>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lesklým, výšky vln 40 mm, tl. plechu 0,75 mm</t>
  </si>
  <si>
    <t>1473273948</t>
  </si>
  <si>
    <t xml:space="preserve">Poznámka k souboru cen:_x000D_
1. Konstrukce ocelového profilovaného bednění (ceny -4203 až -4271 za m2 půdorysu shora včetně uložení) vytváří monolitický žebrovaný strop, pro který jsou určeny ceny betonů 411 32-2121 až -2424, ceny výztuže stropů 411 36- . . , je-li předepsána u této spřažené konstrukce, a ceny podpěrné konstrukce. </t>
  </si>
  <si>
    <t>27</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</si>
  <si>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</si>
  <si>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</si>
  <si>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164722907</t>
  </si>
  <si>
    <t>2,10*0,60*4,44/1000*4</t>
  </si>
  <si>
    <t>5,70*1,20*4,44/1000*3</t>
  </si>
  <si>
    <t>28</t>
  </si>
  <si>
    <t>712391586.1</t>
  </si>
  <si>
    <t>Provedení povlakové krytiny střech plochých do 10 st. -ostatní práce přibití pásů AIP, NAIP nebo folie nastřelovacími hřeby</t>
  </si>
  <si>
    <t>-582572555</t>
  </si>
  <si>
    <t>,,viz statika-stropní konstrukce,,</t>
  </si>
  <si>
    <t>29</t>
  </si>
  <si>
    <t>314116140</t>
  </si>
  <si>
    <t>hřeb vstřelovací do betonu 57 x 3,8</t>
  </si>
  <si>
    <t>tis kus</t>
  </si>
  <si>
    <t>-1129975036</t>
  </si>
  <si>
    <t>46,08*0,01 'Přepočtené koeficientem množství</t>
  </si>
  <si>
    <t>Komunikace pozemní</t>
  </si>
  <si>
    <t>30</t>
  </si>
  <si>
    <t>564661111</t>
  </si>
  <si>
    <t>Podklad z kameniva hrubého drceného vel. 63-125 mm, s rozprostřením a zhutněním, po zhutnění tl. 200 mm</t>
  </si>
  <si>
    <t>1586431448</t>
  </si>
  <si>
    <t>,,doplnění stávajícího bet.chodníku po zateplení fasády,,</t>
  </si>
  <si>
    <t>(15,30+0,60+15,30+0,60)*0,60</t>
  </si>
  <si>
    <t>9,30*6,20+9,30*1,60/2</t>
  </si>
  <si>
    <t>12,50*2,10+12,50*1,70/2</t>
  </si>
  <si>
    <t>9,30*3,40+9,30*1,10/2</t>
  </si>
  <si>
    <t>31</t>
  </si>
  <si>
    <t>564851111</t>
  </si>
  <si>
    <t>Podklad ze štěrkodrti ŠD s rozprostřením a zhutněním, po zhutnění tl. 150 mm</t>
  </si>
  <si>
    <t>1211270144</t>
  </si>
  <si>
    <t>32</t>
  </si>
  <si>
    <t>581124115</t>
  </si>
  <si>
    <t>Kryt z prostého betonu komunikací pro pěší tl. 150 mm</t>
  </si>
  <si>
    <t>-1661886730</t>
  </si>
  <si>
    <t xml:space="preserve">Poznámka k souboru cen:_x000D_
1. V cenách nejsou započteny náklady na popř. projektem předepsané: a) živičné postřiky, nátěry nebo mezivrstvy, které se oceňují cenami souborů cen stavebního dílu 57 Kryty pozemních komunikací, b) vložky z lepenky, které se oceňují cenami souboru cen 919 7. -51 Vložka pod litý asfalt, c) dilatační spáry řezané a vkládané, které se oceňují cenami souborů cen 911 11-1 Řezání dilatačních spár a 911 12-. Těsnění dilatačních spár, d) postřiky povrchu ochrannou emulzí, které se oceňují cenou 919 74-8111 Postřik cementobetonového povrchu krytu nebo podkladu ochrannou emulzí, e) ošetření povrchu betonového krytu vodou, které se oceňují cenou 919 74-1111 Ošetření cementobetonové plochy vodou. </t>
  </si>
  <si>
    <t>596211112</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</si>
  <si>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100 do 300 m2</t>
  </si>
  <si>
    <t>955853538</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</si>
  <si>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</si>
  <si>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34</t>
  </si>
  <si>
    <t>592453080</t>
  </si>
  <si>
    <t>dlažba skladebná betonová základní 20 x 10 x 6 cm přírodní</t>
  </si>
  <si>
    <t>1188085184</t>
  </si>
  <si>
    <t>138,71*1,1 'Přepočtené koeficientem množství</t>
  </si>
  <si>
    <t>Úpravy povrchů, podlahy a osazování výplní</t>
  </si>
  <si>
    <t>35</t>
  </si>
  <si>
    <t>612135011</t>
  </si>
  <si>
    <t>Vyrovnání nerovností podkladu vnitřních omítaných ploch tmelem, tloušťky do 2 mm stěn</t>
  </si>
  <si>
    <t>-220088360</t>
  </si>
  <si>
    <t xml:space="preserve">Poznámka k souboru cen:_x000D_
1. V cenách nejsou započteny náklady na případné vkládání výztuže do vyrovnávací vrstvy; tyto se ocení cenami souboru cen 61.-14-10.. Potažení vnitřních ploch pletivem v části A04, katalogu 801-1 Budovy a haly - zděné a monolitické. 2. Ceny -5011 nelze použít, je-li předepsáno vkládání výztužné tkaniny; náklady se ocení cenami 61. 14-1001 v části A04, katalogu 801-1 Budovy a haly - zděné a monolitické. 3. Ceny lze použít i pro ocenění vyrovnání nerovností podkladu ploch určených k omítání u novostaveb. 4. Vyrovnáním se rozumí: a) vrstva omítky pro vyrovnání nerovností podkladu (výtluků apod.), b) vrstva omítky pro vyrovnání křivě postavené zdi, v tomto případě se uvádí průměrná tloušťka vrstvy omítky. </t>
  </si>
  <si>
    <t>nové příčky tl15 cm</t>
  </si>
  <si>
    <t>531,362*2</t>
  </si>
  <si>
    <t>nové příčky tl10 cm</t>
  </si>
  <si>
    <t>9,814*2</t>
  </si>
  <si>
    <t>dozdívky tl.15 cm</t>
  </si>
  <si>
    <t>(2*3,05)*2*2</t>
  </si>
  <si>
    <t>-1,35*2*2</t>
  </si>
  <si>
    <t>-1,45*2*2</t>
  </si>
  <si>
    <t>36</t>
  </si>
  <si>
    <t>612142001</t>
  </si>
  <si>
    <t>Potažení vnitřních ploch pletivem v ploše nebo pruzích, na plném podkladu sklovláknitým vtlačením do tmelu stěn</t>
  </si>
  <si>
    <t>2081349789</t>
  </si>
  <si>
    <t xml:space="preserve">Poznámka k souboru cen:_x000D_
1. V cenách -2001 jsou započteny i náklady na tmel. </t>
  </si>
  <si>
    <t>37</t>
  </si>
  <si>
    <t>612311131</t>
  </si>
  <si>
    <t>Potažení vnitřních ploch štukem tloušťky do 3 mm svislých konstrukcí stěn</t>
  </si>
  <si>
    <t>365312525</t>
  </si>
  <si>
    <t>,,1.NP-nové příčky,,</t>
  </si>
  <si>
    <t>1082,352</t>
  </si>
  <si>
    <t>,,1.NP-opravované stěny,,</t>
  </si>
  <si>
    <t>203,085</t>
  </si>
  <si>
    <t>odpočet obkladu</t>
  </si>
  <si>
    <t>-436,598</t>
  </si>
  <si>
    <t>,,2.NP-dozdívky,,</t>
  </si>
  <si>
    <t>,,2.NP-opravované stěny,,</t>
  </si>
  <si>
    <t>226,799</t>
  </si>
  <si>
    <t>38</t>
  </si>
  <si>
    <t>612321121</t>
  </si>
  <si>
    <t>Omítka vápenocementová vnitřních ploch nanášená ručně jednovrstvá, tloušťky do 10 mm hladká svislých konstrukcí stěn</t>
  </si>
  <si>
    <t>-2007424291</t>
  </si>
  <si>
    <t xml:space="preserve">Poznámka k souboru cen:_x000D_
1. Pro ocenění nanášení omítek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</si>
  <si>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,,1.NP-zazdívky otvorů,,</t>
  </si>
  <si>
    <t>,,2.NP-zazdívky otvorů,,</t>
  </si>
  <si>
    <t>0,90*2,90</t>
  </si>
  <si>
    <t>39</t>
  </si>
  <si>
    <t>612325302</t>
  </si>
  <si>
    <t>Vápenocementová nebo vápenná omítka ostění nebo nadpraží štuková</t>
  </si>
  <si>
    <t>566638719</t>
  </si>
  <si>
    <t xml:space="preserve">Poznámka k souboru cen:_x000D_
1. Ceny lze použít jen pro ocenění samostatně upravovaného ostění a nadpraží ( např. při dodatečné výměně oken nebo zárubní ) v šířce do 300 mm okolo upravovaného otvoru. </t>
  </si>
  <si>
    <t>1.+2.NP</t>
  </si>
  <si>
    <t>(1,50+1,80)*2*0,30*5</t>
  </si>
  <si>
    <t>(2,10+1,80)*2*0,30*8</t>
  </si>
  <si>
    <t>(1,50+2,40)*2*0,30*8</t>
  </si>
  <si>
    <t>(1,50+2,80+2,80)*0,30*3</t>
  </si>
  <si>
    <t>(1+2,10+2,10)*0,30*2</t>
  </si>
  <si>
    <t>40</t>
  </si>
  <si>
    <t>612325412</t>
  </si>
  <si>
    <t>Oprava vápenocementové nebo vápenné omítky vnitřních ploch hladké, tloušťky do 20 mm stěn, v rozsahu opravované plochy přes 10 do 30%</t>
  </si>
  <si>
    <t>1486212029</t>
  </si>
  <si>
    <t xml:space="preserve">Poznámka k souboru cen:_x000D_
1. Pro ocenění opravy omítek plochy do 1 m2 se použijí ceny souboru cen 61. 32-52.. Vápenocementová nebo vápenná omítka jednotlivých malých ploch. </t>
  </si>
  <si>
    <t>,,1.NP - stávající stěny ,,</t>
  </si>
  <si>
    <t>(3*2+4,10-0,40+1,80*2+2+1,75+2+1,95+4,50+1,35+3+4,15)*3</t>
  </si>
  <si>
    <t>-0,90*2</t>
  </si>
  <si>
    <t>(2,45+2,65+5,30)*3-(2,1*1,8*4)</t>
  </si>
  <si>
    <t>(6,45*3)-(1,50*1,80*3)</t>
  </si>
  <si>
    <t>(2*3)-(1,35*2,10)</t>
  </si>
  <si>
    <t>1,95*3</t>
  </si>
  <si>
    <t>(2,725+2,90+2,90+2,70+1,95)*3</t>
  </si>
  <si>
    <t>-2,10*1,80*4</t>
  </si>
  <si>
    <t>(2*3)-(1,35*2,80)</t>
  </si>
  <si>
    <t>(6,50+4,20+1,25+1,75+1,35+2,20)*3</t>
  </si>
  <si>
    <t>-1,35*2,10</t>
  </si>
  <si>
    <t>-1,50*1,80*2</t>
  </si>
  <si>
    <t>-0,90*2*2</t>
  </si>
  <si>
    <t>,,2.NP - stávající stěny ,,</t>
  </si>
  <si>
    <t>(5,60+5,60+6,5+2+2,4+5,6+5,6+2,4+2+6,5+5,6+5,6+6,5+2+5,6+5,6+2+6,5)*3,90</t>
  </si>
  <si>
    <t>-1,25*2,12*2</t>
  </si>
  <si>
    <t>-1,25*3</t>
  </si>
  <si>
    <t>-2,2*3,05</t>
  </si>
  <si>
    <t>-2,102*3,05</t>
  </si>
  <si>
    <t>-1,25*2,12*3</t>
  </si>
  <si>
    <t>-1,5*2,4*8</t>
  </si>
  <si>
    <t>-2,10*2,4*8</t>
  </si>
  <si>
    <t>41</t>
  </si>
  <si>
    <t>613131121</t>
  </si>
  <si>
    <t>Podkladní a spojovací vrstva vnitřních omítaných ploch penetrace akrylát-silikonová nanášená ručně pilířů nebo sloupů</t>
  </si>
  <si>
    <t>-530722268</t>
  </si>
  <si>
    <t>,,1.NP-sloupy,,</t>
  </si>
  <si>
    <t>(0,10+0,45)*3*2</t>
  </si>
  <si>
    <t>(0,45+0,25+0,45)*3*4</t>
  </si>
  <si>
    <t>(0,45+0,40+0,45)*3</t>
  </si>
  <si>
    <t>(0,10+0,40+0,10)*3*2</t>
  </si>
  <si>
    <t>(0,25+0,40+0,25)*3*4</t>
  </si>
  <si>
    <t>0,40*3*3</t>
  </si>
  <si>
    <t>(0,10+0,10)*3*2</t>
  </si>
  <si>
    <t>(0,10+0,25+0,10)*3*2</t>
  </si>
  <si>
    <t>(0,25+0,40+0,10)*3*2</t>
  </si>
  <si>
    <t>(0,40+0,25+0,40+0,25)*3</t>
  </si>
  <si>
    <t>(0,10+0,45)*3,35*2</t>
  </si>
  <si>
    <t>(0,45+0,40+0,45)*3,35*5</t>
  </si>
  <si>
    <t>(0,10+0,40+0,10)*3,35*2</t>
  </si>
  <si>
    <t>(0,25+0,40+0,25+0,25)*3,35*2</t>
  </si>
  <si>
    <t>(0,40*4)*3,35*4</t>
  </si>
  <si>
    <t>(0,10+0,10)*3,35*4</t>
  </si>
  <si>
    <t>(0,10+0,25+0,10)*3,35</t>
  </si>
  <si>
    <t>(0,10+0,25+0,40+0,10)*3,35</t>
  </si>
  <si>
    <t>(0,10+0,40+0,40+0,10)*3,35</t>
  </si>
  <si>
    <t>42</t>
  </si>
  <si>
    <t>613135011</t>
  </si>
  <si>
    <t>Vyrovnání nerovností podkladu vnitřních omítaných ploch tmelem, tloušťky do 2 mm pilířů nebo sloupů</t>
  </si>
  <si>
    <t>-28326519</t>
  </si>
  <si>
    <t>,,sloupy -pod vyrovnávku z 30%,,</t>
  </si>
  <si>
    <t>51,30/100*30</t>
  </si>
  <si>
    <t>73,031/100*30</t>
  </si>
  <si>
    <t>43</t>
  </si>
  <si>
    <t>613311131</t>
  </si>
  <si>
    <t>Potažení vnitřních ploch štukem tloušťky do 3 mm svislých konstrukcí pilířů nebo sloupů</t>
  </si>
  <si>
    <t>261623511</t>
  </si>
  <si>
    <t>44</t>
  </si>
  <si>
    <t>622135011</t>
  </si>
  <si>
    <t>Vyrovnání nerovností podkladu vnějších omítaných ploch tmelem, tloušťky do 2 mm stěn</t>
  </si>
  <si>
    <t>-1533029092</t>
  </si>
  <si>
    <t xml:space="preserve">Poznámka k souboru cen:_x000D_
1. V cenách nejsou započteny náklady na případné vkládání výztuže do vyrovnávací vrstvy; tyto se ocení cenami souboru cen 62.-14-10.. Potažení vnějších ploch pletivem v části A04, katalogu 801-1 Budovy a haly - zděné a monolitické. 2. Ceny -5011 nelze použít, je-li předepsáno vkládání výztužné tkaniny; náklady se ocení cenami 62. 14-1001 v části A04, katalogu 801-1 Budovy a haly - zděné a monolitické. 3. Ceny lze použít i pro ocenění vyrovnání nerovností podkladu ploch určených k omítání u novostaveb. 4. Vyrovnáním se rozumí: a) vrstva omítky pro vyrovnání nerovností podkladu (výtluků apod.), b) vrstva omítky pro vyrovnání křivě postavené zdi, v tomto případě se uvádí průměrná tloušťka vrstvy omítky. </t>
  </si>
  <si>
    <t>(12,25+9,30)*8,30</t>
  </si>
  <si>
    <t>(2,40+12,50+2,40)*7,40</t>
  </si>
  <si>
    <t>(9,30+12,25)*8,30</t>
  </si>
  <si>
    <t>odpočet otvorů</t>
  </si>
  <si>
    <t>-1,50*1,80*5</t>
  </si>
  <si>
    <t>-2,10*1,80*8</t>
  </si>
  <si>
    <t>-1,50*2,40*8</t>
  </si>
  <si>
    <t>-2,40*2,40*8</t>
  </si>
  <si>
    <t>-1*(2-0,50)</t>
  </si>
  <si>
    <t>-1,50*(2,80-0,50)*3</t>
  </si>
  <si>
    <t>přípočet ostění</t>
  </si>
  <si>
    <t>(1,50+1,80+1,80)*0,15*5</t>
  </si>
  <si>
    <t>(2,10+1,80+1,80)*0,15*8</t>
  </si>
  <si>
    <t>(1,50+2,40+2,40)*0,15*8</t>
  </si>
  <si>
    <t>(2,10+2,40+2,40)*0,15*8</t>
  </si>
  <si>
    <t>(1+2+2)*0,15*2</t>
  </si>
  <si>
    <t>(1,50+2,80+2,80)*0,15*3</t>
  </si>
  <si>
    <t>atika-vnitřní strana</t>
  </si>
  <si>
    <t>12,64*0,80*2</t>
  </si>
  <si>
    <t>sokl</t>
  </si>
  <si>
    <t>(12,25+9,30)*0,60</t>
  </si>
  <si>
    <t>(2,40+12,50+2,40)*0,60</t>
  </si>
  <si>
    <t>(9,30+12,25)*0,60</t>
  </si>
  <si>
    <t>-1*0,50</t>
  </si>
  <si>
    <t>-1,50*0,50*3</t>
  </si>
  <si>
    <t>45</t>
  </si>
  <si>
    <t>622211021</t>
  </si>
  <si>
    <t>Montáž kontaktního zateplení z polystyrenových desek nebo z kombinovaných desek na vnější stěny, tloušťky desek přes 80 do 120 mm</t>
  </si>
  <si>
    <t>1046573349</t>
  </si>
  <si>
    <t xml:space="preserve">Poznámka k souboru cen:_x000D_
1. V cenách jsou započteny náklady na: a) upevnění desek lepením a talířovými hmoždinkami, b) přestěrkování izolačních desek, c) vložení sklovláknité výztužné tkaniny. 2. V cenách nejsou započteny náklady na: a) dodávku desek tepelné izolace; tyto se ocení ve specifikaci, ztratné lze stanovit ve výši 2%, b) provedení konečné povrchové úpravy: - vrchní tenkovrstvou omítkou, tyto se ocení příslušnými cenami této části katalogu - nátěrem; tyto se ocení příslušnými cenami části A07 katalogu 800-783 - keramickým obkladem; tyto se ocení příslušnými cenami souboru cen části A01 katalogu 800-781 Obklady keramické, c) osazení lišt; tyto se ocení příslušnými cenami této části katalogu. 3. V cenách -1101 a -1105 jsou započteny náklady na osazení a dodávku tepelněizolačních zátek v počtu 9 ks/m2 pro podhledy a 6 ks/m2 pro stěny. 4. Kombinovaná deska je např. sendvičově uspořádaná deska tvořena izolačním jádrem z grafitového polystyrenu a krycí deskou z minerální vlny. </t>
  </si>
  <si>
    <t>46</t>
  </si>
  <si>
    <t>283763720</t>
  </si>
  <si>
    <t>deska z polystyrénu XPS, hrana rovná, polo či pero drážka a hladký povrch 1250 x 600 x 100 mm</t>
  </si>
  <si>
    <t>994089440</t>
  </si>
  <si>
    <t>Poznámka k položce:
lambda=0,036 [W / m K]</t>
  </si>
  <si>
    <t>33,4908153576472*1,02 'Přepočtené koeficientem množství</t>
  </si>
  <si>
    <t>47</t>
  </si>
  <si>
    <t>622211031</t>
  </si>
  <si>
    <t>Montáž kontaktního zateplení z polystyrenových desek nebo z kombinovaných desek na vnější stěny, tloušťky desek přes 120 do 160 mm</t>
  </si>
  <si>
    <t>1375667918</t>
  </si>
  <si>
    <t>12,85*8,40*2</t>
  </si>
  <si>
    <t>(9,30+2,40+12,80+2,40+9,30)*7,40</t>
  </si>
  <si>
    <t xml:space="preserve"> zateplení atiky</t>
  </si>
  <si>
    <t>12,64*(0,80+0,60)*2</t>
  </si>
  <si>
    <t>48</t>
  </si>
  <si>
    <t>283759510</t>
  </si>
  <si>
    <t>deska fasádní polystyrénová EPS 70 F 1000 x 500 x 140 mm</t>
  </si>
  <si>
    <t>256514687</t>
  </si>
  <si>
    <t>Poznámka k položce:
lambda=0,039 [W / m K]</t>
  </si>
  <si>
    <t>388,682*1,02 'Přepočtené koeficientem množství</t>
  </si>
  <si>
    <t>49</t>
  </si>
  <si>
    <t>622252001</t>
  </si>
  <si>
    <t>Montáž lišt kontaktního zateplení zakládacích soklových připevněných hmoždinkami</t>
  </si>
  <si>
    <t>870042531</t>
  </si>
  <si>
    <t xml:space="preserve">Poznámka k souboru cen:_x000D_
1. V cenách jsou započteny náklady na osazení lišt. 2. V cenách nejsou započteny náklady dodávku lišt; tyto se ocení ve specifikaci. Ztratné lze stanovit ve výši 5%. 3. Položku -2002 nelze použít v případě montáže lišt kontaktního zateplení ostění nebo nadpraží, kde jsou náklady na osazení rohovníků již započteny. </t>
  </si>
  <si>
    <t>12,25+9,30+2,40+12,50+2,40+9,30+12,25</t>
  </si>
  <si>
    <t>50</t>
  </si>
  <si>
    <t>590516340</t>
  </si>
  <si>
    <t>lišta zakládací pro telpelně izolační desky do roviny 143 mm tl.1,0mm</t>
  </si>
  <si>
    <t>1747554275</t>
  </si>
  <si>
    <t>51</t>
  </si>
  <si>
    <t>622252002</t>
  </si>
  <si>
    <t>Montáž lišt kontaktního zateplení ostatních stěnových, dilatačních apod. lepených do tmelu</t>
  </si>
  <si>
    <t>605972672</t>
  </si>
  <si>
    <t>208+55,65</t>
  </si>
  <si>
    <t>52</t>
  </si>
  <si>
    <t>590514760</t>
  </si>
  <si>
    <t>profil okenní začišťovací se sklovláknitou armovací tkaninou 9 mm/2,4 m</t>
  </si>
  <si>
    <t>-296453321</t>
  </si>
  <si>
    <t>Poznámka k položce:
délka 2,4 m, přesah tkaniny 100 mm</t>
  </si>
  <si>
    <t>(1,50+1,80+1,80)*5</t>
  </si>
  <si>
    <t>(2,10+1,80+1,80)*8</t>
  </si>
  <si>
    <t>(1,50+2,40+2,40)*8</t>
  </si>
  <si>
    <t>(2,10+2,40+2,40)*8</t>
  </si>
  <si>
    <t>(1+2+2)*2</t>
  </si>
  <si>
    <t>(1,50+2,80+2,80)*3</t>
  </si>
  <si>
    <t>208*1,05 'Přepočtené koeficientem množství</t>
  </si>
  <si>
    <t>53</t>
  </si>
  <si>
    <t>590514820</t>
  </si>
  <si>
    <t>lišta rohová Al ,10/15 cm s tkaninou bal. 2,5 m</t>
  </si>
  <si>
    <t>693692620</t>
  </si>
  <si>
    <t>8,80+8,80+7,90+7,90+8,80+8,80+2</t>
  </si>
  <si>
    <t>53*1,05 'Přepočtené koeficientem množství</t>
  </si>
  <si>
    <t>54</t>
  </si>
  <si>
    <t>622325102</t>
  </si>
  <si>
    <t>Oprava vápenocementové omítky vnějších ploch stupně členitosti 1 hladké stěn, v rozsahu opravované plochy přes 10 do 30%</t>
  </si>
  <si>
    <t>474025582</t>
  </si>
  <si>
    <t>12,50*8,80*2</t>
  </si>
  <si>
    <t>(9,30+2,40+12,50+2,40+9,3)*7,70</t>
  </si>
  <si>
    <t>-2,10*2,40*8</t>
  </si>
  <si>
    <t>-1*2*2</t>
  </si>
  <si>
    <t>-1,50*2,80*3</t>
  </si>
  <si>
    <t>přípočet ostění(bez zazdívaných otvorů)</t>
  </si>
  <si>
    <t>(1,50+1,80+1,80)*0,15*7</t>
  </si>
  <si>
    <t>(1,50+2,40+2,40)*0,15*6</t>
  </si>
  <si>
    <t>(2,05+1,50+2,05)*0,15</t>
  </si>
  <si>
    <t>(1,50+2,50+2,50)*0,15</t>
  </si>
  <si>
    <t>3.NP-část nad plochou střechou</t>
  </si>
  <si>
    <t>30,90*(3,10+0,50)</t>
  </si>
  <si>
    <t>-1,20*1,80*6</t>
  </si>
  <si>
    <t>-1,20*1,60*2</t>
  </si>
  <si>
    <t>-0,60*0,90*2</t>
  </si>
  <si>
    <t>-1,25*2,10</t>
  </si>
  <si>
    <t>(1,20+1,80+1,80)*0,15*6</t>
  </si>
  <si>
    <t>(1,20+1,60+1,60)*0,15*2</t>
  </si>
  <si>
    <t>(0,60+0,90+0,90)*0,15*2</t>
  </si>
  <si>
    <t>(1,25+2,10+2,10)*0,30</t>
  </si>
  <si>
    <t>55</t>
  </si>
  <si>
    <t>622511121</t>
  </si>
  <si>
    <t>Omítka tenkovrstvá akrylátová vnějších ploch probarvená, včetně penetrace podkladu mozaiková hrubozrnná stěn</t>
  </si>
  <si>
    <t>333821101</t>
  </si>
  <si>
    <t>56</t>
  </si>
  <si>
    <t>622521011</t>
  </si>
  <si>
    <t>Omítka tenkovrstvá silikátová vnějších ploch probarvená, včetně penetrace podkladu zrnitá, tloušťky 1,5 mm stěn</t>
  </si>
  <si>
    <t>-1302023617</t>
  </si>
  <si>
    <t>atika</t>
  </si>
  <si>
    <t>57</t>
  </si>
  <si>
    <t>629135101</t>
  </si>
  <si>
    <t>Vyrovnávací vrstva z cementové malty pod klempířskými prvky šířky do 150 mm</t>
  </si>
  <si>
    <t>1620493306</t>
  </si>
  <si>
    <t>1,50*5+2,10*8+1,50*8+2,10*8</t>
  </si>
  <si>
    <t>fasáda nad plochou střechou</t>
  </si>
  <si>
    <t>1,20*6+1,20*2+0,60*2</t>
  </si>
  <si>
    <t>58</t>
  </si>
  <si>
    <t>631311115</t>
  </si>
  <si>
    <t>Mazanina z betonu prostého bez zvýšených nároků na prostředí tl. přes 50 do 80 mm tř. C 20/25</t>
  </si>
  <si>
    <t>-253908341</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</si>
  <si>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</si>
  <si>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,,P1,P2 - ochranná mazanina,,</t>
  </si>
  <si>
    <t>(12-0,70)*(31,10-0,70)*0,06</t>
  </si>
  <si>
    <t>2,30*(12,50-0,40)*0,06</t>
  </si>
  <si>
    <t>,,P1,P2 - roznášecí mazanina,,</t>
  </si>
  <si>
    <t>(3,3+3,3+54,59+37,3+10,51+10,45+16,77+16,23+16,22)*0,05</t>
  </si>
  <si>
    <t>(16,77+16,23+16,22+3,12+1,6+7,8+14,58+4,07+1,8+1,8)*0,05</t>
  </si>
  <si>
    <t>(1,8+1,69+6,5+3,76+1,62+2,07+3,87+13,15)*0,05</t>
  </si>
  <si>
    <t>(29,42+27,12+8,3+5,06+4,25+1,58+1,35+1,8)*0,05</t>
  </si>
  <si>
    <t>59</t>
  </si>
  <si>
    <t>631319171</t>
  </si>
  <si>
    <t>Příplatek k cenám mazanin za stržení povrchu spodní vrstvy mazaniny latí před vložením výztuže nebo pletiva pro tl. obou vrstev mazaniny přes 50 do 80 mm</t>
  </si>
  <si>
    <t>656680612</t>
  </si>
  <si>
    <t xml:space="preserve">Poznámka k souboru cen:_x000D_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</si>
  <si>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60</t>
  </si>
  <si>
    <t>631362021</t>
  </si>
  <si>
    <t>Výztuž mazanin ze svařovaných sítí z drátů typu KARI</t>
  </si>
  <si>
    <t>-1952749445</t>
  </si>
  <si>
    <t xml:space="preserve"> KARI 150/150/4</t>
  </si>
  <si>
    <t>(3,3+3,3+54,59+37,3+10,51+10,45+16,77+16,23+16,22)*1,35/1000</t>
  </si>
  <si>
    <t>(16,77+16,23+16,22+3,12+1,6+7,8+14,58+4,07+1,8+1,8)*1,35/1000</t>
  </si>
  <si>
    <t>(1,8+1,69+6,5+3,76+1,62+2,07+3,87+13,15)*1,35/1000</t>
  </si>
  <si>
    <t>(29,42+27,12+8,3+5,06+4,25+1,58+1,35+1,8)*1,35/1000</t>
  </si>
  <si>
    <t>61</t>
  </si>
  <si>
    <t>632481213</t>
  </si>
  <si>
    <t>Separační vrstva k oddělení podlahových vrstev z polyetylénové fólie</t>
  </si>
  <si>
    <t>-1224128984</t>
  </si>
  <si>
    <t>,,P2,,</t>
  </si>
  <si>
    <t>37,3+10,51+10,45+16,77+16,23+16,22+16,77+16,23+16,22+14,58+4,07+6,50+4,25</t>
  </si>
  <si>
    <t>62</t>
  </si>
  <si>
    <t>636311111</t>
  </si>
  <si>
    <t>Kladení dlažby z betonových dlaždic na sucho na terče z umělé hmoty o rozměru dlažby 40x40 cm, o výšce terče do 25 mm</t>
  </si>
  <si>
    <t>-1769924471</t>
  </si>
  <si>
    <t xml:space="preserve">Poznámka k souboru cen:_x000D_
1. V cenách jsou započteny i náklady na rozmístění terčů na připravenou podkladní konstrukci a položení dlažebních prvků na připravené terče. 2. Dodání dlaždic se oceňuje ve specifikaci. Ztratné lze stanovit ve výši 2 %. </t>
  </si>
  <si>
    <t>3.NP</t>
  </si>
  <si>
    <t>30,170*12,50+12,50*2,35</t>
  </si>
  <si>
    <t>63</t>
  </si>
  <si>
    <t>592453200</t>
  </si>
  <si>
    <t>dlažba desková betonová hladká 40x40x4,5 cm šedá</t>
  </si>
  <si>
    <t>1024305764</t>
  </si>
  <si>
    <t>406,5*1,02 'Přepočtené koeficientem množství</t>
  </si>
  <si>
    <t>64</t>
  </si>
  <si>
    <t>642942611</t>
  </si>
  <si>
    <t>Osazování zárubní nebo rámů kovových dveřních lisovaných nebo z úhelníků bez dveřních křídel, na montážní pěnu, plochy otvoru do 2,5 m2</t>
  </si>
  <si>
    <t>-829378512</t>
  </si>
  <si>
    <t xml:space="preserve">Poznámka k souboru cen:_x000D_
1. Ceny lze použít i pro osazování zárubní a rámů do stěn z prefadílců např. pórobetonových nebo sesazovaných, které se provádí současně nebo bezprostředně po osazení stěnových dílců; podobně platí u konstrukcí zděných přes 150 mm tloušťky, kde se osazování provádí převážně až po jejich vyzdění. 2. Ceny lze použít i pro osazení ocelových rámů na maltu určených pro zasklívání sklem profilovaným oceňované cenami katalogu 800-787 Zasklívání. 3. V cenách jsou započteny i náklady na kotvení rámů do zdiva. 4. Ceny jsou určeny pro jakýkoliv způsob provádění (např. bodovým přivařením k obnažené výztuži, uklínováním, zalitím pracen apod.). 5. V cenách nejsou započteny náklady na dodávku zárubní nebo rámů, které se oceňují ve specifikaci. </t>
  </si>
  <si>
    <t>,,viz tabulka prvků,,</t>
  </si>
  <si>
    <t>2+4+4+6+4+9+8+9-2-3-5-1</t>
  </si>
  <si>
    <t>65</t>
  </si>
  <si>
    <t>553313480</t>
  </si>
  <si>
    <t>zárubeň ocelová pro porobeton 100 700 L/P</t>
  </si>
  <si>
    <t>-2045759316</t>
  </si>
  <si>
    <t>66</t>
  </si>
  <si>
    <t>553313820</t>
  </si>
  <si>
    <t>zárubeň ocelová pro porobeton 150 700 L/P</t>
  </si>
  <si>
    <t>2117254867</t>
  </si>
  <si>
    <t>67</t>
  </si>
  <si>
    <t>553313840</t>
  </si>
  <si>
    <t>zárubeň ocelová pro porobeton 150 800 L/P</t>
  </si>
  <si>
    <t>-2083064036</t>
  </si>
  <si>
    <t>68</t>
  </si>
  <si>
    <t>553313860</t>
  </si>
  <si>
    <t>zárubeň ocelová pro porobeton 150 900 L/P</t>
  </si>
  <si>
    <t>456333989</t>
  </si>
  <si>
    <t>69</t>
  </si>
  <si>
    <t>642942721</t>
  </si>
  <si>
    <t>Osazování zárubní nebo rámů kovových dveřních lisovaných nebo z úhelníků bez dveřních křídel, na montážní pěnu, plochy otvoru přes 2,5 do 4,5 m2</t>
  </si>
  <si>
    <t>1371371086</t>
  </si>
  <si>
    <t>1+1</t>
  </si>
  <si>
    <t>70</t>
  </si>
  <si>
    <t>553313920.1</t>
  </si>
  <si>
    <t>Zárubně kovové zárubně ocelové pro pórobeton YH 150 1600 dvoukřídlá</t>
  </si>
  <si>
    <t>-1717591700</t>
  </si>
  <si>
    <t>71</t>
  </si>
  <si>
    <t>642945112</t>
  </si>
  <si>
    <t>Osazování ocelových zárubní protipožárních nebo protiplynových dveří do vynechaného otvoru, s obetonováním, dveří dvoukřídlových přes 2,5 do 6,5 m2</t>
  </si>
  <si>
    <t>-1309340576</t>
  </si>
  <si>
    <t xml:space="preserve">Poznámka k souboru cen:_x000D_
1. Ceny jsou určeny pro jakýkoliv způsob provedení, např. s uklínováním, s případným přivařením k obnažené výztuži, se zalitím, resp. zabetonováním, včetně bednění. 2. V cenách jsou započteny i náklady na manipulační dopravu, na kotvení zárubně do zdiva. 3. V cenách není započtena dodávka zárubní, která se oceňuje ve specifikaci. 4. Vyvěšení a zavěšení dveřního křídla (křídel) je započteno v cenách za osazení. 5. Ceny lze použít i pro osazení zárubně včetně křídla (křídel), které nelze vyvěsit. 6. Kompletace zárubně s křídlem (křídly) se ocení cenami katalogu PSV 800-767 Konstrukce zámečnické - montáž. </t>
  </si>
  <si>
    <t>72</t>
  </si>
  <si>
    <t>553314260</t>
  </si>
  <si>
    <t>zárubeň ocelová pro porobeton s drážkou 150 1450 dvoukřídlá</t>
  </si>
  <si>
    <t>-852711521</t>
  </si>
  <si>
    <t>73</t>
  </si>
  <si>
    <t>553314260.1</t>
  </si>
  <si>
    <t>Zárubně kovové zárubně ocelové pro pórobeton - s těsněním, kapsové závěsy YH 150 DV 1450 dvoukřídlá</t>
  </si>
  <si>
    <t>-1005540347</t>
  </si>
  <si>
    <t>Ostatní konstrukce a práce, bourání</t>
  </si>
  <si>
    <t>74</t>
  </si>
  <si>
    <t>916131113</t>
  </si>
  <si>
    <t>Osazení silničního obrubníku betonového se zřízením lože, s vyplněním a zatřením spár cementovou maltou ležatého s boční opěrou z betonu prostého tř. C 12/15, do lože z betonu prostého téže značky</t>
  </si>
  <si>
    <t>-1677083441</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</si>
  <si>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</si>
  <si>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,,komunikace před objektem,,</t>
  </si>
  <si>
    <t>75</t>
  </si>
  <si>
    <t>592174690</t>
  </si>
  <si>
    <t>obrubník betonový silniční přechodový L + P vibrolisovaný 100x15x15-25 cm</t>
  </si>
  <si>
    <t>-1350140992</t>
  </si>
  <si>
    <t>31,3*1,02 'Přepočtené koeficientem množství</t>
  </si>
  <si>
    <t>76</t>
  </si>
  <si>
    <t>919735123</t>
  </si>
  <si>
    <t>Řezání stávajícího betonového krytu nebo podkladu hloubky přes 100 do 150 mm</t>
  </si>
  <si>
    <t>-606310239</t>
  </si>
  <si>
    <t xml:space="preserve">Poznámka k souboru cen:_x000D_
1. V cenách jsou započteny i náklady na spotřebu vody. </t>
  </si>
  <si>
    <t>,,řezání chodníku pro zateplení soklu,,</t>
  </si>
  <si>
    <t>15,3+0,6+0,6+31,1+0,6+0,6+15,3+0,6+0,6</t>
  </si>
  <si>
    <t>77</t>
  </si>
  <si>
    <t>938902123</t>
  </si>
  <si>
    <t>Čištění nádrží, ploch dřevěných nebo betonových konstrukcí, potrubí ploch betonových konstrukcí ocelovými kartáči</t>
  </si>
  <si>
    <t>1942464220</t>
  </si>
  <si>
    <t xml:space="preserve">Poznámka k souboru cen:_x000D_
1. V ceně -1131 jsou započteny i náklady na rozpojení bahna a naložení, ruční přemístění vodorovné za prvních 10 m, svislé za prvních 3,5 m, ztížení prací při rozmáčení. 2. V ceně -1132 jsou započteny i náklady na odstranění zbytků nečistot zametením nebo seškrábáním včetně naložení, ruční vodorovné přemístění za prvních 10 m, svislé přemístění za prvních 3,5 m, opláchnutí vyčištěných míst proudem tlakové vody. 3. V ceně -1150, -1151 jsou započteny i náklady na vodorovné přemístění m3 bahna za každých dalších 10 m, nebo svislé přemístění za každých 3,5 m nad základní přemístění započítané v cenách -1131 a -1132. 4. V cenách -1150 a -1151 nejsou započteny náklady na odvoz bahna auty. Toto vodorovné přemístění se oceňuje cenami ceníku 800-1 Zemní práce. 5. Množství měrných jednotek se určuje u cen: a) 1131, -1150, -1151 za m3 odstraňovaného nerozpojeného bahna; b) 1132, -2121, -2122, -2123 v m2 očištěné plochy. </t>
  </si>
  <si>
    <t>,,sloupy 1.NP+2.NP,,</t>
  </si>
  <si>
    <t>51,30+73,031</t>
  </si>
  <si>
    <t>78</t>
  </si>
  <si>
    <t>941211111</t>
  </si>
  <si>
    <t>Montáž lešení řadového rámového lehkého pracovního s podlahami s provozním zatížením tř. 3 do 200 kg/m2 šířky tř. SW06 přes 0,6 do 0,9 m, výšky do 10 m</t>
  </si>
  <si>
    <t>650171115</t>
  </si>
  <si>
    <t xml:space="preserve">Poznámka k souboru cen:_x000D_
1. V ceně jsou započteny i náklady na kotvení lešení. 2. Montáž lešení řadového rámového lehkého výšky přes 40 m se oceňuje individuálně. 3. Šířkou se rozumí půdorysná vzdálenost, měřená od vnitřního líce sloupků zábradlí k protilehlému volnému okraji podlahy nebo mezi vnitřními líci. </t>
  </si>
  <si>
    <t>(12,25+9,30)*(8,80-1,80)</t>
  </si>
  <si>
    <t>(2,40+12,50+2,40)*(7,70-1,80)</t>
  </si>
  <si>
    <t>(9,30+12,25)*(8,80-1,80)</t>
  </si>
  <si>
    <t>79</t>
  </si>
  <si>
    <t>941211211</t>
  </si>
  <si>
    <t>Montáž lešení řadového rámového lehkého pracovního s podlahami s provozním zatížením tř. 3 do 200 kg/m2 Příplatek za první a každý další den použití lešení k ceně -1111 nebo -1112</t>
  </si>
  <si>
    <t>35982438</t>
  </si>
  <si>
    <t>403,77*60</t>
  </si>
  <si>
    <t>80</t>
  </si>
  <si>
    <t>941211811</t>
  </si>
  <si>
    <t>Demontáž lešení řadového rámového lehkého pracovního s provozním zatížením tř. 3 do 200 kg/m2 šířky tř. SW06 přes 0,6 do 0,9 m, výšky do 10 m</t>
  </si>
  <si>
    <t>-795835711</t>
  </si>
  <si>
    <t xml:space="preserve">Poznámka k souboru cen:_x000D_
1. Demontáž lešení řadového rámového lehkého výšky přes 40 m se oceňuje individuálně. </t>
  </si>
  <si>
    <t>81</t>
  </si>
  <si>
    <t>949101111</t>
  </si>
  <si>
    <t>Lešení pomocné pracovní pro objekty pozemních staveb pro zatížení do 150 kg/m2, o výšce lešeňové podlahy do 1,9 m</t>
  </si>
  <si>
    <t>-1815680634</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</si>
  <si>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</si>
  <si>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3,3+3,3+54,59+37,3+10,51+10,45+16,77+16,23+16,22</t>
  </si>
  <si>
    <t>16,77+16,23+16,22+3,12+1,6+7,8+14,58+4,07+1,8+1,8</t>
  </si>
  <si>
    <t>1,8+1,69+6,5+3,76+1,62+2,07+3,87+13,15</t>
  </si>
  <si>
    <t>29,42+27,12+8,3+5,06+4,25+1,58+1,35+1,8</t>
  </si>
  <si>
    <t>5,79+86,77</t>
  </si>
  <si>
    <t>5,3+16,8+218,36+5,06+3,98+1,82+1,82+2,15+8,46</t>
  </si>
  <si>
    <t>1,49+1,83+4,05+4,16+13,3</t>
  </si>
  <si>
    <t>30,90*0,90</t>
  </si>
  <si>
    <t>82</t>
  </si>
  <si>
    <t>952901111</t>
  </si>
  <si>
    <t>Vyčištění budov nebo objektů před předáním do užívání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při světlé výšce podlaží do 4 m</t>
  </si>
  <si>
    <t>-1214450458</t>
  </si>
  <si>
    <t xml:space="preserve">Poznámka k souboru cen:_x000D_
1. Cena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t>
  </si>
  <si>
    <t>83</t>
  </si>
  <si>
    <t>953941711</t>
  </si>
  <si>
    <t>Osazení drobných kovových výrobků bez jejich dodání s vysekáním kapes pro upevňovací prvky se zazděním, zabetonováním nebo zalitím objímek nebo držáků, ve zdivu cihelném</t>
  </si>
  <si>
    <t>-1909401614</t>
  </si>
  <si>
    <t xml:space="preserve">Poznámka k souboru cen:_x000D_
1. V cenách nejsou započteny náklady na dodání poklopů, rohoží, ventilací a drobných kovových výrobků, tyto se oceňují ve specifikaci. </t>
  </si>
  <si>
    <t>,,pro hasicí přístroje,,</t>
  </si>
  <si>
    <t>4*2+3*2</t>
  </si>
  <si>
    <t>84</t>
  </si>
  <si>
    <t>449321130</t>
  </si>
  <si>
    <t>přístroj hasicí ruční práškový 6 kg</t>
  </si>
  <si>
    <t>-753190092</t>
  </si>
  <si>
    <t>85</t>
  </si>
  <si>
    <t>449322110</t>
  </si>
  <si>
    <t>přístroj hasicí ruční sněhový 5 kg</t>
  </si>
  <si>
    <t>215510894</t>
  </si>
  <si>
    <t>86</t>
  </si>
  <si>
    <t>953951111</t>
  </si>
  <si>
    <t>Dodání a osazení špalíků ve stěnách, velikosti do 70x70x50 mm</t>
  </si>
  <si>
    <t>1287578692</t>
  </si>
  <si>
    <t>4*4+4*3</t>
  </si>
  <si>
    <t>87</t>
  </si>
  <si>
    <t>962031132</t>
  </si>
  <si>
    <t>Bourání příček z cihel, tvárnic nebo příčkovek z cihel pálených, plných nebo dutých na maltu vápennou nebo vápenocementovou, tl. do 100 mm</t>
  </si>
  <si>
    <t>1660953108</t>
  </si>
  <si>
    <t>(3,45*3,25*4)-(0,60*1,97*6)</t>
  </si>
  <si>
    <t>0,95*3,25*2</t>
  </si>
  <si>
    <t>(1,45*3,25)-(0,80*1,97)</t>
  </si>
  <si>
    <t>(2*3,25)-(0,80*1,97)</t>
  </si>
  <si>
    <t>5,60*3</t>
  </si>
  <si>
    <t>88</t>
  </si>
  <si>
    <t>962031133</t>
  </si>
  <si>
    <t>Bourání příček z cihel, tvárnic nebo příčkovek z cihel pálených, plných nebo dutých na maltu vápennou nebo vápenocementovou, tl. do 150 mm</t>
  </si>
  <si>
    <t>1617380731</t>
  </si>
  <si>
    <t>,,barový pult,,</t>
  </si>
  <si>
    <t>6,50*1,25+0,55*0,80*5</t>
  </si>
  <si>
    <t>89</t>
  </si>
  <si>
    <t>962032231</t>
  </si>
  <si>
    <t>Bourání zdiva nadzákladového z cihel nebo tvárnic z cihel pálených nebo vápenopískových, na maltu vápennou nebo vápenocementovou, objemu přes 1 m3</t>
  </si>
  <si>
    <t>1644898541</t>
  </si>
  <si>
    <t xml:space="preserve">Poznámka k souboru cen:_x000D_
1. Bourání pilířů o průřezu přes 0,36 m2 se oceňuje příslušnými cenami -2230, -2231, -2240, -2241,-2253 a -2254 jako bourání zdiva nadzákladového cihelného. </t>
  </si>
  <si>
    <t>2*3,25*0,17</t>
  </si>
  <si>
    <t>(2,40*3,25*0,17)-(0,80*1,97*0,17)</t>
  </si>
  <si>
    <t>(5,60*3,25*0,17)-(1,10*1,97*0,17)-(0,80*1,97*0,17)</t>
  </si>
  <si>
    <t>3,92*3,30*0,17</t>
  </si>
  <si>
    <t>12,40*3,55*0,17</t>
  </si>
  <si>
    <t>5,55*3,27*0,17</t>
  </si>
  <si>
    <t>(6,45*3,25*0,17)-(0,80*1,97*0,17*2)</t>
  </si>
  <si>
    <t>(2*3,25*0,17)-(0,80*1,97*0,17)</t>
  </si>
  <si>
    <t>3,45*3,25*0,17</t>
  </si>
  <si>
    <t>3,21*3,25*0,17</t>
  </si>
  <si>
    <t>5,60*3*0,17</t>
  </si>
  <si>
    <t>(2,93*3,30*0,17)-(0,80*1,97*0,17)</t>
  </si>
  <si>
    <t>3.NP - obezdívka instalační šachty</t>
  </si>
  <si>
    <t>(1,20+7,25+1,20)*1,75*0,175</t>
  </si>
  <si>
    <t>3.NP - zděná atika</t>
  </si>
  <si>
    <t>8,975*1,10*0,325+3,825*1,40*0,325+11,85*1,40*0,325</t>
  </si>
  <si>
    <t>3,825*1,40*0,325+8,975*1,10*0,325</t>
  </si>
  <si>
    <t>90</t>
  </si>
  <si>
    <t>962032253</t>
  </si>
  <si>
    <t>Bourání zdiva nadzákladového z cihel nebo tvárnic z tvárnic cementových, na maltu cementovou, objemu do 1 m3</t>
  </si>
  <si>
    <t>-487110188</t>
  </si>
  <si>
    <t>0,60*1,80*0,41</t>
  </si>
  <si>
    <t>1,20*1,80*0,41</t>
  </si>
  <si>
    <t>,,zděné prahy pro zvýšení podhledu ve 2.NP,,</t>
  </si>
  <si>
    <t>(6,40*0,30*0,40)*11</t>
  </si>
  <si>
    <t>(5,60*0,30*0,40)*2</t>
  </si>
  <si>
    <t>91</t>
  </si>
  <si>
    <t>962032254</t>
  </si>
  <si>
    <t>Bourání zdiva nadzákladového z cihel nebo tvárnic z tvárnic cementových, na maltu cementovou, objemu přes 1 m3</t>
  </si>
  <si>
    <t>1086853870</t>
  </si>
  <si>
    <t>2,10*1,80*0,41*6</t>
  </si>
  <si>
    <t>4,05*3*0,17-0,60*1,97*0,17</t>
  </si>
  <si>
    <t>3,20*3*0,17</t>
  </si>
  <si>
    <t>1,50*2,40*0,35*2</t>
  </si>
  <si>
    <t>2,10*2,40*0,35*8</t>
  </si>
  <si>
    <t>92</t>
  </si>
  <si>
    <t>962032314</t>
  </si>
  <si>
    <t>Bourání zdiva nadzákladového z cihel nebo tvárnic pilířů cihelných průřezu do 0,36 m2</t>
  </si>
  <si>
    <t>1111414879</t>
  </si>
  <si>
    <t>0,55*0,23*3,25</t>
  </si>
  <si>
    <t>,,2.NP,,-zděná přizdívka</t>
  </si>
  <si>
    <t>0,30*0,40*3,90</t>
  </si>
  <si>
    <t>0,40*0,175*3,90</t>
  </si>
  <si>
    <t>0,40*0,175*3,65</t>
  </si>
  <si>
    <t>0,40*0,40*3,65</t>
  </si>
  <si>
    <t>0,30*0,30*3,65*4</t>
  </si>
  <si>
    <t>93</t>
  </si>
  <si>
    <t>962042320</t>
  </si>
  <si>
    <t>Bourání zdiva z betonu prostého nadzákladového objemu do 1 m3</t>
  </si>
  <si>
    <t>2135631355</t>
  </si>
  <si>
    <t xml:space="preserve">Poznámka k souboru cen:_x000D_
1. Bourání pilířů o průřezu přes 0,36 m2 se oceňuje cenami -2320 a - 2321 jako bourání zdiva nadzákladového z betonu prostého. </t>
  </si>
  <si>
    <t>,,betonový blok,,</t>
  </si>
  <si>
    <t>1,10*0,50*0,85</t>
  </si>
  <si>
    <t>,,podezdívka venkovního oplocení,,</t>
  </si>
  <si>
    <t>(2,10+12,50+9,30+7,80)*0,20*0,30</t>
  </si>
  <si>
    <t>94</t>
  </si>
  <si>
    <t>962081131</t>
  </si>
  <si>
    <t>Bourání zdiva příček nebo vybourání otvorů ze skleněných tvárnic, tl. do 100 mm</t>
  </si>
  <si>
    <t>2106556440</t>
  </si>
  <si>
    <t>,,2.NP,,-sklobetonová výplň</t>
  </si>
  <si>
    <t>1,25*2,12*5</t>
  </si>
  <si>
    <t>95</t>
  </si>
  <si>
    <t>963012510</t>
  </si>
  <si>
    <t>Bourání stropů z desek nebo panelů železobetonových prefabrikovaných s dutinami z desek, š. do 300 mm tl. do 140 mm</t>
  </si>
  <si>
    <t>2010550010</t>
  </si>
  <si>
    <t xml:space="preserve">Poznámka k souboru cen:_x000D_
1. Bourání stropů z panelů plných se oceňuje cenami souboru cen 963 05-1 . Bourání železobetonových stropů. </t>
  </si>
  <si>
    <t>,,2.NP-zvýšená podlaha,,</t>
  </si>
  <si>
    <t>12,40*6,35*0,08</t>
  </si>
  <si>
    <t>,,3.NP-stropní desky instalační šachty,,</t>
  </si>
  <si>
    <t>7,25*1,50*0,08</t>
  </si>
  <si>
    <t>96</t>
  </si>
  <si>
    <t>963012520</t>
  </si>
  <si>
    <t>Bourání stropů z desek nebo panelů železobetonových prefabrikovaných s dutinami z panelů, š. přes 300 mm tl. přes 140 mm</t>
  </si>
  <si>
    <t>433804666</t>
  </si>
  <si>
    <t>2,10*0,60*0,25*4</t>
  </si>
  <si>
    <t>5,70*1,20*0,25*3</t>
  </si>
  <si>
    <t>97</t>
  </si>
  <si>
    <t>963042819</t>
  </si>
  <si>
    <t>Bourání schodišťových stupňů betonových zhotovených na místě</t>
  </si>
  <si>
    <t>1382765595</t>
  </si>
  <si>
    <t>3,05*2</t>
  </si>
  <si>
    <t>98</t>
  </si>
  <si>
    <t>965042141</t>
  </si>
  <si>
    <t>Bourání mazanin betonových nebo z litého asfaltu tl. do 100 mm, plochy přes 4 m2</t>
  </si>
  <si>
    <t>-1755019100</t>
  </si>
  <si>
    <t>(8,20+3,91+95,67+18,51+3,44+1,36+1,98)*0,10</t>
  </si>
  <si>
    <t>(1,36+1,98+3,73+1,36+1,98+75,49+18,43)*0,10</t>
  </si>
  <si>
    <t>(9,02+17,96+30,35+81,94)*0,10</t>
  </si>
  <si>
    <t>2.NP-zvýšená podlaha</t>
  </si>
  <si>
    <t>mazanina na stropní konstrukci M č.2.2</t>
  </si>
  <si>
    <t>324,49*0,10</t>
  </si>
  <si>
    <t>3.NP-konstrukce jednoplášťové střechy</t>
  </si>
  <si>
    <t>(12,50-0,325)*30,45*0,10+2,40*11,85*0,10</t>
  </si>
  <si>
    <t>7,25*1,50*0,07</t>
  </si>
  <si>
    <t>99</t>
  </si>
  <si>
    <t>965042241</t>
  </si>
  <si>
    <t>Bourání mazanin betonových nebo z litého asfaltu tl. přes 100 mm, plochy přes 4 m2</t>
  </si>
  <si>
    <t>1571115865</t>
  </si>
  <si>
    <t>,,stávající chodník,,</t>
  </si>
  <si>
    <t>15,30*0,60*0,15</t>
  </si>
  <si>
    <t>965081213</t>
  </si>
  <si>
    <t>Bourání podlah z dlaždic bez podkladního lože nebo mazaniny, s jakoukoliv výplní spár keramických nebo xylolitových tl. do 10 mm, plochy přes 1 m2</t>
  </si>
  <si>
    <t>-208828718</t>
  </si>
  <si>
    <t xml:space="preserve">Poznámka k souboru cen:_x000D_
1. Odsekání soklíků se oceňuje cenami souboru cen 965 08. </t>
  </si>
  <si>
    <t>3,44+1,36+1,98+1,36+1,98+3,73+1,36+1,98</t>
  </si>
  <si>
    <t>101</t>
  </si>
  <si>
    <t>965082923</t>
  </si>
  <si>
    <t>Odstranění násypu pod podlahami nebo ochranného násypu na střechách tl. do 100 mm, plochy přes 2 m2</t>
  </si>
  <si>
    <t>1121578562</t>
  </si>
  <si>
    <t>30,40*12,15*0,10</t>
  </si>
  <si>
    <t>11,60*2,40*0,10</t>
  </si>
  <si>
    <t>102</t>
  </si>
  <si>
    <t>965082933</t>
  </si>
  <si>
    <t>Odstranění násypu pod podlahami nebo ochranného násypu na střechách tl. do 200 mm, plochy přes 2 m2</t>
  </si>
  <si>
    <t>942557790</t>
  </si>
  <si>
    <t>(12,50-0,325)*30,45*0,175+2,40*11,85*0,175</t>
  </si>
  <si>
    <t>103</t>
  </si>
  <si>
    <t>966072811</t>
  </si>
  <si>
    <t>Rozebrání oplocení z dílců rámových na ocelové sloupky, výšky přes 1 do 2 m</t>
  </si>
  <si>
    <t>-399716393</t>
  </si>
  <si>
    <t xml:space="preserve">Poznámka k souboru cen:_x000D_
1. V cenách nejsou započteny náklady na demontáž sloupků. </t>
  </si>
  <si>
    <t>2,10+12,50+9,30+7,80</t>
  </si>
  <si>
    <t>104</t>
  </si>
  <si>
    <t>967031132</t>
  </si>
  <si>
    <t>Přisekání (špicování) plošné nebo rovných ostění zdiva z cihel pálených rovných ostění, bez odstupu, po hrubém vybourání otvorů, na maltu vápennou nebo vápenocementovou</t>
  </si>
  <si>
    <t>1654412598</t>
  </si>
  <si>
    <t>(2,10+1,80)*2*0,35*6</t>
  </si>
  <si>
    <t>(0,60+1,80+0,60)*0,35</t>
  </si>
  <si>
    <t>(1,20*1,80+1,20)*0,35</t>
  </si>
  <si>
    <t>(1,35+2,80)*2*0,35</t>
  </si>
  <si>
    <t>(1,50+2,40)*2*0,35*2</t>
  </si>
  <si>
    <t>(2,10+2,40)*2*0,35*8</t>
  </si>
  <si>
    <t>105</t>
  </si>
  <si>
    <t>968062376</t>
  </si>
  <si>
    <t>Vybourání dřevěných rámů oken s křídly, dveřních zárubní, vrat, stěn, ostění nebo obkladů rámů oken s křídly zdvojených, plochy do 4 m2</t>
  </si>
  <si>
    <t>1984654063</t>
  </si>
  <si>
    <t xml:space="preserve">Poznámka k souboru cen:_x000D_
1. V cenách -2244 až -2747 jsou započteny i náklady na vyvěšení křídel. </t>
  </si>
  <si>
    <t>1,50*1,80*5</t>
  </si>
  <si>
    <t>1,50*1,50</t>
  </si>
  <si>
    <t>1,50*2,40*7</t>
  </si>
  <si>
    <t>106</t>
  </si>
  <si>
    <t>968072455</t>
  </si>
  <si>
    <t>Vybourání kovových rámů oken s křídly, dveřních zárubní, vrat, stěn, ostění nebo obkladů dveřních zárubní, plochy do 2 m2</t>
  </si>
  <si>
    <t>-1067543176</t>
  </si>
  <si>
    <t xml:space="preserve">Poznámka k souboru cen:_x000D_
1. V cenách -2244 až -2559 jsou započteny i náklady na vyvěšení křídel. 2. Cenou -2641 se oceňuje i vybourání nosné ocelové konstrukce pro sádrokartonové příčky. </t>
  </si>
  <si>
    <t>0,80*1,97*8</t>
  </si>
  <si>
    <t>0,60*1,97*6</t>
  </si>
  <si>
    <t>0,60*1,97*9</t>
  </si>
  <si>
    <t>0,80*1,97</t>
  </si>
  <si>
    <t>107</t>
  </si>
  <si>
    <t>968072456</t>
  </si>
  <si>
    <t>Vybourání kovových rámů oken s křídly, dveřních zárubní, vrat, stěn, ostění nebo obkladů dveřních zárubní, plochy přes 2 m2</t>
  </si>
  <si>
    <t>-136518227</t>
  </si>
  <si>
    <t>1,30*2,10</t>
  </si>
  <si>
    <t>1,45*1,97</t>
  </si>
  <si>
    <t>1,50*2,50*2</t>
  </si>
  <si>
    <t>1,15*2,35</t>
  </si>
  <si>
    <t>1,10*1,97*2</t>
  </si>
  <si>
    <t>1,50*3</t>
  </si>
  <si>
    <t>1,50*2,05</t>
  </si>
  <si>
    <t>108</t>
  </si>
  <si>
    <t>974031164</t>
  </si>
  <si>
    <t>Vysekání rýh ve zdivu cihelném na maltu vápennou nebo vápenocementovou do hl. 150 mm a šířky do 150 mm</t>
  </si>
  <si>
    <t>246236067</t>
  </si>
  <si>
    <t>1,9*2+2,5*16</t>
  </si>
  <si>
    <t>1,9*4+2,50*16</t>
  </si>
  <si>
    <t>109</t>
  </si>
  <si>
    <t>978013141</t>
  </si>
  <si>
    <t>Otlučení vápenných nebo vápenocementových omítek vnitřních ploch stěn s vyškrabáním spar, s očištěním zdiva, v rozsahu přes 10 do 30 %</t>
  </si>
  <si>
    <t>-1007033602</t>
  </si>
  <si>
    <t xml:space="preserve">Poznámka k souboru cen:_x000D_
1. Položky lze použít i pro ocenění otlučení sádrových, hliněných apod. vnitřních omítek. </t>
  </si>
  <si>
    <t>110</t>
  </si>
  <si>
    <t>978015341</t>
  </si>
  <si>
    <t>Otlučení vápenných nebo vápenocementových omítek vnějších ploch s vyškrabáním spar a s očištěním zdiva stupně členitosti 1 a 2, v rozsahu přes 10 do 30 %</t>
  </si>
  <si>
    <t>397264145</t>
  </si>
  <si>
    <t>Různé dokončovací konstrukce a práce pozemních staveb</t>
  </si>
  <si>
    <t>111</t>
  </si>
  <si>
    <t>95-2</t>
  </si>
  <si>
    <t>Vnitřní vstup na střechu 3.NP</t>
  </si>
  <si>
    <t>-52066295</t>
  </si>
  <si>
    <t>1,80*2,30</t>
  </si>
  <si>
    <t>997</t>
  </si>
  <si>
    <t>Přesun sutě</t>
  </si>
  <si>
    <t>112</t>
  </si>
  <si>
    <t>997013213</t>
  </si>
  <si>
    <t>Vnitrostaveništní doprava suti a vybouraných hmot vodorovně do 50 m svisle ručně (nošením po schodech) pro budovy a haly výšky přes 9 do 12 m</t>
  </si>
  <si>
    <t>-411653516</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</si>
  <si>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</si>
  <si>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113</t>
  </si>
  <si>
    <t>997013509</t>
  </si>
  <si>
    <t>Odvoz suti a vybouraných hmot na skládku nebo meziskládku se složením, na vzdálenost Příplatek k ceně za každý další i započatý 1 km přes 1 km</t>
  </si>
  <si>
    <t>-1384309301</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</si>
  <si>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</si>
  <si>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695,908*9 'Přepočtené koeficientem množství</t>
  </si>
  <si>
    <t>114</t>
  </si>
  <si>
    <t>997013511</t>
  </si>
  <si>
    <t>Odvoz suti a vybouraných hmot z meziskládky na skládku s naložením a se složením, na vzdálenost do 1 km</t>
  </si>
  <si>
    <t>1262676577</t>
  </si>
  <si>
    <t xml:space="preserve">Poznámka k souboru cen:_x000D_
1. Délka odvozu suti je vzdálenost od místa naložení suti na dopravní prostředek na meziskládce až po místo složení na určené skládce. 2. V ceně jsou započteny i náklady na naložení suti na dopravní prostředek a její složení na skládku. 3. Cena je určena pro odvoz suti na skládku jakýmkoliv způsobem silniční dopravy (i prostřednictvím kontejnerů). 4. Příplatek k ceně za každý další i započatý 1 km přes 1 km se oceňuje cenou 997 01-3509. </t>
  </si>
  <si>
    <t>115</t>
  </si>
  <si>
    <t>997013801</t>
  </si>
  <si>
    <t>Poplatek za uložení stavebního odpadu na skládce (skládkovné) betonového</t>
  </si>
  <si>
    <t>416079751</t>
  </si>
  <si>
    <t>,,Viz oddíl 9,,</t>
  </si>
  <si>
    <t>5,214+0,427+257,605+3,029</t>
  </si>
  <si>
    <t>116</t>
  </si>
  <si>
    <t>997013802</t>
  </si>
  <si>
    <t>Poplatek za uložení stavebního odpadu na skládce (skládkovné) železobetonového</t>
  </si>
  <si>
    <t>1674723393</t>
  </si>
  <si>
    <t>15,055+18,432</t>
  </si>
  <si>
    <t>117</t>
  </si>
  <si>
    <t>997013803</t>
  </si>
  <si>
    <t>Poplatek za uložení stavebního odpadu na skládce (skládkovné) z keramických materiálů</t>
  </si>
  <si>
    <t>1852669427</t>
  </si>
  <si>
    <t>1,197</t>
  </si>
  <si>
    <t>,,Viz oddíl 781,,</t>
  </si>
  <si>
    <t>3,127</t>
  </si>
  <si>
    <t>118</t>
  </si>
  <si>
    <t>997013804</t>
  </si>
  <si>
    <t>Poplatek za uložení stavebního odpadu na skládce (skládkovné) ze skla</t>
  </si>
  <si>
    <t>1069368717</t>
  </si>
  <si>
    <t>0,729</t>
  </si>
  <si>
    <t>119</t>
  </si>
  <si>
    <t>997013811</t>
  </si>
  <si>
    <t>Poplatek za uložení stavebního odpadu na skládce (skládkovné) dřevěného</t>
  </si>
  <si>
    <t>-1652115893</t>
  </si>
  <si>
    <t>,,Viz oddíl 762,,</t>
  </si>
  <si>
    <t>2,991</t>
  </si>
  <si>
    <t>120</t>
  </si>
  <si>
    <t>997013812</t>
  </si>
  <si>
    <t>Poplatek za uložení stavebního odpadu na skládce (skládkovné) z materiálů na bázi sádry</t>
  </si>
  <si>
    <t>276582981</t>
  </si>
  <si>
    <t>,,Viz oddíl 763,,</t>
  </si>
  <si>
    <t>0,676</t>
  </si>
  <si>
    <t>121</t>
  </si>
  <si>
    <t>997013813</t>
  </si>
  <si>
    <t>Poplatek za uložení stavebního odpadu na skládce (skládkovné) z plastických hmot</t>
  </si>
  <si>
    <t>1226201908</t>
  </si>
  <si>
    <t>,,Viz oddíl 776,,</t>
  </si>
  <si>
    <t>0,125</t>
  </si>
  <si>
    <t>122</t>
  </si>
  <si>
    <t>997013814</t>
  </si>
  <si>
    <t>Poplatek za uložení stavebního odpadu na skládce (skládkovné) z izolačních materiálů</t>
  </si>
  <si>
    <t>209268384</t>
  </si>
  <si>
    <t>,,Viz oddíl 713,,</t>
  </si>
  <si>
    <t>0,785</t>
  </si>
  <si>
    <t>123</t>
  </si>
  <si>
    <t>997013831</t>
  </si>
  <si>
    <t>Poplatek za uložení stavebního odpadu na skládce (skládkovné) směsného</t>
  </si>
  <si>
    <t>1119848120</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</si>
  <si>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</si>
  <si>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715,361</t>
  </si>
  <si>
    <t>,,Odpočet kovových konstrukcí-budou odvezeny do sběrny,,</t>
  </si>
  <si>
    <t>,,oddíl 9,,</t>
  </si>
  <si>
    <t>-(0,293+2,425+1,745)</t>
  </si>
  <si>
    <t>,,oddíl 764,,</t>
  </si>
  <si>
    <t>-0,269</t>
  </si>
  <si>
    <t>,,oddíl 767,,</t>
  </si>
  <si>
    <t>-1,951</t>
  </si>
  <si>
    <t>,,odpočet ostatních druhů odpadů,,</t>
  </si>
  <si>
    <t>-(266,275+33,487+4,324+0,729+2,991+0,676+0,125+0,785)</t>
  </si>
  <si>
    <t>998</t>
  </si>
  <si>
    <t>Přesun hmot</t>
  </si>
  <si>
    <t>124</t>
  </si>
  <si>
    <t>998018002</t>
  </si>
  <si>
    <t>Přesun hmot pro budovy občanské výstavby, bydlení, výrobu a služby ruční - bez užití mechanizace vodorovná dopravní vzdálenost do 100 m pro budovy s jakoukoliv nosnou konstrukcí výšky přes 6 do 12 m</t>
  </si>
  <si>
    <t>-436363491</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</si>
  <si>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</si>
  <si>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</si>
  <si>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</si>
  <si>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711</t>
  </si>
  <si>
    <t>Izolace proti vodě, vlhkosti a plynům</t>
  </si>
  <si>
    <t>125</t>
  </si>
  <si>
    <t>711111001</t>
  </si>
  <si>
    <t>Provedení izolace proti zemní vlhkosti natěradly a tmely za studena na ploše vodorovné V nátěrem penetračním</t>
  </si>
  <si>
    <t>2054648749</t>
  </si>
  <si>
    <t xml:space="preserve">Poznámka k souboru cen:_x000D_
1. Izolace plochy jednotlivě do 10 m2 se oceňují skladebně cenou příslušné izolace a cenou 711 19-9095 Příplatek za plochu do 10 m2. </t>
  </si>
  <si>
    <t>126</t>
  </si>
  <si>
    <t>111631500</t>
  </si>
  <si>
    <t>lak asfaltový penetrační (MJ t) bal 9 kg</t>
  </si>
  <si>
    <t>584772923</t>
  </si>
  <si>
    <t>Poznámka k položce:
Spotřeba 0,3-0,4kg/m2 dle povrchu, ředidlo technický benzín</t>
  </si>
  <si>
    <t>397,2*0,0003 'Přepočtené koeficientem množství</t>
  </si>
  <si>
    <t>127</t>
  </si>
  <si>
    <t>711113115</t>
  </si>
  <si>
    <t>Izolace proti zemní vlhkosti natěradly a tmely za studena na ploše vodorovné V těsnicí hmotou dvousložkovou bitumenovou</t>
  </si>
  <si>
    <t>23346982</t>
  </si>
  <si>
    <t>,,P3,,</t>
  </si>
  <si>
    <t>17,32</t>
  </si>
  <si>
    <t>128</t>
  </si>
  <si>
    <t>711141559</t>
  </si>
  <si>
    <t>Provedení izolace proti zemní vlhkosti pásy přitavením NAIP na ploše vodorovné V</t>
  </si>
  <si>
    <t>374106926</t>
  </si>
  <si>
    <t xml:space="preserve">Poznámka k souboru cen:_x000D_
1. Izolace plochy jednotlivě do 10 m2 se oceňují skladebně cenou příslušné izolace a cenou 711 19-9097 Příplatek za plochu do 10 m2. </t>
  </si>
  <si>
    <t>129</t>
  </si>
  <si>
    <t>628331590</t>
  </si>
  <si>
    <t>pás těžký asfaltovaný G 200 S40</t>
  </si>
  <si>
    <t>392816938</t>
  </si>
  <si>
    <t>130</t>
  </si>
  <si>
    <t>998711102</t>
  </si>
  <si>
    <t>Přesun hmot pro izolace proti vodě, vlhkosti a plynům stanovený z hmotnosti přesunovaného materiálu vodorovná dopravní vzdálenost do 50 m v objektech výšky přes 6 do 12 m</t>
  </si>
  <si>
    <t>506015340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</si>
  <si>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</si>
  <si>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131</t>
  </si>
  <si>
    <t>998711181</t>
  </si>
  <si>
    <t>Přesun hmot pro izolace proti vodě, vlhkosti a plynům stanovený z hmotnosti přesunovaného materiálu Příplatek k cenám za přesun prováděný bez použití mechanizace pro jakoukoliv výšku objektu</t>
  </si>
  <si>
    <t>111751903</t>
  </si>
  <si>
    <t>712</t>
  </si>
  <si>
    <t>Povlakové krytiny</t>
  </si>
  <si>
    <t>132</t>
  </si>
  <si>
    <t>712300833</t>
  </si>
  <si>
    <t>Odstranění ze střech plochých do 10 st. krytiny povlakové třívrstvé</t>
  </si>
  <si>
    <t>-283829792</t>
  </si>
  <si>
    <t>30,45*12,50+11,85*2,30</t>
  </si>
  <si>
    <t>133</t>
  </si>
  <si>
    <t>712311101</t>
  </si>
  <si>
    <t>Provedení povlakové krytiny střech plochých do 10 st. natěradly a tmely za studena nátěrem lakem penetračním nebo asfaltovým</t>
  </si>
  <si>
    <t>2032703123</t>
  </si>
  <si>
    <t xml:space="preserve">Poznámka k souboru cen:_x000D_
1. Povlakové krytiny střech jednotlivě do 10 m2 se oceňují skladebně cenou příslušné izolace a cenou 712 39-9095 Příplatek za plochu do 10 m2. </t>
  </si>
  <si>
    <t>,,ukončení u atiky,,</t>
  </si>
  <si>
    <t>25*1,30+25,0,50</t>
  </si>
  <si>
    <t>,,ukončení u nezateplené stěny,,</t>
  </si>
  <si>
    <t>30,90*0,50+30,90*0,20</t>
  </si>
  <si>
    <t>134</t>
  </si>
  <si>
    <t>-2019616273</t>
  </si>
  <si>
    <t>428,13*0,0003 'Přepočtené koeficientem množství</t>
  </si>
  <si>
    <t>135</t>
  </si>
  <si>
    <t>712331111</t>
  </si>
  <si>
    <t>Provedení povlakové krytiny střech plochých do 10 st. pásy na sucho podkladní samolepící asfaltový pás</t>
  </si>
  <si>
    <t>164779357</t>
  </si>
  <si>
    <t xml:space="preserve">Poznámka k souboru cen:_x000D_
1. Povlakové krytiny střech jednotlivě do 10 m2 se oceňují skladebně cenou příslušné izolace a cenou 712 39-9096 Příplatek za plochu do 10 m2, a to jen při položení pásů za použití natěradel nebo tmelů za horka. </t>
  </si>
  <si>
    <t>detail u okapu</t>
  </si>
  <si>
    <t>31,10*0,12</t>
  </si>
  <si>
    <t>136</t>
  </si>
  <si>
    <t>628662800</t>
  </si>
  <si>
    <t>pás asfaltový modifikovaný za studena samolepící na polystyren tl. 3 mm</t>
  </si>
  <si>
    <t>-1407616871</t>
  </si>
  <si>
    <t>410,232*1,15 'Přepočtené koeficientem množství</t>
  </si>
  <si>
    <t>137</t>
  </si>
  <si>
    <t>712341559</t>
  </si>
  <si>
    <t>Provedení povlakové krytiny střech plochých do 10 st. pásy přitavením NAIP v plné ploše</t>
  </si>
  <si>
    <t>385434426</t>
  </si>
  <si>
    <t xml:space="preserve">Poznámka k souboru cen:_x000D_
1. Povlakové krytiny střech jednotlivě do 10 m2 se oceňují skladebně cenou příslušné izolace a cenou 712 39-9097 Příplatek za plochu do 10 m2. </t>
  </si>
  <si>
    <t>30,9*0,50+30,90*0,20</t>
  </si>
  <si>
    <t>138</t>
  </si>
  <si>
    <t>1548706019</t>
  </si>
  <si>
    <t>428,13*1,15 'Přepočtené koeficientem množství</t>
  </si>
  <si>
    <t>139</t>
  </si>
  <si>
    <t>-626434090</t>
  </si>
  <si>
    <t>140</t>
  </si>
  <si>
    <t>628560000</t>
  </si>
  <si>
    <t>pás asfaltovaný modifikovaný nosná vložka hliníková folie oboustraná mikrotenová folie</t>
  </si>
  <si>
    <t>-1337717229</t>
  </si>
  <si>
    <t>406,5*1,15 'Přepočtené koeficientem množství</t>
  </si>
  <si>
    <t>141</t>
  </si>
  <si>
    <t>712391172</t>
  </si>
  <si>
    <t>Provedení povlakové krytiny střech plochých do 10 st. -ostatní práce provedení vrstvy textilní ochranné</t>
  </si>
  <si>
    <t>2064708294</t>
  </si>
  <si>
    <t xml:space="preserve">Poznámka k souboru cen:_x000D_
1. Cenami -9095 až -9097 lze oceňovat jen tehdy, nepřesáhne-li součet plochy vodorovné a svislé izolační vrstvy 10 m2. 2. Cenou -9095 až -9097 nelze oceňovat opravy a údržbu povlakové krytiny. </t>
  </si>
  <si>
    <t>142</t>
  </si>
  <si>
    <t>693110390</t>
  </si>
  <si>
    <t>geotextilie, šíře role 5,2 m, délka role 100 bm, 350 g/m2</t>
  </si>
  <si>
    <t>-93153080</t>
  </si>
  <si>
    <t>Poznámka k položce:
GEOJUTEX 80, Plošná hmotnost: 350 g/m2, Pevnost v tahu (podélně/příčně): 80/80 kN/m, Tažnost (podélně/příčně): 11/7 %, Statické protržení (CBR): 9000 N, Funkce: F, F+S, R  Šířka role: 5,20 m, Délka nábalu: 100 m</t>
  </si>
  <si>
    <t>143</t>
  </si>
  <si>
    <t>998712102</t>
  </si>
  <si>
    <t>Přesun hmot pro povlakové krytiny stanovený z hmotnosti přesunovaného materiálu vodorovná dopravní vzdálenost do 50 m v objektech výšky přes 6 do 12 m</t>
  </si>
  <si>
    <t>-1533262197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</si>
  <si>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</si>
  <si>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144</t>
  </si>
  <si>
    <t>998712181</t>
  </si>
  <si>
    <t>Přesun hmot pro povlakové krytiny stanovený z hmotnosti přesunovaného materiálu Příplatek k cenám za přesun prováděný bez použití mechanizace pro jakoukoliv výšku objektu</t>
  </si>
  <si>
    <t>-132317252</t>
  </si>
  <si>
    <t>713</t>
  </si>
  <si>
    <t>Izolace tepelné</t>
  </si>
  <si>
    <t>145</t>
  </si>
  <si>
    <t>713110851</t>
  </si>
  <si>
    <t>Odstranění tepelné izolace běžných stavebních konstrukcí z rohoží, pásů, dílců, desek, bloků stropů nebo podhledů připevněných lepením do 100 mm z polystyrenu, tloušťka izolace</t>
  </si>
  <si>
    <t>982392248</t>
  </si>
  <si>
    <t xml:space="preserve">Poznámka k souboru cen:_x000D_
1. Ceny se používají pro odstraňování jednovrstvé a dvouvrstvé izolace, další vrstvy se oceňují individuálně. 2. U cen odstraňování polystyrenu připevněného lepením nerozlišujeme způsob nalepení. 3. V ceně nejsou započteny náklady na odstranění separačních vrstev. Tyto práce lze oceňovat příslušnými cenami katalogu 800–711 Izolace proti vodě, vlhkosti a plynům. </t>
  </si>
  <si>
    <t>M č.1.13</t>
  </si>
  <si>
    <t>75,49</t>
  </si>
  <si>
    <t>146</t>
  </si>
  <si>
    <t>713121111</t>
  </si>
  <si>
    <t>Montáž tepelné izolace podlah rohožemi, pásy, deskami, dílci, bloky (izolační materiál ve specifikaci) kladenými volně jednovrstvá</t>
  </si>
  <si>
    <t>729242943</t>
  </si>
  <si>
    <t xml:space="preserve">Poznámka k souboru cen:_x000D_
1. Množství tepelné izolace podlah okrajovými pásky k ceně -1211 se určuje v m projektované délky obložení (bez přesahů) na obvodu podlahy. </t>
  </si>
  <si>
    <t>,,P1,P2,,</t>
  </si>
  <si>
    <t>,,P4,,</t>
  </si>
  <si>
    <t>363,82</t>
  </si>
  <si>
    <t>1,82+1,82+2,15+1,49+1,83+4,05+4,16</t>
  </si>
  <si>
    <t>147</t>
  </si>
  <si>
    <t>283759260</t>
  </si>
  <si>
    <t>deska z pěnového polystyrenu pro trvalé zatížení v tlaku (max. 3600 kg/m2) 1000 x 500 x 100 mm</t>
  </si>
  <si>
    <t>993113270</t>
  </si>
  <si>
    <t>Poznámka k položce:
lambda=0,034 [W / m K]</t>
  </si>
  <si>
    <t>366*1,02 'Přepočtené koeficientem množství</t>
  </si>
  <si>
    <t>148</t>
  </si>
  <si>
    <t>283756730</t>
  </si>
  <si>
    <t>deska pro kročejový útlum 1000x500x30 mm</t>
  </si>
  <si>
    <t>1552021647</t>
  </si>
  <si>
    <t>381,14*1,02 'Přepočtené koeficientem množství</t>
  </si>
  <si>
    <t>149</t>
  </si>
  <si>
    <t>713130851</t>
  </si>
  <si>
    <t>Odstranění tepelné izolace běžných stavebních konstrukcí z rohoží, pásů, dílců, desek, bloků stěn a příček připevněných lepením do 100 mm z polystyrenu, tloušťka izolace</t>
  </si>
  <si>
    <t>1925829397</t>
  </si>
  <si>
    <t>(6,20+11,70)*2*3,25</t>
  </si>
  <si>
    <t>-1,45*1,97</t>
  </si>
  <si>
    <t>-0,80*1,97</t>
  </si>
  <si>
    <t>150</t>
  </si>
  <si>
    <t>713141111</t>
  </si>
  <si>
    <t>Montáž tepelné izolace střech plochých rohožemi, pásy, deskami, dílci, bloky (izolační materiál ve specifikaci) přilepenými asfaltem za horka zplna, jednovrstvá</t>
  </si>
  <si>
    <t>374889812</t>
  </si>
  <si>
    <t xml:space="preserve">Poznámka k souboru cen:_x000D_
1. Množství tepelné izolace střech plochých atikovými pásky k ceně -1211 se určuje v m projektované délky obložení (bez přesahů) na obvodu ploché střechy. 2. Množství jednotek tepelné izolace střech plochých spádovými klíny k cenám -1311 až -1335 se určuje v m2 půdorysné projektované vyspádované plochy střechy. </t>
  </si>
  <si>
    <t>,,detail u okapu,,</t>
  </si>
  <si>
    <t>31,10*0,45</t>
  </si>
  <si>
    <t>151</t>
  </si>
  <si>
    <t>283759140</t>
  </si>
  <si>
    <t>deska z pěnového polystyrenu pro trvalé zatížení v tlaku (max. 3000 kg/m2) 1000 x 500 x 100 mm</t>
  </si>
  <si>
    <t>-1207196356</t>
  </si>
  <si>
    <t>Poznámka k položce:
lambda=0,035 [W / m K]</t>
  </si>
  <si>
    <t>31,10*0,10*1,02</t>
  </si>
  <si>
    <t>152</t>
  </si>
  <si>
    <t>713141131</t>
  </si>
  <si>
    <t>Montáž tepelné izolace střech plochých rohožemi, pásy, deskami, dílci, bloky (izolační materiál ve specifikaci) přilepenými za studena zplna, jednovrstvá</t>
  </si>
  <si>
    <t>1664862868</t>
  </si>
  <si>
    <t>153</t>
  </si>
  <si>
    <t>283759930</t>
  </si>
  <si>
    <t>deska z pěnového polystyrenu pro trvalé zatížení v tlaku (max. 3000 kg/m2) 1000 x 500 x 200 mm</t>
  </si>
  <si>
    <t>1550101427</t>
  </si>
  <si>
    <t>154</t>
  </si>
  <si>
    <t>713191132</t>
  </si>
  <si>
    <t>Montáž tepelné izolace stavebních konstrukcí - doplňky a konstrukční součásti podlah, stropů vrchem nebo střech překrytím fólií separační z PE</t>
  </si>
  <si>
    <t>-2117913100</t>
  </si>
  <si>
    <t xml:space="preserve">1.NP </t>
  </si>
  <si>
    <t>(37,30+10,51+10,45+16,77+16,23+16,22+16,77+16,23+16,22+14,58+4,07+6,50+4,25)*2</t>
  </si>
  <si>
    <t>,,P1,,</t>
  </si>
  <si>
    <t>3,3+3,3+54,59+3,12+1,6+7,8+1,8+1,8+1,8+1,69+3,76+1,62+2,07+3,87+13,15+29,42+27,12+8,3+5,06+1,58+1,35+1,8</t>
  </si>
  <si>
    <t>,, P4,,</t>
  </si>
  <si>
    <t>5,79+86,77+5,3+16,8+218,36+5,06+3,98+8,46+13,3</t>
  </si>
  <si>
    <t>155</t>
  </si>
  <si>
    <t>283231500</t>
  </si>
  <si>
    <t>Fólie z polyetylénu a jednoduché výrobky z nich separační fólie separační fólie CEMIX PE fólie pro lité podlahy   bal. 100 m2</t>
  </si>
  <si>
    <t>CS ÚRS 2016 01</t>
  </si>
  <si>
    <t>1331327763</t>
  </si>
  <si>
    <t>Poznámka k položce:
oddělení betonových nebo samonivelačních vyrovnávacích vrstev</t>
  </si>
  <si>
    <t>933,24*1,1 'Přepočtené koeficientem množství</t>
  </si>
  <si>
    <t>156</t>
  </si>
  <si>
    <t>998713102</t>
  </si>
  <si>
    <t>Přesun hmot pro izolace tepelné stanovený z hmotnosti přesunovaného materiálu vodorovná dopravní vzdálenost do 50 m v objektech výšky přes 6 m do 12 m</t>
  </si>
  <si>
    <t>-486159248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</si>
  <si>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</si>
  <si>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157</t>
  </si>
  <si>
    <t>998713181</t>
  </si>
  <si>
    <t>Přesun hmot pro izolace tepelné stanovený z hmotnosti přesunovaného materiálu Příplatek k cenám za přesun prováděný bez použití mechanizace pro jakoukoliv výšku objektu</t>
  </si>
  <si>
    <t>-2009989294</t>
  </si>
  <si>
    <t>762</t>
  </si>
  <si>
    <t>Konstrukce tesařské</t>
  </si>
  <si>
    <t>158</t>
  </si>
  <si>
    <t>762111811</t>
  </si>
  <si>
    <t>Demontáž stěn a příček z hranolků, fošen nebo latí</t>
  </si>
  <si>
    <t>1164435854</t>
  </si>
  <si>
    <t>1,83*3</t>
  </si>
  <si>
    <t>159</t>
  </si>
  <si>
    <t>762341023</t>
  </si>
  <si>
    <t>Bednění a laťování bednění střech rovných sklonu do 60 st. s vyřezáním otvorů z dřevoštěpkových desek šroubovaných na krokve 15 mm na pero a drážku, tloušťky desky</t>
  </si>
  <si>
    <t>1492818153</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</si>
  <si>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 </t>
  </si>
  <si>
    <t>160</t>
  </si>
  <si>
    <t>762341027</t>
  </si>
  <si>
    <t>Bednění a laťování bednění střech rovných sklonu do 60 st. s vyřezáním otvorů z dřevoštěpkových desek šroubovaných na krokve 25 mm na pero a drážku, tloušťky desky</t>
  </si>
  <si>
    <t>1948324206</t>
  </si>
  <si>
    <t>25*0,605</t>
  </si>
  <si>
    <t>161</t>
  </si>
  <si>
    <t>762420011.1</t>
  </si>
  <si>
    <t>Obložení stropů nebo střešních podhledů z cementotřískových desek CETRIS šroubovaných na sraz, tloušťky desky 12 mm</t>
  </si>
  <si>
    <t>-1275055826</t>
  </si>
  <si>
    <t>,,viz statika-překlady,,</t>
  </si>
  <si>
    <t>2,30*0,35*18</t>
  </si>
  <si>
    <t>1,70*0,35*2</t>
  </si>
  <si>
    <t>1,87*0,35*4</t>
  </si>
  <si>
    <t>1,20*0,35*2</t>
  </si>
  <si>
    <t>162</t>
  </si>
  <si>
    <t>762522812</t>
  </si>
  <si>
    <t>Demontáž podlah s polštáři z prken nebo fošen tl. přes 32 mm</t>
  </si>
  <si>
    <t>-624612367</t>
  </si>
  <si>
    <t>zvýšená podlaha M č.1.3</t>
  </si>
  <si>
    <t>95,67</t>
  </si>
  <si>
    <t>163</t>
  </si>
  <si>
    <t>998762102</t>
  </si>
  <si>
    <t>Přesun hmot pro konstrukce tesařské stanovený z hmotnosti přesunovaného materiálu vodorovná dopravní vzdálenost do 50 m v objektech výšky přes 6 do 12 m</t>
  </si>
  <si>
    <t>-1666498140</t>
  </si>
  <si>
    <t>164</t>
  </si>
  <si>
    <t>998762181</t>
  </si>
  <si>
    <t>Přesun hmot pro konstrukce tesařské stanovený z hmotnosti přesunovaného materiálu Příplatek k cenám za přesun prováděný bez použití mechanizace pro jakoukoliv výšku objektu</t>
  </si>
  <si>
    <t>89784650</t>
  </si>
  <si>
    <t>763</t>
  </si>
  <si>
    <t>Konstrukce suché výstavby</t>
  </si>
  <si>
    <t>165</t>
  </si>
  <si>
    <t>763111811</t>
  </si>
  <si>
    <t>Demontáž příček ze sádrokartonových desek s nosnou konstrukcí z ocelových profilů jednoduchých, opláštění jednoduché</t>
  </si>
  <si>
    <t>998921351</t>
  </si>
  <si>
    <t xml:space="preserve">Poznámka k souboru cen:_x000D_
1. Ceny -1811 až -1821 jsou určeny pro kompletní demontáž příčky, tj. nosné konstrukce, desek i tepelné izolace. 2. Ceny demontáže desek -2811 až -2813 jsou určeny pro odstranění pouze desek z obou stran příčky. </t>
  </si>
  <si>
    <t>166</t>
  </si>
  <si>
    <t>763131421</t>
  </si>
  <si>
    <t>Podhled ze sádrokartonových desek dvouvrstvá zavěšená spodní konstrukce z ocelových profilů CD, UD dvojitě opláštěná deskami standardními A, tl. 2 x 12,5 mm, bez TI</t>
  </si>
  <si>
    <t>1063845354</t>
  </si>
  <si>
    <t xml:space="preserve">Poznámka k souboru cen:_x000D_
1. V cenách jsou započteny i náklady na tmelení a výztužnou pásku. 2. V cenách nejsou započteny náklady na základní penetrační nátěr; tyto se oceňují cenou -1714. 3. Ceny 763 13-13 lze použít i pro dvouvrstvou dřevěnou spodní konstrukci s nosnými latěmi 60 x 40 mm a montážnímu latěmi 48 x 24 mm. 4. Ceny -1611 až -1613 Montáž nosné konstrukce je stanoveny pro m2 plochy podhledu. 5. V ceně -1611 nejsou započteny náklady na dřevo a v cenách -2612 a -2613 náklady na profily; tyto se oceňují ve specifikaci. Doporučené množství na 1 m2 příčky je 3,0 m profilu CD a 0,9 m profilu UD. 6. V cenách -1621 až -1624 Montáž desek nejsou započteny náklady na desky; tato dodávka se oceňuje ve specifikaci. 7. V ceně -1763 Příplatek za průhyb nosného stropu přes 20 mm je započtena pouze montáž, atypický profil se oceňuje individuálně ve specifikaci. </t>
  </si>
  <si>
    <t>167</t>
  </si>
  <si>
    <t>763131714</t>
  </si>
  <si>
    <t>Podhled ze sádrokartonových desek ostatní práce a konstrukce na podhledech ze sádrokartonových desek základní penetrační nátěr</t>
  </si>
  <si>
    <t>1675324735</t>
  </si>
  <si>
    <t>,,viz podhled,,</t>
  </si>
  <si>
    <t>366</t>
  </si>
  <si>
    <t>168</t>
  </si>
  <si>
    <t>998763302</t>
  </si>
  <si>
    <t>Přesun hmot pro konstrukce montované z desek sádrokartonových, sádrovláknitých, cementovláknitých nebo cementových stanovený z hmotnosti přesunovaného materiálu vodorovná dopravní vzdálenost do 50 m v objektech výšky přes 6 do 12 m</t>
  </si>
  <si>
    <t>-1641812732</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</si>
  <si>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 </t>
  </si>
  <si>
    <t>169</t>
  </si>
  <si>
    <t>998763381</t>
  </si>
  <si>
    <t>Přesun hmot pro konstrukce montované z desek sádrokartonových, sádrovláknitých, cementovláknitých nebo cementových Příplatek k cenám za přesun prováděný bez použití mechanizace pro jakoukoliv výšku objektu</t>
  </si>
  <si>
    <t>1818893417</t>
  </si>
  <si>
    <t>764</t>
  </si>
  <si>
    <t>Konstrukce klempířské</t>
  </si>
  <si>
    <t>170</t>
  </si>
  <si>
    <t>764001821</t>
  </si>
  <si>
    <t>Demontáž klempířských konstrukcí krytiny ze svitků nebo tabulí do suti</t>
  </si>
  <si>
    <t>1613626557</t>
  </si>
  <si>
    <t>3.NP - oplechování krycí desky instalační šachty</t>
  </si>
  <si>
    <t>7,25*1,20</t>
  </si>
  <si>
    <t>171</t>
  </si>
  <si>
    <t>764002841</t>
  </si>
  <si>
    <t>Demontáž klempířských konstrukcí oplechování horních ploch zdí a nadezdívek do suti</t>
  </si>
  <si>
    <t>-1259287827</t>
  </si>
  <si>
    <t>12,50+9,25+3,825+12,50+3,825+9,25+12,50</t>
  </si>
  <si>
    <t>172</t>
  </si>
  <si>
    <t>764004801</t>
  </si>
  <si>
    <t>Demontáž klempířských konstrukcí žlabu podokapního do suti</t>
  </si>
  <si>
    <t>-1111086271</t>
  </si>
  <si>
    <t>demontáž žlabu pro opravu části fasády nad 3.NP</t>
  </si>
  <si>
    <t>30,80</t>
  </si>
  <si>
    <t>173</t>
  </si>
  <si>
    <t>764004861</t>
  </si>
  <si>
    <t>Demontáž klempířských konstrukcí svodu do suti</t>
  </si>
  <si>
    <t>1356066971</t>
  </si>
  <si>
    <t>174</t>
  </si>
  <si>
    <t>764242434</t>
  </si>
  <si>
    <t>Oplechování střešních prvků z titanzinkového předzvětralého plechu okapu okapovým plechem střechy rovné rš 330 mm</t>
  </si>
  <si>
    <t>860221798</t>
  </si>
  <si>
    <t xml:space="preserve">Poznámka k souboru cen:_x000D_
1. V cenách 764 24-1405 až - 2457 nejsou započteny náklady na podkladní plech. Ten se oceňuje souborem cen 764 01-14..Podkladní plech z pozinkovaného plechu v tl. 1,0 mm a rozvinuté šířce dle rš střešního prvku. </t>
  </si>
  <si>
    <t>9,30+12,80+9,30</t>
  </si>
  <si>
    <t>175</t>
  </si>
  <si>
    <t>764244407</t>
  </si>
  <si>
    <t>Oplechování horních ploch zdí a nadezdívek (atik) z titanzinkového předzvětralého plechu mechanicky kotvené rš 670 mm</t>
  </si>
  <si>
    <t>1652915342</t>
  </si>
  <si>
    <t>12,64*2</t>
  </si>
  <si>
    <t>176</t>
  </si>
  <si>
    <t>764246403</t>
  </si>
  <si>
    <t>Oplechování parapetů z titanzinkového předzvětralého plechu rovných mechanicky kotvené, bez rohů rš 250 mm</t>
  </si>
  <si>
    <t>-994285539</t>
  </si>
  <si>
    <t>177</t>
  </si>
  <si>
    <t>764341403</t>
  </si>
  <si>
    <t>Lemování zdí z titanzinkového předzvětralého plechu boční nebo horní rovných, střech s krytinou prejzovou nebo vlnitou rš 250 mm</t>
  </si>
  <si>
    <t>-1371434728</t>
  </si>
  <si>
    <t>178</t>
  </si>
  <si>
    <t>764341407</t>
  </si>
  <si>
    <t>Lemování zdí z titanzinkového předzvětralého plechu boční nebo horní rovných, střech s krytinou prejzovou nebo vlnitou rš 670 mm</t>
  </si>
  <si>
    <t>-773762533</t>
  </si>
  <si>
    <t>30,9*0,70</t>
  </si>
  <si>
    <t>179</t>
  </si>
  <si>
    <t>764541405</t>
  </si>
  <si>
    <t>Žlab podokapní z titanzinkového předzvětralého plechu včetně háků a čel půlkruhový rš 330 mm</t>
  </si>
  <si>
    <t>718906300</t>
  </si>
  <si>
    <t xml:space="preserve"> 3.NP (přespádování)</t>
  </si>
  <si>
    <t>180</t>
  </si>
  <si>
    <t>764541447</t>
  </si>
  <si>
    <t>Žlab podokapní z titanzinkového předzvětralého plechu včetně háků a čel kotlík oválný (trychtýřový), rš žlabu/průměr svodu 330/120 mm</t>
  </si>
  <si>
    <t>-2015096434</t>
  </si>
  <si>
    <t>181</t>
  </si>
  <si>
    <t>764548424</t>
  </si>
  <si>
    <t>Svod z titanzinkového předzvětralého plechu včetně objímek, kolen a odskoků kruhový, průměru 120 mm</t>
  </si>
  <si>
    <t>-553609935</t>
  </si>
  <si>
    <t>12*2</t>
  </si>
  <si>
    <t>182</t>
  </si>
  <si>
    <t>998764102</t>
  </si>
  <si>
    <t>Přesun hmot pro konstrukce klempířské stanovený z hmotnosti přesunovaného materiálu vodorovná dopravní vzdálenost do 50 m v objektech výšky přes 6 do 12 m</t>
  </si>
  <si>
    <t>-339272543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</si>
  <si>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</si>
  <si>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183</t>
  </si>
  <si>
    <t>998764181</t>
  </si>
  <si>
    <t>Přesun hmot pro konstrukce klempířské stanovený z hmotnosti přesunovaného materiálu Příplatek k cenám za přesun prováděný bez použití mechanizace pro jakoukoliv výšku objektu</t>
  </si>
  <si>
    <t>-236571858</t>
  </si>
  <si>
    <t>766</t>
  </si>
  <si>
    <t>Konstrukce truhlářské</t>
  </si>
  <si>
    <t>184</t>
  </si>
  <si>
    <t>766622132</t>
  </si>
  <si>
    <t>Montáž oken plastových včetně montáže rámu na polyuretanovou pěnu plochy přes 1 m2 otevíravých nebo sklápěcích do zdiva, výšky přes 1,5 do 2,5 m</t>
  </si>
  <si>
    <t>-976877926</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</si>
  <si>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 2. Tepelnou izolaci mezi ostěním a rámem okna je možné ocenit položkami 766 62 - 9 . . Příplatek k cenám za tepelnou izolaci mezi ostěním a rámem okna jsou započteny náklady na izolaci vnější i vnitřní. 3. Délka izolace se určuje v metrech délky rámu okna. </t>
  </si>
  <si>
    <t>2,10*1,80*8</t>
  </si>
  <si>
    <t>1,50*2,40*8</t>
  </si>
  <si>
    <t>2,10*2,40*8</t>
  </si>
  <si>
    <t>185</t>
  </si>
  <si>
    <t>611400270.1</t>
  </si>
  <si>
    <t>okna a dveře balkónové z plastů okna plastová dvoukřídlé otvíravé+otvíravé a vyklápěcí sklo 4-16-4  Uw=1,2 150 x 180 cm,vnější úprava imitace dřeva,ovládání z podlahy,žaluzie</t>
  </si>
  <si>
    <t>1305225347</t>
  </si>
  <si>
    <t>,,viz tabulka prvků ozn.1,,</t>
  </si>
  <si>
    <t>186</t>
  </si>
  <si>
    <t>611400320.1</t>
  </si>
  <si>
    <t>okna a dveře balkónové z plastů okna plastová čtyřkřídlé otvíravé vyklápěcí +otvíravé + otvíravé a vyklápěcí sklo 4-16-4  Uw=1,2 210 x 180 cm,vnější úprava imitace dřeva,ovládání z podlahy,žaluzie</t>
  </si>
  <si>
    <t>805399858</t>
  </si>
  <si>
    <t>,,viz tabulka prvků ozn.2,,</t>
  </si>
  <si>
    <t>187</t>
  </si>
  <si>
    <t>611400320.2</t>
  </si>
  <si>
    <t>okna a dveře balkónové z plastů okna plastová dvoukřídlé otvíravé vyklápěcí +otvíravé + otvíravé a vyklápěcí sklo 4-16-4  Uw=1,2 150 x 240 cm ,vnější úprava imitace dřeva,ovládání z podlahy,žaluzie</t>
  </si>
  <si>
    <t>-501429484</t>
  </si>
  <si>
    <t>,,viz tabulka prvků ozn.3,,</t>
  </si>
  <si>
    <t>188</t>
  </si>
  <si>
    <t>611400320.3</t>
  </si>
  <si>
    <t>okna a dveře balkónové z plastů okna plastová čtyřkřídlé otvíravé vyklápěcí +otvíravé + otvíravé a vyklápěcí sklo 4-16-4  Uw=1,2 210 x 240 cm,vnější úprava imitace dřeva,ovládání z podlahy,žaluzie</t>
  </si>
  <si>
    <t>-1032799141</t>
  </si>
  <si>
    <t>,,viz tabulka prvků ozn.4,,</t>
  </si>
  <si>
    <t>189</t>
  </si>
  <si>
    <t>766660001</t>
  </si>
  <si>
    <t>Montáž dveřních křídel dřevěných nebo plastových otevíravých do ocelové zárubně povrchově upravených jednokřídlových, šířky do 800 mm</t>
  </si>
  <si>
    <t>185407555</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</si>
  <si>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-0311 až -0324 jsou započtené i náklady na osazení kování, vodícího trnu, dorazů, seřízení pojezdů a následné vyrovnání a seřízení dveřních křídel. 4. V cenách -0351 až -0358 jsou započtené i náklady na osazení kování, vodícího trnu, dorazů, seřízení pojezdů na stěnu a následné vyrovnání a seřízení dveřních křídel. 5. V ceně -0722 je započtena montáž zámku, zámkové vložky a osazení štítku s klikou 6.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</si>
  <si>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2+4+4+6+4+9</t>
  </si>
  <si>
    <t>190</t>
  </si>
  <si>
    <t>611629320</t>
  </si>
  <si>
    <t>dveře vnitřní hladké laminované světlý dub plné 1křídlé 70x197 cm</t>
  </si>
  <si>
    <t>1631713645</t>
  </si>
  <si>
    <t>191</t>
  </si>
  <si>
    <t>611629340</t>
  </si>
  <si>
    <t>dveře vnitřní hladké laminované světlý dub plné 1křídlé 80x197 cm</t>
  </si>
  <si>
    <t>-1843576057</t>
  </si>
  <si>
    <t>192</t>
  </si>
  <si>
    <t>766660002</t>
  </si>
  <si>
    <t>Montáž dveřních křídel dřevěných nebo plastových otevíravých do ocelové zárubně povrchově upravených jednokřídlových, šířky přes 800 mm</t>
  </si>
  <si>
    <t>-1147901410</t>
  </si>
  <si>
    <t>193</t>
  </si>
  <si>
    <t>611629360</t>
  </si>
  <si>
    <t>dveře vnitřní hladké laminované světlý dub plné 1křídlé 90x197 cm</t>
  </si>
  <si>
    <t>-310703932</t>
  </si>
  <si>
    <t>194</t>
  </si>
  <si>
    <t>766660012</t>
  </si>
  <si>
    <t>Montáž dveřních křídel dřevěných nebo plastových otevíravých do ocelové zárubně povrchově upravených dvoukřídlových, šířky přes 1450 mm</t>
  </si>
  <si>
    <t>-1437097575</t>
  </si>
  <si>
    <t>195</t>
  </si>
  <si>
    <t>611629420.1</t>
  </si>
  <si>
    <t>Dveře dřevěné vnitřní dýhované a fóliované dveře vnitřní hladké fóliované bez vrchního kování, zámek obyčejný laminované CPL (střednětlaký laminát) zámek obyčejný plné dvoukřídlové 145 x 197 cm</t>
  </si>
  <si>
    <t>-1232209459</t>
  </si>
  <si>
    <t>196</t>
  </si>
  <si>
    <t>766660031</t>
  </si>
  <si>
    <t>Montáž dveřních křídel dřevěných nebo plastových otevíravých do ocelové zárubně protipožárních dvoukřídlových jakékoliv šířky</t>
  </si>
  <si>
    <t>-587673279</t>
  </si>
  <si>
    <t>197</t>
  </si>
  <si>
    <t>611656140</t>
  </si>
  <si>
    <t>dveře vnitřní požárně odolné, CPL fólie,odolnost EI (EW) 30 D3, 2křídlové 145 x 197 cm</t>
  </si>
  <si>
    <t>-1043545306</t>
  </si>
  <si>
    <t>198</t>
  </si>
  <si>
    <t>611656140.1</t>
  </si>
  <si>
    <t>Dveře dřevěné vnitřní profilované dveře plné dřevěné požárně odolné, El (EW)30 D3 bílé,buk,dub,olše,třešeň,javor,ořech CPL fólie dvoukřídlové 145 x 197 cm</t>
  </si>
  <si>
    <t>-544796090</t>
  </si>
  <si>
    <t>199</t>
  </si>
  <si>
    <t>766660411</t>
  </si>
  <si>
    <t>Montáž dveřních křídel dřevěných nebo plastových vchodových dveří včetně rámu do zdiva jednokřídlových bez nadsvětlíku</t>
  </si>
  <si>
    <t>-865693353</t>
  </si>
  <si>
    <t>200</t>
  </si>
  <si>
    <t>611441630</t>
  </si>
  <si>
    <t>dveře plastové vchodové jednokřídlové otevíravé 100x200 cm</t>
  </si>
  <si>
    <t>585980001</t>
  </si>
  <si>
    <t>201</t>
  </si>
  <si>
    <t>611441640.1</t>
  </si>
  <si>
    <t>okna a dveře balkónové z plastů okna a dveře plastové z profilů DECEUNINCK dveře vchodové jednokřídlové  otevíravé dovnitř 125 x 210 cm</t>
  </si>
  <si>
    <t>-605907716</t>
  </si>
  <si>
    <t>202</t>
  </si>
  <si>
    <t>766660461</t>
  </si>
  <si>
    <t>Montáž dveřních křídel dřevěných nebo plastových vchodových dveří včetně rámu do zdiva dvoukřídlových s nadsvětlíkem</t>
  </si>
  <si>
    <t>1228722139</t>
  </si>
  <si>
    <t>203</t>
  </si>
  <si>
    <t>611441490.1</t>
  </si>
  <si>
    <t>okna a dveře balkónové z plastů okna a dveře plastové  dveře terasové dvoukřídlové otevíravé ven 150 x 280 cm</t>
  </si>
  <si>
    <t>-2008037625</t>
  </si>
  <si>
    <t>204</t>
  </si>
  <si>
    <t>611441490.2</t>
  </si>
  <si>
    <t>okna a dveře balkónové z plastů okna a dveře plastové dveře terasové dvoukřídlové otevíravé ven 150 x 280 cm</t>
  </si>
  <si>
    <t>373419186</t>
  </si>
  <si>
    <t>205</t>
  </si>
  <si>
    <t>766660717</t>
  </si>
  <si>
    <t>Montáž dveřních křídel dřevěných nebo plastových ostatní práce samozavírače na zárubeň ocelovou</t>
  </si>
  <si>
    <t>1070682698</t>
  </si>
  <si>
    <t>206</t>
  </si>
  <si>
    <t>549172650</t>
  </si>
  <si>
    <t>samozavírač dveří hydraulický K214 č.14 zlatá bronz</t>
  </si>
  <si>
    <t>1705648932</t>
  </si>
  <si>
    <t>207</t>
  </si>
  <si>
    <t>766694113</t>
  </si>
  <si>
    <t>Montáž ostatních truhlářských konstrukcí parapetních desek dřevěných nebo plastových šířky do 300 mm, délky přes 1600 do 2600 mm</t>
  </si>
  <si>
    <t>2041502314</t>
  </si>
  <si>
    <t xml:space="preserve">Poznámka k souboru cen:_x000D_
1. Cenami -8111 a -8112 se oceňuje montáž vrat oboru JKPOV 611. 2. Cenami -97 . . nelze oceňovat venkovní krycí lišty balkónových dveří; tato montáž se oceňuje cenou -1610. </t>
  </si>
  <si>
    <t>5+8+8+8</t>
  </si>
  <si>
    <t>208</t>
  </si>
  <si>
    <t>607941030</t>
  </si>
  <si>
    <t>deska parapetní dřevotřísková vnitřní 0,3 x 1 m</t>
  </si>
  <si>
    <t>-2058740709</t>
  </si>
  <si>
    <t>209</t>
  </si>
  <si>
    <t>998766102</t>
  </si>
  <si>
    <t>Přesun hmot pro konstrukce truhlářské stanovený z hmotnosti přesunovaného materiálu vodorovná dopravní vzdálenost do 50 m v objektech výšky přes 6 do 12 m</t>
  </si>
  <si>
    <t>-1884818788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</si>
  <si>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</si>
  <si>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210</t>
  </si>
  <si>
    <t>998766181</t>
  </si>
  <si>
    <t>Přesun hmot pro konstrukce truhlářské stanovený z hmotnosti přesunovaného materiálu Příplatek k ceně za přesun prováděný bez použití mechanizace pro jakoukoliv výšku objektu</t>
  </si>
  <si>
    <t>-1800509056</t>
  </si>
  <si>
    <t>767</t>
  </si>
  <si>
    <t>Konstrukce zámečnické</t>
  </si>
  <si>
    <t>211</t>
  </si>
  <si>
    <t>767112812</t>
  </si>
  <si>
    <t>Demontáž stěn a příček pro zasklení svařovaných</t>
  </si>
  <si>
    <t>-183039875</t>
  </si>
  <si>
    <t>,,2.NP,,-montovaná prosklená stěna</t>
  </si>
  <si>
    <t>3,60*3</t>
  </si>
  <si>
    <t>2,905*3</t>
  </si>
  <si>
    <t>2,30*3,05</t>
  </si>
  <si>
    <t>3,05*3</t>
  </si>
  <si>
    <t>montovaná výplň</t>
  </si>
  <si>
    <t>1,25*3</t>
  </si>
  <si>
    <t>212</t>
  </si>
  <si>
    <t>767132811.1</t>
  </si>
  <si>
    <t>Demontáž stěn a příček z plechu šroubovaných</t>
  </si>
  <si>
    <t>kpl</t>
  </si>
  <si>
    <t>-1427259511</t>
  </si>
  <si>
    <t>213</t>
  </si>
  <si>
    <t>767135821.1</t>
  </si>
  <si>
    <t>Demontáž stěn a příček z plechu roštu pro oplechování z kazet</t>
  </si>
  <si>
    <t>-361197383</t>
  </si>
  <si>
    <t>2,48*3,05</t>
  </si>
  <si>
    <t>214</t>
  </si>
  <si>
    <t>767161114</t>
  </si>
  <si>
    <t>Montáž zábradlí rovného z trubek nebo tenkostěnných profilů do zdiva, hmotnosti 1 m zábradlí přes 20 do 30 kg</t>
  </si>
  <si>
    <t>147313097</t>
  </si>
  <si>
    <t xml:space="preserve">Poznámka k souboru cen:_x000D_
1. Cenami -51 . . lze oceňovat i montáž madel a průběžnou (horizontální) výplň z trubek nebo tenkostěnných profilů, které se montují z dodaných dílů na samostatně osazované ocelové sloupky nebo na zabudované kotevní prvky. 2. Cenami nelze oceňovat montáž samostatného sloupku pro dřevěné madlo; tyto práce se oceňují cenou 767 22-0550 Osazení samostatného sloupku. 3. V cenách nejsou započteny náklady na: a) vytvoření ohybu nebo ohybníku; tyto práce se oceňují cenou 767 22-0191 nebo -0490 Příplatek za vytvoření ohybu, b) montáž hliníkových krycích lišt; tyto práce se oceňují cenami 767 89-6110 až -6115 Montáž ostatních zámečnických konstrukcí, c) montáž výplně tvarovaným plechem. </t>
  </si>
  <si>
    <t>3.NP - zábradlí kotvené do zděné atiky</t>
  </si>
  <si>
    <t>12,50+12,50</t>
  </si>
  <si>
    <t>3.NP - zábradlí kotvené do stropní konstrukce</t>
  </si>
  <si>
    <t>9,085+2,40+12+9,085</t>
  </si>
  <si>
    <t>215</t>
  </si>
  <si>
    <t>553912130.1</t>
  </si>
  <si>
    <t>Díly (sestavy) k částem a prefabrikátům kovovým svodidla silniční ocelová - díly svodidlo NH-4-99 tloušťka pásu  4 mm zábradelní  díl VT1 - pozink.</t>
  </si>
  <si>
    <t>1156980331</t>
  </si>
  <si>
    <t>216</t>
  </si>
  <si>
    <t>553912130.2</t>
  </si>
  <si>
    <t>1264111889</t>
  </si>
  <si>
    <t>217</t>
  </si>
  <si>
    <t>283764000</t>
  </si>
  <si>
    <t>deska z polystyrénu XPS zpevněná, hrana polodrážková lambda 0,033 [W/mK] 1250 x 600 mm</t>
  </si>
  <si>
    <t>237720256</t>
  </si>
  <si>
    <t>Poznámka k položce:
lambda 0,034 [W / m K]</t>
  </si>
  <si>
    <t>,,viz statika-sloupek zábradlí,,</t>
  </si>
  <si>
    <t>0,30*0,30*0,05*43</t>
  </si>
  <si>
    <t>218</t>
  </si>
  <si>
    <t>136112320</t>
  </si>
  <si>
    <t>plech tlustý hladký jakost S 235 JR, 12x1500x3000 mm</t>
  </si>
  <si>
    <t>1259777040</t>
  </si>
  <si>
    <t>Poznámka k položce:
Hmotnost 432 kg/kus</t>
  </si>
  <si>
    <t>,,viz statika-sloupek zábradlí-patní deska,,</t>
  </si>
  <si>
    <t>0,22*0,22*96*43/1000*1,08</t>
  </si>
  <si>
    <t>219</t>
  </si>
  <si>
    <t>548790850.1</t>
  </si>
  <si>
    <t>Kotevní technika chemické kotvení tmel pro lepené kotvy do betonu HIT-HY 150/330/2, bal. 20 ks</t>
  </si>
  <si>
    <t>-1548257718</t>
  </si>
  <si>
    <t>,,viz statika-kotvení sloupků zábradlí,,</t>
  </si>
  <si>
    <t>43*4</t>
  </si>
  <si>
    <t>220</t>
  </si>
  <si>
    <t>767161813</t>
  </si>
  <si>
    <t>Demontáž zábradlí rovného nerozebíratelný spoj hmotnosti 1 m zábradlí do 20 kg</t>
  </si>
  <si>
    <t>135847361</t>
  </si>
  <si>
    <t>,,2.NP,,-zábradlí plošiny</t>
  </si>
  <si>
    <t>1,95+3,05+0,80*5</t>
  </si>
  <si>
    <t>221</t>
  </si>
  <si>
    <t>767996701</t>
  </si>
  <si>
    <t>Demontáž ostatních zámečnických konstrukcí o hmotnosti jednotlivých dílů řezáním do 50 kg</t>
  </si>
  <si>
    <t>kg</t>
  </si>
  <si>
    <t>-129063017</t>
  </si>
  <si>
    <t xml:space="preserve">Poznámka k souboru cen:_x000D_
1. Cenami nelze oceňovat demontáž jmenovité konstrukce, pro kterou jsou ceny v katalogu již stanoveny. 2. Ceny lze užít pro sortiment zámečnických konstrukcí, nikoliv pro sloupy, kolejnice, vazníky apod. 3. Volba cen se řídí hmotností jednotlivě demontovaného dílu konstrukce. </t>
  </si>
  <si>
    <t>,,mříže,,</t>
  </si>
  <si>
    <t>81+54+63+45</t>
  </si>
  <si>
    <t>222</t>
  </si>
  <si>
    <t>767996702</t>
  </si>
  <si>
    <t>Demontáž ostatních zámečnických konstrukcí o hmotnosti jednotlivých dílů řezáním přes 50 do 100 kg</t>
  </si>
  <si>
    <t>2110451075</t>
  </si>
  <si>
    <t>,,2.NP,,-ocelová plošina</t>
  </si>
  <si>
    <t>1,95*3,05*16,1</t>
  </si>
  <si>
    <t>,,žebřák,,</t>
  </si>
  <si>
    <t>223</t>
  </si>
  <si>
    <t>998767102</t>
  </si>
  <si>
    <t>Přesun hmot pro zámečnické konstrukce stanovený z hmotnosti přesunovaného materiálu vodorovná dopravní vzdálenost do 50 m v objektech výšky přes 6 do 12 m</t>
  </si>
  <si>
    <t>733091332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</si>
  <si>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</si>
  <si>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224</t>
  </si>
  <si>
    <t>998767181</t>
  </si>
  <si>
    <t>Přesun hmot pro zámečnické konstrukce stanovený z hmotnosti přesunovaného materiálu Příplatek k cenám za přesun prováděný bez použití mechanizace pro jakoukoliv výšku objektu</t>
  </si>
  <si>
    <t>-1073819823</t>
  </si>
  <si>
    <t>771</t>
  </si>
  <si>
    <t>Podlahy z dlaždic</t>
  </si>
  <si>
    <t>225</t>
  </si>
  <si>
    <t>771473112</t>
  </si>
  <si>
    <t>Montáž soklíků z dlaždic keramických lepených standardním lepidlem rovných výšky přes 65 do 90 mm</t>
  </si>
  <si>
    <t>-1078120595</t>
  </si>
  <si>
    <t>M č.1.1</t>
  </si>
  <si>
    <t>(2,10+2,175)*2-1,35-1,35+0,30+0,30</t>
  </si>
  <si>
    <t>M č.1.2</t>
  </si>
  <si>
    <t>(2+2,10)*2-1,35-1,35+0,25+0,25</t>
  </si>
  <si>
    <t>M č.1.3</t>
  </si>
  <si>
    <t>2+6,45+4,25+1,1+5,7+1,1+6,45+6,5+2+4,65+12,4+4,7-1,35*2-0,9*4-0,8*3-0,7</t>
  </si>
  <si>
    <t>M č.1.15</t>
  </si>
  <si>
    <t>(1,20+6,50)*2-0,80*4-0,70*2</t>
  </si>
  <si>
    <t>M č.1.30</t>
  </si>
  <si>
    <t>(3,15+2,65)*2-0,90*2+0,50</t>
  </si>
  <si>
    <t>M č.1.31</t>
  </si>
  <si>
    <t>(1,50+3,40)*2-0,80*2-0,90-0,70*2+0,50</t>
  </si>
  <si>
    <t>226</t>
  </si>
  <si>
    <t>597612900</t>
  </si>
  <si>
    <t>dlaždice keramické - podlahy (barevné) 30 x 30 x 0,8 cm I. j.</t>
  </si>
  <si>
    <t>-1982497399</t>
  </si>
  <si>
    <t>87,85*0,10*1,1</t>
  </si>
  <si>
    <t>227</t>
  </si>
  <si>
    <t>771574131</t>
  </si>
  <si>
    <t>Montáž podlah z dlaždic keramických lepených flexibilním lepidlem režných nebo glazovaných protiskluzných nebo reliefovaných do 50 ks/ m2</t>
  </si>
  <si>
    <t>-1205645013</t>
  </si>
  <si>
    <t>,,1.NP - P1,,</t>
  </si>
  <si>
    <t>228</t>
  </si>
  <si>
    <t>2033897065</t>
  </si>
  <si>
    <t>179,9*1,1 'Přepočtené koeficientem množství</t>
  </si>
  <si>
    <t>229</t>
  </si>
  <si>
    <t>771579191</t>
  </si>
  <si>
    <t>Montáž podlah z dlaždic keramických Příplatek k cenám za plochu do 5 m2 jednotlivě</t>
  </si>
  <si>
    <t>-320736467</t>
  </si>
  <si>
    <t>3,3+3,3+3,12+1,6+1,8+1,8+1,8+1,69+3,76+1,62+2,07+3,87+1,58+1,35+1,8</t>
  </si>
  <si>
    <t>230</t>
  </si>
  <si>
    <t>771579196</t>
  </si>
  <si>
    <t>Montáž podlah z dlaždic keramických Příplatek k cenám za dvousložkový spárovací tmel</t>
  </si>
  <si>
    <t>1953506990</t>
  </si>
  <si>
    <t>87,85*0,10</t>
  </si>
  <si>
    <t>179,9</t>
  </si>
  <si>
    <t>231</t>
  </si>
  <si>
    <t>771591111</t>
  </si>
  <si>
    <t>Podlahy - ostatní práce penetrace podkladu</t>
  </si>
  <si>
    <t>1152972275</t>
  </si>
  <si>
    <t xml:space="preserve">Poznámka k souboru cen:_x000D_
1. Množství měrných jednotek u ceny -1185 se stanoví podle počtu řezaných dlaždic, nezávisle na jejich velikosti. 2. Položkou -1185 lze ocenit provádění více řezů na jednom kusu dlažby. </t>
  </si>
  <si>
    <t>232</t>
  </si>
  <si>
    <t>998771102</t>
  </si>
  <si>
    <t>Přesun hmot pro podlahy z dlaždic stanovený z hmotnosti přesunovaného materiálu vodorovná dopravní vzdálenost do 50 m v objektech výšky přes 6 do 12 m</t>
  </si>
  <si>
    <t>-1241040816</t>
  </si>
  <si>
    <t>233</t>
  </si>
  <si>
    <t>998771181</t>
  </si>
  <si>
    <t>Přesun hmot pro podlahy z dlaždic stanovený z hmotnosti přesunovaného materiálu Příplatek k ceně za přesun prováděný bez použití mechanizace pro jakoukoliv výšku objektu</t>
  </si>
  <si>
    <t>-1450343119</t>
  </si>
  <si>
    <t>776</t>
  </si>
  <si>
    <t>Podlahy povlakové</t>
  </si>
  <si>
    <t>234</t>
  </si>
  <si>
    <t>776221111.1</t>
  </si>
  <si>
    <t>Montáž podlahovin z PVC lepením standardním lepidlem z pásů standardních</t>
  </si>
  <si>
    <t>1282027589</t>
  </si>
  <si>
    <t>,,1.NP - P2,,</t>
  </si>
  <si>
    <t>37,30+10,51+10,45+16,77+16,23+16,22+16,77+16,23+16,22+14,58</t>
  </si>
  <si>
    <t>4,07+6,50+4,25</t>
  </si>
  <si>
    <t>235</t>
  </si>
  <si>
    <t>284122850</t>
  </si>
  <si>
    <t>krytina podlahová heterogenní tl. 2 mm</t>
  </si>
  <si>
    <t>81374567</t>
  </si>
  <si>
    <t>186,1*1,1 'Přepočtené koeficientem množství</t>
  </si>
  <si>
    <t>236</t>
  </si>
  <si>
    <t>775591193</t>
  </si>
  <si>
    <t>Ostatní prvky pro plovoucí podlahy montáž podložky termoizolační</t>
  </si>
  <si>
    <t>-62148912</t>
  </si>
  <si>
    <t xml:space="preserve">Poznámka k souboru cen:_x000D_
1. V cenách -1191, -1193, -1195 a -1197 nejsou započteny náklady na vyrovnání podkladu převyšující 2 mm. Tyto se oceňují cenami 776 99-01 Vyrovnání podkladu samonivelační stěrkou v části A01 ceníku 776 Podlahy povlakové. </t>
  </si>
  <si>
    <t>237</t>
  </si>
  <si>
    <t>611553530</t>
  </si>
  <si>
    <t>podložka pro kročejový útlum tl. 6 mm</t>
  </si>
  <si>
    <t>1920457738</t>
  </si>
  <si>
    <t>186,1*1,02 'Přepočtené koeficientem množství</t>
  </si>
  <si>
    <t>238</t>
  </si>
  <si>
    <t>776411111</t>
  </si>
  <si>
    <t>Montáž soklíků lepením obvodových, výšky do 80 mm</t>
  </si>
  <si>
    <t>780244412</t>
  </si>
  <si>
    <t>M č.1.4</t>
  </si>
  <si>
    <t>(6,85+5,45)*2-0,90*3</t>
  </si>
  <si>
    <t>M č.1.5</t>
  </si>
  <si>
    <t>(3,35+3,15)*2-0,90</t>
  </si>
  <si>
    <t>M č.1.6</t>
  </si>
  <si>
    <t>(3,35+3,15)*2-0,90*2</t>
  </si>
  <si>
    <t>M č.1.7</t>
  </si>
  <si>
    <t>(2,925+5,75)*2-0,90*2</t>
  </si>
  <si>
    <t>M č.1.8</t>
  </si>
  <si>
    <t>(2,90+5,75)*2-0,90*2</t>
  </si>
  <si>
    <t>M č.1.9</t>
  </si>
  <si>
    <t>(5,10+3,2)*2-0,90*3</t>
  </si>
  <si>
    <t>M č.1.10</t>
  </si>
  <si>
    <t>M č.1.11</t>
  </si>
  <si>
    <t>(2,90+5,75)*2-0,90*3</t>
  </si>
  <si>
    <t>M č.1.12</t>
  </si>
  <si>
    <t>(5,10+3,35)*2-0,90-0,70*2</t>
  </si>
  <si>
    <t>M č.1.16</t>
  </si>
  <si>
    <t>(4,16+3,25)*2-0,80</t>
  </si>
  <si>
    <t>M č.1.17</t>
  </si>
  <si>
    <t>(2,20+1,90)*2-0,80</t>
  </si>
  <si>
    <t>M č.1.22</t>
  </si>
  <si>
    <t>(2+3,25)*2-0,80</t>
  </si>
  <si>
    <t>M č.1.32</t>
  </si>
  <si>
    <t>(1,35+3,15)*2-0,80</t>
  </si>
  <si>
    <t>239</t>
  </si>
  <si>
    <t>284110030</t>
  </si>
  <si>
    <t>lišta speciální soklová PVC 30 x 30 mm role 50 m</t>
  </si>
  <si>
    <t>1731380065</t>
  </si>
  <si>
    <t>174,22*1,02 'Přepočtené koeficientem množství</t>
  </si>
  <si>
    <t>240</t>
  </si>
  <si>
    <t>998776102</t>
  </si>
  <si>
    <t>Přesun hmot pro podlahy povlakové stanovený z hmotnosti přesunovaného materiálu vodorovná dopravní vzdálenost do 50 m v objektech výšky přes 6 do 12 m</t>
  </si>
  <si>
    <t>1525590425</t>
  </si>
  <si>
    <t>241</t>
  </si>
  <si>
    <t>998776181</t>
  </si>
  <si>
    <t>Přesun hmot pro podlahy povlakové stanovený z hmotnosti přesunovaného materiálu Příplatek k cenám za přesun prováděný bez použití mechanizace pro jakoukoliv výšku objektu</t>
  </si>
  <si>
    <t>-1270968547</t>
  </si>
  <si>
    <t>781</t>
  </si>
  <si>
    <t>Dokončovací práce - obklady</t>
  </si>
  <si>
    <t>242</t>
  </si>
  <si>
    <t>781413810</t>
  </si>
  <si>
    <t>Demontáž obkladů z obkladaček pórovinových lepených</t>
  </si>
  <si>
    <t>100637367</t>
  </si>
  <si>
    <t>(3,35+1)*2*2-0,80*1,97-0,60*1,97*4</t>
  </si>
  <si>
    <t>(1+1,36)*2*2-0,60*1,97</t>
  </si>
  <si>
    <t>(0,88+1)*2*2-0,60*1,97*2</t>
  </si>
  <si>
    <t>(1,36+1)*2*2-0,60*1,97</t>
  </si>
  <si>
    <t>(0,88+1)*2*2-0,60*1,97</t>
  </si>
  <si>
    <t>(1,10+3,44)*2*2-0,80*1,97-0,60*1,97*2</t>
  </si>
  <si>
    <t>243</t>
  </si>
  <si>
    <t>781473113</t>
  </si>
  <si>
    <t>Montáž obkladů vnitřních stěn z dlaždic keramických lepených standardním lepidlem režných nebo glazovaných hladkých přes 12 do 19 ks/m2</t>
  </si>
  <si>
    <t>1521052029</t>
  </si>
  <si>
    <t>(6,85+5,45)*2*2-0,90*1,97*3</t>
  </si>
  <si>
    <t>(3,35+3,15)*2*2-0,90*1,97</t>
  </si>
  <si>
    <t>(2,925+5,75)*2*2-0,90*1,97*2</t>
  </si>
  <si>
    <t>(2,90+5,75)*2*2-0,90*1,97*2</t>
  </si>
  <si>
    <t>(2,90+5,75)*2*2-0,90*1,97*3</t>
  </si>
  <si>
    <t>(1,60+1,95)*2*2-0,70*1,97</t>
  </si>
  <si>
    <t>M č.1.14</t>
  </si>
  <si>
    <t>(1,10+1,60)*2*2+0,40*2*2-0,70*1,97</t>
  </si>
  <si>
    <t>(4,16+3,25)*2*2-0,80*1,97</t>
  </si>
  <si>
    <t>M č.1.18</t>
  </si>
  <si>
    <t>(2+0,90)*2*2-0,70*1,97*2</t>
  </si>
  <si>
    <t>M č.1.19</t>
  </si>
  <si>
    <t>(2+0,90)*2*2-0,70*1,97</t>
  </si>
  <si>
    <t>M č.1.20</t>
  </si>
  <si>
    <t>M č.1.21</t>
  </si>
  <si>
    <t>M č.1.23</t>
  </si>
  <si>
    <t>(1,80+2,15)*2*2-0,80*1,97</t>
  </si>
  <si>
    <t>M č.1.24</t>
  </si>
  <si>
    <t>(1,80+0,90)*2*2-0,80*1,97</t>
  </si>
  <si>
    <t>M č.1.25</t>
  </si>
  <si>
    <t>(1,80+1,15)*2*2-0,70*1,97</t>
  </si>
  <si>
    <t>M č.1.26</t>
  </si>
  <si>
    <t>M č.1.28</t>
  </si>
  <si>
    <t>(6,85+4,30)*2*2-0,90*1,97*1,50*1*2-0,80*1,97-1,35*2+0,30*2*6</t>
  </si>
  <si>
    <t>M č.1.29</t>
  </si>
  <si>
    <t>(3,55+7,70)*2*2-0,90*1,97*2+0,30*2*3</t>
  </si>
  <si>
    <t>M č.1.33</t>
  </si>
  <si>
    <t>(1,45+1,05)*2*2-0,70*1,97</t>
  </si>
  <si>
    <t>M č.1.34</t>
  </si>
  <si>
    <t>(1,45+0,90)*2*2-0,70*1,97</t>
  </si>
  <si>
    <t>M č.1.35</t>
  </si>
  <si>
    <t>(1,45+1,20)*2*2-0,70*1,97</t>
  </si>
  <si>
    <t>244</t>
  </si>
  <si>
    <t>597610260</t>
  </si>
  <si>
    <t>obkládačky keramické - koupelny  (barevné) 25 x 33 x 0,7 cm I. j.</t>
  </si>
  <si>
    <t>-1167042123</t>
  </si>
  <si>
    <t>436,598*1,1 'Přepočtené koeficientem množství</t>
  </si>
  <si>
    <t>245</t>
  </si>
  <si>
    <t>781493111</t>
  </si>
  <si>
    <t>Ostatní prvky plastové profily ukončovací a dilatační lepené standardním lepidlem rohové</t>
  </si>
  <si>
    <t>-2041032376</t>
  </si>
  <si>
    <t xml:space="preserve">Poznámka k souboru cen:_x000D_
1. Množství měrných jednotek u ceny -5185 se stanoví podle počtu řezaných obkladaček, nezávisle na jejich velikosti. 2. Položkou -5185 lze ocenit provádění více řezů na jednom kusu obkladu. </t>
  </si>
  <si>
    <t>7*2+2*2+2*2+2*2+4*2+4*2+2*2+2*2+2+2+7*2+3*2</t>
  </si>
  <si>
    <t>246</t>
  </si>
  <si>
    <t>781495111</t>
  </si>
  <si>
    <t>Ostatní prvky ostatní práce penetrace podkladu</t>
  </si>
  <si>
    <t>965978564</t>
  </si>
  <si>
    <t>247</t>
  </si>
  <si>
    <t>998781102</t>
  </si>
  <si>
    <t>Přesun hmot pro obklady keramické stanovený z hmotnosti přesunovaného materiálu vodorovná dopravní vzdálenost do 50 m v objektech výšky přes 6 do 12 m</t>
  </si>
  <si>
    <t>-1892949295</t>
  </si>
  <si>
    <t>248</t>
  </si>
  <si>
    <t>998781181</t>
  </si>
  <si>
    <t>Přesun hmot pro obklady keramické stanovený z hmotnosti přesunovaného materiálu Příplatek k cenám za přesun prováděný bez použití mechanizace pro jakoukoliv výšku objektu</t>
  </si>
  <si>
    <t>-239408529</t>
  </si>
  <si>
    <t>783</t>
  </si>
  <si>
    <t>Dokončovací práce - nátěry</t>
  </si>
  <si>
    <t>249</t>
  </si>
  <si>
    <t>783301303</t>
  </si>
  <si>
    <t>Příprava podkladu zámečnických konstrukcí před provedením nátěru odrezivění odrezovačem bezoplachovým</t>
  </si>
  <si>
    <t>1958481271</t>
  </si>
  <si>
    <t>,,viz statika,,</t>
  </si>
  <si>
    <t>UPN 140</t>
  </si>
  <si>
    <t>1,40*4*0,521</t>
  </si>
  <si>
    <t>1,90*2*0,521</t>
  </si>
  <si>
    <t>2,50*20*0,521</t>
  </si>
  <si>
    <t>2,07*8*0,521</t>
  </si>
  <si>
    <t>UPN 200</t>
  </si>
  <si>
    <t>5,67*6*0,80</t>
  </si>
  <si>
    <t>6*0,247</t>
  </si>
  <si>
    <t>2,50*16*0,521</t>
  </si>
  <si>
    <t>250</t>
  </si>
  <si>
    <t>783314101</t>
  </si>
  <si>
    <t>Základní nátěr zámečnických konstrukcí jednonásobný syntetický</t>
  </si>
  <si>
    <t>-112146288</t>
  </si>
  <si>
    <t>,,viz příprava podkladu,,</t>
  </si>
  <si>
    <t>119,792</t>
  </si>
  <si>
    <t>251</t>
  </si>
  <si>
    <t>783314201</t>
  </si>
  <si>
    <t>Základní antikorozní nátěr zámečnických konstrukcí jednonásobný syntetický standardní</t>
  </si>
  <si>
    <t>-1732082403</t>
  </si>
  <si>
    <t>,,zárubně,,</t>
  </si>
  <si>
    <t>0,98*46</t>
  </si>
  <si>
    <t>1,4*3</t>
  </si>
  <si>
    <t>252</t>
  </si>
  <si>
    <t>783317101</t>
  </si>
  <si>
    <t>Krycí nátěr (email) zámečnických konstrukcí jednonásobný syntetický standardní</t>
  </si>
  <si>
    <t>1732027681</t>
  </si>
  <si>
    <t>253</t>
  </si>
  <si>
    <t>-1026845853</t>
  </si>
  <si>
    <t>49,28</t>
  </si>
  <si>
    <t>254</t>
  </si>
  <si>
    <t>783813131</t>
  </si>
  <si>
    <t>Penetrační nátěr omítek hladkých omítek hladkých, zrnitých tenkovrstvých nebo štukových stupně členitosti 1 a 2 syntetický</t>
  </si>
  <si>
    <t>-83908842</t>
  </si>
  <si>
    <t>(2,20+1,90)*2*2-0,80*2</t>
  </si>
  <si>
    <t>(2+3,25)*2*2-0,80*1,97</t>
  </si>
  <si>
    <t>(1,35+3,15)*2*2-0,80*1,97</t>
  </si>
  <si>
    <t>255</t>
  </si>
  <si>
    <t>783817421</t>
  </si>
  <si>
    <t>Krycí (ochranný ) nátěr omítek dvojnásobný hladkých omítek hladkých, zrnitých tenkovrstvých nebo štukových stupně členitosti 1 a 2 syntetický</t>
  </si>
  <si>
    <t>1320938097</t>
  </si>
  <si>
    <t>,,viz penetrační nátěr,,</t>
  </si>
  <si>
    <t>50,648</t>
  </si>
  <si>
    <t>256</t>
  </si>
  <si>
    <t>783897607</t>
  </si>
  <si>
    <t>Krycí (ochranný ) nátěr omítek Příplatek k cenám za provádění barevného nátěru v odstínu světlém dvojnásobného</t>
  </si>
  <si>
    <t>1607367709</t>
  </si>
  <si>
    <t>784</t>
  </si>
  <si>
    <t>Dokončovací práce - malby a tapety</t>
  </si>
  <si>
    <t>257</t>
  </si>
  <si>
    <t>784211111</t>
  </si>
  <si>
    <t>Malby z malířských směsí otěruvzdorných za mokra dvojnásobné, bílé za mokra otěruvzdorné velmi dobře v místnostech výšky do 3,80 m</t>
  </si>
  <si>
    <t>1393680186</t>
  </si>
  <si>
    <t>,,1.NP,,-stěny</t>
  </si>
  <si>
    <t>(1,50+2,10)*2*2,80</t>
  </si>
  <si>
    <t>(2+2,10)*2*2,80</t>
  </si>
  <si>
    <t>(2+6,50+4,25+1,10+5,70+1,10+6,45+6,50+2+6,50-1,80+12,40+4,80)*2,80</t>
  </si>
  <si>
    <t>(6,85+5,45)*2*2,80</t>
  </si>
  <si>
    <t>(3,35+3,15)*2*2,80</t>
  </si>
  <si>
    <t>(2,925+5,75)*2*2,80</t>
  </si>
  <si>
    <t>(2,90+5,75)*2*2,80</t>
  </si>
  <si>
    <t>(5,10+3,20)*2*2,50</t>
  </si>
  <si>
    <t>(5,10+3,35)*2*2,50</t>
  </si>
  <si>
    <t>(1,60+1,95)*2*2,50</t>
  </si>
  <si>
    <t>(1,10+1,60)*2*2,50</t>
  </si>
  <si>
    <t>(6,50+1,20)*2*2,50</t>
  </si>
  <si>
    <t>(4,16+3,25)*2*2,80</t>
  </si>
  <si>
    <t>(2,20+1,90)*2*2,50</t>
  </si>
  <si>
    <t>(2+0,90)*2*2,50</t>
  </si>
  <si>
    <t>(1,80+2,15)*2*2,50</t>
  </si>
  <si>
    <t>(1,80+0,90)*2*2,50</t>
  </si>
  <si>
    <t>(1,80+1,15)*2*2,50</t>
  </si>
  <si>
    <t>M č.1.27</t>
  </si>
  <si>
    <t>(4,10+3,25)*2*2,50</t>
  </si>
  <si>
    <t>(6,85+4,30)*2*2,80</t>
  </si>
  <si>
    <t>(3,15+2,65)*2*2,80</t>
  </si>
  <si>
    <t>(1,50+3,40)*2*2,80</t>
  </si>
  <si>
    <t>(1,35+3,15)*2*2,80</t>
  </si>
  <si>
    <t>(1,45+1,05)*2*2,80</t>
  </si>
  <si>
    <t>(1,45+0,90)*2*2,80</t>
  </si>
  <si>
    <t>(1,45+1,20)*2*2,80</t>
  </si>
  <si>
    <t>odpočet omyvatelného nátěru</t>
  </si>
  <si>
    <t>-50,648</t>
  </si>
  <si>
    <t>stropy 1.NP</t>
  </si>
  <si>
    <t>786</t>
  </si>
  <si>
    <t>Dokončovací práce - čalounické úpravy</t>
  </si>
  <si>
    <t>258</t>
  </si>
  <si>
    <t>786624111.1</t>
  </si>
  <si>
    <t>Montáž zastiňujících žaluzií lamelových do oken zdvojených otevíravých, sklápěcích nebo vyklápěcích dřevěných</t>
  </si>
  <si>
    <t>-1223322353</t>
  </si>
  <si>
    <t>259</t>
  </si>
  <si>
    <t>611406970.11</t>
  </si>
  <si>
    <t xml:space="preserve"> žaluzie vnitřní lamelové vertikální     114 x 118</t>
  </si>
  <si>
    <t>-203712759</t>
  </si>
  <si>
    <t>260</t>
  </si>
  <si>
    <t>998786102</t>
  </si>
  <si>
    <t>Přesun hmot pro čalounické úpravy stanovený z hmotnosti přesunovaného materiálu vodorovná dopravní vzdálenost do 50 m v objektech výšky (hloubky) přes 6 do 12 m</t>
  </si>
  <si>
    <t>1190865948</t>
  </si>
  <si>
    <t>261</t>
  </si>
  <si>
    <t>998786181</t>
  </si>
  <si>
    <t>Přesun hmot pro čalounické úpravy stanovený z hmotnosti přesunovaného materiálu Příplatek k cenám za přesun prováděný bez použití mechanizace pro jakoukoliv výšku objektu</t>
  </si>
  <si>
    <t>-553775782</t>
  </si>
  <si>
    <t>Soupis:</t>
  </si>
  <si>
    <t>1.2 - Venkovní kanalizace</t>
  </si>
  <si>
    <t>1 - Zemní práce</t>
  </si>
  <si>
    <t>4 - Vodorovné konstrukce</t>
  </si>
  <si>
    <t>5 - Komunikace</t>
  </si>
  <si>
    <t>8 - Trubní vedení</t>
  </si>
  <si>
    <t>VRN - Vedlejší rozpočtové náklady</t>
  </si>
  <si>
    <t xml:space="preserve">    VRN3 - Zařízení staveniště</t>
  </si>
  <si>
    <t>132 30-1211.R00</t>
  </si>
  <si>
    <t>Hloubení rýh š.do 200 cm hor.4 do 100 m3, STROJNĚ 110+40+13</t>
  </si>
  <si>
    <t>119 00-0001.RA0</t>
  </si>
  <si>
    <t>Dočasné zajištění potrubí ve výkopu</t>
  </si>
  <si>
    <t>130 00-1101.R00</t>
  </si>
  <si>
    <t>Příplatek za ztížené hloubení v blízkosti vedení</t>
  </si>
  <si>
    <t>175 10-0020.RAA</t>
  </si>
  <si>
    <t>Obsyp potrubí potrubí pískem fr.0-4mm</t>
  </si>
  <si>
    <t>174 10-0050.RAB</t>
  </si>
  <si>
    <t>Zásyp jam,rýh a šachet štěrkopískem dovoz štěrkopísku ze vzdálenosti 5 km</t>
  </si>
  <si>
    <t>113 10-7221.RA0</t>
  </si>
  <si>
    <t>Odstranění asfaltbet.krytu ABS tl. 10 cm do 200 m2</t>
  </si>
  <si>
    <t>113 10-7112.R00</t>
  </si>
  <si>
    <t>Odstranění podkladu pl. 200 m2,kam.těžené tl.20 cm</t>
  </si>
  <si>
    <t>161 10-1101.R00</t>
  </si>
  <si>
    <t>Svislé přemístění výkopku z hor.1-4 do 2,5 m</t>
  </si>
  <si>
    <t>162 70-1101.R00</t>
  </si>
  <si>
    <t>Vodorovné přemístění výkopku z hor.1-4 do 6000 m</t>
  </si>
  <si>
    <t>167 10-1101.R00</t>
  </si>
  <si>
    <t>Nakládání výkopku z hor.1-4 v množství do 100 m3</t>
  </si>
  <si>
    <t>skládkovné</t>
  </si>
  <si>
    <t>písek zásypový fr.0-4mm</t>
  </si>
  <si>
    <t>šterk zásypový do komunikce</t>
  </si>
  <si>
    <t>151 10-1102.R00</t>
  </si>
  <si>
    <t>Pažení a rozepření stěn rýh - příložné - hl. do 4m</t>
  </si>
  <si>
    <t>151 10-1112.R00</t>
  </si>
  <si>
    <t>Odstranění pažení stěn rýh - příložné - hl. do 4 m</t>
  </si>
  <si>
    <t>451 57-2111.R00</t>
  </si>
  <si>
    <t>Lože pod potrubí z kameniva těženého 0 - 4 mm</t>
  </si>
  <si>
    <t>Komunikace</t>
  </si>
  <si>
    <t>564 65-1111.R00</t>
  </si>
  <si>
    <t>Podklad z kameniva drceného 63-125 mm, tl. 15 cm</t>
  </si>
  <si>
    <t>577 13-1111.RT2</t>
  </si>
  <si>
    <t>Beton asfalt. ABH+ABJ, š. do 3 m, tl. 10 cm plochy 201-1000 m2</t>
  </si>
  <si>
    <t>564 65-1111.R00.1</t>
  </si>
  <si>
    <t>Podklad z kameniva drceného 16-32mm, tl. 10 cm</t>
  </si>
  <si>
    <t>Trubní vedení</t>
  </si>
  <si>
    <t>871 31-3121.RT2</t>
  </si>
  <si>
    <t>Montáž trub z plastu, gumový kroužek, DN 125 včetně dodávky trub PVC hrdlových 125x4,0</t>
  </si>
  <si>
    <t>871 31-3121.RT2.1</t>
  </si>
  <si>
    <t>Montáž trub z plastu, gumový kroužek, DN 150 včetně dodávky trub PVC hrdlových 160x4,0x5000</t>
  </si>
  <si>
    <t>871 35-3121.RT2</t>
  </si>
  <si>
    <t>Montáž trub z plastu, gumový kroužek, DN 200 včetně dodávky trub PVC hrdlových 200x4,9</t>
  </si>
  <si>
    <t>lapač střešních splav. HL-600</t>
  </si>
  <si>
    <t>ks</t>
  </si>
  <si>
    <t>šachta PVC D-400 s lit. poklopem</t>
  </si>
  <si>
    <t>šachta z bet. dílců DN-1000 litinový poklop d400</t>
  </si>
  <si>
    <t>napojení na stoku</t>
  </si>
  <si>
    <t>vyčerpání a dezinfekce septiku, zásyp šterkem vybourání dna septiku</t>
  </si>
  <si>
    <t>VRN</t>
  </si>
  <si>
    <t>Vedlejší rozpočtové náklady</t>
  </si>
  <si>
    <t>VRN3</t>
  </si>
  <si>
    <t>Zařízení staveniště</t>
  </si>
  <si>
    <t>034403000</t>
  </si>
  <si>
    <t>Zařízení staveniště zabezpečení staveniště dopravní značení na staveništi</t>
  </si>
  <si>
    <t>1024</t>
  </si>
  <si>
    <t>475312553</t>
  </si>
  <si>
    <t>1.3 - ZTI</t>
  </si>
  <si>
    <t>721 - Vnitřní kanalizace</t>
  </si>
  <si>
    <t>722 - Vnitřní vodovod</t>
  </si>
  <si>
    <t>725 - Zařizovací předměty</t>
  </si>
  <si>
    <t>721</t>
  </si>
  <si>
    <t>Vnitřní kanalizace</t>
  </si>
  <si>
    <t>721 17-6222.R00</t>
  </si>
  <si>
    <t>Potrubí KG svodné (ležaté) v zemi DN 100 x 3,2 mm</t>
  </si>
  <si>
    <t>721 17-6223.R00</t>
  </si>
  <si>
    <t>Potrubí KG svodné (ležaté) v zemi DN 125 x 3,2 mm</t>
  </si>
  <si>
    <t>721 17-6224.R00</t>
  </si>
  <si>
    <t>Potrubí KG svodné (ležaté) v zemi DN 150 x 4,0 mm</t>
  </si>
  <si>
    <t>721 17-6225.R00</t>
  </si>
  <si>
    <t>Potrubí KG svodné (ležaté) v zemi DN 200 x 4,9 mm</t>
  </si>
  <si>
    <t>721 17-6102.R00</t>
  </si>
  <si>
    <t>Potrubí HT připojovací DN 40 x 1,8 mm</t>
  </si>
  <si>
    <t>721 17-6103.R00</t>
  </si>
  <si>
    <t>Potrubí HT připojovací DN 50 x 1,8 mm</t>
  </si>
  <si>
    <t>721 17-6105.R00</t>
  </si>
  <si>
    <t>Potrubí HT připojovací DN 100 x 2,7 mm</t>
  </si>
  <si>
    <t>721 17-6115.R00</t>
  </si>
  <si>
    <t>Potrubí HT odpadní svislé DN 100 x 2,7 mm</t>
  </si>
  <si>
    <t>721 17-6113.R00</t>
  </si>
  <si>
    <t>Potrubí HT odpadní svislé DN 50 x 1,8 mm</t>
  </si>
  <si>
    <t>721 27-3150.R00</t>
  </si>
  <si>
    <t>Hlavice ventilační přivětrávací HL900</t>
  </si>
  <si>
    <t>721 19-4105.R00</t>
  </si>
  <si>
    <t>Vyvedení odpadních výpustek D 50 x 1,8</t>
  </si>
  <si>
    <t>721 19-4109.R00</t>
  </si>
  <si>
    <t>Vyvedení odpadních výpustek D 110 x 2,3</t>
  </si>
  <si>
    <t>výkop pro kana.lože,obsyp,zásyp odvoz a uložení výkopku</t>
  </si>
  <si>
    <t>tlaková zkouška vzduchem ležatá kanalizace</t>
  </si>
  <si>
    <t>998 72-1102.R00</t>
  </si>
  <si>
    <t>Přesun hmot pro vnitřní kanalizaci, výšky do 12 m</t>
  </si>
  <si>
    <t>722</t>
  </si>
  <si>
    <t>Vnitřní vodovod</t>
  </si>
  <si>
    <t>722 17-1214.R00</t>
  </si>
  <si>
    <t>Potrubí z PE 100 SDR 17, D 40 mm</t>
  </si>
  <si>
    <t>722 17-2311.R00</t>
  </si>
  <si>
    <t>Potrubí z PPR , studená, D 20/2,8 mm</t>
  </si>
  <si>
    <t>722 17-2312.R00</t>
  </si>
  <si>
    <t>Potrubí z PPR , studená, D 25/3,5 mm</t>
  </si>
  <si>
    <t>722 17-2313.R00</t>
  </si>
  <si>
    <t>Potrubí z PPR, studená, D 40/5,2 mm</t>
  </si>
  <si>
    <t>722 18-1113.R00</t>
  </si>
  <si>
    <t>Ochrana potrubí plstěnými pásy DN 25</t>
  </si>
  <si>
    <t>722 29-0234.R00</t>
  </si>
  <si>
    <t>Proplach a dezinfekce vodovod.potrubí DN 80</t>
  </si>
  <si>
    <t>722 22-1123.R00</t>
  </si>
  <si>
    <t>Kohout kulový zahradní, DN20 x DN25</t>
  </si>
  <si>
    <t>722 22-1116.R00</t>
  </si>
  <si>
    <t>Kohout vypouštěcí kulový, N DN 15</t>
  </si>
  <si>
    <t>722 23-5112.R00</t>
  </si>
  <si>
    <t>meřič tepla UH 50 A21 1,5m3/hod DN-20 vč. čidla s ventilem na rozvodném potrubí</t>
  </si>
  <si>
    <t>722 23-5111.R00</t>
  </si>
  <si>
    <t>Kohout kulový, vnitř.-vnitř.z. DN 32</t>
  </si>
  <si>
    <t>722 23-5112.R00.1</t>
  </si>
  <si>
    <t>Kohout kulový, vnitř.-vnitř.z. DN 20</t>
  </si>
  <si>
    <t>722 23-5111.R00.1</t>
  </si>
  <si>
    <t>Kohout kulový, vnitř.-vnitř.z. DN 15</t>
  </si>
  <si>
    <t>998 72-2102.R00</t>
  </si>
  <si>
    <t>Přesun hmot pro vnitřní vodovod, výšky do 12 m</t>
  </si>
  <si>
    <t>722 26-4113.R00</t>
  </si>
  <si>
    <t>Vodoměr bytový SV DN 20x130 mm, Qn 1,5 s připojením</t>
  </si>
  <si>
    <t>725</t>
  </si>
  <si>
    <t>Zařizovací předměty</t>
  </si>
  <si>
    <t>725 01-3131.R00</t>
  </si>
  <si>
    <t>Klozet kombi ,nádrž s armat.odpad šikmý, bílý</t>
  </si>
  <si>
    <t>soubor</t>
  </si>
  <si>
    <t>725 01-7123.R00</t>
  </si>
  <si>
    <t>Umyvadlo na šrouby 60 x 45 cm, bílé</t>
  </si>
  <si>
    <t>552-31400</t>
  </si>
  <si>
    <t xml:space="preserve">Výlevka </t>
  </si>
  <si>
    <t>725 81-0402.R00</t>
  </si>
  <si>
    <t>Ventil rohový bez přípoj. trubičky TE 66 G 1/2</t>
  </si>
  <si>
    <t>725 81-9402.R00</t>
  </si>
  <si>
    <t>Montáž ventilu rohového bez trubičky G 1/2</t>
  </si>
  <si>
    <t>725 21-9401.R00</t>
  </si>
  <si>
    <t>Montáž umyvadel na šrouby do zdiva</t>
  </si>
  <si>
    <t>725 11-9305.R00</t>
  </si>
  <si>
    <t>Montáž klozetových mís kombinovaných</t>
  </si>
  <si>
    <t>725 33-9101.R00</t>
  </si>
  <si>
    <t>Montáž výlevky diturvitové, bez nádrže a armatur</t>
  </si>
  <si>
    <t>725 85-1001.RT1</t>
  </si>
  <si>
    <t>Odtoková souprava s ventilem HL24 DN 40 2 dřezy,zátka G 5/4,s přepadem, rozteč 100-260mm</t>
  </si>
  <si>
    <t>725 86-0211.R00</t>
  </si>
  <si>
    <t>Sifon umyvadlový HL133, 5/4 '' přípoj pračka</t>
  </si>
  <si>
    <t>725 86-0201.R00</t>
  </si>
  <si>
    <t>Sifon HL-20 připojení parní sterilizátor</t>
  </si>
  <si>
    <t>725 82-9301.RT2</t>
  </si>
  <si>
    <t>Montáž baterie umyv.a dřezové stojánkové včetně baterie</t>
  </si>
  <si>
    <t>725 82-9301.RT2.1</t>
  </si>
  <si>
    <t>Montáž baterie výlevkové nástěnné včetně baterie</t>
  </si>
  <si>
    <t>1.4 - Topení</t>
  </si>
  <si>
    <t>732 - Strojovny</t>
  </si>
  <si>
    <t>733 - Rozvod potrubí</t>
  </si>
  <si>
    <t>734 - Armatury</t>
  </si>
  <si>
    <t>735 - Otopná tělesa</t>
  </si>
  <si>
    <t>732</t>
  </si>
  <si>
    <t>Strojovny</t>
  </si>
  <si>
    <t>732 21-9112.R00</t>
  </si>
  <si>
    <t>Uvedení do provozu provozní zkoušky</t>
  </si>
  <si>
    <t>733</t>
  </si>
  <si>
    <t>Rozvod potrubí</t>
  </si>
  <si>
    <t>733 16-1104.R00</t>
  </si>
  <si>
    <t>Potrubí měděné 15 x 1 mm, polotvrdé</t>
  </si>
  <si>
    <t>733 16-1106.R00</t>
  </si>
  <si>
    <t>Potrubí měděné 18 x 1 mm, polotvrdé</t>
  </si>
  <si>
    <t>733 16-1107.R00</t>
  </si>
  <si>
    <t>Potrubí měděné 22 x 1 mm, polotvrdé</t>
  </si>
  <si>
    <t>733 16-1108.R00</t>
  </si>
  <si>
    <t>Potrubí měděné 28 x 1,5 mm, tvrdé</t>
  </si>
  <si>
    <t>733 16-4102.RT5</t>
  </si>
  <si>
    <t>Montáž potrubí z měděných trubek D 15 mm spojované lisováním</t>
  </si>
  <si>
    <t>733 16-4103.RT5</t>
  </si>
  <si>
    <t>Montáž potrubí z měděných trubek D 18 mm spojované lisováním</t>
  </si>
  <si>
    <t>733 16-4104.RT5</t>
  </si>
  <si>
    <t>Montáž potrubí z měděných trubek D 22 mm spojovaného lisováním</t>
  </si>
  <si>
    <t>733 16-4105.RT5</t>
  </si>
  <si>
    <t>Montáž potrubí z měděných trubek D 28 mm spojovaného lisováním</t>
  </si>
  <si>
    <t>733 19-0107.R00</t>
  </si>
  <si>
    <t>Tlaková zkouška topného systému</t>
  </si>
  <si>
    <t>998 73-3103.R00</t>
  </si>
  <si>
    <t>Přesun hmot pro rozvody potrubí, výšky do 24 m</t>
  </si>
  <si>
    <t>izolace potrubí Mirelon vč.mont. tl. dle PD</t>
  </si>
  <si>
    <t>734</t>
  </si>
  <si>
    <t>Armatury</t>
  </si>
  <si>
    <t>734 21-3112.R00</t>
  </si>
  <si>
    <t>Ventil automatický odvzdušňovací, DN 15</t>
  </si>
  <si>
    <t>734 23-3113.R00</t>
  </si>
  <si>
    <t>Kohout kulový, vnitř.-vnitř.z. DN 25</t>
  </si>
  <si>
    <t>734 41-3112.R00</t>
  </si>
  <si>
    <t>Teploměr,tlakoměr</t>
  </si>
  <si>
    <t>734 29-3312.R00</t>
  </si>
  <si>
    <t>Kohout kulový vypouštěcí, DN 15</t>
  </si>
  <si>
    <t>734 26-3215.R00</t>
  </si>
  <si>
    <t>Šroubení regulační dvoutrub.rohové,DS 344 M24</t>
  </si>
  <si>
    <t>734 26-3772.R00</t>
  </si>
  <si>
    <t>Šroubení svěrné na měď TR 4430 15x1 mm - EK</t>
  </si>
  <si>
    <t xml:space="preserve">hlavice termostatická </t>
  </si>
  <si>
    <t>735</t>
  </si>
  <si>
    <t>Otopná tělesa</t>
  </si>
  <si>
    <t>735 15-9121.R00</t>
  </si>
  <si>
    <t>Montáž panelových těles VK do délky 1600 mm</t>
  </si>
  <si>
    <t>735 15-7260.R00</t>
  </si>
  <si>
    <t>Otopná těl.panel.11 600/ 400</t>
  </si>
  <si>
    <t>735 15-7160.R00</t>
  </si>
  <si>
    <t>Otopná těl.panel.akt 10 600/ 400</t>
  </si>
  <si>
    <t>735 15-7566.R00</t>
  </si>
  <si>
    <t>Otopná těl.panel 21 600/1000</t>
  </si>
  <si>
    <t>735 15-7261.R00</t>
  </si>
  <si>
    <t>Otopná těl.panel.11 600/ 500</t>
  </si>
  <si>
    <t>735 15-7262.R00</t>
  </si>
  <si>
    <t>Otopná těl.panel. 11 600/ 600</t>
  </si>
  <si>
    <t>735 15-7264.R00</t>
  </si>
  <si>
    <t>Otopná těl.panel. 11 600/ 800</t>
  </si>
  <si>
    <t>735 15-7266.R00</t>
  </si>
  <si>
    <t>Otopná těl.panel.11 600/1000</t>
  </si>
  <si>
    <t>735 15-7467.R00</t>
  </si>
  <si>
    <t>Otopná těl.panel. 20 600/1100</t>
  </si>
  <si>
    <t>735 15-7565.R00</t>
  </si>
  <si>
    <t>Otopná těl.panel. 21 600/ 900</t>
  </si>
  <si>
    <t>735 15-7568.R00</t>
  </si>
  <si>
    <t>Otopná těl.panel. 21 600/1200</t>
  </si>
  <si>
    <t>735 15-7666.R00</t>
  </si>
  <si>
    <t>Otopná těl.panel. 22 600/1000</t>
  </si>
  <si>
    <t>735 15-7668.R00</t>
  </si>
  <si>
    <t>Otopná těl.panel. 22 600/1200</t>
  </si>
  <si>
    <t>735 15-7768.R00</t>
  </si>
  <si>
    <t>Otopná těl.panel.33 600/1200</t>
  </si>
  <si>
    <t>1.5 - Elektroinstalace</t>
  </si>
  <si>
    <t>Úroveň 3:</t>
  </si>
  <si>
    <t>1.5a - Elektroinstalace - Rozvaděče</t>
  </si>
  <si>
    <t>D3 - ROM1 ordinace   zubní měření č1</t>
  </si>
  <si>
    <t>D5 - ROM 2 - praktický lékaŘ - MĚŘENÍ Č 2</t>
  </si>
  <si>
    <t>D6 - RO M3 - dětský lékař</t>
  </si>
  <si>
    <t>D9 - ROM 4 - výdej léků</t>
  </si>
  <si>
    <t>D11 - ROM 5 - SPOLEČNÁ SPOTŘEBA</t>
  </si>
  <si>
    <t>D13 - RK M 6 - Rozvaděč knihovna</t>
  </si>
  <si>
    <t>D14 - RE a RPR</t>
  </si>
  <si>
    <t>21-M - Pojistná skříň</t>
  </si>
  <si>
    <t>D15 - RACK</t>
  </si>
  <si>
    <t>21-M1 - Rozdělění VZT u vypínače</t>
  </si>
  <si>
    <t>D3</t>
  </si>
  <si>
    <t>ROM1 ordinace   zubní měření č1</t>
  </si>
  <si>
    <t>Pol1.1</t>
  </si>
  <si>
    <t>VT515 A napovrch IP31 / IP20 do 120A  Ii třída izolace</t>
  </si>
  <si>
    <t>Poznámka k položce:
včetně krycí desky , dvířek  60 MODULŮ ; nulového svorníku NS N</t>
  </si>
  <si>
    <t>Pol2.1</t>
  </si>
  <si>
    <t>NS PE ,   20 ks svorek do 25 A</t>
  </si>
  <si>
    <t>Pol3.1</t>
  </si>
  <si>
    <t>EP  Svorkovnice  4x svorky do 40 A ekvipotencionála</t>
  </si>
  <si>
    <t>Pol4.1</t>
  </si>
  <si>
    <t>hlavní vypínač  . Jistič PL7/3/25A/B</t>
  </si>
  <si>
    <t>Poznámka k položce:
přepěťová ochrana II stupně</t>
  </si>
  <si>
    <t>Pol5.1</t>
  </si>
  <si>
    <t>SLP 275 3+N / V</t>
  </si>
  <si>
    <t>Pol6</t>
  </si>
  <si>
    <t>proudový chránič PF 25A/3+1/0,03A</t>
  </si>
  <si>
    <t>Pol7</t>
  </si>
  <si>
    <t>jistič PL7/1/10A/B</t>
  </si>
  <si>
    <t>Pol8</t>
  </si>
  <si>
    <t>Pl7/1/4A/B</t>
  </si>
  <si>
    <t>Pol9</t>
  </si>
  <si>
    <t>Pl7/3/16A/B</t>
  </si>
  <si>
    <t>ksd</t>
  </si>
  <si>
    <t>Poznámka k položce:
jistič chránič</t>
  </si>
  <si>
    <t>Pol10</t>
  </si>
  <si>
    <t>PLF 16A/1+N / 0,03/B</t>
  </si>
  <si>
    <t>Poznámka k položce:
svorky ; popisky štítky  na kabely  ,krytky ; celkem materiál rozvaděče ; montáž</t>
  </si>
  <si>
    <t>10a</t>
  </si>
  <si>
    <t>svorky</t>
  </si>
  <si>
    <t>886304008</t>
  </si>
  <si>
    <t>10b</t>
  </si>
  <si>
    <t>1777286133</t>
  </si>
  <si>
    <t>D5</t>
  </si>
  <si>
    <t>ROM 2 - praktický lékaŘ - MĚŘENÍ Č 2</t>
  </si>
  <si>
    <t>Pol11</t>
  </si>
  <si>
    <t>VT414  A napovrch IP31 / IP20 do 120A  Ii třída izolace</t>
  </si>
  <si>
    <t>Poznámka k položce:
včetně krycí desky , dvířek ; nulového svorníku NS N</t>
  </si>
  <si>
    <t>Pol2</t>
  </si>
  <si>
    <t>Poznámka k položce:
48 modulů</t>
  </si>
  <si>
    <t>Pol3</t>
  </si>
  <si>
    <t>Pol4</t>
  </si>
  <si>
    <t>Pol5</t>
  </si>
  <si>
    <t>Pol12</t>
  </si>
  <si>
    <t>Pl7/1/6A/B</t>
  </si>
  <si>
    <t>Poznámka k položce:
svorky ; popisky štítky  na kabely ; celkem materiál R ; montáž rozvaděče</t>
  </si>
  <si>
    <t>10c</t>
  </si>
  <si>
    <t>svorky,popisky,štítky na kabely</t>
  </si>
  <si>
    <t>-867376121</t>
  </si>
  <si>
    <t>10d</t>
  </si>
  <si>
    <t>Montáž rozvaděče</t>
  </si>
  <si>
    <t>-455089993</t>
  </si>
  <si>
    <t>D6</t>
  </si>
  <si>
    <t>RO M3 - dětský lékař</t>
  </si>
  <si>
    <t>Pol13</t>
  </si>
  <si>
    <t>hlavní vypínač  . Jistič Pl7/3/25A/B</t>
  </si>
  <si>
    <t>Poznámka k položce:
bez selektivity ; přepěťová ochrana II stponě</t>
  </si>
  <si>
    <t>Pol14</t>
  </si>
  <si>
    <t>Pl7/3/20A/B</t>
  </si>
  <si>
    <t>Pol14a</t>
  </si>
  <si>
    <t>1319534833</t>
  </si>
  <si>
    <t>Pol15</t>
  </si>
  <si>
    <t>PLF 10A/1+N / 0,03/B</t>
  </si>
  <si>
    <t>Pol16</t>
  </si>
  <si>
    <t>PLF 6A/1+N / 0,03/B</t>
  </si>
  <si>
    <t>Poznámka k položce:
spínací programovací hodiny Qwartz  2K  230 V</t>
  </si>
  <si>
    <t>Pol17</t>
  </si>
  <si>
    <t>Z  SDM Qwarz</t>
  </si>
  <si>
    <t>Pol18</t>
  </si>
  <si>
    <t>pomocné relé  Z-R - 230 / S 20A 230 v</t>
  </si>
  <si>
    <t>Poznámka k položce:
ssvorky</t>
  </si>
  <si>
    <t>Pol19</t>
  </si>
  <si>
    <t>popisky štítky  na kabely , kryrtky</t>
  </si>
  <si>
    <t>Poznámka k položce:
celkem ; montřáže</t>
  </si>
  <si>
    <t>Pol19a</t>
  </si>
  <si>
    <t>-769856041</t>
  </si>
  <si>
    <t>D9</t>
  </si>
  <si>
    <t>ROM 4 - výdej léků</t>
  </si>
  <si>
    <t>Pol20</t>
  </si>
  <si>
    <t>VT414  A na povrch IP31 / IP20 do 120A  Ii třída izolace</t>
  </si>
  <si>
    <t>Pol21</t>
  </si>
  <si>
    <t>proudový chránič PF 40A/3+1/0,03A</t>
  </si>
  <si>
    <t>Pol22</t>
  </si>
  <si>
    <t>Pol23</t>
  </si>
  <si>
    <t>Poznámka k položce:
ssvorky ; popisky štítky  na kabely  . Krytky ;  materiál ; montáže</t>
  </si>
  <si>
    <t>Pol23a</t>
  </si>
  <si>
    <t>proudový chránič PF 25/3+1/0,03</t>
  </si>
  <si>
    <t>1659568535</t>
  </si>
  <si>
    <t>Pol23b</t>
  </si>
  <si>
    <t>-367499393</t>
  </si>
  <si>
    <t>D11</t>
  </si>
  <si>
    <t>ROM 5 - SPOLEČNÁ SPOTŘEBA</t>
  </si>
  <si>
    <t>Pol1</t>
  </si>
  <si>
    <t>726886926</t>
  </si>
  <si>
    <t>Poznámka k položce:
60 modul;</t>
  </si>
  <si>
    <t>Pol24</t>
  </si>
  <si>
    <t>Pol25</t>
  </si>
  <si>
    <t>jednopolový  jistič Pl7/1/6A/B</t>
  </si>
  <si>
    <t>Pol26</t>
  </si>
  <si>
    <t>Poznámka k položce:
klopné relé KPR</t>
  </si>
  <si>
    <t>Pol27</t>
  </si>
  <si>
    <t>Z -S 230 / S 1S/1V</t>
  </si>
  <si>
    <t>Poznámka k položce:
265262; jistič chránič</t>
  </si>
  <si>
    <t>Poznámka k položce:
ssvorky ; popisky štítky  na kabely , krtyky ; celkem materiál ; montáže</t>
  </si>
  <si>
    <t>1701</t>
  </si>
  <si>
    <t>svorky,štítky na kabely,krytky</t>
  </si>
  <si>
    <t>300264078</t>
  </si>
  <si>
    <t>1702</t>
  </si>
  <si>
    <t>Montáže</t>
  </si>
  <si>
    <t>1124051970</t>
  </si>
  <si>
    <t>D13</t>
  </si>
  <si>
    <t>RK M 6 - Rozvaděč knihovna</t>
  </si>
  <si>
    <t>VT 525 A systém Geyer na povrch</t>
  </si>
  <si>
    <t>529827823</t>
  </si>
  <si>
    <t>Pol28</t>
  </si>
  <si>
    <t>NS PE ,   30 ks svorek do 25 A</t>
  </si>
  <si>
    <t>Poznámka k položce:
120 mdulů</t>
  </si>
  <si>
    <t>Pol29</t>
  </si>
  <si>
    <t>jistič Pl7/1/6A/B</t>
  </si>
  <si>
    <t>Poznámka k položce:
proudový chránič</t>
  </si>
  <si>
    <t>Pol30</t>
  </si>
  <si>
    <t>10A/1+N/0,03A/</t>
  </si>
  <si>
    <t>Pol31</t>
  </si>
  <si>
    <t>klopné relé</t>
  </si>
  <si>
    <t>Poznámka k položce:
ZS230S ; pomocné relé</t>
  </si>
  <si>
    <t>Pol32</t>
  </si>
  <si>
    <t>Poznámka k položce:
popisky štítky  na kabely , krtyky ; montáže</t>
  </si>
  <si>
    <t>32a</t>
  </si>
  <si>
    <t>popisky,štítky na kabely,krytky</t>
  </si>
  <si>
    <t>-1882229105</t>
  </si>
  <si>
    <t>32b</t>
  </si>
  <si>
    <t>-1591657773</t>
  </si>
  <si>
    <t>D14</t>
  </si>
  <si>
    <t>RE a RPR</t>
  </si>
  <si>
    <t>Pol33</t>
  </si>
  <si>
    <t>DEHENBLOCK s integrovanou pojistkou B+C  4P</t>
  </si>
  <si>
    <t>Pol32a</t>
  </si>
  <si>
    <t>-2052267164</t>
  </si>
  <si>
    <t>Pol34</t>
  </si>
  <si>
    <t>svorky do 160A</t>
  </si>
  <si>
    <t>Pol35</t>
  </si>
  <si>
    <t>jistič PLHT 100A/3/B</t>
  </si>
  <si>
    <t>Pol36</t>
  </si>
  <si>
    <t>s vypínací sívkou  VC PLHT</t>
  </si>
  <si>
    <t>Poznámka k položce:
pojistka E27 /6A</t>
  </si>
  <si>
    <t>Pol37</t>
  </si>
  <si>
    <t>ekvipotenciála hlavní HEP</t>
  </si>
  <si>
    <t>Pol38</t>
  </si>
  <si>
    <t>ESP2 Ex1 KOPOS</t>
  </si>
  <si>
    <t>Poznámka k položce:
materál ; montáž ; možno nechat vyrobil jako celek - ATYP</t>
  </si>
  <si>
    <t>Montáž</t>
  </si>
  <si>
    <t>-1411654718</t>
  </si>
  <si>
    <t>21-M</t>
  </si>
  <si>
    <t>Pojistná skříň</t>
  </si>
  <si>
    <t>21M1</t>
  </si>
  <si>
    <t>pojistná skříň ATYP - vyrobit jako celek</t>
  </si>
  <si>
    <t>-254556254</t>
  </si>
  <si>
    <t>D15</t>
  </si>
  <si>
    <t>RACK</t>
  </si>
  <si>
    <t>Pol40</t>
  </si>
  <si>
    <t>rozvaděč datový TRITON 19 palců 22 U s dvířky</t>
  </si>
  <si>
    <t>Pol41</t>
  </si>
  <si>
    <t>police 19 "</t>
  </si>
  <si>
    <t>Pol42</t>
  </si>
  <si>
    <t>vyvyzovací panel 2U</t>
  </si>
  <si>
    <t>Pol43</t>
  </si>
  <si>
    <t>patch panel  24 port 24 x RJ 45 E</t>
  </si>
  <si>
    <t>Pol44</t>
  </si>
  <si>
    <t>patch panel 2x24 potr  RJ 454 E</t>
  </si>
  <si>
    <t>Pol45</t>
  </si>
  <si>
    <t>swith  8 MX  napájení 230 V  / Modem  - ddodávka  technologie sítí</t>
  </si>
  <si>
    <t>Poznámka k položce:
typy ddavetal technologie sítí m</t>
  </si>
  <si>
    <t>Pol46</t>
  </si>
  <si>
    <t>racprotektorr  230V s přepěťovou chranou aVF filrem</t>
  </si>
  <si>
    <t>Poznámka k položce:
5x zásuvky ; celkem ; montáže ; R Rozdělní  VZT u vypínače</t>
  </si>
  <si>
    <t>-939696646</t>
  </si>
  <si>
    <t>21-M1</t>
  </si>
  <si>
    <t>Rozdělění VZT u vypínače</t>
  </si>
  <si>
    <t>Pol47</t>
  </si>
  <si>
    <t>mini R 8modulů na povech</t>
  </si>
  <si>
    <t>-1146897551</t>
  </si>
  <si>
    <t>Pol48</t>
  </si>
  <si>
    <t>Pl7/3/10A/B</t>
  </si>
  <si>
    <t>1917726920</t>
  </si>
  <si>
    <t>302524289</t>
  </si>
  <si>
    <t>Pol49</t>
  </si>
  <si>
    <t>-810085899</t>
  </si>
  <si>
    <t>Pol50</t>
  </si>
  <si>
    <t>-404226509</t>
  </si>
  <si>
    <t>1047982537</t>
  </si>
  <si>
    <t>Poznámka k položce:
celkem rozvaděče</t>
  </si>
  <si>
    <t>1.5b - Elektroinstalace - Osvětlení+rozvody</t>
  </si>
  <si>
    <t>D1 - osvětlení</t>
  </si>
  <si>
    <t>D2 - instalační přístroje</t>
  </si>
  <si>
    <t>D3 - zásuvky</t>
  </si>
  <si>
    <t>D4 - KABELY</t>
  </si>
  <si>
    <t>D5 - ÚLOŽNÝ  MATRIÁL</t>
  </si>
  <si>
    <t>D6 - POSPOSJENÍ a VODIČE POSPOJENÍ</t>
  </si>
  <si>
    <t>D7 - OCHRANA  PŘED BLESKEM</t>
  </si>
  <si>
    <t>N00 - Nepojmenované práce</t>
  </si>
  <si>
    <t>D1</t>
  </si>
  <si>
    <t>osvětlení</t>
  </si>
  <si>
    <t>Pol59</t>
  </si>
  <si>
    <t>EWG IP40 F</t>
  </si>
  <si>
    <t>Poznámka k položce:
pro průběžnou montáž 5j</t>
  </si>
  <si>
    <t>Pol60</t>
  </si>
  <si>
    <t>PSP TORINO  424  OP ET5</t>
  </si>
  <si>
    <t>KS</t>
  </si>
  <si>
    <t>Poznámka k položce:
EWG IP40 F ; s vestavěným nouzovým modulem ; pro průběžnou montáž 5J</t>
  </si>
  <si>
    <t>Pol61</t>
  </si>
  <si>
    <t>PSP TORINO  414 KR ET5</t>
  </si>
  <si>
    <t>Poznámka k položce:
EVG  IP40 F ; pro průběžnou motnáž 5J</t>
  </si>
  <si>
    <t>Pol62</t>
  </si>
  <si>
    <t>Poznámka k položce:
EVG  IP40 F ; s vestavěným nouzovým modulem ; pro půběžnou montáž 5J</t>
  </si>
  <si>
    <t>Pol63</t>
  </si>
  <si>
    <t>PSP MONZA  AS  154 ET5</t>
  </si>
  <si>
    <t>Poznámka k položce:
asymetr  desinfekce P20</t>
  </si>
  <si>
    <t>Pol64</t>
  </si>
  <si>
    <t>zubařské</t>
  </si>
  <si>
    <t>Poznámka k položce:
ZC LED 155 -940 LED PANEL IP  20 F ; KRUHOVE  stropní nebo nástěnné</t>
  </si>
  <si>
    <t>Pol65</t>
  </si>
  <si>
    <t>SPM PKN  370 LED  IP20 F</t>
  </si>
  <si>
    <t>Poznámka k položce:
230V/12V /28W  MODUS; možnán náhrada ; SPM PKN  190  LED  IP20 F</t>
  </si>
  <si>
    <t>Pol66</t>
  </si>
  <si>
    <t>230V/12V /14W  MODUS</t>
  </si>
  <si>
    <t>Poznámka k položce:
možná náhrada ; HELIOS nouzové PL LEED IP42 F</t>
  </si>
  <si>
    <t>Pol67</t>
  </si>
  <si>
    <t>8W 3 hodiny svícení</t>
  </si>
  <si>
    <t>Pol68</t>
  </si>
  <si>
    <t>Helios  dtto bezpiktogramu</t>
  </si>
  <si>
    <t>Pol69</t>
  </si>
  <si>
    <t>PRIMA 158 IP56   TREVOS EVG 1x58W</t>
  </si>
  <si>
    <t>Pol70</t>
  </si>
  <si>
    <t>PRIMA  136 IP56 TREVOS EVG  1x36W</t>
  </si>
  <si>
    <t>Poznámka k položce:
VENKOVNÍ SVÍTIDLO ip55</t>
  </si>
  <si>
    <t>Pol71</t>
  </si>
  <si>
    <t>S VESTAVĚNÝM ČIDLEM  philips</t>
  </si>
  <si>
    <t>D2</t>
  </si>
  <si>
    <t>instalační přístroje</t>
  </si>
  <si>
    <t>Pol73</t>
  </si>
  <si>
    <t>01 jednopolový  ABB tango 10A 230 V</t>
  </si>
  <si>
    <t>Pol74</t>
  </si>
  <si>
    <t>05  seriový ABB tango kompletní 10A 230 V</t>
  </si>
  <si>
    <t>Pol75</t>
  </si>
  <si>
    <t>06 střídavý  Tango ABB kompletní  10A 230 V</t>
  </si>
  <si>
    <t>Pol90</t>
  </si>
  <si>
    <t>06B  dvojitý střídavý  tango kompletní</t>
  </si>
  <si>
    <t>Pol91</t>
  </si>
  <si>
    <t>07 křížový ABB tango  10A 230 V</t>
  </si>
  <si>
    <t>Pol92</t>
  </si>
  <si>
    <t>tlačítko se signalizační doutnavkoU TANGO</t>
  </si>
  <si>
    <t>Poznámka k položce:
INFRAPASIVNÍ ČIDLO KNIOPEX  ip44</t>
  </si>
  <si>
    <t>Pol93</t>
  </si>
  <si>
    <t>NASTAVITELNÝ ČAS  A INTENZITA OSVĚTLENÍ</t>
  </si>
  <si>
    <t>Pol94</t>
  </si>
  <si>
    <t>ROZVODKY plexo ip55 NA PÚODHLED</t>
  </si>
  <si>
    <t>Pol95</t>
  </si>
  <si>
    <t>krabice pod spínače dle druhupříčky</t>
  </si>
  <si>
    <t>Pol96</t>
  </si>
  <si>
    <t>jednopolový s orientační signálkou 01sign</t>
  </si>
  <si>
    <t>zásuvky</t>
  </si>
  <si>
    <t>Pol97</t>
  </si>
  <si>
    <t>trojnásobná svislá</t>
  </si>
  <si>
    <t>Poznámka k položce:
rozpis</t>
  </si>
  <si>
    <t>Pol98</t>
  </si>
  <si>
    <t>zásuvky  jednoduché  ABB Tango</t>
  </si>
  <si>
    <t>Pol99</t>
  </si>
  <si>
    <t>zásuvky jednosuché  s přepěťovou ochranou</t>
  </si>
  <si>
    <t>Pol100</t>
  </si>
  <si>
    <t>krabice  pod zásuvky</t>
  </si>
  <si>
    <t>Pol101</t>
  </si>
  <si>
    <t>tronásobný rámeček svislý</t>
  </si>
  <si>
    <t>Poznámka k položce:
zásuvkas 16A 230 V L, N, PE ; pro průběžnou montáž ; zapuštěná</t>
  </si>
  <si>
    <t>Pol103</t>
  </si>
  <si>
    <t>dvojnásobná svislá</t>
  </si>
  <si>
    <t>Pol104</t>
  </si>
  <si>
    <t>zásuvky  jednoduché</t>
  </si>
  <si>
    <t>Pol105</t>
  </si>
  <si>
    <t>dvojnásobný rámeček svislý</t>
  </si>
  <si>
    <t>Poznámka k položce:
zásuvky jednoduchá s ochrannými clonkami</t>
  </si>
  <si>
    <t>Pol106</t>
  </si>
  <si>
    <t>16A 230 V 50 Hz</t>
  </si>
  <si>
    <t>Pol107</t>
  </si>
  <si>
    <t>krabice pod zásuvky</t>
  </si>
  <si>
    <t>Pol108</t>
  </si>
  <si>
    <t>jednoduchý rámeček</t>
  </si>
  <si>
    <t>Pol109</t>
  </si>
  <si>
    <t>jednoduchá zásuvka s ochrannou clonkou a víčkem</t>
  </si>
  <si>
    <t>Pol111</t>
  </si>
  <si>
    <t>krabice po d zásuvku</t>
  </si>
  <si>
    <t>Pol112</t>
  </si>
  <si>
    <t>rozvodky PLEXO IP55 s věněčkem</t>
  </si>
  <si>
    <t>Pol113</t>
  </si>
  <si>
    <t>zásuvky  na povrch  ABB PRAKTIK  IP44</t>
  </si>
  <si>
    <t>Poznámka k položce:
instalováno do stolu ; na nehořlevou podložku</t>
  </si>
  <si>
    <t>Pol114</t>
  </si>
  <si>
    <t>vypínač presto IP n44 ABB na povrch IP44</t>
  </si>
  <si>
    <t>Poznámka k položce:
25A 400 v ; spínač ventilátor</t>
  </si>
  <si>
    <t>Pol115</t>
  </si>
  <si>
    <t>jednopolový  01 ABB</t>
  </si>
  <si>
    <t>Pol116</t>
  </si>
  <si>
    <t>krabice pod vypínač</t>
  </si>
  <si>
    <t>Pol117</t>
  </si>
  <si>
    <t>zásuvky  struktur sítě  RJ45 E  dvojnásobnéíABB  komplet</t>
  </si>
  <si>
    <t>Pol118</t>
  </si>
  <si>
    <t>krabice pod zásuvky datové</t>
  </si>
  <si>
    <t>Pol119</t>
  </si>
  <si>
    <t>PPOŽÁRNÍ  STOP TLAČÍTKO ANN  na povrch červené</t>
  </si>
  <si>
    <t>D4</t>
  </si>
  <si>
    <t>KABELY</t>
  </si>
  <si>
    <t>Pol120</t>
  </si>
  <si>
    <t>3J x1,5</t>
  </si>
  <si>
    <t>Pol121</t>
  </si>
  <si>
    <t>3J x2,5</t>
  </si>
  <si>
    <t>Pol122</t>
  </si>
  <si>
    <t>5J x1,5</t>
  </si>
  <si>
    <t>Pol123</t>
  </si>
  <si>
    <t>7J x1,5</t>
  </si>
  <si>
    <t>Pol124</t>
  </si>
  <si>
    <t>7Jx2,5</t>
  </si>
  <si>
    <t>Pol125</t>
  </si>
  <si>
    <t>5J x2,5</t>
  </si>
  <si>
    <t>Pol126</t>
  </si>
  <si>
    <t>3A x1,5 / 5 J x1,5</t>
  </si>
  <si>
    <t>Pol127</t>
  </si>
  <si>
    <t>5J x4</t>
  </si>
  <si>
    <t>Pol128</t>
  </si>
  <si>
    <t>CYKY 4B x50</t>
  </si>
  <si>
    <t>Pol129</t>
  </si>
  <si>
    <t>CYKY 5J x10</t>
  </si>
  <si>
    <t>Pol130</t>
  </si>
  <si>
    <t>PRAFLADUR 4B x2,5</t>
  </si>
  <si>
    <t>Pol131</t>
  </si>
  <si>
    <t>UTPV 4x2x05cat Ve</t>
  </si>
  <si>
    <t>ÚLOŽNÝ  MATRIÁL</t>
  </si>
  <si>
    <t>Pol132</t>
  </si>
  <si>
    <t>DZI 60x300  zavešeno na dpodhle ukotvěno do stropu</t>
  </si>
  <si>
    <t>Pol133</t>
  </si>
  <si>
    <t>závitové tyče Zti</t>
  </si>
  <si>
    <t>Pol134</t>
  </si>
  <si>
    <t>stropní závěs</t>
  </si>
  <si>
    <t>Pol135</t>
  </si>
  <si>
    <t>drátěný žlab DZI 60x200</t>
  </si>
  <si>
    <t>Poznámka k položce:
ukotveno do stěny</t>
  </si>
  <si>
    <t>Pol136</t>
  </si>
  <si>
    <t>podpěra do stěny</t>
  </si>
  <si>
    <t>Pol137</t>
  </si>
  <si>
    <t>drátěný žlab DZI 60x150 volně položený na rastru</t>
  </si>
  <si>
    <t>Pol138</t>
  </si>
  <si>
    <t>drátěnáý žlab DZI 60x100 volně položený na rastu</t>
  </si>
  <si>
    <t>Pol139</t>
  </si>
  <si>
    <t>chránička APFS  prum 29</t>
  </si>
  <si>
    <t>Poznámka k položce:
pro kabely volně vedené  na rastru</t>
  </si>
  <si>
    <t>Pol140</t>
  </si>
  <si>
    <t>přichtky  na kabel qwick</t>
  </si>
  <si>
    <t>POSPOSJENÍ a VODIČE POSPOJENÍ</t>
  </si>
  <si>
    <t>Pol141</t>
  </si>
  <si>
    <t>Cy2,5 PE zásuvek</t>
  </si>
  <si>
    <t>Pol142</t>
  </si>
  <si>
    <t>CY4</t>
  </si>
  <si>
    <t>Poznámka k položce:
dřezy , baterie , podlaha</t>
  </si>
  <si>
    <t>Pol143</t>
  </si>
  <si>
    <t>CY6</t>
  </si>
  <si>
    <t>Poznámka k položce:
VZT žlaby  ,  potrubí topení</t>
  </si>
  <si>
    <t>Pol144</t>
  </si>
  <si>
    <t>CY10</t>
  </si>
  <si>
    <t>Poznámka k položce:
přívoy k EP  , VZT</t>
  </si>
  <si>
    <t>Pol145</t>
  </si>
  <si>
    <t>CY 16 / 1- CXKE - R 16 mm2</t>
  </si>
  <si>
    <t>Poznámka k položce:
vedeno pod omítkou ven kuzemnění ; ekvipotencionální  svorkovnice</t>
  </si>
  <si>
    <t>Pol146</t>
  </si>
  <si>
    <t>EPS 3 v krabici KOPOS KO 120 x125</t>
  </si>
  <si>
    <t>Poznámka k položce:
ekvipotencionální svorkovnice</t>
  </si>
  <si>
    <t>Pol147</t>
  </si>
  <si>
    <t>EPS 2X 1  v  s krytem</t>
  </si>
  <si>
    <t>D7</t>
  </si>
  <si>
    <t>OCHRANA  PŘED BLESKEM</t>
  </si>
  <si>
    <t>Pol148</t>
  </si>
  <si>
    <t>držák pro sadu na stěnu stavitelný  105 343</t>
  </si>
  <si>
    <t>Poznámka k položce:
vodič  vysokonapěťový HVI LONG</t>
  </si>
  <si>
    <t>Pol149</t>
  </si>
  <si>
    <t>délka svodu - vodiče  12 m - přeměřit  provázkem</t>
  </si>
  <si>
    <t>Poznámka k položce:
1m svodu 1100 Kč</t>
  </si>
  <si>
    <t>Pol150</t>
  </si>
  <si>
    <t>podpěra HVI  po 0,75 m  275 259</t>
  </si>
  <si>
    <t>Pol151</t>
  </si>
  <si>
    <t>zkušební svorka   459 218/</t>
  </si>
  <si>
    <t>Pol152</t>
  </si>
  <si>
    <t>zaváděcí tyč  377 100</t>
  </si>
  <si>
    <t>Pol153</t>
  </si>
  <si>
    <t>Fe ZN 4x30  - doplněí</t>
  </si>
  <si>
    <t>Pol154</t>
  </si>
  <si>
    <t>svorka Univerzální   do zemně</t>
  </si>
  <si>
    <t>Pol155</t>
  </si>
  <si>
    <t>FE ZN 10</t>
  </si>
  <si>
    <t>Poznámka k položce:
svod uložen do  min vaty</t>
  </si>
  <si>
    <t>N00</t>
  </si>
  <si>
    <t>Nepojmenované práce</t>
  </si>
  <si>
    <t>Podružný materiál 3% z montáží</t>
  </si>
  <si>
    <t>512</t>
  </si>
  <si>
    <t>1290228781</t>
  </si>
  <si>
    <t>Revize</t>
  </si>
  <si>
    <t>-1672228773</t>
  </si>
  <si>
    <t>Měření osvětlení</t>
  </si>
  <si>
    <t>-1014196641</t>
  </si>
  <si>
    <t>Nepředvídatelné náklady</t>
  </si>
  <si>
    <t>346189490</t>
  </si>
  <si>
    <t>1.6 - Vzduchotechnika</t>
  </si>
  <si>
    <t>D1 - Čekárna ordinace praktického lékaře 1.9 - přívod a odvod vzduchu</t>
  </si>
  <si>
    <t>D5 - Čekárna ordinace dětského lékaře 1.12 - přívod a odvod vzduchu,dětské WC 1.13 a úklid 1.14-odvod vzd</t>
  </si>
  <si>
    <t>D9 - Čekárna zubní ordinace  1.6 - přívod a odvod vzduchu</t>
  </si>
  <si>
    <t>D12 - Šatna mužů (zaměstnanci) 1.17,WC a předsíň mužů (zam.) 1.19 a 1.18,WC a předsíň žen 1.21 a1.20,1.22</t>
  </si>
  <si>
    <t>D15 - Úklidová komora 1.23,WC a předsíň mužů (veřejnost) 1.24 a 1.25,WC žen bezbarier 1.26,tech.m. 1.27</t>
  </si>
  <si>
    <t>D18 - Místnost pro uchovávání léčivých přípravků a zdravotnických prostředků 1.29 a 1.30</t>
  </si>
  <si>
    <t>D20 - Šatna (zaměstnanci) 1.32,úklid. komora 1.33,WC a předsíň (zam.) 1.35 a 1.34</t>
  </si>
  <si>
    <t>D21 - Tepelné izolace potrubí</t>
  </si>
  <si>
    <t>D26 - DOPRAVA</t>
  </si>
  <si>
    <t>D27 - Komplexní vyzkoušení,zaregulování a zaškolení obsluhy</t>
  </si>
  <si>
    <t>Čekárna ordinace praktického lékaře 1.9 - přívod a odvod vzduchu</t>
  </si>
  <si>
    <t>Jednotka TLP 315/6 vybavená filtrem G4,el.ohřívačem 6,0 kW a ventilátorem</t>
  </si>
  <si>
    <t>957996859</t>
  </si>
  <si>
    <t>Pol1a</t>
  </si>
  <si>
    <t>N = 0,222 kW/230 V/0,974 A (ventilátor)</t>
  </si>
  <si>
    <t>1854308088</t>
  </si>
  <si>
    <t>Pol1b</t>
  </si>
  <si>
    <t>608780578</t>
  </si>
  <si>
    <t>Pol1c</t>
  </si>
  <si>
    <t>Pol1d</t>
  </si>
  <si>
    <t>Regulátor Pulser 230/400 V</t>
  </si>
  <si>
    <t>Pol1e</t>
  </si>
  <si>
    <t>Regulátor otáček ventilátoru REE 2, 230 V</t>
  </si>
  <si>
    <t>Pol1f</t>
  </si>
  <si>
    <t>Čidlo tlaku DTV 200,20-300 Pa,IP 54</t>
  </si>
  <si>
    <t>Pol1g</t>
  </si>
  <si>
    <t>Čidlo teploty TG-K330,0-30°C,IP20</t>
  </si>
  <si>
    <t>Pol1h</t>
  </si>
  <si>
    <t>Spona rychloupínací FK 315</t>
  </si>
  <si>
    <t>Pol1ch</t>
  </si>
  <si>
    <t>Klapka zpětná RSK 315,2 pružiny</t>
  </si>
  <si>
    <t>Ventilátor RVK 200E2 Sileo</t>
  </si>
  <si>
    <t>861512720</t>
  </si>
  <si>
    <t>102a</t>
  </si>
  <si>
    <t>Vo=550 m3/h,ps=150 Pa</t>
  </si>
  <si>
    <t>-200163330</t>
  </si>
  <si>
    <t>Pol2b</t>
  </si>
  <si>
    <t>N = 0,104 kW/230 V/0,46 A</t>
  </si>
  <si>
    <t>Pol2c</t>
  </si>
  <si>
    <t>Regulátor otáček ventilátoru REE 1, 230 V</t>
  </si>
  <si>
    <t>Pol2d</t>
  </si>
  <si>
    <t>Spona rychloupínací FK 200</t>
  </si>
  <si>
    <t>Tryskový difuzor CAP-G-250-49</t>
  </si>
  <si>
    <t>Ohebné potrubí Sonosystém 250 tl.25</t>
  </si>
  <si>
    <t>Talířový ventil odvodní EFFC 200</t>
  </si>
  <si>
    <t>Ohebné potrubí Sonosystém 200 tl.25</t>
  </si>
  <si>
    <t>Tlumič hluku SonoExtra 200-1000</t>
  </si>
  <si>
    <t>Tlumič hluku kruhový  LDC 200/600</t>
  </si>
  <si>
    <t>Protidešťová žaluzie IGC-LI-315</t>
  </si>
  <si>
    <t>Samočinná protidešťová žaluzie VK 20</t>
  </si>
  <si>
    <t>Poznámka k položce:
Neobsazeno</t>
  </si>
  <si>
    <t>Potrubí kruhové Spiro</t>
  </si>
  <si>
    <t>-1655804595</t>
  </si>
  <si>
    <t>Pol13a</t>
  </si>
  <si>
    <t>-o315/50%</t>
  </si>
  <si>
    <t>Pol13b</t>
  </si>
  <si>
    <t>-o250/100%</t>
  </si>
  <si>
    <t>Pol13c</t>
  </si>
  <si>
    <t>-o200/30%</t>
  </si>
  <si>
    <t>Čekárna ordinace dětského lékaře 1.12 - přívod a odvod vzduchu,dětské WC 1.13 a úklid 1.14-odvod vzd</t>
  </si>
  <si>
    <t>Jednotka LTD 315/6,0 vybavená filtrem G4,el ohřívačem 6kW a ventilátorem</t>
  </si>
  <si>
    <t>-258916301</t>
  </si>
  <si>
    <t>Vp=400 m3/hod,pv´150 Pa,N=6kW/2x400 V/15A(elektrický ohřívač)</t>
  </si>
  <si>
    <t>-227043292</t>
  </si>
  <si>
    <t>Pol14b</t>
  </si>
  <si>
    <t>N 222 kW/230 V/0,974 A)ventilátor)</t>
  </si>
  <si>
    <t>-1610243958</t>
  </si>
  <si>
    <t>Pol 14c</t>
  </si>
  <si>
    <t>1567870524</t>
  </si>
  <si>
    <t>Pol 14d</t>
  </si>
  <si>
    <t>-243408495</t>
  </si>
  <si>
    <t>Pol 14e</t>
  </si>
  <si>
    <t>-1646790128</t>
  </si>
  <si>
    <t>Pol14f</t>
  </si>
  <si>
    <t>1674966370</t>
  </si>
  <si>
    <t>Pol14g</t>
  </si>
  <si>
    <t>-1273405252</t>
  </si>
  <si>
    <t>Pol14h</t>
  </si>
  <si>
    <t>-2000363771</t>
  </si>
  <si>
    <t>Pol15a</t>
  </si>
  <si>
    <t>N = 0,106 kW/230 V/0,46 A</t>
  </si>
  <si>
    <t>Pol15b</t>
  </si>
  <si>
    <t>Pol15c</t>
  </si>
  <si>
    <t>Spona rychloupínací FK 160</t>
  </si>
  <si>
    <t>Tryskový difuzor CAP-G-200-36</t>
  </si>
  <si>
    <t>Talířový ventil odvodní EFFC 160</t>
  </si>
  <si>
    <t>Ohebné potrubí Sonosystém 160 tl.25</t>
  </si>
  <si>
    <t>Talířový ventil odvodní EFFC 100</t>
  </si>
  <si>
    <t>Ohebné potrubí Sonosystém 100 tl.25</t>
  </si>
  <si>
    <t>Tlumič hluku kruhový  LDC 160/600</t>
  </si>
  <si>
    <t>1760452935</t>
  </si>
  <si>
    <t>Potrubí kruhové Spiro - těsné spoje</t>
  </si>
  <si>
    <t>-1956355178</t>
  </si>
  <si>
    <t>Pol28a</t>
  </si>
  <si>
    <t>Pol28b</t>
  </si>
  <si>
    <t>Pol28c</t>
  </si>
  <si>
    <t>-o160/70%</t>
  </si>
  <si>
    <t>Pol28d</t>
  </si>
  <si>
    <t>-o100/50%</t>
  </si>
  <si>
    <t>Čekárna zubní ordinace  1.6 - přívod a odvod vzduchu</t>
  </si>
  <si>
    <t>Jednotka TLP 200/3,0 vybavená filtrem G4,el.ohřívačem 3 kW,ventilátorem</t>
  </si>
  <si>
    <t>466724440</t>
  </si>
  <si>
    <t>Pol29a</t>
  </si>
  <si>
    <t>Vp 200 m3/h,Pv=150Pa</t>
  </si>
  <si>
    <t>1458006707</t>
  </si>
  <si>
    <t>Pol29b</t>
  </si>
  <si>
    <t>N = 0,103 kW/230 V/0,45 A (ventilátor)</t>
  </si>
  <si>
    <t>Pol29c</t>
  </si>
  <si>
    <t>-1412432914</t>
  </si>
  <si>
    <t>Pol29d</t>
  </si>
  <si>
    <t>Pol29e</t>
  </si>
  <si>
    <t>Pol29f</t>
  </si>
  <si>
    <t>Pol29g</t>
  </si>
  <si>
    <t>Pol29h</t>
  </si>
  <si>
    <t>Pol29ch</t>
  </si>
  <si>
    <t>Klapka zpětná RSK 200,2 pružiny</t>
  </si>
  <si>
    <t>Ventilátor K 200XL Sileo,Vo´150 m3/h,ps=120Pa</t>
  </si>
  <si>
    <t>-361276588</t>
  </si>
  <si>
    <t>Pol30a</t>
  </si>
  <si>
    <t>N = 0,052 kW/230 V/0,227 A</t>
  </si>
  <si>
    <t>Pol30b</t>
  </si>
  <si>
    <t>Pol30c</t>
  </si>
  <si>
    <t>Spona rychloupínací FK 100</t>
  </si>
  <si>
    <t>Tlumič hluku SonoExtra 125-1000</t>
  </si>
  <si>
    <t>Tlumič hluku SonoExtra 160-1000</t>
  </si>
  <si>
    <t>Tlumič hluku SonoExtra 100-1000</t>
  </si>
  <si>
    <t>Protidešťová žaluzie IGC-LI-20</t>
  </si>
  <si>
    <t>Pol39</t>
  </si>
  <si>
    <t>Samočinná protidešťová žaluzie VK 12</t>
  </si>
  <si>
    <t>-750759328</t>
  </si>
  <si>
    <t>Pol40a</t>
  </si>
  <si>
    <t>-o200/50%</t>
  </si>
  <si>
    <t>Pol40b</t>
  </si>
  <si>
    <t>-o125/20%</t>
  </si>
  <si>
    <t>Pol40c</t>
  </si>
  <si>
    <t>D12</t>
  </si>
  <si>
    <t>Šatna mužů (zaměstnanci) 1.17,WC a předsíň mužů (zam.) 1.19 a 1.18,WC a předsíň žen 1.21 a1.20,1.22</t>
  </si>
  <si>
    <t>Ventilátor K 125 EC</t>
  </si>
  <si>
    <t>1980813427</t>
  </si>
  <si>
    <t>Pol41a</t>
  </si>
  <si>
    <t>N = 0,083 kW/230 V/0,678 A</t>
  </si>
  <si>
    <t>Pol41b</t>
  </si>
  <si>
    <t>Spona rychloupínací FK 125</t>
  </si>
  <si>
    <t>1697313891</t>
  </si>
  <si>
    <t>Pol48a</t>
  </si>
  <si>
    <t>Pol48b</t>
  </si>
  <si>
    <t>-o160/40%</t>
  </si>
  <si>
    <t>Úklidová komora 1.23,WC a předsíň mužů (veřejnost) 1.24 a 1.25,WC žen bezbarier 1.26,tech.m. 1.27</t>
  </si>
  <si>
    <t>Ventilátor RVK 160E2 Sileo,Vo=270 m3/h,ps=150Pa</t>
  </si>
  <si>
    <t>560608565</t>
  </si>
  <si>
    <t>Pol49a</t>
  </si>
  <si>
    <t>N = 0,059 kW/230 V/0,261 A</t>
  </si>
  <si>
    <t>Pol49b</t>
  </si>
  <si>
    <t>Talířový ventil odvodní EFFC 125</t>
  </si>
  <si>
    <t>-1342040867</t>
  </si>
  <si>
    <t>Pol51</t>
  </si>
  <si>
    <t>Ohebné potrubí Sonosystém 125 tl.25</t>
  </si>
  <si>
    <t>Pol52</t>
  </si>
  <si>
    <t>Pol53</t>
  </si>
  <si>
    <t>Pol54</t>
  </si>
  <si>
    <t>Pol55</t>
  </si>
  <si>
    <t>Samočinná protidešťová žaluzie VK 15</t>
  </si>
  <si>
    <t>Pol56</t>
  </si>
  <si>
    <t>Pol57a</t>
  </si>
  <si>
    <t>773248982</t>
  </si>
  <si>
    <t>Pol57b</t>
  </si>
  <si>
    <t>Pol57c</t>
  </si>
  <si>
    <t>-o125/40%</t>
  </si>
  <si>
    <t>D18</t>
  </si>
  <si>
    <t>Místnost pro uchovávání léčivých přípravků a zdravotnických prostředků 1.29 a 1.30</t>
  </si>
  <si>
    <t>Pol58</t>
  </si>
  <si>
    <t>Ventilátor RVK 160E2-L Sileo,Vo=520 m3/h,ps=150Pa</t>
  </si>
  <si>
    <t>-1104760695</t>
  </si>
  <si>
    <t>Pol58a</t>
  </si>
  <si>
    <t>Pol58b</t>
  </si>
  <si>
    <t>Pol76</t>
  </si>
  <si>
    <t>Pol77</t>
  </si>
  <si>
    <t>Pol78</t>
  </si>
  <si>
    <t>Pol79</t>
  </si>
  <si>
    <t>Pol80</t>
  </si>
  <si>
    <t>Pol81</t>
  </si>
  <si>
    <t>Pol82</t>
  </si>
  <si>
    <t>86339149</t>
  </si>
  <si>
    <t>Pol82a</t>
  </si>
  <si>
    <t>-o200/0%</t>
  </si>
  <si>
    <t>Pol82b</t>
  </si>
  <si>
    <t>D20</t>
  </si>
  <si>
    <t>Šatna (zaměstnanci) 1.32,úklid. komora 1.33,WC a předsíň (zam.) 1.35 a 1.34</t>
  </si>
  <si>
    <t>Pol83</t>
  </si>
  <si>
    <t>Ventilátor K 100XL Sileo,Vo=150 m3/h,ps=150Pa</t>
  </si>
  <si>
    <t>-543509303</t>
  </si>
  <si>
    <t>Pol83a</t>
  </si>
  <si>
    <t>-2075048655</t>
  </si>
  <si>
    <t>Pol83b</t>
  </si>
  <si>
    <t>Pol84</t>
  </si>
  <si>
    <t>Pol85</t>
  </si>
  <si>
    <t>Pol86</t>
  </si>
  <si>
    <t>Pol87</t>
  </si>
  <si>
    <t>Pol88</t>
  </si>
  <si>
    <t>Samočinná protidešťová žaluzie VK 10</t>
  </si>
  <si>
    <t>Pol89</t>
  </si>
  <si>
    <t>247325294</t>
  </si>
  <si>
    <t>Pol110</t>
  </si>
  <si>
    <t>-o100/40%</t>
  </si>
  <si>
    <t>D21</t>
  </si>
  <si>
    <t>Tepelné izolace potrubí</t>
  </si>
  <si>
    <t>21-2</t>
  </si>
  <si>
    <t>Tepelné iolace z minerální plsti tl.30 mm obalené Al folií</t>
  </si>
  <si>
    <t>122769796</t>
  </si>
  <si>
    <t>Potrubí sání čerstvého vzduchu zař.č.1,2,3 od jednotky po žaluzii</t>
  </si>
  <si>
    <t>21-3</t>
  </si>
  <si>
    <t>Těsnící,spojovací a montážní materiál</t>
  </si>
  <si>
    <t>38901142</t>
  </si>
  <si>
    <t>D26</t>
  </si>
  <si>
    <t>DOPRAVA</t>
  </si>
  <si>
    <t>26-1</t>
  </si>
  <si>
    <t>doprava</t>
  </si>
  <si>
    <t>369818402</t>
  </si>
  <si>
    <t>D27</t>
  </si>
  <si>
    <t>Komplexní vyzkoušení,zaregulování a zaškolení obsluhy</t>
  </si>
  <si>
    <t>27-1</t>
  </si>
  <si>
    <t>1492573047</t>
  </si>
  <si>
    <t>2 - SO 02 - 1.etapa rekonstrukce předníní části objektu</t>
  </si>
  <si>
    <t>Jiří Pazour</t>
  </si>
  <si>
    <t>001 - Zemní práce</t>
  </si>
  <si>
    <t>003 - Svislé konstrukce</t>
  </si>
  <si>
    <t>005 - Komunikace</t>
  </si>
  <si>
    <t>006 - Úpravy povrchu</t>
  </si>
  <si>
    <t>009 - Ostatní konstrukce a práce</t>
  </si>
  <si>
    <t>99 - Staveništní přesun hmot</t>
  </si>
  <si>
    <t>711 - Izolace proti vodě</t>
  </si>
  <si>
    <t>713 - Izolace tepelné</t>
  </si>
  <si>
    <t>764 - Konstrukce klempířské</t>
  </si>
  <si>
    <t>766 - Konstrukce truhlářské</t>
  </si>
  <si>
    <t>771 - Podlahy z dlaždic a obklady</t>
  </si>
  <si>
    <t>776 - Podlahy povlakové</t>
  </si>
  <si>
    <t>781 - Obklady keramické</t>
  </si>
  <si>
    <t>783 - Nátěry</t>
  </si>
  <si>
    <t>784 - Malby</t>
  </si>
  <si>
    <t>D96 - Přesuny suti a vybouraných hmot</t>
  </si>
  <si>
    <t>001</t>
  </si>
  <si>
    <t>122301101</t>
  </si>
  <si>
    <t>Odkopávky a prokopávky nezapažené v hornině tř. 4 objem do 100 m3</t>
  </si>
  <si>
    <t>RTS 17/ I</t>
  </si>
  <si>
    <t xml:space="preserve">zámková dl.;(6,65+3,06)*4,16*0,18+3,3*1,5*0,18+4,235*0,18 : </t>
  </si>
  <si>
    <t>8,924148</t>
  </si>
  <si>
    <t>162701102</t>
  </si>
  <si>
    <t>Vodorovné přemístění do 7000 m výkopku/sypaniny z horniny tř. 1 až 4</t>
  </si>
  <si>
    <t>171201201</t>
  </si>
  <si>
    <t>Uložení sypaniny na skládky</t>
  </si>
  <si>
    <t>Poplatek za uložení odpadu ze sypaniny na skládce (skládkovné)</t>
  </si>
  <si>
    <t xml:space="preserve">13,2*1,6 : </t>
  </si>
  <si>
    <t>21,12</t>
  </si>
  <si>
    <t>003</t>
  </si>
  <si>
    <t>Svislé konstrukce</t>
  </si>
  <si>
    <t>342241162</t>
  </si>
  <si>
    <t>Příčky tl 140 mm z cihel plných dl 290 mm pevnosti P 15 na MC</t>
  </si>
  <si>
    <t>Osazování ocelových válcovaných nosníků na zdivu I, IE, U, UE nebo L do č 22</t>
  </si>
  <si>
    <t>346244381</t>
  </si>
  <si>
    <t>Plentování jednostranné v do 200 mm válcovaných nosníků cihlami</t>
  </si>
  <si>
    <t>317234410</t>
  </si>
  <si>
    <t>Vyzdívka mezi nosníky z cihel pálených na MC</t>
  </si>
  <si>
    <t xml:space="preserve">1.etapa;1,5*0,95*0,14+0,9*0,95*0,1+2,9*0,6*0,14*2 : </t>
  </si>
  <si>
    <t xml:space="preserve">1,3*0,8*2*0,12 : </t>
  </si>
  <si>
    <t>1,0218</t>
  </si>
  <si>
    <t>310238411</t>
  </si>
  <si>
    <t>Zazdívka otvorů pl do 1 m2 ve zdivu nadzákladovém cihlami pálenými na MC</t>
  </si>
  <si>
    <t>310239211</t>
  </si>
  <si>
    <t>Zazdívka otvorů pl do 4 m2 ve zdivu nadzákladovém cihlami pálenými na MVC</t>
  </si>
  <si>
    <t>346481121</t>
  </si>
  <si>
    <t>Zaplentování rýh, potrubí, výklenků nebo nik ve stropu rabicovým pletivem</t>
  </si>
  <si>
    <t>005</t>
  </si>
  <si>
    <t>564751111</t>
  </si>
  <si>
    <t>Podklad z kameniva hrubého drceného vel. 32-63 mm tl 150 mm</t>
  </si>
  <si>
    <t xml:space="preserve">zámk. dl.;(6,65+3,06)*4,16+3,3*1,5+4,235 : </t>
  </si>
  <si>
    <t>49,5786</t>
  </si>
  <si>
    <t>564831111</t>
  </si>
  <si>
    <t>Podklad ze štěrkodrtě ŠD tl 100 mm</t>
  </si>
  <si>
    <t>596211130</t>
  </si>
  <si>
    <t>Kladení zámkové dlažby komunikací pro pěší tl 60 mm skupiny C pl do 50 m2</t>
  </si>
  <si>
    <t>006</t>
  </si>
  <si>
    <t>Úpravy povrchu</t>
  </si>
  <si>
    <t>611135002</t>
  </si>
  <si>
    <t>Vyrovnání podkladu vnitřních stropů maltou cementovou tl do 10 mm</t>
  </si>
  <si>
    <t>611422122</t>
  </si>
  <si>
    <t>Vnitřní omítka vápenná nebo vápenocementová kleneb nebo skořepin hladká</t>
  </si>
  <si>
    <t>611471413</t>
  </si>
  <si>
    <t>Tenkovrstvá úprava stropů aktivovaným štukem s disperzní přilnavou přísadou tl do 3 mm</t>
  </si>
  <si>
    <t>Vápenocementová štuková omítka ostění nebo nadpraží</t>
  </si>
  <si>
    <t xml:space="preserve">1.NP.;(0,5+1)*2*1,2+(2,5+1,97*2)*0,9*2+(0,96+1,97*2)*1,1*3 : </t>
  </si>
  <si>
    <t xml:space="preserve">1.NP.okna;(1,25+2,05)*2*1*4 : </t>
  </si>
  <si>
    <t xml:space="preserve">2.NP.;dv.č.10 a11;(1,2+2,1*2)*1,15+(1,1+2,1*2)*0,9 : </t>
  </si>
  <si>
    <t>68,742</t>
  </si>
  <si>
    <t>612421626</t>
  </si>
  <si>
    <t>Vnitřní omítka zdiva vápenná nebo vápenocementová hladká</t>
  </si>
  <si>
    <t>612471413</t>
  </si>
  <si>
    <t>Tenkovrstvá úprava vnitřních stěn tl do 3 mm aktivovaným štukem s disperzní přilnavou přísadou</t>
  </si>
  <si>
    <t>612135002</t>
  </si>
  <si>
    <t>Vyrovnání podkladu vnitřních stěn maltou cementovou tl do 10 mm</t>
  </si>
  <si>
    <t>642944121</t>
  </si>
  <si>
    <t>Osazování ocelových zárubní dodatečné pl do 2,5 m2</t>
  </si>
  <si>
    <t>553311131</t>
  </si>
  <si>
    <t>Zárubeň ocelová pro běžné zdění H 110 600 L/P</t>
  </si>
  <si>
    <t>55331117</t>
  </si>
  <si>
    <t>Zárubeň ocelová pro běžné zdění H 110 800 L/P</t>
  </si>
  <si>
    <t>553311192</t>
  </si>
  <si>
    <t>Zárubeň ocelová pro běžné zdění H 110 900 L/P</t>
  </si>
  <si>
    <t>631311116</t>
  </si>
  <si>
    <t>Mazanina tl do 80 mm z betonu prostého tř. C 25/30</t>
  </si>
  <si>
    <t>631319012</t>
  </si>
  <si>
    <t>Příplatek k mazanině tl do 120 mm za přehlazení povrchu</t>
  </si>
  <si>
    <t>632451101</t>
  </si>
  <si>
    <t>Cementový samonivelační potěr ze suchých směsí tloušťky do 5 mm</t>
  </si>
  <si>
    <t>619995001</t>
  </si>
  <si>
    <t>Začištění omítek kolem oken, dveří, podlah nebo obkladů</t>
  </si>
  <si>
    <t>009</t>
  </si>
  <si>
    <t>Ostatní konstrukce a práce</t>
  </si>
  <si>
    <t>974029165</t>
  </si>
  <si>
    <t>Vysekání rýh ve zdivu kamenném hl do 150 mm š do 200 mm</t>
  </si>
  <si>
    <t>962023391</t>
  </si>
  <si>
    <t>Bourání zdiva nadzákladového smíšeného na MV nebo MVC přes 1 m3</t>
  </si>
  <si>
    <t xml:space="preserve">1.NP.; 2,5*2*0,6*2 : </t>
  </si>
  <si>
    <t>Vybourání kovových dveřních zárubní pl do 2 m2</t>
  </si>
  <si>
    <t>967021112</t>
  </si>
  <si>
    <t>Přisekání rovných ostění ve zdivu kamenném nebo smíšeném</t>
  </si>
  <si>
    <t xml:space="preserve">1.NP.; 0,8*2,1*2+0,8*1 : </t>
  </si>
  <si>
    <t>4,16</t>
  </si>
  <si>
    <t>Bourání podlah z dlaždic keramických nebo xylolitových tl do 10 mm plochy přes 1 m2</t>
  </si>
  <si>
    <t>965042131</t>
  </si>
  <si>
    <t>Bourání podkladů pod dlažby nebo mazanin betonových nebo z litého asfaltu tl do 100 mm pl do 4 m2</t>
  </si>
  <si>
    <t xml:space="preserve">1.NP.; (39,6+21,27+18,72+18,27+9,38+9,35+10,55+10,56+10,56+10,49+20,91+5,22+24,14+17,64+16,94)*0,1 : </t>
  </si>
  <si>
    <t>24,36</t>
  </si>
  <si>
    <t>978013191</t>
  </si>
  <si>
    <t>Otlučení vnitřní vápenné nebo vápenocementové omítky stěn stěn v rozsahu do 100 %</t>
  </si>
  <si>
    <t>977151122</t>
  </si>
  <si>
    <t>Jádrové vrty diamantovými korunkami do D 130 mm do stavebních materiálů</t>
  </si>
  <si>
    <t xml:space="preserve">1.NP. mč. 1,9;0,9+0,2 : </t>
  </si>
  <si>
    <t>1,1</t>
  </si>
  <si>
    <t>976083141</t>
  </si>
  <si>
    <t>Vybourání škrabáků, stoupacích želez nebo komínových konzol ze zdiva betonového</t>
  </si>
  <si>
    <t>965042221</t>
  </si>
  <si>
    <t>Bourání podkladů pod dlažby nebo mazanin betonových nebo z litého asfaltu tl přes 100 mm pl do 1 m2</t>
  </si>
  <si>
    <t>971028581</t>
  </si>
  <si>
    <t>Vybourání otvorů ve zdivu smíšeném pl do 1 m2 tl do 900 mm</t>
  </si>
  <si>
    <t>968071125</t>
  </si>
  <si>
    <t>Vyvěšení nebo zavěšení kovových křídel dveří pl do 2 m2</t>
  </si>
  <si>
    <t>978059541</t>
  </si>
  <si>
    <t>Odsekání a odebrání obkladů stěn z vnitřních obkládaček plochy přes 1 m2</t>
  </si>
  <si>
    <t xml:space="preserve">1.Np.;(2,25+4,225)*2*2,2-0,9*1,9-3,15*2,2 : </t>
  </si>
  <si>
    <t>19,85</t>
  </si>
  <si>
    <t>978011191</t>
  </si>
  <si>
    <t>Otlučení vnitřní vápenné nebo vápenocementové omítky stropů v rozsahu do 100 %</t>
  </si>
  <si>
    <t>916331112</t>
  </si>
  <si>
    <t>Osazení zahradního obrubníku betonového do lože z betonu s boční opěrou</t>
  </si>
  <si>
    <t xml:space="preserve">ZD;1,5+3,3+3,66+2,3+1+1,1*2+3,85 : </t>
  </si>
  <si>
    <t>17,81</t>
  </si>
  <si>
    <t>916991121</t>
  </si>
  <si>
    <t>Lože pod obrubníky, krajníky nebo obruby z dlažebních kostek z betonu prostého</t>
  </si>
  <si>
    <t>59217303</t>
  </si>
  <si>
    <t>Obrubník betonový zahradní přírodní šedá ABO 6/20 50x5x20 cm</t>
  </si>
  <si>
    <t xml:space="preserve">11,76*2*1,02+1,1*2+3,85*1,02 : </t>
  </si>
  <si>
    <t>30,1174</t>
  </si>
  <si>
    <t>59245110</t>
  </si>
  <si>
    <t>Dlažba skladebná  20x10x6 cm přírodní</t>
  </si>
  <si>
    <t>919735112</t>
  </si>
  <si>
    <t>Řezání stávajícího živičného krytu hl do 100 mm</t>
  </si>
  <si>
    <t xml:space="preserve">1,1*2+3,85 : </t>
  </si>
  <si>
    <t>6,05</t>
  </si>
  <si>
    <t>Řezání stávajícího betonového krytu hl do 150 mm</t>
  </si>
  <si>
    <t>Vybourání dřevěných rámů oken zdvojených včetně křídel pl do 4 m2</t>
  </si>
  <si>
    <t>977151129</t>
  </si>
  <si>
    <t>Jádrové vrty diamantovými korunkami do D 350 mm do stavebních materiálů</t>
  </si>
  <si>
    <t xml:space="preserve">1.NP; 0,95 : </t>
  </si>
  <si>
    <t>0,95</t>
  </si>
  <si>
    <t>973028161</t>
  </si>
  <si>
    <t>Vysekání kapes ve zdivu z kamene pro zavázání příček nebo zdí tl do 600 mm</t>
  </si>
  <si>
    <t>Staveništní přesun hmot</t>
  </si>
  <si>
    <t>999281111</t>
  </si>
  <si>
    <t>Přesun hmot pro opravy a údržbu do výšky 25 m</t>
  </si>
  <si>
    <t>Izolace proti vodě</t>
  </si>
  <si>
    <t>Provedení izolace proti zemní vlhkosti vodorovné za studena nátěrem penetračním</t>
  </si>
  <si>
    <t xml:space="preserve">1.NP.;36,6+21,27+18,72+18,27+9,38+9,35+10,55+10,56+10,56+10,49+20,91+5,22+24,14+17,64+16,94 : </t>
  </si>
  <si>
    <t>240,6</t>
  </si>
  <si>
    <t>Provedení izolace proti zemní vlhkosti pásy přitavením vodorovné NAIP</t>
  </si>
  <si>
    <t>62833159</t>
  </si>
  <si>
    <t>Pás těžký asfaltovaný  MINERAL G 200 S40</t>
  </si>
  <si>
    <t>711132101</t>
  </si>
  <si>
    <t>Provedení izolace proti zemní vlhkosti pásy na sucho svislé AIP nebo tkaninou</t>
  </si>
  <si>
    <t xml:space="preserve">1.NP.;240,6*1,1 : </t>
  </si>
  <si>
    <t>264,66</t>
  </si>
  <si>
    <t>62811120</t>
  </si>
  <si>
    <t>Pás asfaltovaný A330 H</t>
  </si>
  <si>
    <t>X14</t>
  </si>
  <si>
    <t>Hydroizolace chemickou injektáží - cena bude ipřesněna po podrobném průzkumu</t>
  </si>
  <si>
    <t>7,1*1,1+10,3*1+14,85*0,95+12,57*0,95+5,6*0,6+12,57*0,8+12,57*0,65+0,825*4*0,6+4,12*2*0,6+(4,5+5,66)*0,6+4,43*0,53+5,65*0,65</t>
  </si>
  <si>
    <t>998711201</t>
  </si>
  <si>
    <t>Přesun hmot pro izolace proti vodě, výšky do 6 m</t>
  </si>
  <si>
    <t>%</t>
  </si>
  <si>
    <t>713111111</t>
  </si>
  <si>
    <t>Montáž izolace tepelné vrchem stropů volně kladenými rohožemi, pásy, dílci, deskami</t>
  </si>
  <si>
    <t>283723023</t>
  </si>
  <si>
    <t>Deska z pěnového polystyrenu bílá EPS 100 S 1000 x 1000 x 30 mm</t>
  </si>
  <si>
    <t>998713201</t>
  </si>
  <si>
    <t>Přesun hmot pro izolace tepelné, výšky do 6 m</t>
  </si>
  <si>
    <t>764216604</t>
  </si>
  <si>
    <t>Oplechování rovných parapetů mechanicky kotvené z Pz s povrchovou úpravou rš 330 mm</t>
  </si>
  <si>
    <t xml:space="preserve">1,25*4+0,5*2 : </t>
  </si>
  <si>
    <t>998764201</t>
  </si>
  <si>
    <t>Přesun hmot pro klempířské konstr., výšky do 6 m</t>
  </si>
  <si>
    <t>766411821</t>
  </si>
  <si>
    <t>Demontáž truhlářského obložení stěn z palubek</t>
  </si>
  <si>
    <t>766411822</t>
  </si>
  <si>
    <t>Demontáž truhlářského obložení stěn podkladových roštů</t>
  </si>
  <si>
    <t>766621843</t>
  </si>
  <si>
    <t>Demontáž rámu dvojitých oken včetně křídel do 4m2</t>
  </si>
  <si>
    <t xml:space="preserve">1.NP.;1,25*2,05*4 : </t>
  </si>
  <si>
    <t>10,25</t>
  </si>
  <si>
    <t>766621012</t>
  </si>
  <si>
    <t>Montáž dřevěných oken plochy přes 1 m2 pevných výšky do 2,5 m s rámem do zdiva</t>
  </si>
  <si>
    <t>61110304</t>
  </si>
  <si>
    <t>EUROOKNO dřevěné dvoukřídlové otevíravé sklápěcí 125 x205</t>
  </si>
  <si>
    <t>61110271</t>
  </si>
  <si>
    <t>EUROOKNO dřevěné jednokřídlové otevíravé sklápěcí 50 x 100 cm</t>
  </si>
  <si>
    <t>766621622</t>
  </si>
  <si>
    <t>Montáž dřevěných oken plochy do 1 m2 zdvojených otevíravých, sklápěcích do zdiva</t>
  </si>
  <si>
    <t>Montáž dveřních křídel otvíravých 1křídlových š do 0,8 m do ocelové zárubně</t>
  </si>
  <si>
    <t>Montáž dveřních křídel otvíravých 1křídlových š přes 0,8 m do ocelové zárubně</t>
  </si>
  <si>
    <t>61160188</t>
  </si>
  <si>
    <t>Dveře dřevěné vnitřní hladké plné 1křídlové standardní provedení 80x197cm - pos. 2</t>
  </si>
  <si>
    <t>61160320</t>
  </si>
  <si>
    <t>Dveře dřevěné vnitřní hladké plné 1křídlové standard,vč mřížky plastové 60x197 cm - pos. 1</t>
  </si>
  <si>
    <t>61160321</t>
  </si>
  <si>
    <t>Dveře dřevěné vnitřní hladké plné 1křídlové standard,vč mřížky plastové 80-90x197 cm - pos. 4</t>
  </si>
  <si>
    <t>61165611</t>
  </si>
  <si>
    <t>Dveře vnitřní požárně odolné, CPL fólie,odolnost EI (EW) 30 D3, 1křídlové 90 x 197 cm - pos.,10,  11</t>
  </si>
  <si>
    <t>766660722</t>
  </si>
  <si>
    <t>Montáž dveřního kování - zámku</t>
  </si>
  <si>
    <t>54914620</t>
  </si>
  <si>
    <t>Klika včetně rozet a montážního materiálu  nerez PK</t>
  </si>
  <si>
    <t>551470534</t>
  </si>
  <si>
    <t>Madlo dveřní nerezové matné 60 cm</t>
  </si>
  <si>
    <t>766629310R00</t>
  </si>
  <si>
    <t>Repase stávalících dveří</t>
  </si>
  <si>
    <t>766660421</t>
  </si>
  <si>
    <t>Montáž vchodových dveří 1křídlových s nadsvětlíkem do zdiva</t>
  </si>
  <si>
    <t>61174201</t>
  </si>
  <si>
    <t>Dveře dřevěné vchod. se zárubní,zámky,závěsy,kováním a prahem natírané  105 x 200cm - s nadsvětlíkem, 460 mm</t>
  </si>
  <si>
    <t>61174208</t>
  </si>
  <si>
    <t>Dveře dřevěné vchod. se zárubní,zámky,závěsy,kováním a prahem  natírané 185 x 200cm - s nadsvětlíkem, 850 mm</t>
  </si>
  <si>
    <t>61174211</t>
  </si>
  <si>
    <t>Dveře dřevěné vchod. se zárubní,zámky,závěsy,kováním a prahem natírané  116 x 223cm</t>
  </si>
  <si>
    <t>766694112</t>
  </si>
  <si>
    <t>Montáž parapetních desek dřevěných nebo plastových šířky do 30 cm délky do 1,6 m</t>
  </si>
  <si>
    <t>766694111</t>
  </si>
  <si>
    <t>Montáž parapetních desek dřevěných nebo plastových šířky do 30 cm délky do 1,0 m</t>
  </si>
  <si>
    <t>998766201</t>
  </si>
  <si>
    <t>Přesun hmot pro truhlářské konstr., výšky do 6 m</t>
  </si>
  <si>
    <t>Podlahy z dlaždic a obklady</t>
  </si>
  <si>
    <t>Podlahy penetrace podkladu</t>
  </si>
  <si>
    <t>771990112</t>
  </si>
  <si>
    <t>Vyrovnání podkladu samonivelační stěrkou tl 4 mm pevnosti 30 Mpa</t>
  </si>
  <si>
    <t>771574113</t>
  </si>
  <si>
    <t>Montáž podlah keramických režných hladkých lepených flexibilním lepidlem do 12 ks/m2</t>
  </si>
  <si>
    <t>771443111</t>
  </si>
  <si>
    <t>Montáž soklíků z obkladaček hutných lepených rovných v do 65 mm</t>
  </si>
  <si>
    <t>Příplatek k montáž podlah keramických za spárování tmelem dvousložkovým</t>
  </si>
  <si>
    <t>771591115</t>
  </si>
  <si>
    <t>Podlahy spárování silikonem</t>
  </si>
  <si>
    <t>59761290</t>
  </si>
  <si>
    <t>Dlaždice keramické  30 x 30 x 0,8 cm I. j.</t>
  </si>
  <si>
    <t>59761312</t>
  </si>
  <si>
    <t>Sokl  30 x 8 x 0,8 cm I. j.</t>
  </si>
  <si>
    <t>998771201</t>
  </si>
  <si>
    <t>Přesun hmot pro podlahy z dlaždic, výšky do 6 m</t>
  </si>
  <si>
    <t>776201812</t>
  </si>
  <si>
    <t>Demontáž lepených povlakových podlah s podložkou ručně</t>
  </si>
  <si>
    <t>776141112</t>
  </si>
  <si>
    <t>Vyrovnání podkladu povlakových podlah stěrkou pevnosti 20 MPa tl 5 mm</t>
  </si>
  <si>
    <t>776222111</t>
  </si>
  <si>
    <t>Lepení pásů z PVC flexi lepidlem</t>
  </si>
  <si>
    <t>776421111</t>
  </si>
  <si>
    <t>Montáž obvodových lišt lepením</t>
  </si>
  <si>
    <t>28411008</t>
  </si>
  <si>
    <t>Lišta speciální soklová PVC 10333 16 x 60 mm role 50 m</t>
  </si>
  <si>
    <t>28412285</t>
  </si>
  <si>
    <t>Podlahovina  tl. 2 mm</t>
  </si>
  <si>
    <t>998776201</t>
  </si>
  <si>
    <t>Přesun hmot pro podlahy povlakové, výšky do 6 m</t>
  </si>
  <si>
    <t>Obklady keramické</t>
  </si>
  <si>
    <t>781444121</t>
  </si>
  <si>
    <t>Montáž obkladů vnitřních z obkladaček hutných do 19 ks/m2 lepených flexibilním lepidlem</t>
  </si>
  <si>
    <t>781449194</t>
  </si>
  <si>
    <t>Příplatek k montáži obkladů vnitřních z obkladaček hutných za nerovný povrch</t>
  </si>
  <si>
    <t>781479196</t>
  </si>
  <si>
    <t>Příplatek k montáži obkladů vnitřních keramických hladkých za spárování tmelem dvousložkovým</t>
  </si>
  <si>
    <t>59761020</t>
  </si>
  <si>
    <t>Obkládačky keramické  25 x 33 x 0,7 cm I. j.</t>
  </si>
  <si>
    <t xml:space="preserve">1.NP; 73,32*1,05 : </t>
  </si>
  <si>
    <t>76,986</t>
  </si>
  <si>
    <t>998781201</t>
  </si>
  <si>
    <t>Přesun hmot pro obklady keramické, výšky do 6 m</t>
  </si>
  <si>
    <t>Nátěry</t>
  </si>
  <si>
    <t>783325162</t>
  </si>
  <si>
    <t>Nátěry syntetické KDK - zárubně oc. barva dražší matný povrch 1x antikorozní a 2x email</t>
  </si>
  <si>
    <t>Malby</t>
  </si>
  <si>
    <t>Dvojnásobné bílé malby ze směsí za mokra velmi dobře otěruvzdorných v místnostech výšky do 3,80 m</t>
  </si>
  <si>
    <t xml:space="preserve">1. etapa;913,403+34,255*2+240,6+118,28-73,32 : </t>
  </si>
  <si>
    <t>1267,473</t>
  </si>
  <si>
    <t>784211165</t>
  </si>
  <si>
    <t>Příplatek k cenám 2x maleb ze směsí za mokra otěruvzdorných za barevnou malbu v sytém odstínu</t>
  </si>
  <si>
    <t>D96</t>
  </si>
  <si>
    <t>Přesuny suti a vybouraných hmot</t>
  </si>
  <si>
    <t>979082111</t>
  </si>
  <si>
    <t>Vnitrostaveništní vodorovná doprava suti a vybouraných hmot do 10 m</t>
  </si>
  <si>
    <t>979082121</t>
  </si>
  <si>
    <t>Vnitrostaveništní vodorovná doprava suti a vybouraných hmot ZKD 5 m přes 10 m</t>
  </si>
  <si>
    <t>RTS 17/I</t>
  </si>
  <si>
    <t>979011111</t>
  </si>
  <si>
    <t>Svislá doprava suti a vybouraných hmot za prvé podlaží</t>
  </si>
  <si>
    <t>979011121</t>
  </si>
  <si>
    <t>Svislá doprava suti a vybouraných hmot ZKD podlaží</t>
  </si>
  <si>
    <t>979087311</t>
  </si>
  <si>
    <t>Vodorovné přemístění suti nošením k mísu nakládky na vzdálenost do 10 m</t>
  </si>
  <si>
    <t>979087113</t>
  </si>
  <si>
    <t>Nakládání vybouraných hmot na dopravní prostředky pro vodorovnou dopravu</t>
  </si>
  <si>
    <t>979081111</t>
  </si>
  <si>
    <t>Odvoz suti a vybouraných hmot na skládku do 1 km</t>
  </si>
  <si>
    <t>979081121</t>
  </si>
  <si>
    <t>Odvoz suti a vybouraných hmot na skládku ZKD 1 km přes 1 km</t>
  </si>
  <si>
    <t>979098191</t>
  </si>
  <si>
    <t>Poplatek za skládku - netříděné</t>
  </si>
  <si>
    <t>979098211</t>
  </si>
  <si>
    <t>Poplatek za uložení stavebního dřevěného odpadu na skládce (skládkovné)</t>
  </si>
  <si>
    <t>979098213</t>
  </si>
  <si>
    <t>Poplatek za uložení stavebního odpadu z plastických hmot na skládce (skládkovné)</t>
  </si>
  <si>
    <t>2.1 - Vzduchotechnika</t>
  </si>
  <si>
    <t>N.C.RE.PSZ - Montážní a demontážní práce, doprava</t>
  </si>
  <si>
    <t>N.C.RE.RRE - Kontrolní činnost (revize a zkoušky)</t>
  </si>
  <si>
    <t>N.C.RE.SP - Stavební přípomoce</t>
  </si>
  <si>
    <t>N.V.ND.VEN - Zařízení poz. 1.1</t>
  </si>
  <si>
    <t>N.V.PM.VZTP - Ostatní materiál</t>
  </si>
  <si>
    <t>N.C.RE.PSZ</t>
  </si>
  <si>
    <t>Montážní a demontážní práce, doprava</t>
  </si>
  <si>
    <t>444-001</t>
  </si>
  <si>
    <t>Montážní práce zařízení vzduchotechniky</t>
  </si>
  <si>
    <t>hod</t>
  </si>
  <si>
    <t>444-002</t>
  </si>
  <si>
    <t>Doprava zařízení vzduchotechniky na místo stavby</t>
  </si>
  <si>
    <t>N.C.RE.RRE</t>
  </si>
  <si>
    <t>Kontrolní činnost (revize a zkoušky)</t>
  </si>
  <si>
    <t>555-001</t>
  </si>
  <si>
    <t>Zkoušky, uvedení do provozu, vyregulování</t>
  </si>
  <si>
    <t>555-002</t>
  </si>
  <si>
    <t>Zajištění chodu VZT zařízení ve zkušebním provozu</t>
  </si>
  <si>
    <t>555-003</t>
  </si>
  <si>
    <t>Zaškolení obsluhy</t>
  </si>
  <si>
    <t>555-004</t>
  </si>
  <si>
    <t>Návrh provozního řádu</t>
  </si>
  <si>
    <t>555-005</t>
  </si>
  <si>
    <t>Dokumentace skutečného provedení</t>
  </si>
  <si>
    <t>N.C.RE.SP</t>
  </si>
  <si>
    <t>Stavební přípomoce</t>
  </si>
  <si>
    <t>333-001</t>
  </si>
  <si>
    <t>Stavební přípomoce - spolupráce se stavbou na vyznačení míst, kde budou provedeny stavební otvory pro vedení vzduchotechnických potrubních rozvodů</t>
  </si>
  <si>
    <t>333-002</t>
  </si>
  <si>
    <t>Lešení pomocné jednořadové lehké s podlahami do výšky 2 m</t>
  </si>
  <si>
    <t>N.V.ND.VEN</t>
  </si>
  <si>
    <t>Zařízení poz. 1.1</t>
  </si>
  <si>
    <t>101-001</t>
  </si>
  <si>
    <t>1.1 - Potrubní odtahový ventilátor diagonální s doběhem, Vod = 110 m3/h, pod = 110 Pa, elektrický příkon 30 W, 230 V, 0,13 A, váha - 2 kg, příslušenství - regulátor otáček (pod omítku)</t>
  </si>
  <si>
    <t>101-002</t>
  </si>
  <si>
    <t>Odvodní talířový plastový ventil A 160, průtok - V = 60 m3/h</t>
  </si>
  <si>
    <t>101-003</t>
  </si>
  <si>
    <t>Odvodní talířový plastový ventil A 125, průtok - V = 50 m3/h</t>
  </si>
  <si>
    <t>101-004</t>
  </si>
  <si>
    <t>Spiro potrubí A 125, L = 1000 mm</t>
  </si>
  <si>
    <t>101-005</t>
  </si>
  <si>
    <t>Odbočka jednoduchá 90o A 125-A 125</t>
  </si>
  <si>
    <t>101-006</t>
  </si>
  <si>
    <t>Oblouk 90o A 160</t>
  </si>
  <si>
    <t>101-007</t>
  </si>
  <si>
    <t>Oblouk 90o A 125</t>
  </si>
  <si>
    <t>101-008</t>
  </si>
  <si>
    <t>Přechod osový A 160 - A 125</t>
  </si>
  <si>
    <t>101-009</t>
  </si>
  <si>
    <t>Plastová venkovní samočinná žaluzie pro zakrytí otvoru A 150</t>
  </si>
  <si>
    <t>N.V.PM.VZTP</t>
  </si>
  <si>
    <t>Ostatní materiál</t>
  </si>
  <si>
    <t>222-001</t>
  </si>
  <si>
    <t>Pomocný ocelový materiál pro uchycení potrubí, materiál ocel tř.11 – konzole, třmeny, objímky, včetně nátěru</t>
  </si>
  <si>
    <t>222-002</t>
  </si>
  <si>
    <t>Popisné štítky na zařízení včetně šipek proudění</t>
  </si>
  <si>
    <t>2.2 - Elektroinstalace - Silnoproud</t>
  </si>
  <si>
    <t>D1 - Elektro</t>
  </si>
  <si>
    <t>Rozpis rozvaděče R-s - Rozpis rozvaděče R-spol</t>
  </si>
  <si>
    <t>Rozpis rozvaděče R-A - Rozpis rozvaděče R-AT</t>
  </si>
  <si>
    <t>OST - Ostatní</t>
  </si>
  <si>
    <t>Elektro</t>
  </si>
  <si>
    <t>1M</t>
  </si>
  <si>
    <t>montáž rozvaděče</t>
  </si>
  <si>
    <t>-1302945669</t>
  </si>
  <si>
    <t>Rozvaděč R-SPOL                ozn.R-spol</t>
  </si>
  <si>
    <t>712219</t>
  </si>
  <si>
    <t>rozv.RE 20xELM-3f+jističe+HDO do zdi</t>
  </si>
  <si>
    <t>0.1</t>
  </si>
  <si>
    <t>Rozvaděč ateliér               ozn.R-AT</t>
  </si>
  <si>
    <t>513615</t>
  </si>
  <si>
    <t>svítidlo "A" zářivkové 2x58W EP,s leštěnou mřížkou</t>
  </si>
  <si>
    <t>509002</t>
  </si>
  <si>
    <t>svítidlo "B" přisazené LED 15W, 1200lm</t>
  </si>
  <si>
    <t>509002.1</t>
  </si>
  <si>
    <t>svítidlo "C" přisazené LED 24W, 1850m</t>
  </si>
  <si>
    <t>552691</t>
  </si>
  <si>
    <t>nouzové svítidlo LED IP65 1hod 8W</t>
  </si>
  <si>
    <t>2M</t>
  </si>
  <si>
    <t>Materiál elektromontážní</t>
  </si>
  <si>
    <t>922101175</t>
  </si>
  <si>
    <t>900001</t>
  </si>
  <si>
    <t>hlavní ochranná přípojnice vč.BOXu</t>
  </si>
  <si>
    <t>410130</t>
  </si>
  <si>
    <t>spínač 1pól design Tango 10A/250Vstř řaz.1</t>
  </si>
  <si>
    <t>410150</t>
  </si>
  <si>
    <t>přepínač sériový design Tango 10A/250Vstř řaz.5</t>
  </si>
  <si>
    <t>410151</t>
  </si>
  <si>
    <t>přepín střídavý design Tango 10A/250Vstř řaz.6</t>
  </si>
  <si>
    <t>420002</t>
  </si>
  <si>
    <t>zásuvka 16A/250Vstř design Tango clonky</t>
  </si>
  <si>
    <t>420064</t>
  </si>
  <si>
    <t>zásuvka TV+R+SAT design Tango koncová</t>
  </si>
  <si>
    <t>420085</t>
  </si>
  <si>
    <t>zásuvka komunikační design Tango 2xRJ45-8</t>
  </si>
  <si>
    <t>900001.1</t>
  </si>
  <si>
    <t>PIR pohybový senzor</t>
  </si>
  <si>
    <t>311115</t>
  </si>
  <si>
    <t>krabice univerzální/přístrojová KU68-1901</t>
  </si>
  <si>
    <t>311117</t>
  </si>
  <si>
    <t>krabice univerz/rozvodka KU68-1903 vč.KO68 +S66</t>
  </si>
  <si>
    <t>171208</t>
  </si>
  <si>
    <t>vodič CYY 6</t>
  </si>
  <si>
    <t>101307</t>
  </si>
  <si>
    <t>kabel CYKY 5x4</t>
  </si>
  <si>
    <t>101309</t>
  </si>
  <si>
    <t>kabel CYKY 5x10</t>
  </si>
  <si>
    <t>101105</t>
  </si>
  <si>
    <t>kabel CYKY 3x1,5</t>
  </si>
  <si>
    <t>101106</t>
  </si>
  <si>
    <t>kabel CYKY 3x2,5</t>
  </si>
  <si>
    <t>101305</t>
  </si>
  <si>
    <t>kabel CYKY 5x1,5</t>
  </si>
  <si>
    <t>321212</t>
  </si>
  <si>
    <t>trubka ohebná LPE1/2316E</t>
  </si>
  <si>
    <t>321213</t>
  </si>
  <si>
    <t>trubka ohebná LPE1/2320</t>
  </si>
  <si>
    <t>321214</t>
  </si>
  <si>
    <t>trubka ohebná LPE1/2325</t>
  </si>
  <si>
    <t>592128</t>
  </si>
  <si>
    <t>zářivka lineární T8 pr26mm/L1500mm/G13 58W</t>
  </si>
  <si>
    <t>3M</t>
  </si>
  <si>
    <t>Elektromonáže</t>
  </si>
  <si>
    <t>-2014657033</t>
  </si>
  <si>
    <t>210190002</t>
  </si>
  <si>
    <t>rozvodnice do hmotnosti 50kg</t>
  </si>
  <si>
    <t>210990001</t>
  </si>
  <si>
    <t>hlavní ochranná přípojnice</t>
  </si>
  <si>
    <t>210110041</t>
  </si>
  <si>
    <t>spínač zapuštěný vč.zapojení 1pólový/řazení 1</t>
  </si>
  <si>
    <t>210110043</t>
  </si>
  <si>
    <t>přepínač zapuštěný vč.zapojení sériový/řazení 5-5A</t>
  </si>
  <si>
    <t>210110045</t>
  </si>
  <si>
    <t>přepínač zapuštěný vč.zapojení střídavý/řazení 6</t>
  </si>
  <si>
    <t>210111012</t>
  </si>
  <si>
    <t>zásuvka domovní zapuštěná vč.zapojení průběžně</t>
  </si>
  <si>
    <t>210111311</t>
  </si>
  <si>
    <t>zásuvka domovní sdělovací 1násobná vč.zapojení</t>
  </si>
  <si>
    <t>210201041</t>
  </si>
  <si>
    <t>svítidlo zářivkové nástěnné kompaktní</t>
  </si>
  <si>
    <t>210990001.1</t>
  </si>
  <si>
    <t>210010301</t>
  </si>
  <si>
    <t>krabice přístrojová bez zapojení</t>
  </si>
  <si>
    <t>210010321</t>
  </si>
  <si>
    <t>krabicová rozvodka vč.svorkovn.a zapojení(-KR68)</t>
  </si>
  <si>
    <t>210800006</t>
  </si>
  <si>
    <t>vodič Cu(-CY) pod omítkou do 1x16</t>
  </si>
  <si>
    <t>210800112</t>
  </si>
  <si>
    <t>kabel Cu(-CYKY) pod omítkou do 5x6</t>
  </si>
  <si>
    <t>210800113</t>
  </si>
  <si>
    <t>kabel Cu(-CYKY) pod omítkou do 5x10</t>
  </si>
  <si>
    <t>210800103</t>
  </si>
  <si>
    <t>kabel Cu(-CYKY) pod omítkou do 2x4/3x2,5/5x1,5</t>
  </si>
  <si>
    <t>210010002</t>
  </si>
  <si>
    <t>trubka plast ohebná,pod omítkou,typ 2316/pr.16</t>
  </si>
  <si>
    <t>210010003</t>
  </si>
  <si>
    <t>trubka plast ohebná,pod omítkou,typ 2323/pr.23</t>
  </si>
  <si>
    <t>210010004</t>
  </si>
  <si>
    <t>trubka plast ohebná,pod omítkou,typ 2329/pr.29</t>
  </si>
  <si>
    <t>210201002</t>
  </si>
  <si>
    <t>svítidlo zářivkové bytové stropní/2 zdroje</t>
  </si>
  <si>
    <t>210200012</t>
  </si>
  <si>
    <t>svítidlo žárovkové bytové stropní/více zdrojů</t>
  </si>
  <si>
    <t>210201201</t>
  </si>
  <si>
    <t>nouzové orientační svítidlo zářivkové</t>
  </si>
  <si>
    <t>4M</t>
  </si>
  <si>
    <t>679338982</t>
  </si>
  <si>
    <t>219002612</t>
  </si>
  <si>
    <t>vysekání rýhy/zeď cihla/ hl.do 30mm/š.do 70mm</t>
  </si>
  <si>
    <t>218009001</t>
  </si>
  <si>
    <t>poplatek za recyklaci svítidla</t>
  </si>
  <si>
    <t>218009011</t>
  </si>
  <si>
    <t>poplatek za recyklaci světelného zdroje</t>
  </si>
  <si>
    <t>Rozpis rozvaděče R-s</t>
  </si>
  <si>
    <t>Rozpis rozvaděče R-spol</t>
  </si>
  <si>
    <t>764408</t>
  </si>
  <si>
    <t>skříň plast do63A 3x12M/IP41 zapu plnáDv   VF312PD</t>
  </si>
  <si>
    <t>781107</t>
  </si>
  <si>
    <t>sběrnice hřebenová G1L-1000-12mm2 57vývod vidlice</t>
  </si>
  <si>
    <t>415024</t>
  </si>
  <si>
    <t>spínač páčkový APN-63-3 3pol 63A na lištu</t>
  </si>
  <si>
    <t>472201</t>
  </si>
  <si>
    <t>svodič 1pól SVC-275-1 275V/20kA typ2</t>
  </si>
  <si>
    <t>434004</t>
  </si>
  <si>
    <t>jistič LPN 1pól/ch.B/ 10A</t>
  </si>
  <si>
    <t>438502</t>
  </si>
  <si>
    <t>proudový chránič 4pol OFI-40-4-030AC 10kA</t>
  </si>
  <si>
    <t>434004.1</t>
  </si>
  <si>
    <t>jistič LPN 1pól/ch.B/ 16A</t>
  </si>
  <si>
    <t>435053</t>
  </si>
  <si>
    <t>jistič LTN-32C-3 3pól/ch.C/ 32A/10kA</t>
  </si>
  <si>
    <t>441121</t>
  </si>
  <si>
    <t>stykač 2pól RSI-20-20/2Z/20A na lištu</t>
  </si>
  <si>
    <t>Rozpis rozvaděče R-A</t>
  </si>
  <si>
    <t>Rozpis rozvaděče R-AT</t>
  </si>
  <si>
    <t>764406</t>
  </si>
  <si>
    <t>skříň plast do63A 24M/IP41 zapu plnáDv</t>
  </si>
  <si>
    <t>415014</t>
  </si>
  <si>
    <t>spínač páčkový APN-32-3 3pol 32A na lištu</t>
  </si>
  <si>
    <t>OST</t>
  </si>
  <si>
    <t>Ostatní</t>
  </si>
  <si>
    <t>5M</t>
  </si>
  <si>
    <t>1882753827</t>
  </si>
  <si>
    <t>6M</t>
  </si>
  <si>
    <t>Přesun dodávek</t>
  </si>
  <si>
    <t>-279865843</t>
  </si>
  <si>
    <t>7M</t>
  </si>
  <si>
    <t>Prořez</t>
  </si>
  <si>
    <t>1475133780</t>
  </si>
  <si>
    <t>8M</t>
  </si>
  <si>
    <t>Materiál podružný</t>
  </si>
  <si>
    <t>1143853936</t>
  </si>
  <si>
    <t>11M</t>
  </si>
  <si>
    <t>-1782938450</t>
  </si>
  <si>
    <t>2.3 - Plynovod a topení</t>
  </si>
  <si>
    <t xml:space="preserve">Chabařovice,Husovo náměstí 1 </t>
  </si>
  <si>
    <t xml:space="preserve">D1 - </t>
  </si>
  <si>
    <t xml:space="preserve">    014 - OPRAVY A ÚDRŽBA</t>
  </si>
  <si>
    <t xml:space="preserve">      95000 - RŮZ.DOKONČOVACÍ KONSTR. A PRÁCE</t>
  </si>
  <si>
    <t xml:space="preserve">      99000 - PŘESUN HMOT</t>
  </si>
  <si>
    <t xml:space="preserve">    721 - ZDRAVOTNÍ TECHNIKA</t>
  </si>
  <si>
    <t xml:space="preserve">      A03 - VNITŘNÍ PLYNOVOD</t>
  </si>
  <si>
    <t xml:space="preserve">    731 - ÚSTŘEDNÍ VYTÁPĚNÍ</t>
  </si>
  <si>
    <t xml:space="preserve">      A01 - KOTELNY</t>
  </si>
  <si>
    <t xml:space="preserve">      A02 - STROJOVNY</t>
  </si>
  <si>
    <t xml:space="preserve">        D2 - ROZVOD POTRUBÍ</t>
  </si>
  <si>
    <t xml:space="preserve">      A04 - ARMATURY</t>
  </si>
  <si>
    <t xml:space="preserve">      1 - 2</t>
  </si>
  <si>
    <t xml:space="preserve">      A05 - OTOPNÁ TĚLESA</t>
  </si>
  <si>
    <t xml:space="preserve">    D1 - </t>
  </si>
  <si>
    <t xml:space="preserve">      155 - ELEKTROMONTÁŽE M 21</t>
  </si>
  <si>
    <t>014</t>
  </si>
  <si>
    <t>OPRAVY A ÚDRŽBA</t>
  </si>
  <si>
    <t>95000</t>
  </si>
  <si>
    <t>RŮZ.DOKONČOVACÍ KONSTR. A PRÁCE</t>
  </si>
  <si>
    <t>952178450</t>
  </si>
  <si>
    <t>MÍSTNÍ ŠETŘENÍ</t>
  </si>
  <si>
    <t>SOU</t>
  </si>
  <si>
    <t>952179260</t>
  </si>
  <si>
    <t>MIMOSTAVENIŠTNÍ DOPRAVA</t>
  </si>
  <si>
    <t>952990180</t>
  </si>
  <si>
    <t>POMOCNÉ A PŘÍPRAVNÉ PRÁCE</t>
  </si>
  <si>
    <t>NH</t>
  </si>
  <si>
    <t>952981450</t>
  </si>
  <si>
    <t>REVIZE KOMÍNA</t>
  </si>
  <si>
    <t>99000</t>
  </si>
  <si>
    <t>PŘESUN HMOT</t>
  </si>
  <si>
    <t>PŘESUN</t>
  </si>
  <si>
    <t>ZDRAVOTNÍ TECHNIKA</t>
  </si>
  <si>
    <t>A03</t>
  </si>
  <si>
    <t>VNITŘNÍ PLYNOVOD</t>
  </si>
  <si>
    <t>723190916</t>
  </si>
  <si>
    <t>NAVAŘ ODBOČKY NA PLYN POTR DN 40</t>
  </si>
  <si>
    <t>KUS</t>
  </si>
  <si>
    <t>723220225</t>
  </si>
  <si>
    <t>PŘECH OC/CU 40/40</t>
  </si>
  <si>
    <t>723181026</t>
  </si>
  <si>
    <t>POTRUBÍ PLYN SPOJ LIS 42/1.5</t>
  </si>
  <si>
    <t>723181014</t>
  </si>
  <si>
    <t>POTR PLYN POLOTVRDCU SPOJ LIS 28/1.5</t>
  </si>
  <si>
    <t>723181012</t>
  </si>
  <si>
    <t>POTR PLYN POLOTVRDCU SPOJ LIS D18/1.0</t>
  </si>
  <si>
    <t>723190907</t>
  </si>
  <si>
    <t>ODVZDUŠNENÍ+NAPUŠTĚNÍ PLYN POTRUBÍ</t>
  </si>
  <si>
    <t>723190909</t>
  </si>
  <si>
    <t>ZKOUŠKA TĚSNOSTI PLYNOVOD POTRUBÍ</t>
  </si>
  <si>
    <t>723990850</t>
  </si>
  <si>
    <t>REVIZE PLYNU</t>
  </si>
  <si>
    <t>723238125</t>
  </si>
  <si>
    <t>POŽ. POJISTKA DN 32 PO30 MIN</t>
  </si>
  <si>
    <t>723238124</t>
  </si>
  <si>
    <t>POŽ. POJISTKA DN 25 PO 30 MIN</t>
  </si>
  <si>
    <t>723213226</t>
  </si>
  <si>
    <t>KULOVÝ KOHOUT P 5/4"</t>
  </si>
  <si>
    <t>723213227</t>
  </si>
  <si>
    <t>KULOVÝ KOHOUT P 6/4"</t>
  </si>
  <si>
    <t>723213225</t>
  </si>
  <si>
    <t>KULOVÝ KOHOUT P 1"</t>
  </si>
  <si>
    <t>723213223</t>
  </si>
  <si>
    <t>KULOVÝ KOHOUT P 1/2"</t>
  </si>
  <si>
    <t>723244570</t>
  </si>
  <si>
    <t>ELMAG. UZÁVĚR 6/4" (NAPŘ. PEVEKO)</t>
  </si>
  <si>
    <t>723234423</t>
  </si>
  <si>
    <t>ČIDLO ÚNIKU PLYNU (NAPŘ. JABLOTRON)</t>
  </si>
  <si>
    <t>723150367</t>
  </si>
  <si>
    <t>CHRÁNIČKA D 57MM</t>
  </si>
  <si>
    <t>723160205</t>
  </si>
  <si>
    <t>PŘÍPOJKA PLYNOMĚRU ZÁVIT G 5/4</t>
  </si>
  <si>
    <t>723160335</t>
  </si>
  <si>
    <t>ROZPĚRKA PŘÍPOJEK PLYNOMĚRU G 5/4</t>
  </si>
  <si>
    <t>723261913</t>
  </si>
  <si>
    <t>MTŽ PLYNOMĚR (DODÁ PLYNÁRNA)</t>
  </si>
  <si>
    <t>998723202</t>
  </si>
  <si>
    <t>PŘESUN PLYNOVOD OBJEKT</t>
  </si>
  <si>
    <t>731</t>
  </si>
  <si>
    <t>ÚSTŘEDNÍ VYTÁPĚNÍ</t>
  </si>
  <si>
    <t>A01</t>
  </si>
  <si>
    <t>KOTELNY</t>
  </si>
  <si>
    <t>731248126</t>
  </si>
  <si>
    <t>MTŽ KOTEL PLYN PALIV DO -52KW + PŘÍSLUŠ</t>
  </si>
  <si>
    <t>484773951</t>
  </si>
  <si>
    <t>KOTEL KONDENZ 49KW (NAPŘ. JUNKERS)</t>
  </si>
  <si>
    <t>484773122</t>
  </si>
  <si>
    <t>MM 100 EXTER SPIN. MODUL</t>
  </si>
  <si>
    <t>484771994</t>
  </si>
  <si>
    <t>NB 100 NEUTRALIZAČNÍ BOX</t>
  </si>
  <si>
    <t>4847733072</t>
  </si>
  <si>
    <t>CW 400 EKVITERM. REGUL.</t>
  </si>
  <si>
    <t>484773002</t>
  </si>
  <si>
    <t>MC 400 KASKÁD.SPINAČ</t>
  </si>
  <si>
    <t>484771833</t>
  </si>
  <si>
    <t>VF ČIDLO</t>
  </si>
  <si>
    <t>484771891</t>
  </si>
  <si>
    <t>ODKOUŘENÍ AZB 700/1</t>
  </si>
  <si>
    <t>484771893</t>
  </si>
  <si>
    <t>AZB 702/1</t>
  </si>
  <si>
    <t>484771896</t>
  </si>
  <si>
    <t>VLOŽKY -KOMÍN 718/1</t>
  </si>
  <si>
    <t>484771898</t>
  </si>
  <si>
    <t>VYMEZOVAČ AZB 713/1</t>
  </si>
  <si>
    <t>731985250</t>
  </si>
  <si>
    <t>ZPROVOZNĚNÍ KOTLŮ (PRVNÍ SERVISNÍ)</t>
  </si>
  <si>
    <t>9987311201</t>
  </si>
  <si>
    <t>PŘESUN OBJEKT</t>
  </si>
  <si>
    <t>A02</t>
  </si>
  <si>
    <t>STROJOVNY</t>
  </si>
  <si>
    <t>732991100</t>
  </si>
  <si>
    <t>REVIZE TLAK. NÁDOB</t>
  </si>
  <si>
    <t>7322119128</t>
  </si>
  <si>
    <t>ROZDĚLOVAČE/SBĚRAČE TĚLESA DN 100 L 2000+IZOL</t>
  </si>
  <si>
    <t>732428465</t>
  </si>
  <si>
    <t>ČERP OBĚH 25-60 180 (NAPŘ. GRUNFOS)</t>
  </si>
  <si>
    <t>732331618</t>
  </si>
  <si>
    <t>NÁDOBA TLAK PN0,6 EXPANZOMAT M 110L</t>
  </si>
  <si>
    <t>732113104</t>
  </si>
  <si>
    <t>VYROVNÁVAČ TALK DN 100 (4410L/HOD)ANULOID</t>
  </si>
  <si>
    <t>KPL</t>
  </si>
  <si>
    <t>732645632</t>
  </si>
  <si>
    <t>DOPLŇKOVÝ SET (VODA)</t>
  </si>
  <si>
    <t>998732201</t>
  </si>
  <si>
    <t>ROZVOD POTRUBÍ</t>
  </si>
  <si>
    <t>733223108</t>
  </si>
  <si>
    <t>POTRUBÍ CU TVRDÉ-MĚKKÉ PÁJENÍ D 54</t>
  </si>
  <si>
    <t>722181233</t>
  </si>
  <si>
    <t>POTRUBÍ IZOLACE PE DO TÚ-15 D54</t>
  </si>
  <si>
    <t>733222105</t>
  </si>
  <si>
    <t>POTRUBÍ CU POLOTVRDÉ-MĚK PÁJENÍ D28</t>
  </si>
  <si>
    <t>733222104</t>
  </si>
  <si>
    <t>POTRUBÍ CU POLOTVRDÉ-MĚK PÁJENÍ D22</t>
  </si>
  <si>
    <t>733222103</t>
  </si>
  <si>
    <t>POTRUBÍ CU POLOTVRDÉ-MĚK PÁJENÍ D18</t>
  </si>
  <si>
    <t>733222102</t>
  </si>
  <si>
    <t>POTRUBÍ CU POLOTVRDÉ-MĚK PÁJENÍ D15</t>
  </si>
  <si>
    <t>733231115</t>
  </si>
  <si>
    <t>CU KOMPENZÁTORY U VNITŘ PÁJENÍ D 28</t>
  </si>
  <si>
    <t>733231113</t>
  </si>
  <si>
    <t>CU KOMPENZÁTORY U VNITŘ PÁJENÍ D 22</t>
  </si>
  <si>
    <t>733291101</t>
  </si>
  <si>
    <t>ZKOUŠKA TĚSNOSTI POTRUBÍ CU DO -D 35</t>
  </si>
  <si>
    <t>Poznámka k položce:
40+12+8+16</t>
  </si>
  <si>
    <t>998733201</t>
  </si>
  <si>
    <t>PŘESUN POTRUBÍ OBJEKT</t>
  </si>
  <si>
    <t>A04</t>
  </si>
  <si>
    <t>ARMATURY</t>
  </si>
  <si>
    <t>734295110</t>
  </si>
  <si>
    <t>SMĚS ARM 3CEST DN 20</t>
  </si>
  <si>
    <t>734242414</t>
  </si>
  <si>
    <t>VENTIL ZPĚTNÝ PŘÍMÝ G1</t>
  </si>
  <si>
    <t>734292715</t>
  </si>
  <si>
    <t>KULO KOH VNIT ZÁV G 1</t>
  </si>
  <si>
    <t>734251212</t>
  </si>
  <si>
    <t>VENTIL POJIST G3/4 TLAK -6BARŮ</t>
  </si>
  <si>
    <t>734291244</t>
  </si>
  <si>
    <t>FILTR VNIT ZÁV G 1</t>
  </si>
  <si>
    <t>734411133</t>
  </si>
  <si>
    <t>TEPLOMĚR</t>
  </si>
  <si>
    <t>734421130</t>
  </si>
  <si>
    <t>TLAKOMĚR</t>
  </si>
  <si>
    <t>734173414</t>
  </si>
  <si>
    <t>PŘÍRUBOVÝ SPOJ PN16/I DN 50</t>
  </si>
  <si>
    <t>734291123</t>
  </si>
  <si>
    <t>KOHOUT PLNÍ/VÝPUSTÍ PN10/110oC G1/2</t>
  </si>
  <si>
    <t>734208114</t>
  </si>
  <si>
    <t>PŘEPOUŠTĚCÍ VENTIL DN 20(NAPŘ.MEIBES)</t>
  </si>
  <si>
    <t>998734201</t>
  </si>
  <si>
    <t>PŘESUN ARMATURY OBJEKT</t>
  </si>
  <si>
    <t>A05</t>
  </si>
  <si>
    <t>OTOPNÁ TĚLESA</t>
  </si>
  <si>
    <t>735992160</t>
  </si>
  <si>
    <t>TOPNÁ ZKOUŠKA</t>
  </si>
  <si>
    <t>998735201</t>
  </si>
  <si>
    <t>734191981</t>
  </si>
  <si>
    <t>ZASLEP KONCŮ POTRUBÍ</t>
  </si>
  <si>
    <t>ELEKTROMONTÁŽE M 21</t>
  </si>
  <si>
    <t>210445626</t>
  </si>
  <si>
    <t>DMTŽ PŘÍMOTOPŮ</t>
  </si>
  <si>
    <t>210994260</t>
  </si>
  <si>
    <t>ODVOZ A LIKVIDACE PŘÍMOTOPŮ</t>
  </si>
  <si>
    <t>2.4 - ZTI - etapa 1</t>
  </si>
  <si>
    <t>03 - Projekty</t>
  </si>
  <si>
    <t>63 - Podlahy a podlahové konstrukce</t>
  </si>
  <si>
    <t>711 - Izolace proti vode</t>
  </si>
  <si>
    <t>721 - ZTI - kanalizace</t>
  </si>
  <si>
    <t>722 - ZTI - vodovod</t>
  </si>
  <si>
    <t>725 - ZTI - zařizovací předměty</t>
  </si>
  <si>
    <t>95 - Různé dokončující konstrukce a práce na pozemních stavbách</t>
  </si>
  <si>
    <t>96 - Bourání konstrukcí</t>
  </si>
  <si>
    <t>99 - Přesun hmot</t>
  </si>
  <si>
    <t>03</t>
  </si>
  <si>
    <t>Projekty</t>
  </si>
  <si>
    <t>POZNÁMKA</t>
  </si>
  <si>
    <t>ZHOTOVITEL JE POVINEN PŘED PŘEDÁNíM</t>
  </si>
  <si>
    <t>POZNÁMKA.1</t>
  </si>
  <si>
    <t>MATERIÁLY UVEDENÉ V ROZPOČTU</t>
  </si>
  <si>
    <t>139 71-1101</t>
  </si>
  <si>
    <t>Vykop uzavř prostor tř. 1-4</t>
  </si>
  <si>
    <t>175 10-1101</t>
  </si>
  <si>
    <t>Obsyp potr bez prohoz sypaniny</t>
  </si>
  <si>
    <t>583 01000-00</t>
  </si>
  <si>
    <t>STERKOPISEK</t>
  </si>
  <si>
    <t>M3</t>
  </si>
  <si>
    <t>162 20-1201</t>
  </si>
  <si>
    <t>Nošeni výkopku vodorov 10m tř. 4</t>
  </si>
  <si>
    <t>162 20-1209</t>
  </si>
  <si>
    <t>Přípl zkd 10m</t>
  </si>
  <si>
    <t>Podlahy a podlahové konstrukce</t>
  </si>
  <si>
    <t>631 31-1134</t>
  </si>
  <si>
    <t>Mazanina -24cm C16/20</t>
  </si>
  <si>
    <t>Izolace proti vode</t>
  </si>
  <si>
    <t>NABIDKA</t>
  </si>
  <si>
    <t>DOPLNENI A NAPOJENI IZOLACE PODLAHY</t>
  </si>
  <si>
    <t>M2</t>
  </si>
  <si>
    <t>ZTI - kanalizace</t>
  </si>
  <si>
    <t>721 17-1107</t>
  </si>
  <si>
    <t>POTRUBI PVC HRDL ODPADNI D 50X 1,8</t>
  </si>
  <si>
    <t>721 17-1109</t>
  </si>
  <si>
    <t>POTRUBI PVC HRDL ODPADNI D 110X2,3</t>
  </si>
  <si>
    <t>721 17-1110</t>
  </si>
  <si>
    <t>POTRUBI PVC HRDL ODPADNI D 125X3,1</t>
  </si>
  <si>
    <t>721 17-1111</t>
  </si>
  <si>
    <t>POTRUBI PVC HRDL ODPADNI D 160X4,0</t>
  </si>
  <si>
    <t>721 10-0911</t>
  </si>
  <si>
    <t>Zazátkování hrdla kanal potrubí</t>
  </si>
  <si>
    <t>721 29-0112</t>
  </si>
  <si>
    <t>Zkouška těs kanal vodou -DN 160</t>
  </si>
  <si>
    <t>721 29-0123</t>
  </si>
  <si>
    <t>Zkouška těs kanal kouřem -DN 300</t>
  </si>
  <si>
    <t>998 72-1101</t>
  </si>
  <si>
    <t>Přesun t kanalizace objekt v -6m</t>
  </si>
  <si>
    <t>ZTI - vodovod</t>
  </si>
  <si>
    <t>722 17-4005</t>
  </si>
  <si>
    <t>Potr vod PPR PN16 svar polyfuz D 40</t>
  </si>
  <si>
    <t>722 17-4005.1</t>
  </si>
  <si>
    <t>Potr vod PPR PN16 svar polyfuz D 50</t>
  </si>
  <si>
    <t>722 18-2115</t>
  </si>
  <si>
    <t>POTR PLAST IZOLACE PE DN 40</t>
  </si>
  <si>
    <t>722 18-2116</t>
  </si>
  <si>
    <t>POTR PLAST IZOLACE PE DN 50</t>
  </si>
  <si>
    <t>722 24-0126</t>
  </si>
  <si>
    <t>Kulový kohout plast PPR DN 50</t>
  </si>
  <si>
    <t>722 17-4915</t>
  </si>
  <si>
    <t>Potr plast sestavení rozvodů D -40</t>
  </si>
  <si>
    <t>722 17-4916</t>
  </si>
  <si>
    <t>Potr plast sestavení rozvodů D -50</t>
  </si>
  <si>
    <t>722 26-3207</t>
  </si>
  <si>
    <t>Vodoměr zát 10,0m3/s sv</t>
  </si>
  <si>
    <t>722 19-0401</t>
  </si>
  <si>
    <t>Upevnění výpustku a vyvedení -DN 25</t>
  </si>
  <si>
    <t>722 24-1133</t>
  </si>
  <si>
    <t>Hydrant, K 522</t>
  </si>
  <si>
    <t>722 24-1153</t>
  </si>
  <si>
    <t>Hydrant system celoplech D 25x30 m</t>
  </si>
  <si>
    <t>722 19-0901</t>
  </si>
  <si>
    <t>Uzavření-otevření vodovod potrubí</t>
  </si>
  <si>
    <t>722 29-0234</t>
  </si>
  <si>
    <t>Proplach a dezinfekce -DN 80</t>
  </si>
  <si>
    <t>722 29-0226</t>
  </si>
  <si>
    <t>Zkouška těs vodo potrubí závit -50</t>
  </si>
  <si>
    <t>998 72-2101</t>
  </si>
  <si>
    <t>Přesun t vodovod objekt v -6m</t>
  </si>
  <si>
    <t>ZTI - zařizovací předměty</t>
  </si>
  <si>
    <t>POZNAMKA</t>
  </si>
  <si>
    <t>ZAR PREDMETY VYBAVENE DLE LEGENDY PD</t>
  </si>
  <si>
    <t>725 11-0814</t>
  </si>
  <si>
    <t>Dmtž klozet kombi</t>
  </si>
  <si>
    <t>979 08-2111</t>
  </si>
  <si>
    <t>Vnitrostav doprava suti do 10 m</t>
  </si>
  <si>
    <t>T</t>
  </si>
  <si>
    <t>979 08-2121</t>
  </si>
  <si>
    <t>Vnitrostav doprava suti ZKD 5 m</t>
  </si>
  <si>
    <t>979 08-1111</t>
  </si>
  <si>
    <t>Odvoz suti na skládku do 1 km</t>
  </si>
  <si>
    <t>979 08-1121</t>
  </si>
  <si>
    <t>Odvoz suti na skládku ZKD 1 km</t>
  </si>
  <si>
    <t>979 08-1131</t>
  </si>
  <si>
    <t>Skládkovné směsný odpad</t>
  </si>
  <si>
    <t>725 71-3111</t>
  </si>
  <si>
    <t>VYL KERAM MIRA 5104.6-1.JAK</t>
  </si>
  <si>
    <t>725 82-1315</t>
  </si>
  <si>
    <t>Baterie dřez stěna páka pl ú dl 225</t>
  </si>
  <si>
    <t>725 85-1315</t>
  </si>
  <si>
    <t>Ventil odpad dřez G 6/4 +přepadem</t>
  </si>
  <si>
    <t>725 98-0124</t>
  </si>
  <si>
    <t>Dvířka 20/20</t>
  </si>
  <si>
    <t>998 72-5101</t>
  </si>
  <si>
    <t>Přesun t zař předměty objekt v -6m</t>
  </si>
  <si>
    <t>892 38-3119</t>
  </si>
  <si>
    <t>ZÁKLADNÍ ROZBOR PITNÉ VODY</t>
  </si>
  <si>
    <t>Nabídka</t>
  </si>
  <si>
    <t>revizní šachta vodovod</t>
  </si>
  <si>
    <t>Nabídka.1</t>
  </si>
  <si>
    <t>oprava vodoměrná šachta</t>
  </si>
  <si>
    <t>Nabídka.2</t>
  </si>
  <si>
    <t>Tvarovky na ležatém potrubí</t>
  </si>
  <si>
    <t>892 37-2111</t>
  </si>
  <si>
    <t>Zabezpečení vodov potr DN do 300</t>
  </si>
  <si>
    <t>892 37-2112</t>
  </si>
  <si>
    <t>Zabezpeceni kanal potr DN do 300</t>
  </si>
  <si>
    <t>899 30-1111</t>
  </si>
  <si>
    <t>NAPOJENI POTRUBI NA ST. PŘIPRAVENOST/PŘEPOJENÍ</t>
  </si>
  <si>
    <t>Různé dokončující konstrukce a práce na pozemních stavbách</t>
  </si>
  <si>
    <t>NABIDKA.1</t>
  </si>
  <si>
    <t>ZEDNICKE VYPOMOCE</t>
  </si>
  <si>
    <t>SOUBOR</t>
  </si>
  <si>
    <t>NABÍDKA.3</t>
  </si>
  <si>
    <t>Ostatní nespecifikovaný materiál</t>
  </si>
  <si>
    <t>NABÍDKA.4</t>
  </si>
  <si>
    <t>Požární ucpávky</t>
  </si>
  <si>
    <t>Bourání konstrukcí</t>
  </si>
  <si>
    <t>974 04-2577</t>
  </si>
  <si>
    <t>Sek rýh dlažba B monol hl 20cmš30cm</t>
  </si>
  <si>
    <t>974 04-2575</t>
  </si>
  <si>
    <t>Sek rýh dlažba B monol hl 20cmš20cm</t>
  </si>
  <si>
    <t>965 08-2932</t>
  </si>
  <si>
    <t>Odstr násyp podl tl 20cm 2m2</t>
  </si>
  <si>
    <t>971 04-2361</t>
  </si>
  <si>
    <t>Vyb otv 0,09m2 zdi příčky B tl60cm</t>
  </si>
  <si>
    <t>979 01-1111</t>
  </si>
  <si>
    <t>Svis doprava suti prvé podlaží</t>
  </si>
  <si>
    <t>979 08-2111.1</t>
  </si>
  <si>
    <t>Vnitrostav doprava suti do 10m</t>
  </si>
  <si>
    <t>979 08-2121.1</t>
  </si>
  <si>
    <t>Vnitrostav doprava suti ZKD 5m</t>
  </si>
  <si>
    <t>979 08-1111.1</t>
  </si>
  <si>
    <t>Odvoz suti na skládku do 1km</t>
  </si>
  <si>
    <t>979 08-1121.1</t>
  </si>
  <si>
    <t>Odvoz suti na skládku ZKD 1km</t>
  </si>
  <si>
    <t>979 08-1132</t>
  </si>
  <si>
    <t>POPLATEK ZA SKLADKU SUTI</t>
  </si>
  <si>
    <t>998 01-8001</t>
  </si>
  <si>
    <t>Přesun ruční budova v -6m</t>
  </si>
  <si>
    <t>3 - SO 03 - Odstranění části stavby č.p.1 na p.p.č.88/1 a 88/2 - Chabařovice</t>
  </si>
  <si>
    <t>Jiří Hanzlík</t>
  </si>
  <si>
    <t>oupis prací je sestaven za využití položek Cenové soustavy ÚRS - CÚ 2017/1. Cenové a technické podmínky položek Cenové soustavy ÚRS, které nejsou uvedeny v soupisu prací (tzv. úvodní části katalogů) jsou neomezeně dálkově k dispozici na www.cs-urs.cz. Položky soupisu prací, které nemají ve sloupci "Cenová soustava" uveden žádný údaj, nepochází z Cenové soustavy ÚRS.</t>
  </si>
  <si>
    <t>111201101</t>
  </si>
  <si>
    <t>Odstranění křovin a stromů s odstraněním kořenů průměru kmene do 100 mm do sklonu terénu 1 : 5, při celkové ploše do 1 000 m2</t>
  </si>
  <si>
    <t>659109578</t>
  </si>
  <si>
    <t>5,80*4,40</t>
  </si>
  <si>
    <t>111201401</t>
  </si>
  <si>
    <t>Spálení odstraněných křovin a stromů na hromadách průměru kmene do 100 mm pro jakoukoliv plochu</t>
  </si>
  <si>
    <t>881515810</t>
  </si>
  <si>
    <t>1559383021</t>
  </si>
  <si>
    <t>9,60*3,80*0,60</t>
  </si>
  <si>
    <t>(7,40+6,80+9,30)*3,80*0,33</t>
  </si>
  <si>
    <t>4,75*3,80*0,56</t>
  </si>
  <si>
    <t>4,80*3,80*0,23</t>
  </si>
  <si>
    <t>4,35*3,80*0,20</t>
  </si>
  <si>
    <t>4,80*3,80*0,17</t>
  </si>
  <si>
    <t>-0,80*2*0,17</t>
  </si>
  <si>
    <t>-1,20*2,10*0,33</t>
  </si>
  <si>
    <t>-2*2*0,33</t>
  </si>
  <si>
    <t>-1*2*0,33</t>
  </si>
  <si>
    <t>-2,45*2*0,33</t>
  </si>
  <si>
    <t>962071711</t>
  </si>
  <si>
    <t>Vybourání kovových sloupů s patkou a hlavicí včetně snesení bez podchycení nosné konstrukce a bez odvozu sloupů litinových nebo nýtovaných</t>
  </si>
  <si>
    <t>1338597664</t>
  </si>
  <si>
    <t>,,I č.220,,</t>
  </si>
  <si>
    <t>31,1*3,80/1000*3</t>
  </si>
  <si>
    <t>963011510</t>
  </si>
  <si>
    <t>Bourání stropů z tvárnic pálených do nosníků ocelových, bez jejich vybourání a odklizení, tloušťky do 80 mm</t>
  </si>
  <si>
    <t>-1004392824</t>
  </si>
  <si>
    <t>4,20*7,80+6,60*3,60+12,10*10</t>
  </si>
  <si>
    <t>964072221</t>
  </si>
  <si>
    <t>Vybourání válcovaných nosníků uložených ve zdivu smíšeném nebo kamenném délky do 4 m, hmotnosti do 20 kg/m</t>
  </si>
  <si>
    <t>-716351025</t>
  </si>
  <si>
    <t>,,I č.14,,</t>
  </si>
  <si>
    <t>14,3*(3,6+3,55*7+9,70*7+4,95*6)/1000</t>
  </si>
  <si>
    <t>-552479052</t>
  </si>
  <si>
    <t>,,střecha,,</t>
  </si>
  <si>
    <t>(8,85*19-5,70*3,90)*0,20</t>
  </si>
  <si>
    <t>,,rampa vč.nájezdu,,</t>
  </si>
  <si>
    <t>3,20*2,80*0,50+2,50*2,50*0,30</t>
  </si>
  <si>
    <t>,,základová deska s mazaninou,,</t>
  </si>
  <si>
    <t>9,30*19,70*0,25-5,70*4,30*0,25</t>
  </si>
  <si>
    <t>520861765</t>
  </si>
  <si>
    <t>0,80*2</t>
  </si>
  <si>
    <t>1*2</t>
  </si>
  <si>
    <t>968072558</t>
  </si>
  <si>
    <t>Vybourání kovových rámů oken s křídly, dveřních zárubní, vrat, stěn, ostění nebo obkladů vrat, mimo posuvných a skládacích, plochy do 5 m2</t>
  </si>
  <si>
    <t>-1015358523</t>
  </si>
  <si>
    <t>1,20*2,10</t>
  </si>
  <si>
    <t>2*2</t>
  </si>
  <si>
    <t>2,45*2</t>
  </si>
  <si>
    <t>968072559</t>
  </si>
  <si>
    <t>Vybourání kovových rámů oken s křídly, dveřních zárubní, vrat, stěn, ostění nebo obkladů vrat, mimo posuvných a skládacích, plochy přes 5 m2</t>
  </si>
  <si>
    <t>-456774497</t>
  </si>
  <si>
    <t>3*3,40</t>
  </si>
  <si>
    <t>997013111</t>
  </si>
  <si>
    <t>Vnitrostaveništní doprava suti a vybouraných hmot vodorovně do 50 m svisle s použitím mechanizace pro budovy a haly výšky do 6 m</t>
  </si>
  <si>
    <t>-1359021828</t>
  </si>
  <si>
    <t>777517485</t>
  </si>
  <si>
    <t>309,058*15 'Přepočtené koeficientem množství</t>
  </si>
  <si>
    <t>256995187</t>
  </si>
  <si>
    <t>1209390430</t>
  </si>
  <si>
    <t>165,471</t>
  </si>
  <si>
    <t>-803378858</t>
  </si>
  <si>
    <t>0,409</t>
  </si>
  <si>
    <t>-786962722</t>
  </si>
  <si>
    <t>,,ocelové nosníky budou uloženy ve skladu investora,,</t>
  </si>
  <si>
    <t>,,kovový odbad bude odvezen do sběrny,,</t>
  </si>
  <si>
    <t>odpočet betonu,izolačního materiálu,I profilů,kovového odpadu</t>
  </si>
  <si>
    <t>309,058-165,471-0,409-0,355-2,268-0,274-0,685-0,673</t>
  </si>
  <si>
    <t>-1169427801</t>
  </si>
  <si>
    <t>8,85*19-5,70*3,90</t>
  </si>
  <si>
    <t>713110853</t>
  </si>
  <si>
    <t>Odstranění tepelné izolace běžných stavebních konstrukcí z rohoží, pásů, dílců, desek, bloků stropů nebo podhledů připevněných lepením přes 100 mm z polystyrenu, tloušťka izolace</t>
  </si>
  <si>
    <t>-1988941740</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</si>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</sst>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4">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color rgb="FF0000A8"/>
      <name val="Trebuchet MS"/>
    </font>
    <font>
      <i/>
      <sz val="8"/>
      <color rgb="FF003366"/>
      <name val="Trebuchet MS"/>
    </font>
    <font>
      <sz val="8"/>
      <name val="Trebuchet MS"/>
      <charset val="238"/>
    </font>
    <font>
      <sz val="8"/>
      <color rgb="FFFAE682"/>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800080"/>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2" fillId="0" borderId="0" applyNumberFormat="0" applyFill="0" applyBorder="0" applyAlignment="0" applyProtection="0"/>
  </cellStyleXfs>
  <cellXfs count="451">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xf numFmtId="0" fontId="0" fillId="0" borderId="0" xfId="0" applyAlignment="1" applyProtection="1">
      <alignment horizontal="center" vertical="center"/>
      <protection locked="0"/>
    </xf>
    <xf numFmtId="0" fontId="15" fillId="3" borderId="0" xfId="0" applyFont="1" applyFill="1" applyAlignment="1" applyProtection="1">
      <alignment horizontal="left" vertical="center"/>
    </xf>
    <xf numFmtId="0" fontId="5" fillId="3" borderId="0" xfId="0" applyFont="1" applyFill="1" applyAlignment="1" applyProtection="1">
      <alignment vertical="center"/>
    </xf>
    <xf numFmtId="0" fontId="16" fillId="3" borderId="0" xfId="0" applyFont="1" applyFill="1" applyAlignment="1" applyProtection="1">
      <alignment horizontal="left" vertical="center"/>
    </xf>
    <xf numFmtId="0" fontId="17" fillId="3" borderId="0" xfId="1" applyFont="1" applyFill="1" applyAlignment="1" applyProtection="1">
      <alignment vertical="center"/>
    </xf>
    <xf numFmtId="0" fontId="52" fillId="3" borderId="0" xfId="1" applyFill="1"/>
    <xf numFmtId="0" fontId="0" fillId="3" borderId="0" xfId="0" applyFill="1"/>
    <xf numFmtId="0" fontId="15" fillId="3" borderId="0" xfId="0" applyFont="1" applyFill="1" applyAlignment="1">
      <alignment horizontal="left" vertical="center"/>
    </xf>
    <xf numFmtId="0" fontId="15"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8" fillId="0" borderId="0" xfId="0" applyFont="1" applyBorder="1" applyAlignment="1" applyProtection="1">
      <alignment horizontal="left" vertical="center"/>
    </xf>
    <xf numFmtId="0" fontId="0" fillId="0" borderId="6" xfId="0" applyBorder="1" applyProtection="1"/>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21"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3"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8"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21"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4"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21" fillId="0" borderId="20"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vertical="center"/>
    </xf>
    <xf numFmtId="0" fontId="3" fillId="0" borderId="0" xfId="0" applyFont="1" applyAlignment="1" applyProtection="1">
      <alignment horizontal="center" vertical="center"/>
    </xf>
    <xf numFmtId="4" fontId="25" fillId="0" borderId="18" xfId="0" applyNumberFormat="1" applyFont="1" applyBorder="1" applyAlignment="1" applyProtection="1">
      <alignment vertical="center"/>
    </xf>
    <xf numFmtId="4" fontId="25" fillId="0" borderId="0" xfId="0" applyNumberFormat="1" applyFont="1" applyBorder="1" applyAlignment="1" applyProtection="1">
      <alignment vertical="center"/>
    </xf>
    <xf numFmtId="166" fontId="25" fillId="0" borderId="0" xfId="0" applyNumberFormat="1" applyFont="1" applyBorder="1" applyAlignment="1" applyProtection="1">
      <alignment vertical="center"/>
    </xf>
    <xf numFmtId="4" fontId="25" fillId="0" borderId="19" xfId="0" applyNumberFormat="1" applyFont="1" applyBorder="1" applyAlignment="1" applyProtection="1">
      <alignment vertical="center"/>
    </xf>
    <xf numFmtId="0" fontId="3" fillId="0" borderId="0" xfId="0" applyFont="1" applyAlignment="1">
      <alignment horizontal="left" vertical="center"/>
    </xf>
    <xf numFmtId="0" fontId="27" fillId="0" borderId="0" xfId="0" applyFont="1" applyAlignment="1">
      <alignment horizontal="left" vertical="center"/>
    </xf>
    <xf numFmtId="0" fontId="4" fillId="0" borderId="5" xfId="0" applyFont="1" applyBorder="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horizontal="center" vertical="center"/>
    </xf>
    <xf numFmtId="0" fontId="4" fillId="0" borderId="5" xfId="0" applyFont="1" applyBorder="1" applyAlignment="1">
      <alignment vertical="center"/>
    </xf>
    <xf numFmtId="4" fontId="31" fillId="0" borderId="18" xfId="0" applyNumberFormat="1" applyFont="1" applyBorder="1" applyAlignment="1" applyProtection="1">
      <alignment vertical="center"/>
    </xf>
    <xf numFmtId="4" fontId="31" fillId="0" borderId="0" xfId="0" applyNumberFormat="1" applyFont="1" applyBorder="1" applyAlignment="1" applyProtection="1">
      <alignment vertical="center"/>
    </xf>
    <xf numFmtId="166" fontId="31" fillId="0" borderId="0" xfId="0" applyNumberFormat="1" applyFont="1" applyBorder="1" applyAlignment="1" applyProtection="1">
      <alignment vertical="center"/>
    </xf>
    <xf numFmtId="4" fontId="31" fillId="0" borderId="19" xfId="0" applyNumberFormat="1" applyFont="1" applyBorder="1" applyAlignment="1" applyProtection="1">
      <alignment vertical="center"/>
    </xf>
    <xf numFmtId="0" fontId="4" fillId="0" borderId="0" xfId="0" applyFont="1" applyAlignment="1">
      <alignment horizontal="left" vertical="center"/>
    </xf>
    <xf numFmtId="0" fontId="32" fillId="0" borderId="0" xfId="1" applyFont="1" applyAlignment="1">
      <alignment horizontal="center" vertical="center"/>
    </xf>
    <xf numFmtId="0" fontId="5" fillId="0" borderId="5" xfId="0" applyFont="1" applyBorder="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5" xfId="0" applyFont="1" applyBorder="1" applyAlignment="1">
      <alignment vertical="center"/>
    </xf>
    <xf numFmtId="4" fontId="34" fillId="0" borderId="18" xfId="0" applyNumberFormat="1" applyFont="1" applyBorder="1" applyAlignment="1" applyProtection="1">
      <alignment vertical="center"/>
    </xf>
    <xf numFmtId="4" fontId="34" fillId="0" borderId="0" xfId="0" applyNumberFormat="1" applyFont="1" applyBorder="1" applyAlignment="1" applyProtection="1">
      <alignment vertical="center"/>
    </xf>
    <xf numFmtId="166" fontId="34" fillId="0" borderId="0" xfId="0" applyNumberFormat="1" applyFont="1" applyBorder="1" applyAlignment="1" applyProtection="1">
      <alignment vertical="center"/>
    </xf>
    <xf numFmtId="4" fontId="34" fillId="0" borderId="19" xfId="0" applyNumberFormat="1" applyFont="1" applyBorder="1" applyAlignment="1" applyProtection="1">
      <alignment vertical="center"/>
    </xf>
    <xf numFmtId="0" fontId="5" fillId="0" borderId="0" xfId="0" applyFont="1" applyAlignment="1">
      <alignment horizontal="left" vertical="center"/>
    </xf>
    <xf numFmtId="4" fontId="31" fillId="0" borderId="23" xfId="0" applyNumberFormat="1" applyFont="1" applyBorder="1" applyAlignment="1" applyProtection="1">
      <alignment vertical="center"/>
    </xf>
    <xf numFmtId="4" fontId="31" fillId="0" borderId="24" xfId="0" applyNumberFormat="1" applyFont="1" applyBorder="1" applyAlignment="1" applyProtection="1">
      <alignment vertical="center"/>
    </xf>
    <xf numFmtId="166" fontId="31" fillId="0" borderId="24" xfId="0" applyNumberFormat="1" applyFont="1" applyBorder="1" applyAlignment="1" applyProtection="1">
      <alignment vertical="center"/>
    </xf>
    <xf numFmtId="4" fontId="31" fillId="0" borderId="25" xfId="0" applyNumberFormat="1" applyFont="1" applyBorder="1" applyAlignment="1" applyProtection="1">
      <alignment vertical="center"/>
    </xf>
    <xf numFmtId="0" fontId="0" fillId="0" borderId="0" xfId="0" applyProtection="1">
      <protection locked="0"/>
    </xf>
    <xf numFmtId="0" fontId="5" fillId="3" borderId="0" xfId="0" applyFont="1" applyFill="1" applyAlignment="1">
      <alignment vertical="center"/>
    </xf>
    <xf numFmtId="0" fontId="16" fillId="3" borderId="0" xfId="0" applyFont="1" applyFill="1" applyAlignment="1">
      <alignment horizontal="left" vertical="center"/>
    </xf>
    <xf numFmtId="0" fontId="35"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3" fillId="0" borderId="0" xfId="0" applyFont="1" applyBorder="1" applyAlignment="1" applyProtection="1">
      <alignment horizontal="left" vertical="center"/>
    </xf>
    <xf numFmtId="4" fontId="26"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6" fillId="0" borderId="0" xfId="0" applyFont="1" applyBorder="1" applyAlignment="1" applyProtection="1">
      <alignment horizontal="lef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horizontal="left" vertical="center"/>
    </xf>
    <xf numFmtId="0" fontId="7" fillId="0" borderId="24" xfId="0" applyFont="1" applyBorder="1" applyAlignment="1" applyProtection="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pplyProtection="1">
      <alignment vertical="center"/>
    </xf>
    <xf numFmtId="0" fontId="7"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21"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7"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6" fillId="0" borderId="0" xfId="0" applyNumberFormat="1" applyFont="1" applyAlignment="1" applyProtection="1"/>
    <xf numFmtId="166" fontId="38" fillId="0" borderId="16" xfId="0" applyNumberFormat="1" applyFont="1" applyBorder="1" applyAlignment="1" applyProtection="1"/>
    <xf numFmtId="166" fontId="38" fillId="0" borderId="17" xfId="0" applyNumberFormat="1" applyFont="1" applyBorder="1" applyAlignment="1" applyProtection="1"/>
    <xf numFmtId="4" fontId="39" fillId="0" borderId="0" xfId="0" applyNumberFormat="1" applyFont="1" applyAlignment="1">
      <alignment vertical="center"/>
    </xf>
    <xf numFmtId="0" fontId="8" fillId="0" borderId="5"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5" xfId="0" applyFont="1" applyBorder="1" applyAlignment="1"/>
    <xf numFmtId="0" fontId="8" fillId="0" borderId="18"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9"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pplyProtection="1">
      <alignment horizontal="left"/>
    </xf>
    <xf numFmtId="0" fontId="7" fillId="0" borderId="0" xfId="0" applyFont="1" applyBorder="1" applyAlignment="1" applyProtection="1">
      <alignment horizontal="left"/>
    </xf>
    <xf numFmtId="4" fontId="7"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40" fillId="0" borderId="0" xfId="0" applyFont="1" applyAlignment="1" applyProtection="1">
      <alignment horizontal="left" vertical="center"/>
    </xf>
    <xf numFmtId="0" fontId="41" fillId="0" borderId="0" xfId="0" applyFont="1" applyAlignment="1" applyProtection="1">
      <alignment vertical="center" wrapText="1"/>
    </xf>
    <xf numFmtId="0" fontId="0" fillId="0" borderId="18"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42" fillId="0" borderId="0" xfId="0" applyFont="1" applyAlignment="1" applyProtection="1">
      <alignment horizontal="left" vertical="center"/>
    </xf>
    <xf numFmtId="0" fontId="42"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40"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43" fillId="0" borderId="0" xfId="0" applyFont="1" applyBorder="1" applyAlignment="1" applyProtection="1">
      <alignment horizontal="left" vertical="center"/>
    </xf>
    <xf numFmtId="0" fontId="43" fillId="0" borderId="0" xfId="0" applyFont="1" applyBorder="1" applyAlignment="1" applyProtection="1">
      <alignment horizontal="left" vertical="center" wrapText="1"/>
    </xf>
    <xf numFmtId="167" fontId="11" fillId="0" borderId="0" xfId="0" applyNumberFormat="1" applyFont="1" applyBorder="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44" fillId="0" borderId="28" xfId="0" applyFont="1" applyBorder="1" applyAlignment="1" applyProtection="1">
      <alignment horizontal="center" vertical="center"/>
    </xf>
    <xf numFmtId="49" fontId="44" fillId="0" borderId="28" xfId="0" applyNumberFormat="1" applyFont="1" applyBorder="1" applyAlignment="1" applyProtection="1">
      <alignment horizontal="left" vertical="center" wrapText="1"/>
    </xf>
    <xf numFmtId="0" fontId="44" fillId="0" borderId="28" xfId="0" applyFont="1" applyBorder="1" applyAlignment="1" applyProtection="1">
      <alignment horizontal="left" vertical="center" wrapText="1"/>
    </xf>
    <xf numFmtId="0" fontId="44" fillId="0" borderId="28" xfId="0" applyFont="1" applyBorder="1" applyAlignment="1" applyProtection="1">
      <alignment horizontal="center" vertical="center" wrapText="1"/>
    </xf>
    <xf numFmtId="167" fontId="44" fillId="0" borderId="28" xfId="0" applyNumberFormat="1" applyFont="1" applyBorder="1" applyAlignment="1" applyProtection="1">
      <alignment vertical="center"/>
    </xf>
    <xf numFmtId="4" fontId="44" fillId="4" borderId="28" xfId="0" applyNumberFormat="1" applyFont="1" applyFill="1" applyBorder="1" applyAlignment="1" applyProtection="1">
      <alignment vertical="center"/>
      <protection locked="0"/>
    </xf>
    <xf numFmtId="4" fontId="44" fillId="0" borderId="28" xfId="0" applyNumberFormat="1" applyFont="1" applyBorder="1" applyAlignment="1" applyProtection="1">
      <alignment vertical="center"/>
    </xf>
    <xf numFmtId="0" fontId="44" fillId="0" borderId="5" xfId="0" applyFont="1" applyBorder="1" applyAlignment="1">
      <alignment vertical="center"/>
    </xf>
    <xf numFmtId="0" fontId="44" fillId="4" borderId="28" xfId="0" applyFont="1" applyFill="1" applyBorder="1" applyAlignment="1" applyProtection="1">
      <alignment horizontal="left" vertical="center"/>
      <protection locked="0"/>
    </xf>
    <xf numFmtId="0" fontId="44" fillId="0" borderId="0" xfId="0" applyFont="1" applyBorder="1" applyAlignment="1" applyProtection="1">
      <alignment horizontal="center" vertical="center"/>
    </xf>
    <xf numFmtId="0" fontId="43" fillId="0" borderId="0" xfId="0" applyFont="1" applyAlignment="1" applyProtection="1">
      <alignment horizontal="left" vertical="center"/>
    </xf>
    <xf numFmtId="0" fontId="43"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2" fillId="0" borderId="5"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5" xfId="0" applyFont="1" applyBorder="1" applyAlignment="1">
      <alignment vertical="center"/>
    </xf>
    <xf numFmtId="0" fontId="12" fillId="0" borderId="18" xfId="0" applyFont="1" applyBorder="1" applyAlignment="1" applyProtection="1">
      <alignment vertical="center"/>
    </xf>
    <xf numFmtId="0" fontId="12" fillId="0" borderId="0" xfId="0" applyFont="1" applyBorder="1" applyAlignment="1" applyProtection="1">
      <alignment vertical="center"/>
    </xf>
    <xf numFmtId="0" fontId="12" fillId="0" borderId="19" xfId="0" applyFont="1" applyBorder="1" applyAlignment="1" applyProtection="1">
      <alignment vertical="center"/>
    </xf>
    <xf numFmtId="0" fontId="12" fillId="0" borderId="0" xfId="0" applyFont="1" applyAlignment="1">
      <alignment horizontal="left" vertical="center"/>
    </xf>
    <xf numFmtId="0" fontId="41" fillId="0" borderId="0" xfId="0" applyFont="1" applyBorder="1" applyAlignment="1" applyProtection="1">
      <alignment vertical="center" wrapText="1"/>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0" fillId="0" borderId="0" xfId="0" applyProtection="1"/>
    <xf numFmtId="0" fontId="0" fillId="0" borderId="5" xfId="0" applyBorder="1"/>
    <xf numFmtId="0" fontId="6" fillId="0" borderId="0" xfId="0" applyFont="1" applyBorder="1" applyAlignment="1" applyProtection="1">
      <alignment horizontal="left"/>
    </xf>
    <xf numFmtId="4" fontId="6" fillId="0" borderId="0" xfId="0" applyNumberFormat="1" applyFont="1" applyBorder="1" applyAlignment="1" applyProtection="1"/>
    <xf numFmtId="0" fontId="1" fillId="0" borderId="24" xfId="0" applyFont="1" applyBorder="1" applyAlignment="1" applyProtection="1">
      <alignment horizontal="center"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167" fontId="0" fillId="4" borderId="28" xfId="0" applyNumberFormat="1" applyFont="1" applyFill="1" applyBorder="1" applyAlignment="1" applyProtection="1">
      <alignment vertical="center"/>
      <protection locked="0"/>
    </xf>
    <xf numFmtId="0" fontId="44" fillId="0" borderId="24" xfId="0" applyFont="1" applyBorder="1" applyAlignment="1" applyProtection="1">
      <alignment horizontal="center" vertical="center"/>
    </xf>
    <xf numFmtId="0" fontId="7" fillId="0" borderId="0" xfId="0" applyFont="1" applyAlignment="1" applyProtection="1">
      <alignment horizontal="left"/>
    </xf>
    <xf numFmtId="4" fontId="7" fillId="0" borderId="0" xfId="0" applyNumberFormat="1" applyFont="1" applyAlignment="1" applyProtection="1"/>
    <xf numFmtId="0" fontId="13" fillId="0" borderId="5" xfId="0" applyFont="1" applyBorder="1" applyAlignment="1" applyProtection="1"/>
    <xf numFmtId="0" fontId="13" fillId="0" borderId="0" xfId="0" applyFont="1" applyAlignment="1" applyProtection="1"/>
    <xf numFmtId="0" fontId="13" fillId="0" borderId="0" xfId="0" applyFont="1" applyBorder="1" applyAlignment="1" applyProtection="1">
      <alignment horizontal="left"/>
    </xf>
    <xf numFmtId="0" fontId="13" fillId="0" borderId="0" xfId="0" applyFont="1" applyAlignment="1" applyProtection="1">
      <protection locked="0"/>
    </xf>
    <xf numFmtId="4" fontId="13" fillId="0" borderId="0" xfId="0" applyNumberFormat="1" applyFont="1" applyBorder="1" applyAlignment="1" applyProtection="1"/>
    <xf numFmtId="0" fontId="13" fillId="0" borderId="5" xfId="0" applyFont="1" applyBorder="1" applyAlignment="1"/>
    <xf numFmtId="0" fontId="13" fillId="0" borderId="18" xfId="0" applyFont="1" applyBorder="1" applyAlignment="1" applyProtection="1"/>
    <xf numFmtId="0" fontId="13" fillId="0" borderId="0" xfId="0" applyFont="1" applyBorder="1" applyAlignment="1" applyProtection="1"/>
    <xf numFmtId="166" fontId="13" fillId="0" borderId="0" xfId="0" applyNumberFormat="1" applyFont="1" applyBorder="1" applyAlignment="1" applyProtection="1"/>
    <xf numFmtId="166" fontId="13" fillId="0" borderId="19" xfId="0" applyNumberFormat="1" applyFont="1" applyBorder="1" applyAlignment="1" applyProtection="1"/>
    <xf numFmtId="0" fontId="13" fillId="0" borderId="0" xfId="0" applyFont="1" applyAlignment="1">
      <alignment horizontal="left"/>
    </xf>
    <xf numFmtId="0" fontId="13" fillId="0" borderId="0" xfId="0" applyFont="1" applyAlignment="1">
      <alignment horizontal="center"/>
    </xf>
    <xf numFmtId="4" fontId="13" fillId="0" borderId="0" xfId="0" applyNumberFormat="1" applyFont="1" applyAlignment="1">
      <alignment vertical="center"/>
    </xf>
    <xf numFmtId="0" fontId="10" fillId="0" borderId="23" xfId="0" applyFont="1" applyBorder="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0" fillId="0" borderId="0" xfId="0" applyAlignment="1" applyProtection="1">
      <alignment vertical="top"/>
      <protection locked="0"/>
    </xf>
    <xf numFmtId="0" fontId="45" fillId="0" borderId="29" xfId="0" applyFont="1" applyBorder="1" applyAlignment="1" applyProtection="1">
      <alignment vertical="center" wrapText="1"/>
      <protection locked="0"/>
    </xf>
    <xf numFmtId="0" fontId="45" fillId="0" borderId="30" xfId="0" applyFont="1" applyBorder="1" applyAlignment="1" applyProtection="1">
      <alignment vertical="center" wrapText="1"/>
      <protection locked="0"/>
    </xf>
    <xf numFmtId="0" fontId="45" fillId="0" borderId="31" xfId="0" applyFont="1" applyBorder="1" applyAlignment="1" applyProtection="1">
      <alignment vertical="center" wrapText="1"/>
      <protection locked="0"/>
    </xf>
    <xf numFmtId="0" fontId="45" fillId="0" borderId="32" xfId="0" applyFont="1" applyBorder="1" applyAlignment="1" applyProtection="1">
      <alignment horizontal="center" vertical="center" wrapText="1"/>
      <protection locked="0"/>
    </xf>
    <xf numFmtId="0" fontId="45" fillId="0" borderId="33" xfId="0" applyFont="1" applyBorder="1" applyAlignment="1" applyProtection="1">
      <alignment horizontal="center" vertical="center" wrapText="1"/>
      <protection locked="0"/>
    </xf>
    <xf numFmtId="0" fontId="45" fillId="0" borderId="32" xfId="0" applyFont="1" applyBorder="1" applyAlignment="1" applyProtection="1">
      <alignment vertical="center" wrapText="1"/>
      <protection locked="0"/>
    </xf>
    <xf numFmtId="0" fontId="45" fillId="0" borderId="33" xfId="0" applyFont="1" applyBorder="1" applyAlignment="1" applyProtection="1">
      <alignment vertical="center" wrapText="1"/>
      <protection locked="0"/>
    </xf>
    <xf numFmtId="0" fontId="47" fillId="0" borderId="1" xfId="0" applyFont="1" applyBorder="1" applyAlignment="1" applyProtection="1">
      <alignment horizontal="left" vertical="center" wrapText="1"/>
      <protection locked="0"/>
    </xf>
    <xf numFmtId="0" fontId="48" fillId="0" borderId="1" xfId="0" applyFont="1" applyBorder="1" applyAlignment="1" applyProtection="1">
      <alignment horizontal="left" vertical="center" wrapText="1"/>
      <protection locked="0"/>
    </xf>
    <xf numFmtId="0" fontId="48" fillId="0" borderId="32" xfId="0" applyFont="1" applyBorder="1" applyAlignment="1" applyProtection="1">
      <alignment vertical="center" wrapText="1"/>
      <protection locked="0"/>
    </xf>
    <xf numFmtId="0" fontId="48" fillId="0" borderId="1" xfId="0" applyFont="1" applyBorder="1" applyAlignment="1" applyProtection="1">
      <alignment vertical="center" wrapText="1"/>
      <protection locked="0"/>
    </xf>
    <xf numFmtId="0" fontId="48" fillId="0" borderId="1" xfId="0" applyFont="1" applyBorder="1" applyAlignment="1" applyProtection="1">
      <alignment vertical="center"/>
      <protection locked="0"/>
    </xf>
    <xf numFmtId="0" fontId="48" fillId="0" borderId="1" xfId="0" applyFont="1" applyBorder="1" applyAlignment="1" applyProtection="1">
      <alignment horizontal="left" vertical="center"/>
      <protection locked="0"/>
    </xf>
    <xf numFmtId="49" fontId="48" fillId="0" borderId="1" xfId="0" applyNumberFormat="1" applyFont="1" applyBorder="1" applyAlignment="1" applyProtection="1">
      <alignment vertical="center" wrapText="1"/>
      <protection locked="0"/>
    </xf>
    <xf numFmtId="0" fontId="45" fillId="0" borderId="35" xfId="0" applyFont="1" applyBorder="1" applyAlignment="1" applyProtection="1">
      <alignment vertical="center" wrapText="1"/>
      <protection locked="0"/>
    </xf>
    <xf numFmtId="0" fontId="49" fillId="0" borderId="34" xfId="0" applyFont="1" applyBorder="1" applyAlignment="1" applyProtection="1">
      <alignment vertical="center" wrapText="1"/>
      <protection locked="0"/>
    </xf>
    <xf numFmtId="0" fontId="45" fillId="0" borderId="36" xfId="0" applyFont="1" applyBorder="1" applyAlignment="1" applyProtection="1">
      <alignment vertical="center" wrapText="1"/>
      <protection locked="0"/>
    </xf>
    <xf numFmtId="0" fontId="45" fillId="0" borderId="1" xfId="0" applyFont="1" applyBorder="1" applyAlignment="1" applyProtection="1">
      <alignment vertical="top"/>
      <protection locked="0"/>
    </xf>
    <xf numFmtId="0" fontId="45" fillId="0" borderId="0" xfId="0" applyFont="1" applyAlignment="1" applyProtection="1">
      <alignment vertical="top"/>
      <protection locked="0"/>
    </xf>
    <xf numFmtId="0" fontId="45" fillId="0" borderId="29" xfId="0" applyFont="1" applyBorder="1" applyAlignment="1" applyProtection="1">
      <alignment horizontal="left" vertical="center"/>
      <protection locked="0"/>
    </xf>
    <xf numFmtId="0" fontId="45" fillId="0" borderId="30" xfId="0" applyFont="1" applyBorder="1" applyAlignment="1" applyProtection="1">
      <alignment horizontal="left" vertical="center"/>
      <protection locked="0"/>
    </xf>
    <xf numFmtId="0" fontId="45" fillId="0" borderId="31" xfId="0" applyFont="1" applyBorder="1" applyAlignment="1" applyProtection="1">
      <alignment horizontal="left" vertical="center"/>
      <protection locked="0"/>
    </xf>
    <xf numFmtId="0" fontId="45" fillId="0" borderId="32" xfId="0" applyFont="1" applyBorder="1" applyAlignment="1" applyProtection="1">
      <alignment horizontal="left" vertical="center"/>
      <protection locked="0"/>
    </xf>
    <xf numFmtId="0" fontId="45" fillId="0" borderId="33"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47" fillId="0" borderId="34" xfId="0" applyFont="1" applyBorder="1" applyAlignment="1" applyProtection="1">
      <alignment horizontal="left" vertical="center"/>
      <protection locked="0"/>
    </xf>
    <xf numFmtId="0" fontId="47" fillId="0" borderId="34" xfId="0" applyFont="1" applyBorder="1" applyAlignment="1" applyProtection="1">
      <alignment horizontal="center" vertical="center"/>
      <protection locked="0"/>
    </xf>
    <xf numFmtId="0" fontId="50" fillId="0" borderId="34" xfId="0" applyFont="1" applyBorder="1" applyAlignment="1" applyProtection="1">
      <alignment horizontal="left" vertical="center"/>
      <protection locked="0"/>
    </xf>
    <xf numFmtId="0" fontId="51" fillId="0" borderId="1" xfId="0" applyFont="1" applyBorder="1" applyAlignment="1" applyProtection="1">
      <alignment horizontal="left" vertical="center"/>
      <protection locked="0"/>
    </xf>
    <xf numFmtId="0" fontId="48" fillId="0" borderId="0" xfId="0" applyFont="1" applyAlignment="1" applyProtection="1">
      <alignment horizontal="left" vertical="center"/>
      <protection locked="0"/>
    </xf>
    <xf numFmtId="0" fontId="48" fillId="0" borderId="1" xfId="0" applyFont="1" applyBorder="1" applyAlignment="1" applyProtection="1">
      <alignment horizontal="center" vertical="center"/>
      <protection locked="0"/>
    </xf>
    <xf numFmtId="0" fontId="48" fillId="0" borderId="32" xfId="0" applyFont="1" applyBorder="1" applyAlignment="1" applyProtection="1">
      <alignment horizontal="left" vertical="center"/>
      <protection locked="0"/>
    </xf>
    <xf numFmtId="0" fontId="48" fillId="2" borderId="1" xfId="0" applyFont="1" applyFill="1" applyBorder="1" applyAlignment="1" applyProtection="1">
      <alignment horizontal="left" vertical="center"/>
      <protection locked="0"/>
    </xf>
    <xf numFmtId="0" fontId="48" fillId="2" borderId="1" xfId="0" applyFont="1" applyFill="1" applyBorder="1" applyAlignment="1" applyProtection="1">
      <alignment horizontal="center" vertical="center"/>
      <protection locked="0"/>
    </xf>
    <xf numFmtId="0" fontId="45" fillId="0" borderId="35" xfId="0" applyFont="1" applyBorder="1" applyAlignment="1" applyProtection="1">
      <alignment horizontal="left" vertical="center"/>
      <protection locked="0"/>
    </xf>
    <xf numFmtId="0" fontId="49" fillId="0" borderId="34" xfId="0" applyFont="1" applyBorder="1" applyAlignment="1" applyProtection="1">
      <alignment horizontal="left" vertical="center"/>
      <protection locked="0"/>
    </xf>
    <xf numFmtId="0" fontId="45" fillId="0" borderId="36"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49" fillId="0" borderId="1"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5" fillId="0" borderId="1" xfId="0" applyFont="1" applyBorder="1" applyAlignment="1" applyProtection="1">
      <alignment horizontal="left" vertical="center" wrapText="1"/>
      <protection locked="0"/>
    </xf>
    <xf numFmtId="0" fontId="48" fillId="0" borderId="1" xfId="0" applyFont="1" applyBorder="1" applyAlignment="1" applyProtection="1">
      <alignment horizontal="center" vertical="center" wrapText="1"/>
      <protection locked="0"/>
    </xf>
    <xf numFmtId="0" fontId="45" fillId="0" borderId="29" xfId="0" applyFont="1" applyBorder="1" applyAlignment="1" applyProtection="1">
      <alignment horizontal="left" vertical="center" wrapText="1"/>
      <protection locked="0"/>
    </xf>
    <xf numFmtId="0" fontId="45" fillId="0" borderId="30" xfId="0" applyFont="1" applyBorder="1" applyAlignment="1" applyProtection="1">
      <alignment horizontal="left" vertical="center" wrapText="1"/>
      <protection locked="0"/>
    </xf>
    <xf numFmtId="0" fontId="45" fillId="0" borderId="31" xfId="0"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wrapText="1"/>
      <protection locked="0"/>
    </xf>
    <xf numFmtId="0" fontId="50" fillId="0" borderId="32" xfId="0" applyFont="1" applyBorder="1" applyAlignment="1" applyProtection="1">
      <alignment horizontal="left" vertical="center" wrapText="1"/>
      <protection locked="0"/>
    </xf>
    <xf numFmtId="0" fontId="50" fillId="0" borderId="33" xfId="0" applyFont="1" applyBorder="1" applyAlignment="1" applyProtection="1">
      <alignment horizontal="left" vertical="center" wrapText="1"/>
      <protection locked="0"/>
    </xf>
    <xf numFmtId="0" fontId="48" fillId="0" borderId="32" xfId="0" applyFont="1" applyBorder="1" applyAlignment="1" applyProtection="1">
      <alignment horizontal="left" vertical="center" wrapText="1"/>
      <protection locked="0"/>
    </xf>
    <xf numFmtId="0" fontId="48" fillId="0" borderId="33" xfId="0" applyFont="1" applyBorder="1" applyAlignment="1" applyProtection="1">
      <alignment horizontal="left" vertical="center" wrapText="1"/>
      <protection locked="0"/>
    </xf>
    <xf numFmtId="0" fontId="48" fillId="0" borderId="33" xfId="0" applyFont="1" applyBorder="1" applyAlignment="1" applyProtection="1">
      <alignment horizontal="left" vertical="center"/>
      <protection locked="0"/>
    </xf>
    <xf numFmtId="0" fontId="48" fillId="0" borderId="35" xfId="0" applyFont="1" applyBorder="1" applyAlignment="1" applyProtection="1">
      <alignment horizontal="left" vertical="center" wrapText="1"/>
      <protection locked="0"/>
    </xf>
    <xf numFmtId="0" fontId="48" fillId="0" borderId="34" xfId="0" applyFont="1" applyBorder="1" applyAlignment="1" applyProtection="1">
      <alignment horizontal="left" vertical="center" wrapText="1"/>
      <protection locked="0"/>
    </xf>
    <xf numFmtId="0" fontId="48" fillId="0" borderId="36" xfId="0" applyFont="1" applyBorder="1" applyAlignment="1" applyProtection="1">
      <alignment horizontal="left" vertical="center" wrapText="1"/>
      <protection locked="0"/>
    </xf>
    <xf numFmtId="0" fontId="48" fillId="0" borderId="1" xfId="0" applyFont="1" applyBorder="1" applyAlignment="1" applyProtection="1">
      <alignment horizontal="left" vertical="top"/>
      <protection locked="0"/>
    </xf>
    <xf numFmtId="0" fontId="48" fillId="0" borderId="1" xfId="0" applyFont="1" applyBorder="1" applyAlignment="1" applyProtection="1">
      <alignment horizontal="center" vertical="top"/>
      <protection locked="0"/>
    </xf>
    <xf numFmtId="0" fontId="48" fillId="0" borderId="35" xfId="0" applyFont="1" applyBorder="1" applyAlignment="1" applyProtection="1">
      <alignment horizontal="left" vertical="center"/>
      <protection locked="0"/>
    </xf>
    <xf numFmtId="0" fontId="48" fillId="0" borderId="36" xfId="0" applyFont="1" applyBorder="1" applyAlignment="1" applyProtection="1">
      <alignment horizontal="left" vertical="center"/>
      <protection locked="0"/>
    </xf>
    <xf numFmtId="0" fontId="50" fillId="0" borderId="0" xfId="0" applyFont="1" applyAlignment="1" applyProtection="1">
      <alignment vertical="center"/>
      <protection locked="0"/>
    </xf>
    <xf numFmtId="0" fontId="47" fillId="0" borderId="1" xfId="0" applyFont="1" applyBorder="1" applyAlignment="1" applyProtection="1">
      <alignment vertical="center"/>
      <protection locked="0"/>
    </xf>
    <xf numFmtId="0" fontId="50" fillId="0" borderId="34" xfId="0" applyFont="1" applyBorder="1" applyAlignment="1" applyProtection="1">
      <alignment vertical="center"/>
      <protection locked="0"/>
    </xf>
    <xf numFmtId="0" fontId="47"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8"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7" fillId="0" borderId="34" xfId="0" applyFont="1" applyBorder="1" applyAlignment="1" applyProtection="1">
      <alignment horizontal="left"/>
      <protection locked="0"/>
    </xf>
    <xf numFmtId="0" fontId="50" fillId="0" borderId="34" xfId="0" applyFont="1" applyBorder="1" applyAlignment="1" applyProtection="1">
      <protection locked="0"/>
    </xf>
    <xf numFmtId="0" fontId="45" fillId="0" borderId="32" xfId="0" applyFont="1" applyBorder="1" applyAlignment="1" applyProtection="1">
      <alignment vertical="top"/>
      <protection locked="0"/>
    </xf>
    <xf numFmtId="0" fontId="45" fillId="0" borderId="33" xfId="0" applyFont="1" applyBorder="1" applyAlignment="1" applyProtection="1">
      <alignment vertical="top"/>
      <protection locked="0"/>
    </xf>
    <xf numFmtId="0" fontId="45" fillId="0" borderId="1" xfId="0" applyFont="1" applyBorder="1" applyAlignment="1" applyProtection="1">
      <alignment horizontal="center" vertical="center"/>
      <protection locked="0"/>
    </xf>
    <xf numFmtId="0" fontId="45" fillId="0" borderId="1" xfId="0" applyFont="1" applyBorder="1" applyAlignment="1" applyProtection="1">
      <alignment horizontal="left" vertical="top"/>
      <protection locked="0"/>
    </xf>
    <xf numFmtId="0" fontId="45" fillId="0" borderId="35" xfId="0" applyFont="1" applyBorder="1" applyAlignment="1" applyProtection="1">
      <alignment vertical="top"/>
      <protection locked="0"/>
    </xf>
    <xf numFmtId="0" fontId="45" fillId="0" borderId="34" xfId="0" applyFont="1" applyBorder="1" applyAlignment="1" applyProtection="1">
      <alignment vertical="top"/>
      <protection locked="0"/>
    </xf>
    <xf numFmtId="0" fontId="45" fillId="0" borderId="36" xfId="0" applyFont="1" applyBorder="1" applyAlignment="1" applyProtection="1">
      <alignment vertical="top"/>
      <protection locked="0"/>
    </xf>
    <xf numFmtId="0" fontId="22" fillId="0" borderId="0" xfId="0" applyFont="1" applyAlignment="1">
      <alignment horizontal="left" vertical="top" wrapText="1"/>
    </xf>
    <xf numFmtId="0" fontId="22"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3"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2"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5" fillId="0" borderId="15" xfId="0" applyFont="1" applyBorder="1" applyAlignment="1">
      <alignment horizontal="center" vertical="center"/>
    </xf>
    <xf numFmtId="0" fontId="25"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9" fillId="0" borderId="0" xfId="0" applyNumberFormat="1" applyFont="1" applyAlignment="1" applyProtection="1">
      <alignment vertical="center"/>
    </xf>
    <xf numFmtId="0" fontId="29" fillId="0" borderId="0" xfId="0" applyFont="1" applyAlignment="1" applyProtection="1">
      <alignment vertical="center"/>
    </xf>
    <xf numFmtId="4" fontId="29" fillId="0" borderId="0" xfId="0" applyNumberFormat="1" applyFont="1" applyAlignment="1" applyProtection="1">
      <alignment horizontal="right" vertical="center"/>
    </xf>
    <xf numFmtId="0" fontId="28"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0" fontId="33" fillId="0" borderId="0" xfId="0" applyFont="1" applyAlignment="1" applyProtection="1">
      <alignment horizontal="left" vertical="center" wrapText="1"/>
    </xf>
    <xf numFmtId="4" fontId="7" fillId="0" borderId="0" xfId="0" applyNumberFormat="1" applyFont="1" applyAlignment="1" applyProtection="1">
      <alignment horizontal="right" vertical="center"/>
    </xf>
    <xf numFmtId="4" fontId="26" fillId="0" borderId="0" xfId="0" applyNumberFormat="1" applyFont="1" applyAlignment="1" applyProtection="1">
      <alignment horizontal="right" vertical="center"/>
    </xf>
    <xf numFmtId="4" fontId="26" fillId="0" borderId="0" xfId="0" applyNumberFormat="1" applyFont="1" applyAlignment="1" applyProtection="1">
      <alignment vertical="center"/>
    </xf>
    <xf numFmtId="0" fontId="0" fillId="0" borderId="0" xfId="0"/>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21" fillId="0" borderId="0" xfId="0" applyFont="1" applyAlignment="1" applyProtection="1">
      <alignment horizontal="left" vertical="center" wrapText="1"/>
    </xf>
    <xf numFmtId="0" fontId="21" fillId="0" borderId="0" xfId="0" applyFont="1" applyAlignment="1" applyProtection="1">
      <alignment horizontal="left" vertical="center"/>
    </xf>
    <xf numFmtId="0" fontId="0" fillId="0" borderId="0" xfId="0" applyFont="1" applyAlignment="1" applyProtection="1">
      <alignment vertical="center"/>
    </xf>
    <xf numFmtId="0" fontId="35" fillId="3" borderId="0" xfId="1" applyFont="1" applyFill="1" applyAlignment="1">
      <alignment vertical="center"/>
    </xf>
    <xf numFmtId="0" fontId="1" fillId="0" borderId="0" xfId="0" applyFont="1" applyAlignment="1" applyProtection="1">
      <alignment horizontal="left" vertical="center"/>
    </xf>
    <xf numFmtId="0" fontId="0" fillId="0" borderId="0" xfId="0" applyProtection="1"/>
    <xf numFmtId="0" fontId="48" fillId="0" borderId="1" xfId="0" applyFont="1" applyBorder="1" applyAlignment="1" applyProtection="1">
      <alignment horizontal="left" vertical="center"/>
      <protection locked="0"/>
    </xf>
    <xf numFmtId="0" fontId="48" fillId="0" borderId="1" xfId="0" applyFont="1" applyBorder="1" applyAlignment="1" applyProtection="1">
      <alignment horizontal="left" vertical="top"/>
      <protection locked="0"/>
    </xf>
    <xf numFmtId="0" fontId="47" fillId="0" borderId="34" xfId="0" applyFont="1" applyBorder="1" applyAlignment="1" applyProtection="1">
      <alignment horizontal="left"/>
      <protection locked="0"/>
    </xf>
    <xf numFmtId="0" fontId="46" fillId="0" borderId="1" xfId="0" applyFont="1" applyBorder="1" applyAlignment="1" applyProtection="1">
      <alignment horizontal="center" vertical="center" wrapText="1"/>
      <protection locked="0"/>
    </xf>
    <xf numFmtId="0" fontId="46" fillId="0" borderId="1" xfId="0" applyFont="1" applyBorder="1" applyAlignment="1" applyProtection="1">
      <alignment horizontal="center" vertical="center"/>
      <protection locked="0"/>
    </xf>
    <xf numFmtId="49" fontId="48" fillId="0" borderId="1" xfId="0" applyNumberFormat="1" applyFont="1" applyBorder="1" applyAlignment="1" applyProtection="1">
      <alignment horizontal="left" vertical="center" wrapText="1"/>
      <protection locked="0"/>
    </xf>
    <xf numFmtId="0" fontId="48" fillId="0" borderId="1" xfId="0" applyFont="1" applyBorder="1" applyAlignment="1" applyProtection="1">
      <alignment horizontal="left" vertical="center" wrapText="1"/>
      <protection locked="0"/>
    </xf>
    <xf numFmtId="0" fontId="47"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M69"/>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8" t="s">
        <v>0</v>
      </c>
      <c r="B1" s="19"/>
      <c r="C1" s="19"/>
      <c r="D1" s="20" t="s">
        <v>1</v>
      </c>
      <c r="E1" s="19"/>
      <c r="F1" s="19"/>
      <c r="G1" s="19"/>
      <c r="H1" s="19"/>
      <c r="I1" s="19"/>
      <c r="J1" s="19"/>
      <c r="K1" s="21" t="s">
        <v>2</v>
      </c>
      <c r="L1" s="21"/>
      <c r="M1" s="21"/>
      <c r="N1" s="21"/>
      <c r="O1" s="21"/>
      <c r="P1" s="21"/>
      <c r="Q1" s="21"/>
      <c r="R1" s="21"/>
      <c r="S1" s="21"/>
      <c r="T1" s="19"/>
      <c r="U1" s="19"/>
      <c r="V1" s="19"/>
      <c r="W1" s="21" t="s">
        <v>3</v>
      </c>
      <c r="X1" s="21"/>
      <c r="Y1" s="21"/>
      <c r="Z1" s="21"/>
      <c r="AA1" s="21"/>
      <c r="AB1" s="21"/>
      <c r="AC1" s="21"/>
      <c r="AD1" s="21"/>
      <c r="AE1" s="21"/>
      <c r="AF1" s="21"/>
      <c r="AG1" s="21"/>
      <c r="AH1" s="21"/>
      <c r="AI1" s="22"/>
      <c r="AJ1" s="23"/>
      <c r="AK1" s="23"/>
      <c r="AL1" s="23"/>
      <c r="AM1" s="23"/>
      <c r="AN1" s="23"/>
      <c r="AO1" s="23"/>
      <c r="AP1" s="23"/>
      <c r="AQ1" s="23"/>
      <c r="AR1" s="23"/>
      <c r="AS1" s="23"/>
      <c r="AT1" s="23"/>
      <c r="AU1" s="23"/>
      <c r="AV1" s="23"/>
      <c r="AW1" s="23"/>
      <c r="AX1" s="23"/>
      <c r="AY1" s="23"/>
      <c r="AZ1" s="23"/>
      <c r="BA1" s="24" t="s">
        <v>4</v>
      </c>
      <c r="BB1" s="24" t="s">
        <v>5</v>
      </c>
      <c r="BC1" s="23"/>
      <c r="BD1" s="23"/>
      <c r="BE1" s="23"/>
      <c r="BF1" s="23"/>
      <c r="BG1" s="23"/>
      <c r="BH1" s="23"/>
      <c r="BI1" s="23"/>
      <c r="BJ1" s="23"/>
      <c r="BK1" s="23"/>
      <c r="BL1" s="23"/>
      <c r="BM1" s="23"/>
      <c r="BN1" s="23"/>
      <c r="BO1" s="23"/>
      <c r="BP1" s="23"/>
      <c r="BQ1" s="23"/>
      <c r="BR1" s="23"/>
      <c r="BT1" s="25" t="s">
        <v>6</v>
      </c>
      <c r="BU1" s="25" t="s">
        <v>6</v>
      </c>
      <c r="BV1" s="25" t="s">
        <v>7</v>
      </c>
    </row>
    <row r="2" spans="1:74" ht="36.950000000000003" customHeight="1">
      <c r="AR2" s="432"/>
      <c r="AS2" s="432"/>
      <c r="AT2" s="432"/>
      <c r="AU2" s="432"/>
      <c r="AV2" s="432"/>
      <c r="AW2" s="432"/>
      <c r="AX2" s="432"/>
      <c r="AY2" s="432"/>
      <c r="AZ2" s="432"/>
      <c r="BA2" s="432"/>
      <c r="BB2" s="432"/>
      <c r="BC2" s="432"/>
      <c r="BD2" s="432"/>
      <c r="BE2" s="432"/>
      <c r="BS2" s="26" t="s">
        <v>8</v>
      </c>
      <c r="BT2" s="26" t="s">
        <v>9</v>
      </c>
    </row>
    <row r="3" spans="1:74" ht="6.95" customHeight="1">
      <c r="B3" s="27"/>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9"/>
      <c r="BS3" s="26" t="s">
        <v>8</v>
      </c>
      <c r="BT3" s="26" t="s">
        <v>10</v>
      </c>
    </row>
    <row r="4" spans="1:74" ht="36.950000000000003" customHeight="1">
      <c r="B4" s="30"/>
      <c r="C4" s="31"/>
      <c r="D4" s="32" t="s">
        <v>11</v>
      </c>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3"/>
      <c r="AS4" s="34" t="s">
        <v>12</v>
      </c>
      <c r="BE4" s="35" t="s">
        <v>13</v>
      </c>
      <c r="BS4" s="26" t="s">
        <v>14</v>
      </c>
    </row>
    <row r="5" spans="1:74" ht="14.45" customHeight="1">
      <c r="B5" s="30"/>
      <c r="C5" s="31"/>
      <c r="D5" s="36" t="s">
        <v>15</v>
      </c>
      <c r="E5" s="31"/>
      <c r="F5" s="31"/>
      <c r="G5" s="31"/>
      <c r="H5" s="31"/>
      <c r="I5" s="31"/>
      <c r="J5" s="31"/>
      <c r="K5" s="392" t="s">
        <v>16</v>
      </c>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1"/>
      <c r="AQ5" s="33"/>
      <c r="BE5" s="390" t="s">
        <v>17</v>
      </c>
      <c r="BS5" s="26" t="s">
        <v>8</v>
      </c>
    </row>
    <row r="6" spans="1:74" ht="36.950000000000003" customHeight="1">
      <c r="B6" s="30"/>
      <c r="C6" s="31"/>
      <c r="D6" s="38" t="s">
        <v>18</v>
      </c>
      <c r="E6" s="31"/>
      <c r="F6" s="31"/>
      <c r="G6" s="31"/>
      <c r="H6" s="31"/>
      <c r="I6" s="31"/>
      <c r="J6" s="31"/>
      <c r="K6" s="394" t="s">
        <v>19</v>
      </c>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1"/>
      <c r="AQ6" s="33"/>
      <c r="BE6" s="391"/>
      <c r="BS6" s="26" t="s">
        <v>20</v>
      </c>
    </row>
    <row r="7" spans="1:74" ht="14.45" customHeight="1">
      <c r="B7" s="30"/>
      <c r="C7" s="31"/>
      <c r="D7" s="39" t="s">
        <v>21</v>
      </c>
      <c r="E7" s="31"/>
      <c r="F7" s="31"/>
      <c r="G7" s="31"/>
      <c r="H7" s="31"/>
      <c r="I7" s="31"/>
      <c r="J7" s="31"/>
      <c r="K7" s="37" t="s">
        <v>22</v>
      </c>
      <c r="L7" s="31"/>
      <c r="M7" s="31"/>
      <c r="N7" s="31"/>
      <c r="O7" s="31"/>
      <c r="P7" s="31"/>
      <c r="Q7" s="31"/>
      <c r="R7" s="31"/>
      <c r="S7" s="31"/>
      <c r="T7" s="31"/>
      <c r="U7" s="31"/>
      <c r="V7" s="31"/>
      <c r="W7" s="31"/>
      <c r="X7" s="31"/>
      <c r="Y7" s="31"/>
      <c r="Z7" s="31"/>
      <c r="AA7" s="31"/>
      <c r="AB7" s="31"/>
      <c r="AC7" s="31"/>
      <c r="AD7" s="31"/>
      <c r="AE7" s="31"/>
      <c r="AF7" s="31"/>
      <c r="AG7" s="31"/>
      <c r="AH7" s="31"/>
      <c r="AI7" s="31"/>
      <c r="AJ7" s="31"/>
      <c r="AK7" s="39" t="s">
        <v>23</v>
      </c>
      <c r="AL7" s="31"/>
      <c r="AM7" s="31"/>
      <c r="AN7" s="37" t="s">
        <v>24</v>
      </c>
      <c r="AO7" s="31"/>
      <c r="AP7" s="31"/>
      <c r="AQ7" s="33"/>
      <c r="BE7" s="391"/>
      <c r="BS7" s="26" t="s">
        <v>24</v>
      </c>
    </row>
    <row r="8" spans="1:74" ht="14.45" customHeight="1">
      <c r="B8" s="30"/>
      <c r="C8" s="31"/>
      <c r="D8" s="39" t="s">
        <v>25</v>
      </c>
      <c r="E8" s="31"/>
      <c r="F8" s="31"/>
      <c r="G8" s="31"/>
      <c r="H8" s="31"/>
      <c r="I8" s="31"/>
      <c r="J8" s="31"/>
      <c r="K8" s="37" t="s">
        <v>26</v>
      </c>
      <c r="L8" s="31"/>
      <c r="M8" s="31"/>
      <c r="N8" s="31"/>
      <c r="O8" s="31"/>
      <c r="P8" s="31"/>
      <c r="Q8" s="31"/>
      <c r="R8" s="31"/>
      <c r="S8" s="31"/>
      <c r="T8" s="31"/>
      <c r="U8" s="31"/>
      <c r="V8" s="31"/>
      <c r="W8" s="31"/>
      <c r="X8" s="31"/>
      <c r="Y8" s="31"/>
      <c r="Z8" s="31"/>
      <c r="AA8" s="31"/>
      <c r="AB8" s="31"/>
      <c r="AC8" s="31"/>
      <c r="AD8" s="31"/>
      <c r="AE8" s="31"/>
      <c r="AF8" s="31"/>
      <c r="AG8" s="31"/>
      <c r="AH8" s="31"/>
      <c r="AI8" s="31"/>
      <c r="AJ8" s="31"/>
      <c r="AK8" s="39" t="s">
        <v>27</v>
      </c>
      <c r="AL8" s="31"/>
      <c r="AM8" s="31"/>
      <c r="AN8" s="40" t="s">
        <v>28</v>
      </c>
      <c r="AO8" s="31"/>
      <c r="AP8" s="31"/>
      <c r="AQ8" s="33"/>
      <c r="BE8" s="391"/>
      <c r="BS8" s="26" t="s">
        <v>29</v>
      </c>
    </row>
    <row r="9" spans="1:74" ht="29.25" customHeight="1">
      <c r="B9" s="30"/>
      <c r="C9" s="31"/>
      <c r="D9" s="36" t="s">
        <v>30</v>
      </c>
      <c r="E9" s="31"/>
      <c r="F9" s="31"/>
      <c r="G9" s="31"/>
      <c r="H9" s="31"/>
      <c r="I9" s="31"/>
      <c r="J9" s="31"/>
      <c r="K9" s="41" t="s">
        <v>31</v>
      </c>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3"/>
      <c r="BE9" s="391"/>
      <c r="BS9" s="26" t="s">
        <v>32</v>
      </c>
    </row>
    <row r="10" spans="1:74" ht="14.45" customHeight="1">
      <c r="B10" s="30"/>
      <c r="C10" s="31"/>
      <c r="D10" s="39" t="s">
        <v>33</v>
      </c>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9" t="s">
        <v>34</v>
      </c>
      <c r="AL10" s="31"/>
      <c r="AM10" s="31"/>
      <c r="AN10" s="37" t="s">
        <v>35</v>
      </c>
      <c r="AO10" s="31"/>
      <c r="AP10" s="31"/>
      <c r="AQ10" s="33"/>
      <c r="BE10" s="391"/>
      <c r="BS10" s="26" t="s">
        <v>20</v>
      </c>
    </row>
    <row r="11" spans="1:74" ht="18.399999999999999" customHeight="1">
      <c r="B11" s="30"/>
      <c r="C11" s="31"/>
      <c r="D11" s="31"/>
      <c r="E11" s="37" t="s">
        <v>36</v>
      </c>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9" t="s">
        <v>37</v>
      </c>
      <c r="AL11" s="31"/>
      <c r="AM11" s="31"/>
      <c r="AN11" s="37" t="s">
        <v>35</v>
      </c>
      <c r="AO11" s="31"/>
      <c r="AP11" s="31"/>
      <c r="AQ11" s="33"/>
      <c r="BE11" s="391"/>
      <c r="BS11" s="26" t="s">
        <v>20</v>
      </c>
    </row>
    <row r="12" spans="1:74" ht="6.9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3"/>
      <c r="BE12" s="391"/>
      <c r="BS12" s="26" t="s">
        <v>20</v>
      </c>
    </row>
    <row r="13" spans="1:74" ht="14.45" customHeight="1">
      <c r="B13" s="30"/>
      <c r="C13" s="31"/>
      <c r="D13" s="39" t="s">
        <v>38</v>
      </c>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9" t="s">
        <v>34</v>
      </c>
      <c r="AL13" s="31"/>
      <c r="AM13" s="31"/>
      <c r="AN13" s="42" t="s">
        <v>39</v>
      </c>
      <c r="AO13" s="31"/>
      <c r="AP13" s="31"/>
      <c r="AQ13" s="33"/>
      <c r="BE13" s="391"/>
      <c r="BS13" s="26" t="s">
        <v>20</v>
      </c>
    </row>
    <row r="14" spans="1:74">
      <c r="B14" s="30"/>
      <c r="C14" s="31"/>
      <c r="D14" s="31"/>
      <c r="E14" s="395" t="s">
        <v>39</v>
      </c>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 t="s">
        <v>37</v>
      </c>
      <c r="AL14" s="31"/>
      <c r="AM14" s="31"/>
      <c r="AN14" s="42" t="s">
        <v>39</v>
      </c>
      <c r="AO14" s="31"/>
      <c r="AP14" s="31"/>
      <c r="AQ14" s="33"/>
      <c r="BE14" s="391"/>
      <c r="BS14" s="26" t="s">
        <v>20</v>
      </c>
    </row>
    <row r="15" spans="1:74" ht="6.95" customHeight="1">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3"/>
      <c r="BE15" s="391"/>
      <c r="BS15" s="26" t="s">
        <v>6</v>
      </c>
    </row>
    <row r="16" spans="1:74" ht="14.45" customHeight="1">
      <c r="B16" s="30"/>
      <c r="C16" s="31"/>
      <c r="D16" s="39" t="s">
        <v>40</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9" t="s">
        <v>34</v>
      </c>
      <c r="AL16" s="31"/>
      <c r="AM16" s="31"/>
      <c r="AN16" s="37" t="s">
        <v>35</v>
      </c>
      <c r="AO16" s="31"/>
      <c r="AP16" s="31"/>
      <c r="AQ16" s="33"/>
      <c r="BE16" s="391"/>
      <c r="BS16" s="26" t="s">
        <v>6</v>
      </c>
    </row>
    <row r="17" spans="2:71" ht="18.399999999999999" customHeight="1">
      <c r="B17" s="30"/>
      <c r="C17" s="31"/>
      <c r="D17" s="31"/>
      <c r="E17" s="37" t="s">
        <v>41</v>
      </c>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9" t="s">
        <v>37</v>
      </c>
      <c r="AL17" s="31"/>
      <c r="AM17" s="31"/>
      <c r="AN17" s="37" t="s">
        <v>35</v>
      </c>
      <c r="AO17" s="31"/>
      <c r="AP17" s="31"/>
      <c r="AQ17" s="33"/>
      <c r="BE17" s="391"/>
      <c r="BS17" s="26" t="s">
        <v>42</v>
      </c>
    </row>
    <row r="18" spans="2:71" ht="6.95"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3"/>
      <c r="BE18" s="391"/>
      <c r="BS18" s="26" t="s">
        <v>8</v>
      </c>
    </row>
    <row r="19" spans="2:71" ht="14.45" customHeight="1">
      <c r="B19" s="30"/>
      <c r="C19" s="31"/>
      <c r="D19" s="39" t="s">
        <v>43</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3"/>
      <c r="BE19" s="391"/>
      <c r="BS19" s="26" t="s">
        <v>8</v>
      </c>
    </row>
    <row r="20" spans="2:71" ht="48.75" customHeight="1">
      <c r="B20" s="30"/>
      <c r="C20" s="31"/>
      <c r="D20" s="31"/>
      <c r="E20" s="397" t="s">
        <v>44</v>
      </c>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1"/>
      <c r="AP20" s="31"/>
      <c r="AQ20" s="33"/>
      <c r="BE20" s="391"/>
      <c r="BS20" s="26" t="s">
        <v>6</v>
      </c>
    </row>
    <row r="21" spans="2:71" ht="6.95" customHeight="1">
      <c r="B21" s="30"/>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3"/>
      <c r="BE21" s="391"/>
    </row>
    <row r="22" spans="2:71" ht="6.95" customHeight="1">
      <c r="B22" s="30"/>
      <c r="C22" s="31"/>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31"/>
      <c r="AQ22" s="33"/>
      <c r="BE22" s="391"/>
    </row>
    <row r="23" spans="2:71" s="1" customFormat="1" ht="25.9" customHeight="1">
      <c r="B23" s="44"/>
      <c r="C23" s="45"/>
      <c r="D23" s="46" t="s">
        <v>45</v>
      </c>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398">
        <f>ROUND(AG51,2)</f>
        <v>0</v>
      </c>
      <c r="AL23" s="399"/>
      <c r="AM23" s="399"/>
      <c r="AN23" s="399"/>
      <c r="AO23" s="399"/>
      <c r="AP23" s="45"/>
      <c r="AQ23" s="48"/>
      <c r="BE23" s="391"/>
    </row>
    <row r="24" spans="2:71" s="1" customFormat="1" ht="6.95" customHeight="1">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8"/>
      <c r="BE24" s="391"/>
    </row>
    <row r="25" spans="2:71" s="1" customFormat="1" ht="13.5">
      <c r="B25" s="44"/>
      <c r="C25" s="45"/>
      <c r="D25" s="45"/>
      <c r="E25" s="45"/>
      <c r="F25" s="45"/>
      <c r="G25" s="45"/>
      <c r="H25" s="45"/>
      <c r="I25" s="45"/>
      <c r="J25" s="45"/>
      <c r="K25" s="45"/>
      <c r="L25" s="400" t="s">
        <v>46</v>
      </c>
      <c r="M25" s="400"/>
      <c r="N25" s="400"/>
      <c r="O25" s="400"/>
      <c r="P25" s="45"/>
      <c r="Q25" s="45"/>
      <c r="R25" s="45"/>
      <c r="S25" s="45"/>
      <c r="T25" s="45"/>
      <c r="U25" s="45"/>
      <c r="V25" s="45"/>
      <c r="W25" s="400" t="s">
        <v>47</v>
      </c>
      <c r="X25" s="400"/>
      <c r="Y25" s="400"/>
      <c r="Z25" s="400"/>
      <c r="AA25" s="400"/>
      <c r="AB25" s="400"/>
      <c r="AC25" s="400"/>
      <c r="AD25" s="400"/>
      <c r="AE25" s="400"/>
      <c r="AF25" s="45"/>
      <c r="AG25" s="45"/>
      <c r="AH25" s="45"/>
      <c r="AI25" s="45"/>
      <c r="AJ25" s="45"/>
      <c r="AK25" s="400" t="s">
        <v>48</v>
      </c>
      <c r="AL25" s="400"/>
      <c r="AM25" s="400"/>
      <c r="AN25" s="400"/>
      <c r="AO25" s="400"/>
      <c r="AP25" s="45"/>
      <c r="AQ25" s="48"/>
      <c r="BE25" s="391"/>
    </row>
    <row r="26" spans="2:71" s="2" customFormat="1" ht="14.45" customHeight="1">
      <c r="B26" s="50"/>
      <c r="C26" s="51"/>
      <c r="D26" s="52" t="s">
        <v>49</v>
      </c>
      <c r="E26" s="51"/>
      <c r="F26" s="52" t="s">
        <v>50</v>
      </c>
      <c r="G26" s="51"/>
      <c r="H26" s="51"/>
      <c r="I26" s="51"/>
      <c r="J26" s="51"/>
      <c r="K26" s="51"/>
      <c r="L26" s="401">
        <v>0.21</v>
      </c>
      <c r="M26" s="402"/>
      <c r="N26" s="402"/>
      <c r="O26" s="402"/>
      <c r="P26" s="51"/>
      <c r="Q26" s="51"/>
      <c r="R26" s="51"/>
      <c r="S26" s="51"/>
      <c r="T26" s="51"/>
      <c r="U26" s="51"/>
      <c r="V26" s="51"/>
      <c r="W26" s="403">
        <f>ROUND(AZ51,2)</f>
        <v>0</v>
      </c>
      <c r="X26" s="402"/>
      <c r="Y26" s="402"/>
      <c r="Z26" s="402"/>
      <c r="AA26" s="402"/>
      <c r="AB26" s="402"/>
      <c r="AC26" s="402"/>
      <c r="AD26" s="402"/>
      <c r="AE26" s="402"/>
      <c r="AF26" s="51"/>
      <c r="AG26" s="51"/>
      <c r="AH26" s="51"/>
      <c r="AI26" s="51"/>
      <c r="AJ26" s="51"/>
      <c r="AK26" s="403">
        <f>ROUND(AV51,2)</f>
        <v>0</v>
      </c>
      <c r="AL26" s="402"/>
      <c r="AM26" s="402"/>
      <c r="AN26" s="402"/>
      <c r="AO26" s="402"/>
      <c r="AP26" s="51"/>
      <c r="AQ26" s="53"/>
      <c r="BE26" s="391"/>
    </row>
    <row r="27" spans="2:71" s="2" customFormat="1" ht="14.45" customHeight="1">
      <c r="B27" s="50"/>
      <c r="C27" s="51"/>
      <c r="D27" s="51"/>
      <c r="E27" s="51"/>
      <c r="F27" s="52" t="s">
        <v>51</v>
      </c>
      <c r="G27" s="51"/>
      <c r="H27" s="51"/>
      <c r="I27" s="51"/>
      <c r="J27" s="51"/>
      <c r="K27" s="51"/>
      <c r="L27" s="401">
        <v>0.15</v>
      </c>
      <c r="M27" s="402"/>
      <c r="N27" s="402"/>
      <c r="O27" s="402"/>
      <c r="P27" s="51"/>
      <c r="Q27" s="51"/>
      <c r="R27" s="51"/>
      <c r="S27" s="51"/>
      <c r="T27" s="51"/>
      <c r="U27" s="51"/>
      <c r="V27" s="51"/>
      <c r="W27" s="403">
        <f>ROUND(BA51,2)</f>
        <v>0</v>
      </c>
      <c r="X27" s="402"/>
      <c r="Y27" s="402"/>
      <c r="Z27" s="402"/>
      <c r="AA27" s="402"/>
      <c r="AB27" s="402"/>
      <c r="AC27" s="402"/>
      <c r="AD27" s="402"/>
      <c r="AE27" s="402"/>
      <c r="AF27" s="51"/>
      <c r="AG27" s="51"/>
      <c r="AH27" s="51"/>
      <c r="AI27" s="51"/>
      <c r="AJ27" s="51"/>
      <c r="AK27" s="403">
        <f>ROUND(AW51,2)</f>
        <v>0</v>
      </c>
      <c r="AL27" s="402"/>
      <c r="AM27" s="402"/>
      <c r="AN27" s="402"/>
      <c r="AO27" s="402"/>
      <c r="AP27" s="51"/>
      <c r="AQ27" s="53"/>
      <c r="BE27" s="391"/>
    </row>
    <row r="28" spans="2:71" s="2" customFormat="1" ht="14.45" hidden="1" customHeight="1">
      <c r="B28" s="50"/>
      <c r="C28" s="51"/>
      <c r="D28" s="51"/>
      <c r="E28" s="51"/>
      <c r="F28" s="52" t="s">
        <v>52</v>
      </c>
      <c r="G28" s="51"/>
      <c r="H28" s="51"/>
      <c r="I28" s="51"/>
      <c r="J28" s="51"/>
      <c r="K28" s="51"/>
      <c r="L28" s="401">
        <v>0.21</v>
      </c>
      <c r="M28" s="402"/>
      <c r="N28" s="402"/>
      <c r="O28" s="402"/>
      <c r="P28" s="51"/>
      <c r="Q28" s="51"/>
      <c r="R28" s="51"/>
      <c r="S28" s="51"/>
      <c r="T28" s="51"/>
      <c r="U28" s="51"/>
      <c r="V28" s="51"/>
      <c r="W28" s="403">
        <f>ROUND(BB51,2)</f>
        <v>0</v>
      </c>
      <c r="X28" s="402"/>
      <c r="Y28" s="402"/>
      <c r="Z28" s="402"/>
      <c r="AA28" s="402"/>
      <c r="AB28" s="402"/>
      <c r="AC28" s="402"/>
      <c r="AD28" s="402"/>
      <c r="AE28" s="402"/>
      <c r="AF28" s="51"/>
      <c r="AG28" s="51"/>
      <c r="AH28" s="51"/>
      <c r="AI28" s="51"/>
      <c r="AJ28" s="51"/>
      <c r="AK28" s="403">
        <v>0</v>
      </c>
      <c r="AL28" s="402"/>
      <c r="AM28" s="402"/>
      <c r="AN28" s="402"/>
      <c r="AO28" s="402"/>
      <c r="AP28" s="51"/>
      <c r="AQ28" s="53"/>
      <c r="BE28" s="391"/>
    </row>
    <row r="29" spans="2:71" s="2" customFormat="1" ht="14.45" hidden="1" customHeight="1">
      <c r="B29" s="50"/>
      <c r="C29" s="51"/>
      <c r="D29" s="51"/>
      <c r="E29" s="51"/>
      <c r="F29" s="52" t="s">
        <v>53</v>
      </c>
      <c r="G29" s="51"/>
      <c r="H29" s="51"/>
      <c r="I29" s="51"/>
      <c r="J29" s="51"/>
      <c r="K29" s="51"/>
      <c r="L29" s="401">
        <v>0.15</v>
      </c>
      <c r="M29" s="402"/>
      <c r="N29" s="402"/>
      <c r="O29" s="402"/>
      <c r="P29" s="51"/>
      <c r="Q29" s="51"/>
      <c r="R29" s="51"/>
      <c r="S29" s="51"/>
      <c r="T29" s="51"/>
      <c r="U29" s="51"/>
      <c r="V29" s="51"/>
      <c r="W29" s="403">
        <f>ROUND(BC51,2)</f>
        <v>0</v>
      </c>
      <c r="X29" s="402"/>
      <c r="Y29" s="402"/>
      <c r="Z29" s="402"/>
      <c r="AA29" s="402"/>
      <c r="AB29" s="402"/>
      <c r="AC29" s="402"/>
      <c r="AD29" s="402"/>
      <c r="AE29" s="402"/>
      <c r="AF29" s="51"/>
      <c r="AG29" s="51"/>
      <c r="AH29" s="51"/>
      <c r="AI29" s="51"/>
      <c r="AJ29" s="51"/>
      <c r="AK29" s="403">
        <v>0</v>
      </c>
      <c r="AL29" s="402"/>
      <c r="AM29" s="402"/>
      <c r="AN29" s="402"/>
      <c r="AO29" s="402"/>
      <c r="AP29" s="51"/>
      <c r="AQ29" s="53"/>
      <c r="BE29" s="391"/>
    </row>
    <row r="30" spans="2:71" s="2" customFormat="1" ht="14.45" hidden="1" customHeight="1">
      <c r="B30" s="50"/>
      <c r="C30" s="51"/>
      <c r="D30" s="51"/>
      <c r="E30" s="51"/>
      <c r="F30" s="52" t="s">
        <v>54</v>
      </c>
      <c r="G30" s="51"/>
      <c r="H30" s="51"/>
      <c r="I30" s="51"/>
      <c r="J30" s="51"/>
      <c r="K30" s="51"/>
      <c r="L30" s="401">
        <v>0</v>
      </c>
      <c r="M30" s="402"/>
      <c r="N30" s="402"/>
      <c r="O30" s="402"/>
      <c r="P30" s="51"/>
      <c r="Q30" s="51"/>
      <c r="R30" s="51"/>
      <c r="S30" s="51"/>
      <c r="T30" s="51"/>
      <c r="U30" s="51"/>
      <c r="V30" s="51"/>
      <c r="W30" s="403">
        <f>ROUND(BD51,2)</f>
        <v>0</v>
      </c>
      <c r="X30" s="402"/>
      <c r="Y30" s="402"/>
      <c r="Z30" s="402"/>
      <c r="AA30" s="402"/>
      <c r="AB30" s="402"/>
      <c r="AC30" s="402"/>
      <c r="AD30" s="402"/>
      <c r="AE30" s="402"/>
      <c r="AF30" s="51"/>
      <c r="AG30" s="51"/>
      <c r="AH30" s="51"/>
      <c r="AI30" s="51"/>
      <c r="AJ30" s="51"/>
      <c r="AK30" s="403">
        <v>0</v>
      </c>
      <c r="AL30" s="402"/>
      <c r="AM30" s="402"/>
      <c r="AN30" s="402"/>
      <c r="AO30" s="402"/>
      <c r="AP30" s="51"/>
      <c r="AQ30" s="53"/>
      <c r="BE30" s="391"/>
    </row>
    <row r="31" spans="2:71" s="1" customFormat="1" ht="6.95" customHeight="1">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8"/>
      <c r="BE31" s="391"/>
    </row>
    <row r="32" spans="2:71" s="1" customFormat="1" ht="25.9" customHeight="1">
      <c r="B32" s="44"/>
      <c r="C32" s="54"/>
      <c r="D32" s="55" t="s">
        <v>55</v>
      </c>
      <c r="E32" s="56"/>
      <c r="F32" s="56"/>
      <c r="G32" s="56"/>
      <c r="H32" s="56"/>
      <c r="I32" s="56"/>
      <c r="J32" s="56"/>
      <c r="K32" s="56"/>
      <c r="L32" s="56"/>
      <c r="M32" s="56"/>
      <c r="N32" s="56"/>
      <c r="O32" s="56"/>
      <c r="P32" s="56"/>
      <c r="Q32" s="56"/>
      <c r="R32" s="56"/>
      <c r="S32" s="56"/>
      <c r="T32" s="57" t="s">
        <v>56</v>
      </c>
      <c r="U32" s="56"/>
      <c r="V32" s="56"/>
      <c r="W32" s="56"/>
      <c r="X32" s="404" t="s">
        <v>57</v>
      </c>
      <c r="Y32" s="405"/>
      <c r="Z32" s="405"/>
      <c r="AA32" s="405"/>
      <c r="AB32" s="405"/>
      <c r="AC32" s="56"/>
      <c r="AD32" s="56"/>
      <c r="AE32" s="56"/>
      <c r="AF32" s="56"/>
      <c r="AG32" s="56"/>
      <c r="AH32" s="56"/>
      <c r="AI32" s="56"/>
      <c r="AJ32" s="56"/>
      <c r="AK32" s="406">
        <f>SUM(AK23:AK30)</f>
        <v>0</v>
      </c>
      <c r="AL32" s="405"/>
      <c r="AM32" s="405"/>
      <c r="AN32" s="405"/>
      <c r="AO32" s="407"/>
      <c r="AP32" s="54"/>
      <c r="AQ32" s="58"/>
      <c r="BE32" s="391"/>
    </row>
    <row r="33" spans="2:56" s="1" customFormat="1" ht="6.95" customHeight="1">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8"/>
    </row>
    <row r="34" spans="2:56" s="1" customFormat="1" ht="6.95" customHeight="1">
      <c r="B34" s="59"/>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1"/>
    </row>
    <row r="38" spans="2:56" s="1" customFormat="1" ht="6.95" customHeight="1">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4"/>
    </row>
    <row r="39" spans="2:56" s="1" customFormat="1" ht="36.950000000000003" customHeight="1">
      <c r="B39" s="44"/>
      <c r="C39" s="65" t="s">
        <v>58</v>
      </c>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4"/>
    </row>
    <row r="40" spans="2:56" s="1" customFormat="1" ht="6.95" customHeight="1">
      <c r="B40" s="44"/>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4"/>
    </row>
    <row r="41" spans="2:56" s="3" customFormat="1" ht="14.45" customHeight="1">
      <c r="B41" s="67"/>
      <c r="C41" s="68" t="s">
        <v>15</v>
      </c>
      <c r="D41" s="69"/>
      <c r="E41" s="69"/>
      <c r="F41" s="69"/>
      <c r="G41" s="69"/>
      <c r="H41" s="69"/>
      <c r="I41" s="69"/>
      <c r="J41" s="69"/>
      <c r="K41" s="69"/>
      <c r="L41" s="69" t="str">
        <f>K5</f>
        <v>DOLNIK</v>
      </c>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70"/>
    </row>
    <row r="42" spans="2:56" s="4" customFormat="1" ht="36.950000000000003" customHeight="1">
      <c r="B42" s="71"/>
      <c r="C42" s="72" t="s">
        <v>18</v>
      </c>
      <c r="D42" s="73"/>
      <c r="E42" s="73"/>
      <c r="F42" s="73"/>
      <c r="G42" s="73"/>
      <c r="H42" s="73"/>
      <c r="I42" s="73"/>
      <c r="J42" s="73"/>
      <c r="K42" s="73"/>
      <c r="L42" s="408" t="str">
        <f>K6</f>
        <v>Stavební úpravy spojené se změnou užívání zadní přistavěné části objektu - Chabařovice- DVZ</v>
      </c>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73"/>
      <c r="AQ42" s="73"/>
      <c r="AR42" s="74"/>
    </row>
    <row r="43" spans="2:56" s="1" customFormat="1" ht="6.95" customHeight="1">
      <c r="B43" s="44"/>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4"/>
    </row>
    <row r="44" spans="2:56" s="1" customFormat="1">
      <c r="B44" s="44"/>
      <c r="C44" s="68" t="s">
        <v>25</v>
      </c>
      <c r="D44" s="66"/>
      <c r="E44" s="66"/>
      <c r="F44" s="66"/>
      <c r="G44" s="66"/>
      <c r="H44" s="66"/>
      <c r="I44" s="66"/>
      <c r="J44" s="66"/>
      <c r="K44" s="66"/>
      <c r="L44" s="75" t="str">
        <f>IF(K8="","",K8)</f>
        <v>Chabařovice,Husovo náměstí 1</v>
      </c>
      <c r="M44" s="66"/>
      <c r="N44" s="66"/>
      <c r="O44" s="66"/>
      <c r="P44" s="66"/>
      <c r="Q44" s="66"/>
      <c r="R44" s="66"/>
      <c r="S44" s="66"/>
      <c r="T44" s="66"/>
      <c r="U44" s="66"/>
      <c r="V44" s="66"/>
      <c r="W44" s="66"/>
      <c r="X44" s="66"/>
      <c r="Y44" s="66"/>
      <c r="Z44" s="66"/>
      <c r="AA44" s="66"/>
      <c r="AB44" s="66"/>
      <c r="AC44" s="66"/>
      <c r="AD44" s="66"/>
      <c r="AE44" s="66"/>
      <c r="AF44" s="66"/>
      <c r="AG44" s="66"/>
      <c r="AH44" s="66"/>
      <c r="AI44" s="68" t="s">
        <v>27</v>
      </c>
      <c r="AJ44" s="66"/>
      <c r="AK44" s="66"/>
      <c r="AL44" s="66"/>
      <c r="AM44" s="410" t="str">
        <f>IF(AN8= "","",AN8)</f>
        <v>10.5.2017</v>
      </c>
      <c r="AN44" s="410"/>
      <c r="AO44" s="66"/>
      <c r="AP44" s="66"/>
      <c r="AQ44" s="66"/>
      <c r="AR44" s="64"/>
    </row>
    <row r="45" spans="2:56" s="1" customFormat="1" ht="6.95" customHeight="1">
      <c r="B45" s="44"/>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4"/>
    </row>
    <row r="46" spans="2:56" s="1" customFormat="1">
      <c r="B46" s="44"/>
      <c r="C46" s="68" t="s">
        <v>33</v>
      </c>
      <c r="D46" s="66"/>
      <c r="E46" s="66"/>
      <c r="F46" s="66"/>
      <c r="G46" s="66"/>
      <c r="H46" s="66"/>
      <c r="I46" s="66"/>
      <c r="J46" s="66"/>
      <c r="K46" s="66"/>
      <c r="L46" s="69" t="str">
        <f>IF(E11= "","",E11)</f>
        <v xml:space="preserve"> </v>
      </c>
      <c r="M46" s="66"/>
      <c r="N46" s="66"/>
      <c r="O46" s="66"/>
      <c r="P46" s="66"/>
      <c r="Q46" s="66"/>
      <c r="R46" s="66"/>
      <c r="S46" s="66"/>
      <c r="T46" s="66"/>
      <c r="U46" s="66"/>
      <c r="V46" s="66"/>
      <c r="W46" s="66"/>
      <c r="X46" s="66"/>
      <c r="Y46" s="66"/>
      <c r="Z46" s="66"/>
      <c r="AA46" s="66"/>
      <c r="AB46" s="66"/>
      <c r="AC46" s="66"/>
      <c r="AD46" s="66"/>
      <c r="AE46" s="66"/>
      <c r="AF46" s="66"/>
      <c r="AG46" s="66"/>
      <c r="AH46" s="66"/>
      <c r="AI46" s="68" t="s">
        <v>40</v>
      </c>
      <c r="AJ46" s="66"/>
      <c r="AK46" s="66"/>
      <c r="AL46" s="66"/>
      <c r="AM46" s="411" t="str">
        <f>IF(E17="","",E17)</f>
        <v>Miloš Dolník</v>
      </c>
      <c r="AN46" s="411"/>
      <c r="AO46" s="411"/>
      <c r="AP46" s="411"/>
      <c r="AQ46" s="66"/>
      <c r="AR46" s="64"/>
      <c r="AS46" s="412" t="s">
        <v>59</v>
      </c>
      <c r="AT46" s="413"/>
      <c r="AU46" s="77"/>
      <c r="AV46" s="77"/>
      <c r="AW46" s="77"/>
      <c r="AX46" s="77"/>
      <c r="AY46" s="77"/>
      <c r="AZ46" s="77"/>
      <c r="BA46" s="77"/>
      <c r="BB46" s="77"/>
      <c r="BC46" s="77"/>
      <c r="BD46" s="78"/>
    </row>
    <row r="47" spans="2:56" s="1" customFormat="1">
      <c r="B47" s="44"/>
      <c r="C47" s="68" t="s">
        <v>38</v>
      </c>
      <c r="D47" s="66"/>
      <c r="E47" s="66"/>
      <c r="F47" s="66"/>
      <c r="G47" s="66"/>
      <c r="H47" s="66"/>
      <c r="I47" s="66"/>
      <c r="J47" s="66"/>
      <c r="K47" s="66"/>
      <c r="L47" s="69" t="str">
        <f>IF(E14= "Vyplň údaj","",E14)</f>
        <v/>
      </c>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4"/>
      <c r="AS47" s="414"/>
      <c r="AT47" s="415"/>
      <c r="AU47" s="79"/>
      <c r="AV47" s="79"/>
      <c r="AW47" s="79"/>
      <c r="AX47" s="79"/>
      <c r="AY47" s="79"/>
      <c r="AZ47" s="79"/>
      <c r="BA47" s="79"/>
      <c r="BB47" s="79"/>
      <c r="BC47" s="79"/>
      <c r="BD47" s="80"/>
    </row>
    <row r="48" spans="2:56" s="1" customFormat="1" ht="10.9" customHeight="1">
      <c r="B48" s="44"/>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4"/>
      <c r="AS48" s="416"/>
      <c r="AT48" s="417"/>
      <c r="AU48" s="45"/>
      <c r="AV48" s="45"/>
      <c r="AW48" s="45"/>
      <c r="AX48" s="45"/>
      <c r="AY48" s="45"/>
      <c r="AZ48" s="45"/>
      <c r="BA48" s="45"/>
      <c r="BB48" s="45"/>
      <c r="BC48" s="45"/>
      <c r="BD48" s="81"/>
    </row>
    <row r="49" spans="1:91" s="1" customFormat="1" ht="29.25" customHeight="1">
      <c r="B49" s="44"/>
      <c r="C49" s="418" t="s">
        <v>60</v>
      </c>
      <c r="D49" s="419"/>
      <c r="E49" s="419"/>
      <c r="F49" s="419"/>
      <c r="G49" s="419"/>
      <c r="H49" s="82"/>
      <c r="I49" s="420" t="s">
        <v>61</v>
      </c>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21" t="s">
        <v>62</v>
      </c>
      <c r="AH49" s="419"/>
      <c r="AI49" s="419"/>
      <c r="AJ49" s="419"/>
      <c r="AK49" s="419"/>
      <c r="AL49" s="419"/>
      <c r="AM49" s="419"/>
      <c r="AN49" s="420" t="s">
        <v>63</v>
      </c>
      <c r="AO49" s="419"/>
      <c r="AP49" s="419"/>
      <c r="AQ49" s="83" t="s">
        <v>64</v>
      </c>
      <c r="AR49" s="64"/>
      <c r="AS49" s="84" t="s">
        <v>65</v>
      </c>
      <c r="AT49" s="85" t="s">
        <v>66</v>
      </c>
      <c r="AU49" s="85" t="s">
        <v>67</v>
      </c>
      <c r="AV49" s="85" t="s">
        <v>68</v>
      </c>
      <c r="AW49" s="85" t="s">
        <v>69</v>
      </c>
      <c r="AX49" s="85" t="s">
        <v>70</v>
      </c>
      <c r="AY49" s="85" t="s">
        <v>71</v>
      </c>
      <c r="AZ49" s="85" t="s">
        <v>72</v>
      </c>
      <c r="BA49" s="85" t="s">
        <v>73</v>
      </c>
      <c r="BB49" s="85" t="s">
        <v>74</v>
      </c>
      <c r="BC49" s="85" t="s">
        <v>75</v>
      </c>
      <c r="BD49" s="86" t="s">
        <v>76</v>
      </c>
    </row>
    <row r="50" spans="1:91" s="1" customFormat="1" ht="10.9" customHeight="1">
      <c r="B50" s="44"/>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4"/>
      <c r="AS50" s="87"/>
      <c r="AT50" s="88"/>
      <c r="AU50" s="88"/>
      <c r="AV50" s="88"/>
      <c r="AW50" s="88"/>
      <c r="AX50" s="88"/>
      <c r="AY50" s="88"/>
      <c r="AZ50" s="88"/>
      <c r="BA50" s="88"/>
      <c r="BB50" s="88"/>
      <c r="BC50" s="88"/>
      <c r="BD50" s="89"/>
    </row>
    <row r="51" spans="1:91" s="4" customFormat="1" ht="32.450000000000003" customHeight="1">
      <c r="B51" s="71"/>
      <c r="C51" s="90" t="s">
        <v>77</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430">
        <f>ROUND(AG52+AG61+AG67,2)</f>
        <v>0</v>
      </c>
      <c r="AH51" s="430"/>
      <c r="AI51" s="430"/>
      <c r="AJ51" s="430"/>
      <c r="AK51" s="430"/>
      <c r="AL51" s="430"/>
      <c r="AM51" s="430"/>
      <c r="AN51" s="431">
        <f t="shared" ref="AN51:AN67" si="0">SUM(AG51,AT51)</f>
        <v>0</v>
      </c>
      <c r="AO51" s="431"/>
      <c r="AP51" s="431"/>
      <c r="AQ51" s="92" t="s">
        <v>35</v>
      </c>
      <c r="AR51" s="74"/>
      <c r="AS51" s="93">
        <f>ROUND(AS52+AS61+AS67,2)</f>
        <v>0</v>
      </c>
      <c r="AT51" s="94">
        <f t="shared" ref="AT51:AT67" si="1">ROUND(SUM(AV51:AW51),2)</f>
        <v>0</v>
      </c>
      <c r="AU51" s="95">
        <f>ROUND(AU52+AU61+AU67,5)</f>
        <v>0</v>
      </c>
      <c r="AV51" s="94">
        <f>ROUND(AZ51*L26,2)</f>
        <v>0</v>
      </c>
      <c r="AW51" s="94">
        <f>ROUND(BA51*L27,2)</f>
        <v>0</v>
      </c>
      <c r="AX51" s="94">
        <f>ROUND(BB51*L26,2)</f>
        <v>0</v>
      </c>
      <c r="AY51" s="94">
        <f>ROUND(BC51*L27,2)</f>
        <v>0</v>
      </c>
      <c r="AZ51" s="94">
        <f>ROUND(AZ52+AZ61+AZ67,2)</f>
        <v>0</v>
      </c>
      <c r="BA51" s="94">
        <f>ROUND(BA52+BA61+BA67,2)</f>
        <v>0</v>
      </c>
      <c r="BB51" s="94">
        <f>ROUND(BB52+BB61+BB67,2)</f>
        <v>0</v>
      </c>
      <c r="BC51" s="94">
        <f>ROUND(BC52+BC61+BC67,2)</f>
        <v>0</v>
      </c>
      <c r="BD51" s="96">
        <f>ROUND(BD52+BD61+BD67,2)</f>
        <v>0</v>
      </c>
      <c r="BS51" s="97" t="s">
        <v>78</v>
      </c>
      <c r="BT51" s="97" t="s">
        <v>79</v>
      </c>
      <c r="BU51" s="98" t="s">
        <v>80</v>
      </c>
      <c r="BV51" s="97" t="s">
        <v>81</v>
      </c>
      <c r="BW51" s="97" t="s">
        <v>7</v>
      </c>
      <c r="BX51" s="97" t="s">
        <v>82</v>
      </c>
      <c r="CL51" s="97" t="s">
        <v>22</v>
      </c>
    </row>
    <row r="52" spans="1:91" s="5" customFormat="1" ht="53.25" customHeight="1">
      <c r="B52" s="99"/>
      <c r="C52" s="100"/>
      <c r="D52" s="425" t="s">
        <v>24</v>
      </c>
      <c r="E52" s="425"/>
      <c r="F52" s="425"/>
      <c r="G52" s="425"/>
      <c r="H52" s="425"/>
      <c r="I52" s="101"/>
      <c r="J52" s="425" t="s">
        <v>83</v>
      </c>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4">
        <f>ROUND(AG53+SUM(AG54:AG57)+AG60,2)</f>
        <v>0</v>
      </c>
      <c r="AH52" s="423"/>
      <c r="AI52" s="423"/>
      <c r="AJ52" s="423"/>
      <c r="AK52" s="423"/>
      <c r="AL52" s="423"/>
      <c r="AM52" s="423"/>
      <c r="AN52" s="422">
        <f t="shared" si="0"/>
        <v>0</v>
      </c>
      <c r="AO52" s="423"/>
      <c r="AP52" s="423"/>
      <c r="AQ52" s="102" t="s">
        <v>84</v>
      </c>
      <c r="AR52" s="103"/>
      <c r="AS52" s="104">
        <f>ROUND(AS53+SUM(AS54:AS57)+AS60,2)</f>
        <v>0</v>
      </c>
      <c r="AT52" s="105">
        <f t="shared" si="1"/>
        <v>0</v>
      </c>
      <c r="AU52" s="106">
        <f>ROUND(AU53+SUM(AU54:AU57)+AU60,5)</f>
        <v>0</v>
      </c>
      <c r="AV52" s="105">
        <f>ROUND(AZ52*L26,2)</f>
        <v>0</v>
      </c>
      <c r="AW52" s="105">
        <f>ROUND(BA52*L27,2)</f>
        <v>0</v>
      </c>
      <c r="AX52" s="105">
        <f>ROUND(BB52*L26,2)</f>
        <v>0</v>
      </c>
      <c r="AY52" s="105">
        <f>ROUND(BC52*L27,2)</f>
        <v>0</v>
      </c>
      <c r="AZ52" s="105">
        <f>ROUND(AZ53+SUM(AZ54:AZ57)+AZ60,2)</f>
        <v>0</v>
      </c>
      <c r="BA52" s="105">
        <f>ROUND(BA53+SUM(BA54:BA57)+BA60,2)</f>
        <v>0</v>
      </c>
      <c r="BB52" s="105">
        <f>ROUND(BB53+SUM(BB54:BB57)+BB60,2)</f>
        <v>0</v>
      </c>
      <c r="BC52" s="105">
        <f>ROUND(BC53+SUM(BC54:BC57)+BC60,2)</f>
        <v>0</v>
      </c>
      <c r="BD52" s="107">
        <f>ROUND(BD53+SUM(BD54:BD57)+BD60,2)</f>
        <v>0</v>
      </c>
      <c r="BS52" s="108" t="s">
        <v>78</v>
      </c>
      <c r="BT52" s="108" t="s">
        <v>24</v>
      </c>
      <c r="BV52" s="108" t="s">
        <v>81</v>
      </c>
      <c r="BW52" s="108" t="s">
        <v>85</v>
      </c>
      <c r="BX52" s="108" t="s">
        <v>7</v>
      </c>
      <c r="CL52" s="108" t="s">
        <v>86</v>
      </c>
    </row>
    <row r="53" spans="1:91" s="6" customFormat="1" ht="48.75" customHeight="1">
      <c r="A53" s="109" t="s">
        <v>87</v>
      </c>
      <c r="B53" s="110"/>
      <c r="C53" s="111"/>
      <c r="D53" s="111"/>
      <c r="E53" s="428" t="s">
        <v>24</v>
      </c>
      <c r="F53" s="428"/>
      <c r="G53" s="428"/>
      <c r="H53" s="428"/>
      <c r="I53" s="428"/>
      <c r="J53" s="111"/>
      <c r="K53" s="428" t="s">
        <v>83</v>
      </c>
      <c r="L53" s="428"/>
      <c r="M53" s="428"/>
      <c r="N53" s="428"/>
      <c r="O53" s="428"/>
      <c r="P53" s="428"/>
      <c r="Q53" s="428"/>
      <c r="R53" s="428"/>
      <c r="S53" s="428"/>
      <c r="T53" s="428"/>
      <c r="U53" s="428"/>
      <c r="V53" s="428"/>
      <c r="W53" s="428"/>
      <c r="X53" s="428"/>
      <c r="Y53" s="428"/>
      <c r="Z53" s="428"/>
      <c r="AA53" s="428"/>
      <c r="AB53" s="428"/>
      <c r="AC53" s="428"/>
      <c r="AD53" s="428"/>
      <c r="AE53" s="428"/>
      <c r="AF53" s="428"/>
      <c r="AG53" s="426">
        <f>'1 - SO 01 - Stavební úpra...'!J27</f>
        <v>0</v>
      </c>
      <c r="AH53" s="427"/>
      <c r="AI53" s="427"/>
      <c r="AJ53" s="427"/>
      <c r="AK53" s="427"/>
      <c r="AL53" s="427"/>
      <c r="AM53" s="427"/>
      <c r="AN53" s="426">
        <f t="shared" si="0"/>
        <v>0</v>
      </c>
      <c r="AO53" s="427"/>
      <c r="AP53" s="427"/>
      <c r="AQ53" s="112" t="s">
        <v>88</v>
      </c>
      <c r="AR53" s="113"/>
      <c r="AS53" s="114">
        <v>0</v>
      </c>
      <c r="AT53" s="115">
        <f t="shared" si="1"/>
        <v>0</v>
      </c>
      <c r="AU53" s="116">
        <f>'1 - SO 01 - Stavební úpra...'!P102</f>
        <v>0</v>
      </c>
      <c r="AV53" s="115">
        <f>'1 - SO 01 - Stavební úpra...'!J30</f>
        <v>0</v>
      </c>
      <c r="AW53" s="115">
        <f>'1 - SO 01 - Stavební úpra...'!J31</f>
        <v>0</v>
      </c>
      <c r="AX53" s="115">
        <f>'1 - SO 01 - Stavební úpra...'!J32</f>
        <v>0</v>
      </c>
      <c r="AY53" s="115">
        <f>'1 - SO 01 - Stavební úpra...'!J33</f>
        <v>0</v>
      </c>
      <c r="AZ53" s="115">
        <f>'1 - SO 01 - Stavební úpra...'!F30</f>
        <v>0</v>
      </c>
      <c r="BA53" s="115">
        <f>'1 - SO 01 - Stavební úpra...'!F31</f>
        <v>0</v>
      </c>
      <c r="BB53" s="115">
        <f>'1 - SO 01 - Stavební úpra...'!F32</f>
        <v>0</v>
      </c>
      <c r="BC53" s="115">
        <f>'1 - SO 01 - Stavební úpra...'!F33</f>
        <v>0</v>
      </c>
      <c r="BD53" s="117">
        <f>'1 - SO 01 - Stavební úpra...'!F34</f>
        <v>0</v>
      </c>
      <c r="BT53" s="118" t="s">
        <v>89</v>
      </c>
      <c r="BU53" s="118" t="s">
        <v>90</v>
      </c>
      <c r="BV53" s="118" t="s">
        <v>81</v>
      </c>
      <c r="BW53" s="118" t="s">
        <v>85</v>
      </c>
      <c r="BX53" s="118" t="s">
        <v>7</v>
      </c>
      <c r="CL53" s="118" t="s">
        <v>86</v>
      </c>
      <c r="CM53" s="118" t="s">
        <v>89</v>
      </c>
    </row>
    <row r="54" spans="1:91" s="6" customFormat="1" ht="22.5" customHeight="1">
      <c r="A54" s="109" t="s">
        <v>87</v>
      </c>
      <c r="B54" s="110"/>
      <c r="C54" s="111"/>
      <c r="D54" s="111"/>
      <c r="E54" s="428" t="s">
        <v>91</v>
      </c>
      <c r="F54" s="428"/>
      <c r="G54" s="428"/>
      <c r="H54" s="428"/>
      <c r="I54" s="428"/>
      <c r="J54" s="111"/>
      <c r="K54" s="428" t="s">
        <v>92</v>
      </c>
      <c r="L54" s="428"/>
      <c r="M54" s="428"/>
      <c r="N54" s="428"/>
      <c r="O54" s="428"/>
      <c r="P54" s="428"/>
      <c r="Q54" s="428"/>
      <c r="R54" s="428"/>
      <c r="S54" s="428"/>
      <c r="T54" s="428"/>
      <c r="U54" s="428"/>
      <c r="V54" s="428"/>
      <c r="W54" s="428"/>
      <c r="X54" s="428"/>
      <c r="Y54" s="428"/>
      <c r="Z54" s="428"/>
      <c r="AA54" s="428"/>
      <c r="AB54" s="428"/>
      <c r="AC54" s="428"/>
      <c r="AD54" s="428"/>
      <c r="AE54" s="428"/>
      <c r="AF54" s="428"/>
      <c r="AG54" s="426">
        <f>'1.2 - Venkovní kanalizace'!J29</f>
        <v>0</v>
      </c>
      <c r="AH54" s="427"/>
      <c r="AI54" s="427"/>
      <c r="AJ54" s="427"/>
      <c r="AK54" s="427"/>
      <c r="AL54" s="427"/>
      <c r="AM54" s="427"/>
      <c r="AN54" s="426">
        <f t="shared" si="0"/>
        <v>0</v>
      </c>
      <c r="AO54" s="427"/>
      <c r="AP54" s="427"/>
      <c r="AQ54" s="112" t="s">
        <v>88</v>
      </c>
      <c r="AR54" s="113"/>
      <c r="AS54" s="114">
        <v>0</v>
      </c>
      <c r="AT54" s="115">
        <f t="shared" si="1"/>
        <v>0</v>
      </c>
      <c r="AU54" s="116">
        <f>'1.2 - Venkovní kanalizace'!P88</f>
        <v>0</v>
      </c>
      <c r="AV54" s="115">
        <f>'1.2 - Venkovní kanalizace'!J32</f>
        <v>0</v>
      </c>
      <c r="AW54" s="115">
        <f>'1.2 - Venkovní kanalizace'!J33</f>
        <v>0</v>
      </c>
      <c r="AX54" s="115">
        <f>'1.2 - Venkovní kanalizace'!J34</f>
        <v>0</v>
      </c>
      <c r="AY54" s="115">
        <f>'1.2 - Venkovní kanalizace'!J35</f>
        <v>0</v>
      </c>
      <c r="AZ54" s="115">
        <f>'1.2 - Venkovní kanalizace'!F32</f>
        <v>0</v>
      </c>
      <c r="BA54" s="115">
        <f>'1.2 - Venkovní kanalizace'!F33</f>
        <v>0</v>
      </c>
      <c r="BB54" s="115">
        <f>'1.2 - Venkovní kanalizace'!F34</f>
        <v>0</v>
      </c>
      <c r="BC54" s="115">
        <f>'1.2 - Venkovní kanalizace'!F35</f>
        <v>0</v>
      </c>
      <c r="BD54" s="117">
        <f>'1.2 - Venkovní kanalizace'!F36</f>
        <v>0</v>
      </c>
      <c r="BT54" s="118" t="s">
        <v>89</v>
      </c>
      <c r="BV54" s="118" t="s">
        <v>81</v>
      </c>
      <c r="BW54" s="118" t="s">
        <v>93</v>
      </c>
      <c r="BX54" s="118" t="s">
        <v>85</v>
      </c>
      <c r="CL54" s="118" t="s">
        <v>35</v>
      </c>
    </row>
    <row r="55" spans="1:91" s="6" customFormat="1" ht="22.5" customHeight="1">
      <c r="A55" s="109" t="s">
        <v>87</v>
      </c>
      <c r="B55" s="110"/>
      <c r="C55" s="111"/>
      <c r="D55" s="111"/>
      <c r="E55" s="428" t="s">
        <v>94</v>
      </c>
      <c r="F55" s="428"/>
      <c r="G55" s="428"/>
      <c r="H55" s="428"/>
      <c r="I55" s="428"/>
      <c r="J55" s="111"/>
      <c r="K55" s="428" t="s">
        <v>95</v>
      </c>
      <c r="L55" s="428"/>
      <c r="M55" s="428"/>
      <c r="N55" s="428"/>
      <c r="O55" s="428"/>
      <c r="P55" s="428"/>
      <c r="Q55" s="428"/>
      <c r="R55" s="428"/>
      <c r="S55" s="428"/>
      <c r="T55" s="428"/>
      <c r="U55" s="428"/>
      <c r="V55" s="428"/>
      <c r="W55" s="428"/>
      <c r="X55" s="428"/>
      <c r="Y55" s="428"/>
      <c r="Z55" s="428"/>
      <c r="AA55" s="428"/>
      <c r="AB55" s="428"/>
      <c r="AC55" s="428"/>
      <c r="AD55" s="428"/>
      <c r="AE55" s="428"/>
      <c r="AF55" s="428"/>
      <c r="AG55" s="426">
        <f>'1.3 - ZTI'!J29</f>
        <v>0</v>
      </c>
      <c r="AH55" s="427"/>
      <c r="AI55" s="427"/>
      <c r="AJ55" s="427"/>
      <c r="AK55" s="427"/>
      <c r="AL55" s="427"/>
      <c r="AM55" s="427"/>
      <c r="AN55" s="426">
        <f t="shared" si="0"/>
        <v>0</v>
      </c>
      <c r="AO55" s="427"/>
      <c r="AP55" s="427"/>
      <c r="AQ55" s="112" t="s">
        <v>88</v>
      </c>
      <c r="AR55" s="113"/>
      <c r="AS55" s="114">
        <v>0</v>
      </c>
      <c r="AT55" s="115">
        <f t="shared" si="1"/>
        <v>0</v>
      </c>
      <c r="AU55" s="116">
        <f>'1.3 - ZTI'!P85</f>
        <v>0</v>
      </c>
      <c r="AV55" s="115">
        <f>'1.3 - ZTI'!J32</f>
        <v>0</v>
      </c>
      <c r="AW55" s="115">
        <f>'1.3 - ZTI'!J33</f>
        <v>0</v>
      </c>
      <c r="AX55" s="115">
        <f>'1.3 - ZTI'!J34</f>
        <v>0</v>
      </c>
      <c r="AY55" s="115">
        <f>'1.3 - ZTI'!J35</f>
        <v>0</v>
      </c>
      <c r="AZ55" s="115">
        <f>'1.3 - ZTI'!F32</f>
        <v>0</v>
      </c>
      <c r="BA55" s="115">
        <f>'1.3 - ZTI'!F33</f>
        <v>0</v>
      </c>
      <c r="BB55" s="115">
        <f>'1.3 - ZTI'!F34</f>
        <v>0</v>
      </c>
      <c r="BC55" s="115">
        <f>'1.3 - ZTI'!F35</f>
        <v>0</v>
      </c>
      <c r="BD55" s="117">
        <f>'1.3 - ZTI'!F36</f>
        <v>0</v>
      </c>
      <c r="BT55" s="118" t="s">
        <v>89</v>
      </c>
      <c r="BV55" s="118" t="s">
        <v>81</v>
      </c>
      <c r="BW55" s="118" t="s">
        <v>96</v>
      </c>
      <c r="BX55" s="118" t="s">
        <v>85</v>
      </c>
      <c r="CL55" s="118" t="s">
        <v>35</v>
      </c>
    </row>
    <row r="56" spans="1:91" s="6" customFormat="1" ht="22.5" customHeight="1">
      <c r="A56" s="109" t="s">
        <v>87</v>
      </c>
      <c r="B56" s="110"/>
      <c r="C56" s="111"/>
      <c r="D56" s="111"/>
      <c r="E56" s="428" t="s">
        <v>97</v>
      </c>
      <c r="F56" s="428"/>
      <c r="G56" s="428"/>
      <c r="H56" s="428"/>
      <c r="I56" s="428"/>
      <c r="J56" s="111"/>
      <c r="K56" s="428" t="s">
        <v>98</v>
      </c>
      <c r="L56" s="428"/>
      <c r="M56" s="428"/>
      <c r="N56" s="428"/>
      <c r="O56" s="428"/>
      <c r="P56" s="428"/>
      <c r="Q56" s="428"/>
      <c r="R56" s="428"/>
      <c r="S56" s="428"/>
      <c r="T56" s="428"/>
      <c r="U56" s="428"/>
      <c r="V56" s="428"/>
      <c r="W56" s="428"/>
      <c r="X56" s="428"/>
      <c r="Y56" s="428"/>
      <c r="Z56" s="428"/>
      <c r="AA56" s="428"/>
      <c r="AB56" s="428"/>
      <c r="AC56" s="428"/>
      <c r="AD56" s="428"/>
      <c r="AE56" s="428"/>
      <c r="AF56" s="428"/>
      <c r="AG56" s="426">
        <f>'1.4 - Topení'!J29</f>
        <v>0</v>
      </c>
      <c r="AH56" s="427"/>
      <c r="AI56" s="427"/>
      <c r="AJ56" s="427"/>
      <c r="AK56" s="427"/>
      <c r="AL56" s="427"/>
      <c r="AM56" s="427"/>
      <c r="AN56" s="426">
        <f t="shared" si="0"/>
        <v>0</v>
      </c>
      <c r="AO56" s="427"/>
      <c r="AP56" s="427"/>
      <c r="AQ56" s="112" t="s">
        <v>88</v>
      </c>
      <c r="AR56" s="113"/>
      <c r="AS56" s="114">
        <v>0</v>
      </c>
      <c r="AT56" s="115">
        <f t="shared" si="1"/>
        <v>0</v>
      </c>
      <c r="AU56" s="116">
        <f>'1.4 - Topení'!P86</f>
        <v>0</v>
      </c>
      <c r="AV56" s="115">
        <f>'1.4 - Topení'!J32</f>
        <v>0</v>
      </c>
      <c r="AW56" s="115">
        <f>'1.4 - Topení'!J33</f>
        <v>0</v>
      </c>
      <c r="AX56" s="115">
        <f>'1.4 - Topení'!J34</f>
        <v>0</v>
      </c>
      <c r="AY56" s="115">
        <f>'1.4 - Topení'!J35</f>
        <v>0</v>
      </c>
      <c r="AZ56" s="115">
        <f>'1.4 - Topení'!F32</f>
        <v>0</v>
      </c>
      <c r="BA56" s="115">
        <f>'1.4 - Topení'!F33</f>
        <v>0</v>
      </c>
      <c r="BB56" s="115">
        <f>'1.4 - Topení'!F34</f>
        <v>0</v>
      </c>
      <c r="BC56" s="115">
        <f>'1.4 - Topení'!F35</f>
        <v>0</v>
      </c>
      <c r="BD56" s="117">
        <f>'1.4 - Topení'!F36</f>
        <v>0</v>
      </c>
      <c r="BT56" s="118" t="s">
        <v>89</v>
      </c>
      <c r="BV56" s="118" t="s">
        <v>81</v>
      </c>
      <c r="BW56" s="118" t="s">
        <v>99</v>
      </c>
      <c r="BX56" s="118" t="s">
        <v>85</v>
      </c>
      <c r="CL56" s="118" t="s">
        <v>35</v>
      </c>
    </row>
    <row r="57" spans="1:91" s="6" customFormat="1" ht="22.5" customHeight="1">
      <c r="B57" s="110"/>
      <c r="C57" s="111"/>
      <c r="D57" s="111"/>
      <c r="E57" s="428" t="s">
        <v>100</v>
      </c>
      <c r="F57" s="428"/>
      <c r="G57" s="428"/>
      <c r="H57" s="428"/>
      <c r="I57" s="428"/>
      <c r="J57" s="111"/>
      <c r="K57" s="428" t="s">
        <v>101</v>
      </c>
      <c r="L57" s="428"/>
      <c r="M57" s="428"/>
      <c r="N57" s="428"/>
      <c r="O57" s="428"/>
      <c r="P57" s="428"/>
      <c r="Q57" s="428"/>
      <c r="R57" s="428"/>
      <c r="S57" s="428"/>
      <c r="T57" s="428"/>
      <c r="U57" s="428"/>
      <c r="V57" s="428"/>
      <c r="W57" s="428"/>
      <c r="X57" s="428"/>
      <c r="Y57" s="428"/>
      <c r="Z57" s="428"/>
      <c r="AA57" s="428"/>
      <c r="AB57" s="428"/>
      <c r="AC57" s="428"/>
      <c r="AD57" s="428"/>
      <c r="AE57" s="428"/>
      <c r="AF57" s="428"/>
      <c r="AG57" s="429">
        <f>ROUND(SUM(AG58:AG59),2)</f>
        <v>0</v>
      </c>
      <c r="AH57" s="427"/>
      <c r="AI57" s="427"/>
      <c r="AJ57" s="427"/>
      <c r="AK57" s="427"/>
      <c r="AL57" s="427"/>
      <c r="AM57" s="427"/>
      <c r="AN57" s="426">
        <f t="shared" si="0"/>
        <v>0</v>
      </c>
      <c r="AO57" s="427"/>
      <c r="AP57" s="427"/>
      <c r="AQ57" s="112" t="s">
        <v>88</v>
      </c>
      <c r="AR57" s="113"/>
      <c r="AS57" s="114">
        <f>ROUND(SUM(AS58:AS59),2)</f>
        <v>0</v>
      </c>
      <c r="AT57" s="115">
        <f t="shared" si="1"/>
        <v>0</v>
      </c>
      <c r="AU57" s="116">
        <f>ROUND(SUM(AU58:AU59),5)</f>
        <v>0</v>
      </c>
      <c r="AV57" s="115">
        <f>ROUND(AZ57*L26,2)</f>
        <v>0</v>
      </c>
      <c r="AW57" s="115">
        <f>ROUND(BA57*L27,2)</f>
        <v>0</v>
      </c>
      <c r="AX57" s="115">
        <f>ROUND(BB57*L26,2)</f>
        <v>0</v>
      </c>
      <c r="AY57" s="115">
        <f>ROUND(BC57*L27,2)</f>
        <v>0</v>
      </c>
      <c r="AZ57" s="115">
        <f>ROUND(SUM(AZ58:AZ59),2)</f>
        <v>0</v>
      </c>
      <c r="BA57" s="115">
        <f>ROUND(SUM(BA58:BA59),2)</f>
        <v>0</v>
      </c>
      <c r="BB57" s="115">
        <f>ROUND(SUM(BB58:BB59),2)</f>
        <v>0</v>
      </c>
      <c r="BC57" s="115">
        <f>ROUND(SUM(BC58:BC59),2)</f>
        <v>0</v>
      </c>
      <c r="BD57" s="117">
        <f>ROUND(SUM(BD58:BD59),2)</f>
        <v>0</v>
      </c>
      <c r="BS57" s="118" t="s">
        <v>78</v>
      </c>
      <c r="BT57" s="118" t="s">
        <v>89</v>
      </c>
      <c r="BU57" s="118" t="s">
        <v>80</v>
      </c>
      <c r="BV57" s="118" t="s">
        <v>81</v>
      </c>
      <c r="BW57" s="118" t="s">
        <v>102</v>
      </c>
      <c r="BX57" s="118" t="s">
        <v>85</v>
      </c>
      <c r="CL57" s="118" t="s">
        <v>35</v>
      </c>
    </row>
    <row r="58" spans="1:91" s="6" customFormat="1" ht="22.5" customHeight="1">
      <c r="A58" s="109" t="s">
        <v>87</v>
      </c>
      <c r="B58" s="110"/>
      <c r="C58" s="111"/>
      <c r="D58" s="111"/>
      <c r="E58" s="111"/>
      <c r="F58" s="428" t="s">
        <v>103</v>
      </c>
      <c r="G58" s="428"/>
      <c r="H58" s="428"/>
      <c r="I58" s="428"/>
      <c r="J58" s="428"/>
      <c r="K58" s="111"/>
      <c r="L58" s="428" t="s">
        <v>104</v>
      </c>
      <c r="M58" s="428"/>
      <c r="N58" s="428"/>
      <c r="O58" s="428"/>
      <c r="P58" s="428"/>
      <c r="Q58" s="428"/>
      <c r="R58" s="428"/>
      <c r="S58" s="428"/>
      <c r="T58" s="428"/>
      <c r="U58" s="428"/>
      <c r="V58" s="428"/>
      <c r="W58" s="428"/>
      <c r="X58" s="428"/>
      <c r="Y58" s="428"/>
      <c r="Z58" s="428"/>
      <c r="AA58" s="428"/>
      <c r="AB58" s="428"/>
      <c r="AC58" s="428"/>
      <c r="AD58" s="428"/>
      <c r="AE58" s="428"/>
      <c r="AF58" s="428"/>
      <c r="AG58" s="426">
        <f>'1.5a - Elektroinstalace -...'!J31</f>
        <v>0</v>
      </c>
      <c r="AH58" s="427"/>
      <c r="AI58" s="427"/>
      <c r="AJ58" s="427"/>
      <c r="AK58" s="427"/>
      <c r="AL58" s="427"/>
      <c r="AM58" s="427"/>
      <c r="AN58" s="426">
        <f t="shared" si="0"/>
        <v>0</v>
      </c>
      <c r="AO58" s="427"/>
      <c r="AP58" s="427"/>
      <c r="AQ58" s="112" t="s">
        <v>88</v>
      </c>
      <c r="AR58" s="113"/>
      <c r="AS58" s="114">
        <v>0</v>
      </c>
      <c r="AT58" s="115">
        <f t="shared" si="1"/>
        <v>0</v>
      </c>
      <c r="AU58" s="116">
        <f>'1.5a - Elektroinstalace -...'!P98</f>
        <v>0</v>
      </c>
      <c r="AV58" s="115">
        <f>'1.5a - Elektroinstalace -...'!J34</f>
        <v>0</v>
      </c>
      <c r="AW58" s="115">
        <f>'1.5a - Elektroinstalace -...'!J35</f>
        <v>0</v>
      </c>
      <c r="AX58" s="115">
        <f>'1.5a - Elektroinstalace -...'!J36</f>
        <v>0</v>
      </c>
      <c r="AY58" s="115">
        <f>'1.5a - Elektroinstalace -...'!J37</f>
        <v>0</v>
      </c>
      <c r="AZ58" s="115">
        <f>'1.5a - Elektroinstalace -...'!F34</f>
        <v>0</v>
      </c>
      <c r="BA58" s="115">
        <f>'1.5a - Elektroinstalace -...'!F35</f>
        <v>0</v>
      </c>
      <c r="BB58" s="115">
        <f>'1.5a - Elektroinstalace -...'!F36</f>
        <v>0</v>
      </c>
      <c r="BC58" s="115">
        <f>'1.5a - Elektroinstalace -...'!F37</f>
        <v>0</v>
      </c>
      <c r="BD58" s="117">
        <f>'1.5a - Elektroinstalace -...'!F38</f>
        <v>0</v>
      </c>
      <c r="BT58" s="118" t="s">
        <v>105</v>
      </c>
      <c r="BV58" s="118" t="s">
        <v>81</v>
      </c>
      <c r="BW58" s="118" t="s">
        <v>106</v>
      </c>
      <c r="BX58" s="118" t="s">
        <v>102</v>
      </c>
      <c r="CL58" s="118" t="s">
        <v>35</v>
      </c>
    </row>
    <row r="59" spans="1:91" s="6" customFormat="1" ht="22.5" customHeight="1">
      <c r="A59" s="109" t="s">
        <v>87</v>
      </c>
      <c r="B59" s="110"/>
      <c r="C59" s="111"/>
      <c r="D59" s="111"/>
      <c r="E59" s="111"/>
      <c r="F59" s="428" t="s">
        <v>107</v>
      </c>
      <c r="G59" s="428"/>
      <c r="H59" s="428"/>
      <c r="I59" s="428"/>
      <c r="J59" s="428"/>
      <c r="K59" s="111"/>
      <c r="L59" s="428" t="s">
        <v>108</v>
      </c>
      <c r="M59" s="428"/>
      <c r="N59" s="428"/>
      <c r="O59" s="428"/>
      <c r="P59" s="428"/>
      <c r="Q59" s="428"/>
      <c r="R59" s="428"/>
      <c r="S59" s="428"/>
      <c r="T59" s="428"/>
      <c r="U59" s="428"/>
      <c r="V59" s="428"/>
      <c r="W59" s="428"/>
      <c r="X59" s="428"/>
      <c r="Y59" s="428"/>
      <c r="Z59" s="428"/>
      <c r="AA59" s="428"/>
      <c r="AB59" s="428"/>
      <c r="AC59" s="428"/>
      <c r="AD59" s="428"/>
      <c r="AE59" s="428"/>
      <c r="AF59" s="428"/>
      <c r="AG59" s="426">
        <f>'1.5b - Elektroinstalace -...'!J31</f>
        <v>0</v>
      </c>
      <c r="AH59" s="427"/>
      <c r="AI59" s="427"/>
      <c r="AJ59" s="427"/>
      <c r="AK59" s="427"/>
      <c r="AL59" s="427"/>
      <c r="AM59" s="427"/>
      <c r="AN59" s="426">
        <f t="shared" si="0"/>
        <v>0</v>
      </c>
      <c r="AO59" s="427"/>
      <c r="AP59" s="427"/>
      <c r="AQ59" s="112" t="s">
        <v>88</v>
      </c>
      <c r="AR59" s="113"/>
      <c r="AS59" s="114">
        <v>0</v>
      </c>
      <c r="AT59" s="115">
        <f t="shared" si="1"/>
        <v>0</v>
      </c>
      <c r="AU59" s="116">
        <f>'1.5b - Elektroinstalace -...'!P96</f>
        <v>0</v>
      </c>
      <c r="AV59" s="115">
        <f>'1.5b - Elektroinstalace -...'!J34</f>
        <v>0</v>
      </c>
      <c r="AW59" s="115">
        <f>'1.5b - Elektroinstalace -...'!J35</f>
        <v>0</v>
      </c>
      <c r="AX59" s="115">
        <f>'1.5b - Elektroinstalace -...'!J36</f>
        <v>0</v>
      </c>
      <c r="AY59" s="115">
        <f>'1.5b - Elektroinstalace -...'!J37</f>
        <v>0</v>
      </c>
      <c r="AZ59" s="115">
        <f>'1.5b - Elektroinstalace -...'!F34</f>
        <v>0</v>
      </c>
      <c r="BA59" s="115">
        <f>'1.5b - Elektroinstalace -...'!F35</f>
        <v>0</v>
      </c>
      <c r="BB59" s="115">
        <f>'1.5b - Elektroinstalace -...'!F36</f>
        <v>0</v>
      </c>
      <c r="BC59" s="115">
        <f>'1.5b - Elektroinstalace -...'!F37</f>
        <v>0</v>
      </c>
      <c r="BD59" s="117">
        <f>'1.5b - Elektroinstalace -...'!F38</f>
        <v>0</v>
      </c>
      <c r="BT59" s="118" t="s">
        <v>105</v>
      </c>
      <c r="BV59" s="118" t="s">
        <v>81</v>
      </c>
      <c r="BW59" s="118" t="s">
        <v>109</v>
      </c>
      <c r="BX59" s="118" t="s">
        <v>102</v>
      </c>
      <c r="CL59" s="118" t="s">
        <v>35</v>
      </c>
    </row>
    <row r="60" spans="1:91" s="6" customFormat="1" ht="22.5" customHeight="1">
      <c r="A60" s="109" t="s">
        <v>87</v>
      </c>
      <c r="B60" s="110"/>
      <c r="C60" s="111"/>
      <c r="D60" s="111"/>
      <c r="E60" s="428" t="s">
        <v>110</v>
      </c>
      <c r="F60" s="428"/>
      <c r="G60" s="428"/>
      <c r="H60" s="428"/>
      <c r="I60" s="428"/>
      <c r="J60" s="111"/>
      <c r="K60" s="428" t="s">
        <v>111</v>
      </c>
      <c r="L60" s="428"/>
      <c r="M60" s="428"/>
      <c r="N60" s="428"/>
      <c r="O60" s="428"/>
      <c r="P60" s="428"/>
      <c r="Q60" s="428"/>
      <c r="R60" s="428"/>
      <c r="S60" s="428"/>
      <c r="T60" s="428"/>
      <c r="U60" s="428"/>
      <c r="V60" s="428"/>
      <c r="W60" s="428"/>
      <c r="X60" s="428"/>
      <c r="Y60" s="428"/>
      <c r="Z60" s="428"/>
      <c r="AA60" s="428"/>
      <c r="AB60" s="428"/>
      <c r="AC60" s="428"/>
      <c r="AD60" s="428"/>
      <c r="AE60" s="428"/>
      <c r="AF60" s="428"/>
      <c r="AG60" s="426">
        <f>'1.6 - Vzduchotechnika'!J29</f>
        <v>0</v>
      </c>
      <c r="AH60" s="427"/>
      <c r="AI60" s="427"/>
      <c r="AJ60" s="427"/>
      <c r="AK60" s="427"/>
      <c r="AL60" s="427"/>
      <c r="AM60" s="427"/>
      <c r="AN60" s="426">
        <f t="shared" si="0"/>
        <v>0</v>
      </c>
      <c r="AO60" s="427"/>
      <c r="AP60" s="427"/>
      <c r="AQ60" s="112" t="s">
        <v>88</v>
      </c>
      <c r="AR60" s="113"/>
      <c r="AS60" s="114">
        <v>0</v>
      </c>
      <c r="AT60" s="115">
        <f t="shared" si="1"/>
        <v>0</v>
      </c>
      <c r="AU60" s="116">
        <f>'1.6 - Vzduchotechnika'!P92</f>
        <v>0</v>
      </c>
      <c r="AV60" s="115">
        <f>'1.6 - Vzduchotechnika'!J32</f>
        <v>0</v>
      </c>
      <c r="AW60" s="115">
        <f>'1.6 - Vzduchotechnika'!J33</f>
        <v>0</v>
      </c>
      <c r="AX60" s="115">
        <f>'1.6 - Vzduchotechnika'!J34</f>
        <v>0</v>
      </c>
      <c r="AY60" s="115">
        <f>'1.6 - Vzduchotechnika'!J35</f>
        <v>0</v>
      </c>
      <c r="AZ60" s="115">
        <f>'1.6 - Vzduchotechnika'!F32</f>
        <v>0</v>
      </c>
      <c r="BA60" s="115">
        <f>'1.6 - Vzduchotechnika'!F33</f>
        <v>0</v>
      </c>
      <c r="BB60" s="115">
        <f>'1.6 - Vzduchotechnika'!F34</f>
        <v>0</v>
      </c>
      <c r="BC60" s="115">
        <f>'1.6 - Vzduchotechnika'!F35</f>
        <v>0</v>
      </c>
      <c r="BD60" s="117">
        <f>'1.6 - Vzduchotechnika'!F36</f>
        <v>0</v>
      </c>
      <c r="BT60" s="118" t="s">
        <v>89</v>
      </c>
      <c r="BV60" s="118" t="s">
        <v>81</v>
      </c>
      <c r="BW60" s="118" t="s">
        <v>112</v>
      </c>
      <c r="BX60" s="118" t="s">
        <v>85</v>
      </c>
      <c r="CL60" s="118" t="s">
        <v>35</v>
      </c>
    </row>
    <row r="61" spans="1:91" s="5" customFormat="1" ht="37.5" customHeight="1">
      <c r="B61" s="99"/>
      <c r="C61" s="100"/>
      <c r="D61" s="425" t="s">
        <v>89</v>
      </c>
      <c r="E61" s="425"/>
      <c r="F61" s="425"/>
      <c r="G61" s="425"/>
      <c r="H61" s="425"/>
      <c r="I61" s="101"/>
      <c r="J61" s="425" t="s">
        <v>113</v>
      </c>
      <c r="K61" s="425"/>
      <c r="L61" s="425"/>
      <c r="M61" s="425"/>
      <c r="N61" s="425"/>
      <c r="O61" s="425"/>
      <c r="P61" s="425"/>
      <c r="Q61" s="425"/>
      <c r="R61" s="425"/>
      <c r="S61" s="425"/>
      <c r="T61" s="425"/>
      <c r="U61" s="425"/>
      <c r="V61" s="425"/>
      <c r="W61" s="425"/>
      <c r="X61" s="425"/>
      <c r="Y61" s="425"/>
      <c r="Z61" s="425"/>
      <c r="AA61" s="425"/>
      <c r="AB61" s="425"/>
      <c r="AC61" s="425"/>
      <c r="AD61" s="425"/>
      <c r="AE61" s="425"/>
      <c r="AF61" s="425"/>
      <c r="AG61" s="424">
        <f>ROUND(SUM(AG62:AG66),2)</f>
        <v>0</v>
      </c>
      <c r="AH61" s="423"/>
      <c r="AI61" s="423"/>
      <c r="AJ61" s="423"/>
      <c r="AK61" s="423"/>
      <c r="AL61" s="423"/>
      <c r="AM61" s="423"/>
      <c r="AN61" s="422">
        <f t="shared" si="0"/>
        <v>0</v>
      </c>
      <c r="AO61" s="423"/>
      <c r="AP61" s="423"/>
      <c r="AQ61" s="102" t="s">
        <v>84</v>
      </c>
      <c r="AR61" s="103"/>
      <c r="AS61" s="104">
        <f>ROUND(SUM(AS62:AS66),2)</f>
        <v>0</v>
      </c>
      <c r="AT61" s="105">
        <f t="shared" si="1"/>
        <v>0</v>
      </c>
      <c r="AU61" s="106">
        <f>ROUND(SUM(AU62:AU66),5)</f>
        <v>0</v>
      </c>
      <c r="AV61" s="105">
        <f>ROUND(AZ61*L26,2)</f>
        <v>0</v>
      </c>
      <c r="AW61" s="105">
        <f>ROUND(BA61*L27,2)</f>
        <v>0</v>
      </c>
      <c r="AX61" s="105">
        <f>ROUND(BB61*L26,2)</f>
        <v>0</v>
      </c>
      <c r="AY61" s="105">
        <f>ROUND(BC61*L27,2)</f>
        <v>0</v>
      </c>
      <c r="AZ61" s="105">
        <f>ROUND(SUM(AZ62:AZ66),2)</f>
        <v>0</v>
      </c>
      <c r="BA61" s="105">
        <f>ROUND(SUM(BA62:BA66),2)</f>
        <v>0</v>
      </c>
      <c r="BB61" s="105">
        <f>ROUND(SUM(BB62:BB66),2)</f>
        <v>0</v>
      </c>
      <c r="BC61" s="105">
        <f>ROUND(SUM(BC62:BC66),2)</f>
        <v>0</v>
      </c>
      <c r="BD61" s="107">
        <f>ROUND(SUM(BD62:BD66),2)</f>
        <v>0</v>
      </c>
      <c r="BS61" s="108" t="s">
        <v>78</v>
      </c>
      <c r="BT61" s="108" t="s">
        <v>24</v>
      </c>
      <c r="BV61" s="108" t="s">
        <v>81</v>
      </c>
      <c r="BW61" s="108" t="s">
        <v>114</v>
      </c>
      <c r="BX61" s="108" t="s">
        <v>7</v>
      </c>
      <c r="CL61" s="108" t="s">
        <v>35</v>
      </c>
    </row>
    <row r="62" spans="1:91" s="6" customFormat="1" ht="34.5" customHeight="1">
      <c r="A62" s="109" t="s">
        <v>87</v>
      </c>
      <c r="B62" s="110"/>
      <c r="C62" s="111"/>
      <c r="D62" s="111"/>
      <c r="E62" s="428" t="s">
        <v>89</v>
      </c>
      <c r="F62" s="428"/>
      <c r="G62" s="428"/>
      <c r="H62" s="428"/>
      <c r="I62" s="428"/>
      <c r="J62" s="111"/>
      <c r="K62" s="428" t="s">
        <v>113</v>
      </c>
      <c r="L62" s="428"/>
      <c r="M62" s="428"/>
      <c r="N62" s="428"/>
      <c r="O62" s="428"/>
      <c r="P62" s="428"/>
      <c r="Q62" s="428"/>
      <c r="R62" s="428"/>
      <c r="S62" s="428"/>
      <c r="T62" s="428"/>
      <c r="U62" s="428"/>
      <c r="V62" s="428"/>
      <c r="W62" s="428"/>
      <c r="X62" s="428"/>
      <c r="Y62" s="428"/>
      <c r="Z62" s="428"/>
      <c r="AA62" s="428"/>
      <c r="AB62" s="428"/>
      <c r="AC62" s="428"/>
      <c r="AD62" s="428"/>
      <c r="AE62" s="428"/>
      <c r="AF62" s="428"/>
      <c r="AG62" s="426">
        <f>'2 - SO 02 - 1.etapa rekon...'!J27</f>
        <v>0</v>
      </c>
      <c r="AH62" s="427"/>
      <c r="AI62" s="427"/>
      <c r="AJ62" s="427"/>
      <c r="AK62" s="427"/>
      <c r="AL62" s="427"/>
      <c r="AM62" s="427"/>
      <c r="AN62" s="426">
        <f t="shared" si="0"/>
        <v>0</v>
      </c>
      <c r="AO62" s="427"/>
      <c r="AP62" s="427"/>
      <c r="AQ62" s="112" t="s">
        <v>88</v>
      </c>
      <c r="AR62" s="113"/>
      <c r="AS62" s="114">
        <v>0</v>
      </c>
      <c r="AT62" s="115">
        <f t="shared" si="1"/>
        <v>0</v>
      </c>
      <c r="AU62" s="116">
        <f>'2 - SO 02 - 1.etapa rekon...'!P92</f>
        <v>0</v>
      </c>
      <c r="AV62" s="115">
        <f>'2 - SO 02 - 1.etapa rekon...'!J30</f>
        <v>0</v>
      </c>
      <c r="AW62" s="115">
        <f>'2 - SO 02 - 1.etapa rekon...'!J31</f>
        <v>0</v>
      </c>
      <c r="AX62" s="115">
        <f>'2 - SO 02 - 1.etapa rekon...'!J32</f>
        <v>0</v>
      </c>
      <c r="AY62" s="115">
        <f>'2 - SO 02 - 1.etapa rekon...'!J33</f>
        <v>0</v>
      </c>
      <c r="AZ62" s="115">
        <f>'2 - SO 02 - 1.etapa rekon...'!F30</f>
        <v>0</v>
      </c>
      <c r="BA62" s="115">
        <f>'2 - SO 02 - 1.etapa rekon...'!F31</f>
        <v>0</v>
      </c>
      <c r="BB62" s="115">
        <f>'2 - SO 02 - 1.etapa rekon...'!F32</f>
        <v>0</v>
      </c>
      <c r="BC62" s="115">
        <f>'2 - SO 02 - 1.etapa rekon...'!F33</f>
        <v>0</v>
      </c>
      <c r="BD62" s="117">
        <f>'2 - SO 02 - 1.etapa rekon...'!F34</f>
        <v>0</v>
      </c>
      <c r="BT62" s="118" t="s">
        <v>89</v>
      </c>
      <c r="BU62" s="118" t="s">
        <v>90</v>
      </c>
      <c r="BV62" s="118" t="s">
        <v>81</v>
      </c>
      <c r="BW62" s="118" t="s">
        <v>114</v>
      </c>
      <c r="BX62" s="118" t="s">
        <v>7</v>
      </c>
      <c r="CL62" s="118" t="s">
        <v>35</v>
      </c>
      <c r="CM62" s="118" t="s">
        <v>89</v>
      </c>
    </row>
    <row r="63" spans="1:91" s="6" customFormat="1" ht="22.5" customHeight="1">
      <c r="A63" s="109" t="s">
        <v>87</v>
      </c>
      <c r="B63" s="110"/>
      <c r="C63" s="111"/>
      <c r="D63" s="111"/>
      <c r="E63" s="428" t="s">
        <v>115</v>
      </c>
      <c r="F63" s="428"/>
      <c r="G63" s="428"/>
      <c r="H63" s="428"/>
      <c r="I63" s="428"/>
      <c r="J63" s="111"/>
      <c r="K63" s="428" t="s">
        <v>111</v>
      </c>
      <c r="L63" s="428"/>
      <c r="M63" s="428"/>
      <c r="N63" s="428"/>
      <c r="O63" s="428"/>
      <c r="P63" s="428"/>
      <c r="Q63" s="428"/>
      <c r="R63" s="428"/>
      <c r="S63" s="428"/>
      <c r="T63" s="428"/>
      <c r="U63" s="428"/>
      <c r="V63" s="428"/>
      <c r="W63" s="428"/>
      <c r="X63" s="428"/>
      <c r="Y63" s="428"/>
      <c r="Z63" s="428"/>
      <c r="AA63" s="428"/>
      <c r="AB63" s="428"/>
      <c r="AC63" s="428"/>
      <c r="AD63" s="428"/>
      <c r="AE63" s="428"/>
      <c r="AF63" s="428"/>
      <c r="AG63" s="426">
        <f>'2.1 - Vzduchotechnika'!J29</f>
        <v>0</v>
      </c>
      <c r="AH63" s="427"/>
      <c r="AI63" s="427"/>
      <c r="AJ63" s="427"/>
      <c r="AK63" s="427"/>
      <c r="AL63" s="427"/>
      <c r="AM63" s="427"/>
      <c r="AN63" s="426">
        <f t="shared" si="0"/>
        <v>0</v>
      </c>
      <c r="AO63" s="427"/>
      <c r="AP63" s="427"/>
      <c r="AQ63" s="112" t="s">
        <v>88</v>
      </c>
      <c r="AR63" s="113"/>
      <c r="AS63" s="114">
        <v>0</v>
      </c>
      <c r="AT63" s="115">
        <f t="shared" si="1"/>
        <v>0</v>
      </c>
      <c r="AU63" s="116">
        <f>'2.1 - Vzduchotechnika'!P87</f>
        <v>0</v>
      </c>
      <c r="AV63" s="115">
        <f>'2.1 - Vzduchotechnika'!J32</f>
        <v>0</v>
      </c>
      <c r="AW63" s="115">
        <f>'2.1 - Vzduchotechnika'!J33</f>
        <v>0</v>
      </c>
      <c r="AX63" s="115">
        <f>'2.1 - Vzduchotechnika'!J34</f>
        <v>0</v>
      </c>
      <c r="AY63" s="115">
        <f>'2.1 - Vzduchotechnika'!J35</f>
        <v>0</v>
      </c>
      <c r="AZ63" s="115">
        <f>'2.1 - Vzduchotechnika'!F32</f>
        <v>0</v>
      </c>
      <c r="BA63" s="115">
        <f>'2.1 - Vzduchotechnika'!F33</f>
        <v>0</v>
      </c>
      <c r="BB63" s="115">
        <f>'2.1 - Vzduchotechnika'!F34</f>
        <v>0</v>
      </c>
      <c r="BC63" s="115">
        <f>'2.1 - Vzduchotechnika'!F35</f>
        <v>0</v>
      </c>
      <c r="BD63" s="117">
        <f>'2.1 - Vzduchotechnika'!F36</f>
        <v>0</v>
      </c>
      <c r="BT63" s="118" t="s">
        <v>89</v>
      </c>
      <c r="BV63" s="118" t="s">
        <v>81</v>
      </c>
      <c r="BW63" s="118" t="s">
        <v>116</v>
      </c>
      <c r="BX63" s="118" t="s">
        <v>114</v>
      </c>
      <c r="CL63" s="118" t="s">
        <v>35</v>
      </c>
    </row>
    <row r="64" spans="1:91" s="6" customFormat="1" ht="22.5" customHeight="1">
      <c r="A64" s="109" t="s">
        <v>87</v>
      </c>
      <c r="B64" s="110"/>
      <c r="C64" s="111"/>
      <c r="D64" s="111"/>
      <c r="E64" s="428" t="s">
        <v>117</v>
      </c>
      <c r="F64" s="428"/>
      <c r="G64" s="428"/>
      <c r="H64" s="428"/>
      <c r="I64" s="428"/>
      <c r="J64" s="111"/>
      <c r="K64" s="428" t="s">
        <v>118</v>
      </c>
      <c r="L64" s="428"/>
      <c r="M64" s="428"/>
      <c r="N64" s="428"/>
      <c r="O64" s="428"/>
      <c r="P64" s="428"/>
      <c r="Q64" s="428"/>
      <c r="R64" s="428"/>
      <c r="S64" s="428"/>
      <c r="T64" s="428"/>
      <c r="U64" s="428"/>
      <c r="V64" s="428"/>
      <c r="W64" s="428"/>
      <c r="X64" s="428"/>
      <c r="Y64" s="428"/>
      <c r="Z64" s="428"/>
      <c r="AA64" s="428"/>
      <c r="AB64" s="428"/>
      <c r="AC64" s="428"/>
      <c r="AD64" s="428"/>
      <c r="AE64" s="428"/>
      <c r="AF64" s="428"/>
      <c r="AG64" s="426">
        <f>'2.2 - Elektroinstalace - ...'!J29</f>
        <v>0</v>
      </c>
      <c r="AH64" s="427"/>
      <c r="AI64" s="427"/>
      <c r="AJ64" s="427"/>
      <c r="AK64" s="427"/>
      <c r="AL64" s="427"/>
      <c r="AM64" s="427"/>
      <c r="AN64" s="426">
        <f t="shared" si="0"/>
        <v>0</v>
      </c>
      <c r="AO64" s="427"/>
      <c r="AP64" s="427"/>
      <c r="AQ64" s="112" t="s">
        <v>88</v>
      </c>
      <c r="AR64" s="113"/>
      <c r="AS64" s="114">
        <v>0</v>
      </c>
      <c r="AT64" s="115">
        <f t="shared" si="1"/>
        <v>0</v>
      </c>
      <c r="AU64" s="116">
        <f>'2.2 - Elektroinstalace - ...'!P89</f>
        <v>0</v>
      </c>
      <c r="AV64" s="115">
        <f>'2.2 - Elektroinstalace - ...'!J32</f>
        <v>0</v>
      </c>
      <c r="AW64" s="115">
        <f>'2.2 - Elektroinstalace - ...'!J33</f>
        <v>0</v>
      </c>
      <c r="AX64" s="115">
        <f>'2.2 - Elektroinstalace - ...'!J34</f>
        <v>0</v>
      </c>
      <c r="AY64" s="115">
        <f>'2.2 - Elektroinstalace - ...'!J35</f>
        <v>0</v>
      </c>
      <c r="AZ64" s="115">
        <f>'2.2 - Elektroinstalace - ...'!F32</f>
        <v>0</v>
      </c>
      <c r="BA64" s="115">
        <f>'2.2 - Elektroinstalace - ...'!F33</f>
        <v>0</v>
      </c>
      <c r="BB64" s="115">
        <f>'2.2 - Elektroinstalace - ...'!F34</f>
        <v>0</v>
      </c>
      <c r="BC64" s="115">
        <f>'2.2 - Elektroinstalace - ...'!F35</f>
        <v>0</v>
      </c>
      <c r="BD64" s="117">
        <f>'2.2 - Elektroinstalace - ...'!F36</f>
        <v>0</v>
      </c>
      <c r="BT64" s="118" t="s">
        <v>89</v>
      </c>
      <c r="BV64" s="118" t="s">
        <v>81</v>
      </c>
      <c r="BW64" s="118" t="s">
        <v>119</v>
      </c>
      <c r="BX64" s="118" t="s">
        <v>114</v>
      </c>
      <c r="CL64" s="118" t="s">
        <v>35</v>
      </c>
    </row>
    <row r="65" spans="1:91" s="6" customFormat="1" ht="22.5" customHeight="1">
      <c r="A65" s="109" t="s">
        <v>87</v>
      </c>
      <c r="B65" s="110"/>
      <c r="C65" s="111"/>
      <c r="D65" s="111"/>
      <c r="E65" s="428" t="s">
        <v>120</v>
      </c>
      <c r="F65" s="428"/>
      <c r="G65" s="428"/>
      <c r="H65" s="428"/>
      <c r="I65" s="428"/>
      <c r="J65" s="111"/>
      <c r="K65" s="428" t="s">
        <v>121</v>
      </c>
      <c r="L65" s="428"/>
      <c r="M65" s="428"/>
      <c r="N65" s="428"/>
      <c r="O65" s="428"/>
      <c r="P65" s="428"/>
      <c r="Q65" s="428"/>
      <c r="R65" s="428"/>
      <c r="S65" s="428"/>
      <c r="T65" s="428"/>
      <c r="U65" s="428"/>
      <c r="V65" s="428"/>
      <c r="W65" s="428"/>
      <c r="X65" s="428"/>
      <c r="Y65" s="428"/>
      <c r="Z65" s="428"/>
      <c r="AA65" s="428"/>
      <c r="AB65" s="428"/>
      <c r="AC65" s="428"/>
      <c r="AD65" s="428"/>
      <c r="AE65" s="428"/>
      <c r="AF65" s="428"/>
      <c r="AG65" s="426">
        <f>'2.3 - Plynovod a topení'!J29</f>
        <v>0</v>
      </c>
      <c r="AH65" s="427"/>
      <c r="AI65" s="427"/>
      <c r="AJ65" s="427"/>
      <c r="AK65" s="427"/>
      <c r="AL65" s="427"/>
      <c r="AM65" s="427"/>
      <c r="AN65" s="426">
        <f t="shared" si="0"/>
        <v>0</v>
      </c>
      <c r="AO65" s="427"/>
      <c r="AP65" s="427"/>
      <c r="AQ65" s="112" t="s">
        <v>88</v>
      </c>
      <c r="AR65" s="113"/>
      <c r="AS65" s="114">
        <v>0</v>
      </c>
      <c r="AT65" s="115">
        <f t="shared" si="1"/>
        <v>0</v>
      </c>
      <c r="AU65" s="116">
        <f>'2.3 - Plynovod a topení'!P98</f>
        <v>0</v>
      </c>
      <c r="AV65" s="115">
        <f>'2.3 - Plynovod a topení'!J32</f>
        <v>0</v>
      </c>
      <c r="AW65" s="115">
        <f>'2.3 - Plynovod a topení'!J33</f>
        <v>0</v>
      </c>
      <c r="AX65" s="115">
        <f>'2.3 - Plynovod a topení'!J34</f>
        <v>0</v>
      </c>
      <c r="AY65" s="115">
        <f>'2.3 - Plynovod a topení'!J35</f>
        <v>0</v>
      </c>
      <c r="AZ65" s="115">
        <f>'2.3 - Plynovod a topení'!F32</f>
        <v>0</v>
      </c>
      <c r="BA65" s="115">
        <f>'2.3 - Plynovod a topení'!F33</f>
        <v>0</v>
      </c>
      <c r="BB65" s="115">
        <f>'2.3 - Plynovod a topení'!F34</f>
        <v>0</v>
      </c>
      <c r="BC65" s="115">
        <f>'2.3 - Plynovod a topení'!F35</f>
        <v>0</v>
      </c>
      <c r="BD65" s="117">
        <f>'2.3 - Plynovod a topení'!F36</f>
        <v>0</v>
      </c>
      <c r="BT65" s="118" t="s">
        <v>89</v>
      </c>
      <c r="BV65" s="118" t="s">
        <v>81</v>
      </c>
      <c r="BW65" s="118" t="s">
        <v>122</v>
      </c>
      <c r="BX65" s="118" t="s">
        <v>114</v>
      </c>
      <c r="CL65" s="118" t="s">
        <v>35</v>
      </c>
    </row>
    <row r="66" spans="1:91" s="6" customFormat="1" ht="22.5" customHeight="1">
      <c r="A66" s="109" t="s">
        <v>87</v>
      </c>
      <c r="B66" s="110"/>
      <c r="C66" s="111"/>
      <c r="D66" s="111"/>
      <c r="E66" s="428" t="s">
        <v>123</v>
      </c>
      <c r="F66" s="428"/>
      <c r="G66" s="428"/>
      <c r="H66" s="428"/>
      <c r="I66" s="428"/>
      <c r="J66" s="111"/>
      <c r="K66" s="428" t="s">
        <v>124</v>
      </c>
      <c r="L66" s="428"/>
      <c r="M66" s="428"/>
      <c r="N66" s="428"/>
      <c r="O66" s="428"/>
      <c r="P66" s="428"/>
      <c r="Q66" s="428"/>
      <c r="R66" s="428"/>
      <c r="S66" s="428"/>
      <c r="T66" s="428"/>
      <c r="U66" s="428"/>
      <c r="V66" s="428"/>
      <c r="W66" s="428"/>
      <c r="X66" s="428"/>
      <c r="Y66" s="428"/>
      <c r="Z66" s="428"/>
      <c r="AA66" s="428"/>
      <c r="AB66" s="428"/>
      <c r="AC66" s="428"/>
      <c r="AD66" s="428"/>
      <c r="AE66" s="428"/>
      <c r="AF66" s="428"/>
      <c r="AG66" s="426">
        <f>'2.4 - ZTI - etapa 1'!J29</f>
        <v>0</v>
      </c>
      <c r="AH66" s="427"/>
      <c r="AI66" s="427"/>
      <c r="AJ66" s="427"/>
      <c r="AK66" s="427"/>
      <c r="AL66" s="427"/>
      <c r="AM66" s="427"/>
      <c r="AN66" s="426">
        <f t="shared" si="0"/>
        <v>0</v>
      </c>
      <c r="AO66" s="427"/>
      <c r="AP66" s="427"/>
      <c r="AQ66" s="112" t="s">
        <v>88</v>
      </c>
      <c r="AR66" s="113"/>
      <c r="AS66" s="114">
        <v>0</v>
      </c>
      <c r="AT66" s="115">
        <f t="shared" si="1"/>
        <v>0</v>
      </c>
      <c r="AU66" s="116">
        <f>'2.4 - ZTI - etapa 1'!P94</f>
        <v>0</v>
      </c>
      <c r="AV66" s="115">
        <f>'2.4 - ZTI - etapa 1'!J32</f>
        <v>0</v>
      </c>
      <c r="AW66" s="115">
        <f>'2.4 - ZTI - etapa 1'!J33</f>
        <v>0</v>
      </c>
      <c r="AX66" s="115">
        <f>'2.4 - ZTI - etapa 1'!J34</f>
        <v>0</v>
      </c>
      <c r="AY66" s="115">
        <f>'2.4 - ZTI - etapa 1'!J35</f>
        <v>0</v>
      </c>
      <c r="AZ66" s="115">
        <f>'2.4 - ZTI - etapa 1'!F32</f>
        <v>0</v>
      </c>
      <c r="BA66" s="115">
        <f>'2.4 - ZTI - etapa 1'!F33</f>
        <v>0</v>
      </c>
      <c r="BB66" s="115">
        <f>'2.4 - ZTI - etapa 1'!F34</f>
        <v>0</v>
      </c>
      <c r="BC66" s="115">
        <f>'2.4 - ZTI - etapa 1'!F35</f>
        <v>0</v>
      </c>
      <c r="BD66" s="117">
        <f>'2.4 - ZTI - etapa 1'!F36</f>
        <v>0</v>
      </c>
      <c r="BT66" s="118" t="s">
        <v>89</v>
      </c>
      <c r="BV66" s="118" t="s">
        <v>81</v>
      </c>
      <c r="BW66" s="118" t="s">
        <v>125</v>
      </c>
      <c r="BX66" s="118" t="s">
        <v>114</v>
      </c>
      <c r="CL66" s="118" t="s">
        <v>35</v>
      </c>
    </row>
    <row r="67" spans="1:91" s="5" customFormat="1" ht="37.5" customHeight="1">
      <c r="A67" s="109" t="s">
        <v>87</v>
      </c>
      <c r="B67" s="99"/>
      <c r="C67" s="100"/>
      <c r="D67" s="425" t="s">
        <v>105</v>
      </c>
      <c r="E67" s="425"/>
      <c r="F67" s="425"/>
      <c r="G67" s="425"/>
      <c r="H67" s="425"/>
      <c r="I67" s="101"/>
      <c r="J67" s="425" t="s">
        <v>126</v>
      </c>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2">
        <f>'3 - SO 03 - Odstranění čá...'!J27</f>
        <v>0</v>
      </c>
      <c r="AH67" s="423"/>
      <c r="AI67" s="423"/>
      <c r="AJ67" s="423"/>
      <c r="AK67" s="423"/>
      <c r="AL67" s="423"/>
      <c r="AM67" s="423"/>
      <c r="AN67" s="422">
        <f t="shared" si="0"/>
        <v>0</v>
      </c>
      <c r="AO67" s="423"/>
      <c r="AP67" s="423"/>
      <c r="AQ67" s="102" t="s">
        <v>84</v>
      </c>
      <c r="AR67" s="103"/>
      <c r="AS67" s="119">
        <v>0</v>
      </c>
      <c r="AT67" s="120">
        <f t="shared" si="1"/>
        <v>0</v>
      </c>
      <c r="AU67" s="121">
        <f>'3 - SO 03 - Odstranění čá...'!P83</f>
        <v>0</v>
      </c>
      <c r="AV67" s="120">
        <f>'3 - SO 03 - Odstranění čá...'!J30</f>
        <v>0</v>
      </c>
      <c r="AW67" s="120">
        <f>'3 - SO 03 - Odstranění čá...'!J31</f>
        <v>0</v>
      </c>
      <c r="AX67" s="120">
        <f>'3 - SO 03 - Odstranění čá...'!J32</f>
        <v>0</v>
      </c>
      <c r="AY67" s="120">
        <f>'3 - SO 03 - Odstranění čá...'!J33</f>
        <v>0</v>
      </c>
      <c r="AZ67" s="120">
        <f>'3 - SO 03 - Odstranění čá...'!F30</f>
        <v>0</v>
      </c>
      <c r="BA67" s="120">
        <f>'3 - SO 03 - Odstranění čá...'!F31</f>
        <v>0</v>
      </c>
      <c r="BB67" s="120">
        <f>'3 - SO 03 - Odstranění čá...'!F32</f>
        <v>0</v>
      </c>
      <c r="BC67" s="120">
        <f>'3 - SO 03 - Odstranění čá...'!F33</f>
        <v>0</v>
      </c>
      <c r="BD67" s="122">
        <f>'3 - SO 03 - Odstranění čá...'!F34</f>
        <v>0</v>
      </c>
      <c r="BT67" s="108" t="s">
        <v>24</v>
      </c>
      <c r="BV67" s="108" t="s">
        <v>81</v>
      </c>
      <c r="BW67" s="108" t="s">
        <v>127</v>
      </c>
      <c r="BX67" s="108" t="s">
        <v>7</v>
      </c>
      <c r="CL67" s="108" t="s">
        <v>35</v>
      </c>
      <c r="CM67" s="108" t="s">
        <v>89</v>
      </c>
    </row>
    <row r="68" spans="1:91" s="1" customFormat="1" ht="30" customHeight="1">
      <c r="B68" s="44"/>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4"/>
    </row>
    <row r="69" spans="1:91" s="1" customFormat="1" ht="6.95" customHeight="1">
      <c r="B69" s="59"/>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4"/>
    </row>
  </sheetData>
  <sheetProtection password="CC35" sheet="1" objects="1" scenarios="1" formatCells="0" formatColumns="0" formatRows="0" sort="0" autoFilter="0"/>
  <mergeCells count="101">
    <mergeCell ref="AN67:AP67"/>
    <mergeCell ref="AG67:AM67"/>
    <mergeCell ref="D67:H67"/>
    <mergeCell ref="J67:AF67"/>
    <mergeCell ref="AG51:AM51"/>
    <mergeCell ref="AN51:AP51"/>
    <mergeCell ref="AR2:BE2"/>
    <mergeCell ref="AN64:AP64"/>
    <mergeCell ref="AG64:AM64"/>
    <mergeCell ref="E64:I64"/>
    <mergeCell ref="K64:AF64"/>
    <mergeCell ref="AN65:AP65"/>
    <mergeCell ref="AG65:AM65"/>
    <mergeCell ref="E65:I65"/>
    <mergeCell ref="K65:AF65"/>
    <mergeCell ref="AN66:AP66"/>
    <mergeCell ref="AG66:AM66"/>
    <mergeCell ref="E66:I66"/>
    <mergeCell ref="K66:AF66"/>
    <mergeCell ref="AN61:AP61"/>
    <mergeCell ref="AG61:AM61"/>
    <mergeCell ref="D61:H61"/>
    <mergeCell ref="J61:AF61"/>
    <mergeCell ref="AN62:AP62"/>
    <mergeCell ref="AG62:AM62"/>
    <mergeCell ref="E62:I62"/>
    <mergeCell ref="K62:AF62"/>
    <mergeCell ref="AN63:AP63"/>
    <mergeCell ref="AG63:AM63"/>
    <mergeCell ref="E63:I63"/>
    <mergeCell ref="K63:AF63"/>
    <mergeCell ref="AN58:AP58"/>
    <mergeCell ref="AG58:AM58"/>
    <mergeCell ref="F58:J58"/>
    <mergeCell ref="L58:AF58"/>
    <mergeCell ref="AN59:AP59"/>
    <mergeCell ref="AG59:AM59"/>
    <mergeCell ref="F59:J59"/>
    <mergeCell ref="L59:AF59"/>
    <mergeCell ref="AN60:AP60"/>
    <mergeCell ref="AG60:AM60"/>
    <mergeCell ref="E60:I60"/>
    <mergeCell ref="K60:AF60"/>
    <mergeCell ref="AN55:AP55"/>
    <mergeCell ref="AG55:AM55"/>
    <mergeCell ref="E55:I55"/>
    <mergeCell ref="K55:AF55"/>
    <mergeCell ref="AN56:AP56"/>
    <mergeCell ref="AG56:AM56"/>
    <mergeCell ref="E56:I56"/>
    <mergeCell ref="K56:AF56"/>
    <mergeCell ref="AN57:AP57"/>
    <mergeCell ref="AG57:AM57"/>
    <mergeCell ref="E57:I57"/>
    <mergeCell ref="K57:AF57"/>
    <mergeCell ref="AN52:AP52"/>
    <mergeCell ref="AG52:AM52"/>
    <mergeCell ref="D52:H52"/>
    <mergeCell ref="J52:AF52"/>
    <mergeCell ref="AN53:AP53"/>
    <mergeCell ref="AG53:AM53"/>
    <mergeCell ref="E53:I53"/>
    <mergeCell ref="K53:AF53"/>
    <mergeCell ref="AN54:AP54"/>
    <mergeCell ref="AG54:AM54"/>
    <mergeCell ref="E54:I54"/>
    <mergeCell ref="K54:AF54"/>
    <mergeCell ref="X32:AB32"/>
    <mergeCell ref="AK32:AO32"/>
    <mergeCell ref="L42:AO42"/>
    <mergeCell ref="AM44:AN44"/>
    <mergeCell ref="AM46:AP46"/>
    <mergeCell ref="AS46:AT48"/>
    <mergeCell ref="C49:G49"/>
    <mergeCell ref="I49:AF49"/>
    <mergeCell ref="AG49:AM49"/>
    <mergeCell ref="AN49:AP4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s>
  <hyperlinks>
    <hyperlink ref="K1:S1" location="C2" display="1) Rekapitulace stavby"/>
    <hyperlink ref="W1:AI1" location="C51" display="2) Rekapitulace objektů stavby a soupisů prací"/>
    <hyperlink ref="A53" location="'1 - SO 01 - Stavební úpra...'!C2" display="/"/>
    <hyperlink ref="A54" location="'1.2 - Venkovní kanalizace'!C2" display="/"/>
    <hyperlink ref="A55" location="'1.3 - ZTI'!C2" display="/"/>
    <hyperlink ref="A56" location="'1.4 - Topení'!C2" display="/"/>
    <hyperlink ref="A58" location="'1.5a - Elektroinstalace -...'!C2" display="/"/>
    <hyperlink ref="A59" location="'1.5b - Elektroinstalace -...'!C2" display="/"/>
    <hyperlink ref="A60" location="'1.6 - Vzduchotechnika'!C2" display="/"/>
    <hyperlink ref="A62" location="'2 - SO 02 - 1.etapa rekon...'!C2" display="/"/>
    <hyperlink ref="A63" location="'2.1 - Vzduchotechnika'!C2" display="/"/>
    <hyperlink ref="A64" location="'2.2 - Elektroinstalace - ...'!C2" display="/"/>
    <hyperlink ref="A65" location="'2.3 - Plynovod a topení'!C2" display="/"/>
    <hyperlink ref="A66" location="'2.4 - ZTI - etapa 1'!C2" display="/"/>
    <hyperlink ref="A67" location="'3 - SO 03 - Odstranění čá...'!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BR11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116</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2879</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3192</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26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ROUND(J87,2)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ROUND(SUM(BE87:BE112), 2)</f>
        <v>0</v>
      </c>
      <c r="G32" s="45"/>
      <c r="H32" s="45"/>
      <c r="I32" s="143">
        <v>0.21</v>
      </c>
      <c r="J32" s="142">
        <f>ROUND(ROUND((SUM(BE87:BE112)), 2)*I32, 2)</f>
        <v>0</v>
      </c>
      <c r="K32" s="48"/>
    </row>
    <row r="33" spans="2:11" s="1" customFormat="1" ht="14.45" customHeight="1">
      <c r="B33" s="44"/>
      <c r="C33" s="45"/>
      <c r="D33" s="45"/>
      <c r="E33" s="52" t="s">
        <v>51</v>
      </c>
      <c r="F33" s="142">
        <f>ROUND(SUM(BF87:BF112), 2)</f>
        <v>0</v>
      </c>
      <c r="G33" s="45"/>
      <c r="H33" s="45"/>
      <c r="I33" s="143">
        <v>0.15</v>
      </c>
      <c r="J33" s="142">
        <f>ROUND(ROUND((SUM(BF87:BF112)), 2)*I33, 2)</f>
        <v>0</v>
      </c>
      <c r="K33" s="48"/>
    </row>
    <row r="34" spans="2:11" s="1" customFormat="1" ht="14.45" hidden="1" customHeight="1">
      <c r="B34" s="44"/>
      <c r="C34" s="45"/>
      <c r="D34" s="45"/>
      <c r="E34" s="52" t="s">
        <v>52</v>
      </c>
      <c r="F34" s="142">
        <f>ROUND(SUM(BG87:BG112), 2)</f>
        <v>0</v>
      </c>
      <c r="G34" s="45"/>
      <c r="H34" s="45"/>
      <c r="I34" s="143">
        <v>0.21</v>
      </c>
      <c r="J34" s="142">
        <v>0</v>
      </c>
      <c r="K34" s="48"/>
    </row>
    <row r="35" spans="2:11" s="1" customFormat="1" ht="14.45" hidden="1" customHeight="1">
      <c r="B35" s="44"/>
      <c r="C35" s="45"/>
      <c r="D35" s="45"/>
      <c r="E35" s="52" t="s">
        <v>53</v>
      </c>
      <c r="F35" s="142">
        <f>ROUND(SUM(BH87:BH112), 2)</f>
        <v>0</v>
      </c>
      <c r="G35" s="45"/>
      <c r="H35" s="45"/>
      <c r="I35" s="143">
        <v>0.15</v>
      </c>
      <c r="J35" s="142">
        <v>0</v>
      </c>
      <c r="K35" s="48"/>
    </row>
    <row r="36" spans="2:11" s="1" customFormat="1" ht="14.45" hidden="1" customHeight="1">
      <c r="B36" s="44"/>
      <c r="C36" s="45"/>
      <c r="D36" s="45"/>
      <c r="E36" s="52" t="s">
        <v>54</v>
      </c>
      <c r="F36" s="142">
        <f>ROUND(SUM(BI87:BI112),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2879</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2.1 - Vzduchotechnika</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 1</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J87</f>
        <v>0</v>
      </c>
      <c r="K60" s="48"/>
      <c r="AU60" s="26" t="s">
        <v>142</v>
      </c>
    </row>
    <row r="61" spans="2:47" s="8" customFormat="1" ht="24.95" customHeight="1">
      <c r="B61" s="161"/>
      <c r="C61" s="162"/>
      <c r="D61" s="163" t="s">
        <v>3193</v>
      </c>
      <c r="E61" s="164"/>
      <c r="F61" s="164"/>
      <c r="G61" s="164"/>
      <c r="H61" s="164"/>
      <c r="I61" s="165"/>
      <c r="J61" s="166">
        <f>J88</f>
        <v>0</v>
      </c>
      <c r="K61" s="167"/>
    </row>
    <row r="62" spans="2:47" s="8" customFormat="1" ht="24.95" customHeight="1">
      <c r="B62" s="161"/>
      <c r="C62" s="162"/>
      <c r="D62" s="163" t="s">
        <v>3194</v>
      </c>
      <c r="E62" s="164"/>
      <c r="F62" s="164"/>
      <c r="G62" s="164"/>
      <c r="H62" s="164"/>
      <c r="I62" s="165"/>
      <c r="J62" s="166">
        <f>J91</f>
        <v>0</v>
      </c>
      <c r="K62" s="167"/>
    </row>
    <row r="63" spans="2:47" s="8" customFormat="1" ht="24.95" customHeight="1">
      <c r="B63" s="161"/>
      <c r="C63" s="162"/>
      <c r="D63" s="163" t="s">
        <v>3195</v>
      </c>
      <c r="E63" s="164"/>
      <c r="F63" s="164"/>
      <c r="G63" s="164"/>
      <c r="H63" s="164"/>
      <c r="I63" s="165"/>
      <c r="J63" s="166">
        <f>J97</f>
        <v>0</v>
      </c>
      <c r="K63" s="167"/>
    </row>
    <row r="64" spans="2:47" s="8" customFormat="1" ht="24.95" customHeight="1">
      <c r="B64" s="161"/>
      <c r="C64" s="162"/>
      <c r="D64" s="163" t="s">
        <v>3196</v>
      </c>
      <c r="E64" s="164"/>
      <c r="F64" s="164"/>
      <c r="G64" s="164"/>
      <c r="H64" s="164"/>
      <c r="I64" s="165"/>
      <c r="J64" s="166">
        <f>J100</f>
        <v>0</v>
      </c>
      <c r="K64" s="167"/>
    </row>
    <row r="65" spans="2:12" s="8" customFormat="1" ht="24.95" customHeight="1">
      <c r="B65" s="161"/>
      <c r="C65" s="162"/>
      <c r="D65" s="163" t="s">
        <v>3197</v>
      </c>
      <c r="E65" s="164"/>
      <c r="F65" s="164"/>
      <c r="G65" s="164"/>
      <c r="H65" s="164"/>
      <c r="I65" s="165"/>
      <c r="J65" s="166">
        <f>J110</f>
        <v>0</v>
      </c>
      <c r="K65" s="167"/>
    </row>
    <row r="66" spans="2:12" s="1" customFormat="1" ht="21.75" customHeight="1">
      <c r="B66" s="44"/>
      <c r="C66" s="45"/>
      <c r="D66" s="45"/>
      <c r="E66" s="45"/>
      <c r="F66" s="45"/>
      <c r="G66" s="45"/>
      <c r="H66" s="45"/>
      <c r="I66" s="130"/>
      <c r="J66" s="45"/>
      <c r="K66" s="48"/>
    </row>
    <row r="67" spans="2:12" s="1" customFormat="1" ht="6.95" customHeight="1">
      <c r="B67" s="59"/>
      <c r="C67" s="60"/>
      <c r="D67" s="60"/>
      <c r="E67" s="60"/>
      <c r="F67" s="60"/>
      <c r="G67" s="60"/>
      <c r="H67" s="60"/>
      <c r="I67" s="151"/>
      <c r="J67" s="60"/>
      <c r="K67" s="61"/>
    </row>
    <row r="71" spans="2:12" s="1" customFormat="1" ht="6.95" customHeight="1">
      <c r="B71" s="62"/>
      <c r="C71" s="63"/>
      <c r="D71" s="63"/>
      <c r="E71" s="63"/>
      <c r="F71" s="63"/>
      <c r="G71" s="63"/>
      <c r="H71" s="63"/>
      <c r="I71" s="154"/>
      <c r="J71" s="63"/>
      <c r="K71" s="63"/>
      <c r="L71" s="64"/>
    </row>
    <row r="72" spans="2:12" s="1" customFormat="1" ht="36.950000000000003" customHeight="1">
      <c r="B72" s="44"/>
      <c r="C72" s="65" t="s">
        <v>169</v>
      </c>
      <c r="D72" s="66"/>
      <c r="E72" s="66"/>
      <c r="F72" s="66"/>
      <c r="G72" s="66"/>
      <c r="H72" s="66"/>
      <c r="I72" s="175"/>
      <c r="J72" s="66"/>
      <c r="K72" s="66"/>
      <c r="L72" s="64"/>
    </row>
    <row r="73" spans="2:12" s="1" customFormat="1" ht="6.95" customHeight="1">
      <c r="B73" s="44"/>
      <c r="C73" s="66"/>
      <c r="D73" s="66"/>
      <c r="E73" s="66"/>
      <c r="F73" s="66"/>
      <c r="G73" s="66"/>
      <c r="H73" s="66"/>
      <c r="I73" s="175"/>
      <c r="J73" s="66"/>
      <c r="K73" s="66"/>
      <c r="L73" s="64"/>
    </row>
    <row r="74" spans="2:12" s="1" customFormat="1" ht="14.45" customHeight="1">
      <c r="B74" s="44"/>
      <c r="C74" s="68" t="s">
        <v>18</v>
      </c>
      <c r="D74" s="66"/>
      <c r="E74" s="66"/>
      <c r="F74" s="66"/>
      <c r="G74" s="66"/>
      <c r="H74" s="66"/>
      <c r="I74" s="175"/>
      <c r="J74" s="66"/>
      <c r="K74" s="66"/>
      <c r="L74" s="64"/>
    </row>
    <row r="75" spans="2:12" s="1" customFormat="1" ht="22.5" customHeight="1">
      <c r="B75" s="44"/>
      <c r="C75" s="66"/>
      <c r="D75" s="66"/>
      <c r="E75" s="437" t="str">
        <f>E7</f>
        <v>Stavební úpravy spojené se změnou užívání zadní přistavěné části objektu - Chabařovice- DVZ</v>
      </c>
      <c r="F75" s="438"/>
      <c r="G75" s="438"/>
      <c r="H75" s="438"/>
      <c r="I75" s="175"/>
      <c r="J75" s="66"/>
      <c r="K75" s="66"/>
      <c r="L75" s="64"/>
    </row>
    <row r="76" spans="2:12">
      <c r="B76" s="30"/>
      <c r="C76" s="68" t="s">
        <v>134</v>
      </c>
      <c r="D76" s="285"/>
      <c r="E76" s="285"/>
      <c r="F76" s="285"/>
      <c r="G76" s="285"/>
      <c r="H76" s="285"/>
      <c r="J76" s="285"/>
      <c r="K76" s="285"/>
      <c r="L76" s="286"/>
    </row>
    <row r="77" spans="2:12" s="1" customFormat="1" ht="22.5" customHeight="1">
      <c r="B77" s="44"/>
      <c r="C77" s="66"/>
      <c r="D77" s="66"/>
      <c r="E77" s="437" t="s">
        <v>2879</v>
      </c>
      <c r="F77" s="439"/>
      <c r="G77" s="439"/>
      <c r="H77" s="439"/>
      <c r="I77" s="175"/>
      <c r="J77" s="66"/>
      <c r="K77" s="66"/>
      <c r="L77" s="64"/>
    </row>
    <row r="78" spans="2:12" s="1" customFormat="1" ht="14.45" customHeight="1">
      <c r="B78" s="44"/>
      <c r="C78" s="68" t="s">
        <v>2002</v>
      </c>
      <c r="D78" s="66"/>
      <c r="E78" s="66"/>
      <c r="F78" s="66"/>
      <c r="G78" s="66"/>
      <c r="H78" s="66"/>
      <c r="I78" s="175"/>
      <c r="J78" s="66"/>
      <c r="K78" s="66"/>
      <c r="L78" s="64"/>
    </row>
    <row r="79" spans="2:12" s="1" customFormat="1" ht="23.25" customHeight="1">
      <c r="B79" s="44"/>
      <c r="C79" s="66"/>
      <c r="D79" s="66"/>
      <c r="E79" s="408" t="str">
        <f>E11</f>
        <v>2.1 - Vzduchotechnika</v>
      </c>
      <c r="F79" s="439"/>
      <c r="G79" s="439"/>
      <c r="H79" s="439"/>
      <c r="I79" s="175"/>
      <c r="J79" s="66"/>
      <c r="K79" s="66"/>
      <c r="L79" s="64"/>
    </row>
    <row r="80" spans="2:12" s="1" customFormat="1" ht="6.95" customHeight="1">
      <c r="B80" s="44"/>
      <c r="C80" s="66"/>
      <c r="D80" s="66"/>
      <c r="E80" s="66"/>
      <c r="F80" s="66"/>
      <c r="G80" s="66"/>
      <c r="H80" s="66"/>
      <c r="I80" s="175"/>
      <c r="J80" s="66"/>
      <c r="K80" s="66"/>
      <c r="L80" s="64"/>
    </row>
    <row r="81" spans="2:65" s="1" customFormat="1" ht="18" customHeight="1">
      <c r="B81" s="44"/>
      <c r="C81" s="68" t="s">
        <v>25</v>
      </c>
      <c r="D81" s="66"/>
      <c r="E81" s="66"/>
      <c r="F81" s="176" t="str">
        <f>F14</f>
        <v>Chabařovice,Husovo náměstí 1</v>
      </c>
      <c r="G81" s="66"/>
      <c r="H81" s="66"/>
      <c r="I81" s="177" t="s">
        <v>27</v>
      </c>
      <c r="J81" s="76" t="str">
        <f>IF(J14="","",J14)</f>
        <v>10.5.2017</v>
      </c>
      <c r="K81" s="66"/>
      <c r="L81" s="64"/>
    </row>
    <row r="82" spans="2:65" s="1" customFormat="1" ht="6.95" customHeight="1">
      <c r="B82" s="44"/>
      <c r="C82" s="66"/>
      <c r="D82" s="66"/>
      <c r="E82" s="66"/>
      <c r="F82" s="66"/>
      <c r="G82" s="66"/>
      <c r="H82" s="66"/>
      <c r="I82" s="175"/>
      <c r="J82" s="66"/>
      <c r="K82" s="66"/>
      <c r="L82" s="64"/>
    </row>
    <row r="83" spans="2:65" s="1" customFormat="1">
      <c r="B83" s="44"/>
      <c r="C83" s="68" t="s">
        <v>33</v>
      </c>
      <c r="D83" s="66"/>
      <c r="E83" s="66"/>
      <c r="F83" s="176" t="str">
        <f>E17</f>
        <v xml:space="preserve"> </v>
      </c>
      <c r="G83" s="66"/>
      <c r="H83" s="66"/>
      <c r="I83" s="177" t="s">
        <v>40</v>
      </c>
      <c r="J83" s="176" t="str">
        <f>E23</f>
        <v>Miloš Dolník</v>
      </c>
      <c r="K83" s="66"/>
      <c r="L83" s="64"/>
    </row>
    <row r="84" spans="2:65" s="1" customFormat="1" ht="14.45" customHeight="1">
      <c r="B84" s="44"/>
      <c r="C84" s="68" t="s">
        <v>38</v>
      </c>
      <c r="D84" s="66"/>
      <c r="E84" s="66"/>
      <c r="F84" s="176" t="str">
        <f>IF(E20="","",E20)</f>
        <v/>
      </c>
      <c r="G84" s="66"/>
      <c r="H84" s="66"/>
      <c r="I84" s="175"/>
      <c r="J84" s="66"/>
      <c r="K84" s="66"/>
      <c r="L84" s="64"/>
    </row>
    <row r="85" spans="2:65" s="1" customFormat="1" ht="10.35" customHeight="1">
      <c r="B85" s="44"/>
      <c r="C85" s="66"/>
      <c r="D85" s="66"/>
      <c r="E85" s="66"/>
      <c r="F85" s="66"/>
      <c r="G85" s="66"/>
      <c r="H85" s="66"/>
      <c r="I85" s="175"/>
      <c r="J85" s="66"/>
      <c r="K85" s="66"/>
      <c r="L85" s="64"/>
    </row>
    <row r="86" spans="2:65" s="10" customFormat="1" ht="29.25" customHeight="1">
      <c r="B86" s="178"/>
      <c r="C86" s="179" t="s">
        <v>170</v>
      </c>
      <c r="D86" s="180" t="s">
        <v>64</v>
      </c>
      <c r="E86" s="180" t="s">
        <v>60</v>
      </c>
      <c r="F86" s="180" t="s">
        <v>171</v>
      </c>
      <c r="G86" s="180" t="s">
        <v>172</v>
      </c>
      <c r="H86" s="180" t="s">
        <v>173</v>
      </c>
      <c r="I86" s="181" t="s">
        <v>174</v>
      </c>
      <c r="J86" s="180" t="s">
        <v>140</v>
      </c>
      <c r="K86" s="182" t="s">
        <v>175</v>
      </c>
      <c r="L86" s="183"/>
      <c r="M86" s="84" t="s">
        <v>176</v>
      </c>
      <c r="N86" s="85" t="s">
        <v>49</v>
      </c>
      <c r="O86" s="85" t="s">
        <v>177</v>
      </c>
      <c r="P86" s="85" t="s">
        <v>178</v>
      </c>
      <c r="Q86" s="85" t="s">
        <v>179</v>
      </c>
      <c r="R86" s="85" t="s">
        <v>180</v>
      </c>
      <c r="S86" s="85" t="s">
        <v>181</v>
      </c>
      <c r="T86" s="86" t="s">
        <v>182</v>
      </c>
    </row>
    <row r="87" spans="2:65" s="1" customFormat="1" ht="29.25" customHeight="1">
      <c r="B87" s="44"/>
      <c r="C87" s="90" t="s">
        <v>141</v>
      </c>
      <c r="D87" s="66"/>
      <c r="E87" s="66"/>
      <c r="F87" s="66"/>
      <c r="G87" s="66"/>
      <c r="H87" s="66"/>
      <c r="I87" s="175"/>
      <c r="J87" s="184">
        <f>BK87</f>
        <v>0</v>
      </c>
      <c r="K87" s="66"/>
      <c r="L87" s="64"/>
      <c r="M87" s="87"/>
      <c r="N87" s="88"/>
      <c r="O87" s="88"/>
      <c r="P87" s="185">
        <f>P88+P91+P97+P100+P110</f>
        <v>0</v>
      </c>
      <c r="Q87" s="88"/>
      <c r="R87" s="185">
        <f>R88+R91+R97+R100+R110</f>
        <v>0</v>
      </c>
      <c r="S87" s="88"/>
      <c r="T87" s="186">
        <f>T88+T91+T97+T100+T110</f>
        <v>0</v>
      </c>
      <c r="AT87" s="26" t="s">
        <v>78</v>
      </c>
      <c r="AU87" s="26" t="s">
        <v>142</v>
      </c>
      <c r="BK87" s="187">
        <f>BK88+BK91+BK97+BK100+BK110</f>
        <v>0</v>
      </c>
    </row>
    <row r="88" spans="2:65" s="11" customFormat="1" ht="37.35" customHeight="1">
      <c r="B88" s="188"/>
      <c r="C88" s="189"/>
      <c r="D88" s="202" t="s">
        <v>78</v>
      </c>
      <c r="E88" s="287" t="s">
        <v>3198</v>
      </c>
      <c r="F88" s="287" t="s">
        <v>3199</v>
      </c>
      <c r="G88" s="189"/>
      <c r="H88" s="189"/>
      <c r="I88" s="192"/>
      <c r="J88" s="288">
        <f>BK88</f>
        <v>0</v>
      </c>
      <c r="K88" s="189"/>
      <c r="L88" s="194"/>
      <c r="M88" s="195"/>
      <c r="N88" s="196"/>
      <c r="O88" s="196"/>
      <c r="P88" s="197">
        <f>SUM(P89:P90)</f>
        <v>0</v>
      </c>
      <c r="Q88" s="196"/>
      <c r="R88" s="197">
        <f>SUM(R89:R90)</f>
        <v>0</v>
      </c>
      <c r="S88" s="196"/>
      <c r="T88" s="198">
        <f>SUM(T89:T90)</f>
        <v>0</v>
      </c>
      <c r="AR88" s="199" t="s">
        <v>24</v>
      </c>
      <c r="AT88" s="200" t="s">
        <v>78</v>
      </c>
      <c r="AU88" s="200" t="s">
        <v>79</v>
      </c>
      <c r="AY88" s="199" t="s">
        <v>185</v>
      </c>
      <c r="BK88" s="201">
        <f>SUM(BK89:BK90)</f>
        <v>0</v>
      </c>
    </row>
    <row r="89" spans="2:65" s="1" customFormat="1" ht="22.5" customHeight="1">
      <c r="B89" s="44"/>
      <c r="C89" s="205" t="s">
        <v>24</v>
      </c>
      <c r="D89" s="205" t="s">
        <v>187</v>
      </c>
      <c r="E89" s="206" t="s">
        <v>3200</v>
      </c>
      <c r="F89" s="207" t="s">
        <v>3201</v>
      </c>
      <c r="G89" s="208" t="s">
        <v>3202</v>
      </c>
      <c r="H89" s="209">
        <v>35</v>
      </c>
      <c r="I89" s="210"/>
      <c r="J89" s="211">
        <f>ROUND(I89*H89,2)</f>
        <v>0</v>
      </c>
      <c r="K89" s="207" t="s">
        <v>35</v>
      </c>
      <c r="L89" s="64"/>
      <c r="M89" s="212" t="s">
        <v>35</v>
      </c>
      <c r="N89" s="213" t="s">
        <v>50</v>
      </c>
      <c r="O89" s="45"/>
      <c r="P89" s="214">
        <f>O89*H89</f>
        <v>0</v>
      </c>
      <c r="Q89" s="214">
        <v>0</v>
      </c>
      <c r="R89" s="214">
        <f>Q89*H89</f>
        <v>0</v>
      </c>
      <c r="S89" s="214">
        <v>0</v>
      </c>
      <c r="T89" s="215">
        <f>S89*H89</f>
        <v>0</v>
      </c>
      <c r="AR89" s="26" t="s">
        <v>750</v>
      </c>
      <c r="AT89" s="26" t="s">
        <v>187</v>
      </c>
      <c r="AU89" s="26" t="s">
        <v>24</v>
      </c>
      <c r="AY89" s="26" t="s">
        <v>185</v>
      </c>
      <c r="BE89" s="216">
        <f>IF(N89="základní",J89,0)</f>
        <v>0</v>
      </c>
      <c r="BF89" s="216">
        <f>IF(N89="snížená",J89,0)</f>
        <v>0</v>
      </c>
      <c r="BG89" s="216">
        <f>IF(N89="zákl. přenesená",J89,0)</f>
        <v>0</v>
      </c>
      <c r="BH89" s="216">
        <f>IF(N89="sníž. přenesená",J89,0)</f>
        <v>0</v>
      </c>
      <c r="BI89" s="216">
        <f>IF(N89="nulová",J89,0)</f>
        <v>0</v>
      </c>
      <c r="BJ89" s="26" t="s">
        <v>24</v>
      </c>
      <c r="BK89" s="216">
        <f>ROUND(I89*H89,2)</f>
        <v>0</v>
      </c>
      <c r="BL89" s="26" t="s">
        <v>750</v>
      </c>
      <c r="BM89" s="26" t="s">
        <v>89</v>
      </c>
    </row>
    <row r="90" spans="2:65" s="1" customFormat="1" ht="22.5" customHeight="1">
      <c r="B90" s="44"/>
      <c r="C90" s="205" t="s">
        <v>89</v>
      </c>
      <c r="D90" s="205" t="s">
        <v>187</v>
      </c>
      <c r="E90" s="206" t="s">
        <v>3203</v>
      </c>
      <c r="F90" s="207" t="s">
        <v>3204</v>
      </c>
      <c r="G90" s="208" t="s">
        <v>3202</v>
      </c>
      <c r="H90" s="209">
        <v>10</v>
      </c>
      <c r="I90" s="210"/>
      <c r="J90" s="211">
        <f>ROUND(I90*H90,2)</f>
        <v>0</v>
      </c>
      <c r="K90" s="207" t="s">
        <v>35</v>
      </c>
      <c r="L90" s="64"/>
      <c r="M90" s="212" t="s">
        <v>35</v>
      </c>
      <c r="N90" s="213" t="s">
        <v>50</v>
      </c>
      <c r="O90" s="45"/>
      <c r="P90" s="214">
        <f>O90*H90</f>
        <v>0</v>
      </c>
      <c r="Q90" s="214">
        <v>0</v>
      </c>
      <c r="R90" s="214">
        <f>Q90*H90</f>
        <v>0</v>
      </c>
      <c r="S90" s="214">
        <v>0</v>
      </c>
      <c r="T90" s="215">
        <f>S90*H90</f>
        <v>0</v>
      </c>
      <c r="AR90" s="26" t="s">
        <v>750</v>
      </c>
      <c r="AT90" s="26" t="s">
        <v>187</v>
      </c>
      <c r="AU90" s="26" t="s">
        <v>24</v>
      </c>
      <c r="AY90" s="26" t="s">
        <v>185</v>
      </c>
      <c r="BE90" s="216">
        <f>IF(N90="základní",J90,0)</f>
        <v>0</v>
      </c>
      <c r="BF90" s="216">
        <f>IF(N90="snížená",J90,0)</f>
        <v>0</v>
      </c>
      <c r="BG90" s="216">
        <f>IF(N90="zákl. přenesená",J90,0)</f>
        <v>0</v>
      </c>
      <c r="BH90" s="216">
        <f>IF(N90="sníž. přenesená",J90,0)</f>
        <v>0</v>
      </c>
      <c r="BI90" s="216">
        <f>IF(N90="nulová",J90,0)</f>
        <v>0</v>
      </c>
      <c r="BJ90" s="26" t="s">
        <v>24</v>
      </c>
      <c r="BK90" s="216">
        <f>ROUND(I90*H90,2)</f>
        <v>0</v>
      </c>
      <c r="BL90" s="26" t="s">
        <v>750</v>
      </c>
      <c r="BM90" s="26" t="s">
        <v>192</v>
      </c>
    </row>
    <row r="91" spans="2:65" s="11" customFormat="1" ht="37.35" customHeight="1">
      <c r="B91" s="188"/>
      <c r="C91" s="189"/>
      <c r="D91" s="202" t="s">
        <v>78</v>
      </c>
      <c r="E91" s="287" t="s">
        <v>3205</v>
      </c>
      <c r="F91" s="287" t="s">
        <v>3206</v>
      </c>
      <c r="G91" s="189"/>
      <c r="H91" s="189"/>
      <c r="I91" s="192"/>
      <c r="J91" s="288">
        <f>BK91</f>
        <v>0</v>
      </c>
      <c r="K91" s="189"/>
      <c r="L91" s="194"/>
      <c r="M91" s="195"/>
      <c r="N91" s="196"/>
      <c r="O91" s="196"/>
      <c r="P91" s="197">
        <f>SUM(P92:P96)</f>
        <v>0</v>
      </c>
      <c r="Q91" s="196"/>
      <c r="R91" s="197">
        <f>SUM(R92:R96)</f>
        <v>0</v>
      </c>
      <c r="S91" s="196"/>
      <c r="T91" s="198">
        <f>SUM(T92:T96)</f>
        <v>0</v>
      </c>
      <c r="AR91" s="199" t="s">
        <v>24</v>
      </c>
      <c r="AT91" s="200" t="s">
        <v>78</v>
      </c>
      <c r="AU91" s="200" t="s">
        <v>79</v>
      </c>
      <c r="AY91" s="199" t="s">
        <v>185</v>
      </c>
      <c r="BK91" s="201">
        <f>SUM(BK92:BK96)</f>
        <v>0</v>
      </c>
    </row>
    <row r="92" spans="2:65" s="1" customFormat="1" ht="22.5" customHeight="1">
      <c r="B92" s="44"/>
      <c r="C92" s="205" t="s">
        <v>105</v>
      </c>
      <c r="D92" s="205" t="s">
        <v>187</v>
      </c>
      <c r="E92" s="206" t="s">
        <v>3207</v>
      </c>
      <c r="F92" s="207" t="s">
        <v>3208</v>
      </c>
      <c r="G92" s="208" t="s">
        <v>3202</v>
      </c>
      <c r="H92" s="209">
        <v>8</v>
      </c>
      <c r="I92" s="210"/>
      <c r="J92" s="211">
        <f>ROUND(I92*H92,2)</f>
        <v>0</v>
      </c>
      <c r="K92" s="207" t="s">
        <v>35</v>
      </c>
      <c r="L92" s="64"/>
      <c r="M92" s="212" t="s">
        <v>35</v>
      </c>
      <c r="N92" s="213" t="s">
        <v>50</v>
      </c>
      <c r="O92" s="45"/>
      <c r="P92" s="214">
        <f>O92*H92</f>
        <v>0</v>
      </c>
      <c r="Q92" s="214">
        <v>0</v>
      </c>
      <c r="R92" s="214">
        <f>Q92*H92</f>
        <v>0</v>
      </c>
      <c r="S92" s="214">
        <v>0</v>
      </c>
      <c r="T92" s="215">
        <f>S92*H92</f>
        <v>0</v>
      </c>
      <c r="AR92" s="26" t="s">
        <v>750</v>
      </c>
      <c r="AT92" s="26" t="s">
        <v>187</v>
      </c>
      <c r="AU92" s="26" t="s">
        <v>24</v>
      </c>
      <c r="AY92" s="26" t="s">
        <v>185</v>
      </c>
      <c r="BE92" s="216">
        <f>IF(N92="základní",J92,0)</f>
        <v>0</v>
      </c>
      <c r="BF92" s="216">
        <f>IF(N92="snížená",J92,0)</f>
        <v>0</v>
      </c>
      <c r="BG92" s="216">
        <f>IF(N92="zákl. přenesená",J92,0)</f>
        <v>0</v>
      </c>
      <c r="BH92" s="216">
        <f>IF(N92="sníž. přenesená",J92,0)</f>
        <v>0</v>
      </c>
      <c r="BI92" s="216">
        <f>IF(N92="nulová",J92,0)</f>
        <v>0</v>
      </c>
      <c r="BJ92" s="26" t="s">
        <v>24</v>
      </c>
      <c r="BK92" s="216">
        <f>ROUND(I92*H92,2)</f>
        <v>0</v>
      </c>
      <c r="BL92" s="26" t="s">
        <v>750</v>
      </c>
      <c r="BM92" s="26" t="s">
        <v>228</v>
      </c>
    </row>
    <row r="93" spans="2:65" s="1" customFormat="1" ht="22.5" customHeight="1">
      <c r="B93" s="44"/>
      <c r="C93" s="205" t="s">
        <v>192</v>
      </c>
      <c r="D93" s="205" t="s">
        <v>187</v>
      </c>
      <c r="E93" s="206" t="s">
        <v>3209</v>
      </c>
      <c r="F93" s="207" t="s">
        <v>3210</v>
      </c>
      <c r="G93" s="208" t="s">
        <v>3202</v>
      </c>
      <c r="H93" s="209">
        <v>2</v>
      </c>
      <c r="I93" s="210"/>
      <c r="J93" s="211">
        <f>ROUND(I93*H93,2)</f>
        <v>0</v>
      </c>
      <c r="K93" s="207" t="s">
        <v>35</v>
      </c>
      <c r="L93" s="64"/>
      <c r="M93" s="212" t="s">
        <v>35</v>
      </c>
      <c r="N93" s="213" t="s">
        <v>50</v>
      </c>
      <c r="O93" s="45"/>
      <c r="P93" s="214">
        <f>O93*H93</f>
        <v>0</v>
      </c>
      <c r="Q93" s="214">
        <v>0</v>
      </c>
      <c r="R93" s="214">
        <f>Q93*H93</f>
        <v>0</v>
      </c>
      <c r="S93" s="214">
        <v>0</v>
      </c>
      <c r="T93" s="215">
        <f>S93*H93</f>
        <v>0</v>
      </c>
      <c r="AR93" s="26" t="s">
        <v>750</v>
      </c>
      <c r="AT93" s="26" t="s">
        <v>187</v>
      </c>
      <c r="AU93" s="26" t="s">
        <v>24</v>
      </c>
      <c r="AY93" s="26" t="s">
        <v>185</v>
      </c>
      <c r="BE93" s="216">
        <f>IF(N93="základní",J93,0)</f>
        <v>0</v>
      </c>
      <c r="BF93" s="216">
        <f>IF(N93="snížená",J93,0)</f>
        <v>0</v>
      </c>
      <c r="BG93" s="216">
        <f>IF(N93="zákl. přenesená",J93,0)</f>
        <v>0</v>
      </c>
      <c r="BH93" s="216">
        <f>IF(N93="sníž. přenesená",J93,0)</f>
        <v>0</v>
      </c>
      <c r="BI93" s="216">
        <f>IF(N93="nulová",J93,0)</f>
        <v>0</v>
      </c>
      <c r="BJ93" s="26" t="s">
        <v>24</v>
      </c>
      <c r="BK93" s="216">
        <f>ROUND(I93*H93,2)</f>
        <v>0</v>
      </c>
      <c r="BL93" s="26" t="s">
        <v>750</v>
      </c>
      <c r="BM93" s="26" t="s">
        <v>245</v>
      </c>
    </row>
    <row r="94" spans="2:65" s="1" customFormat="1" ht="22.5" customHeight="1">
      <c r="B94" s="44"/>
      <c r="C94" s="205" t="s">
        <v>222</v>
      </c>
      <c r="D94" s="205" t="s">
        <v>187</v>
      </c>
      <c r="E94" s="206" t="s">
        <v>3211</v>
      </c>
      <c r="F94" s="207" t="s">
        <v>3212</v>
      </c>
      <c r="G94" s="208" t="s">
        <v>3202</v>
      </c>
      <c r="H94" s="209">
        <v>2</v>
      </c>
      <c r="I94" s="210"/>
      <c r="J94" s="211">
        <f>ROUND(I94*H94,2)</f>
        <v>0</v>
      </c>
      <c r="K94" s="207" t="s">
        <v>35</v>
      </c>
      <c r="L94" s="64"/>
      <c r="M94" s="212" t="s">
        <v>35</v>
      </c>
      <c r="N94" s="213" t="s">
        <v>50</v>
      </c>
      <c r="O94" s="45"/>
      <c r="P94" s="214">
        <f>O94*H94</f>
        <v>0</v>
      </c>
      <c r="Q94" s="214">
        <v>0</v>
      </c>
      <c r="R94" s="214">
        <f>Q94*H94</f>
        <v>0</v>
      </c>
      <c r="S94" s="214">
        <v>0</v>
      </c>
      <c r="T94" s="215">
        <f>S94*H94</f>
        <v>0</v>
      </c>
      <c r="AR94" s="26" t="s">
        <v>750</v>
      </c>
      <c r="AT94" s="26" t="s">
        <v>187</v>
      </c>
      <c r="AU94" s="26" t="s">
        <v>24</v>
      </c>
      <c r="AY94" s="26" t="s">
        <v>185</v>
      </c>
      <c r="BE94" s="216">
        <f>IF(N94="základní",J94,0)</f>
        <v>0</v>
      </c>
      <c r="BF94" s="216">
        <f>IF(N94="snížená",J94,0)</f>
        <v>0</v>
      </c>
      <c r="BG94" s="216">
        <f>IF(N94="zákl. přenesená",J94,0)</f>
        <v>0</v>
      </c>
      <c r="BH94" s="216">
        <f>IF(N94="sníž. přenesená",J94,0)</f>
        <v>0</v>
      </c>
      <c r="BI94" s="216">
        <f>IF(N94="nulová",J94,0)</f>
        <v>0</v>
      </c>
      <c r="BJ94" s="26" t="s">
        <v>24</v>
      </c>
      <c r="BK94" s="216">
        <f>ROUND(I94*H94,2)</f>
        <v>0</v>
      </c>
      <c r="BL94" s="26" t="s">
        <v>750</v>
      </c>
      <c r="BM94" s="26" t="s">
        <v>29</v>
      </c>
    </row>
    <row r="95" spans="2:65" s="1" customFormat="1" ht="22.5" customHeight="1">
      <c r="B95" s="44"/>
      <c r="C95" s="205" t="s">
        <v>228</v>
      </c>
      <c r="D95" s="205" t="s">
        <v>187</v>
      </c>
      <c r="E95" s="206" t="s">
        <v>3213</v>
      </c>
      <c r="F95" s="207" t="s">
        <v>3214</v>
      </c>
      <c r="G95" s="208" t="s">
        <v>2054</v>
      </c>
      <c r="H95" s="209">
        <v>1</v>
      </c>
      <c r="I95" s="210"/>
      <c r="J95" s="211">
        <f>ROUND(I95*H95,2)</f>
        <v>0</v>
      </c>
      <c r="K95" s="207" t="s">
        <v>35</v>
      </c>
      <c r="L95" s="64"/>
      <c r="M95" s="212" t="s">
        <v>35</v>
      </c>
      <c r="N95" s="213" t="s">
        <v>50</v>
      </c>
      <c r="O95" s="45"/>
      <c r="P95" s="214">
        <f>O95*H95</f>
        <v>0</v>
      </c>
      <c r="Q95" s="214">
        <v>0</v>
      </c>
      <c r="R95" s="214">
        <f>Q95*H95</f>
        <v>0</v>
      </c>
      <c r="S95" s="214">
        <v>0</v>
      </c>
      <c r="T95" s="215">
        <f>S95*H95</f>
        <v>0</v>
      </c>
      <c r="AR95" s="26" t="s">
        <v>750</v>
      </c>
      <c r="AT95" s="26" t="s">
        <v>187</v>
      </c>
      <c r="AU95" s="26" t="s">
        <v>24</v>
      </c>
      <c r="AY95" s="26" t="s">
        <v>185</v>
      </c>
      <c r="BE95" s="216">
        <f>IF(N95="základní",J95,0)</f>
        <v>0</v>
      </c>
      <c r="BF95" s="216">
        <f>IF(N95="snížená",J95,0)</f>
        <v>0</v>
      </c>
      <c r="BG95" s="216">
        <f>IF(N95="zákl. přenesená",J95,0)</f>
        <v>0</v>
      </c>
      <c r="BH95" s="216">
        <f>IF(N95="sníž. přenesená",J95,0)</f>
        <v>0</v>
      </c>
      <c r="BI95" s="216">
        <f>IF(N95="nulová",J95,0)</f>
        <v>0</v>
      </c>
      <c r="BJ95" s="26" t="s">
        <v>24</v>
      </c>
      <c r="BK95" s="216">
        <f>ROUND(I95*H95,2)</f>
        <v>0</v>
      </c>
      <c r="BL95" s="26" t="s">
        <v>750</v>
      </c>
      <c r="BM95" s="26" t="s">
        <v>273</v>
      </c>
    </row>
    <row r="96" spans="2:65" s="1" customFormat="1" ht="22.5" customHeight="1">
      <c r="B96" s="44"/>
      <c r="C96" s="205" t="s">
        <v>236</v>
      </c>
      <c r="D96" s="205" t="s">
        <v>187</v>
      </c>
      <c r="E96" s="206" t="s">
        <v>3215</v>
      </c>
      <c r="F96" s="207" t="s">
        <v>3216</v>
      </c>
      <c r="G96" s="208" t="s">
        <v>2054</v>
      </c>
      <c r="H96" s="209">
        <v>1</v>
      </c>
      <c r="I96" s="210"/>
      <c r="J96" s="211">
        <f>ROUND(I96*H96,2)</f>
        <v>0</v>
      </c>
      <c r="K96" s="207" t="s">
        <v>35</v>
      </c>
      <c r="L96" s="64"/>
      <c r="M96" s="212" t="s">
        <v>35</v>
      </c>
      <c r="N96" s="213" t="s">
        <v>50</v>
      </c>
      <c r="O96" s="45"/>
      <c r="P96" s="214">
        <f>O96*H96</f>
        <v>0</v>
      </c>
      <c r="Q96" s="214">
        <v>0</v>
      </c>
      <c r="R96" s="214">
        <f>Q96*H96</f>
        <v>0</v>
      </c>
      <c r="S96" s="214">
        <v>0</v>
      </c>
      <c r="T96" s="215">
        <f>S96*H96</f>
        <v>0</v>
      </c>
      <c r="AR96" s="26" t="s">
        <v>750</v>
      </c>
      <c r="AT96" s="26" t="s">
        <v>187</v>
      </c>
      <c r="AU96" s="26" t="s">
        <v>24</v>
      </c>
      <c r="AY96" s="26" t="s">
        <v>185</v>
      </c>
      <c r="BE96" s="216">
        <f>IF(N96="základní",J96,0)</f>
        <v>0</v>
      </c>
      <c r="BF96" s="216">
        <f>IF(N96="snížená",J96,0)</f>
        <v>0</v>
      </c>
      <c r="BG96" s="216">
        <f>IF(N96="zákl. přenesená",J96,0)</f>
        <v>0</v>
      </c>
      <c r="BH96" s="216">
        <f>IF(N96="sníž. přenesená",J96,0)</f>
        <v>0</v>
      </c>
      <c r="BI96" s="216">
        <f>IF(N96="nulová",J96,0)</f>
        <v>0</v>
      </c>
      <c r="BJ96" s="26" t="s">
        <v>24</v>
      </c>
      <c r="BK96" s="216">
        <f>ROUND(I96*H96,2)</f>
        <v>0</v>
      </c>
      <c r="BL96" s="26" t="s">
        <v>750</v>
      </c>
      <c r="BM96" s="26" t="s">
        <v>287</v>
      </c>
    </row>
    <row r="97" spans="2:65" s="11" customFormat="1" ht="37.35" customHeight="1">
      <c r="B97" s="188"/>
      <c r="C97" s="189"/>
      <c r="D97" s="202" t="s">
        <v>78</v>
      </c>
      <c r="E97" s="287" t="s">
        <v>3217</v>
      </c>
      <c r="F97" s="287" t="s">
        <v>3218</v>
      </c>
      <c r="G97" s="189"/>
      <c r="H97" s="189"/>
      <c r="I97" s="192"/>
      <c r="J97" s="288">
        <f>BK97</f>
        <v>0</v>
      </c>
      <c r="K97" s="189"/>
      <c r="L97" s="194"/>
      <c r="M97" s="195"/>
      <c r="N97" s="196"/>
      <c r="O97" s="196"/>
      <c r="P97" s="197">
        <f>SUM(P98:P99)</f>
        <v>0</v>
      </c>
      <c r="Q97" s="196"/>
      <c r="R97" s="197">
        <f>SUM(R98:R99)</f>
        <v>0</v>
      </c>
      <c r="S97" s="196"/>
      <c r="T97" s="198">
        <f>SUM(T98:T99)</f>
        <v>0</v>
      </c>
      <c r="AR97" s="199" t="s">
        <v>24</v>
      </c>
      <c r="AT97" s="200" t="s">
        <v>78</v>
      </c>
      <c r="AU97" s="200" t="s">
        <v>79</v>
      </c>
      <c r="AY97" s="199" t="s">
        <v>185</v>
      </c>
      <c r="BK97" s="201">
        <f>SUM(BK98:BK99)</f>
        <v>0</v>
      </c>
    </row>
    <row r="98" spans="2:65" s="1" customFormat="1" ht="31.5" customHeight="1">
      <c r="B98" s="44"/>
      <c r="C98" s="205" t="s">
        <v>245</v>
      </c>
      <c r="D98" s="205" t="s">
        <v>187</v>
      </c>
      <c r="E98" s="206" t="s">
        <v>3219</v>
      </c>
      <c r="F98" s="207" t="s">
        <v>3220</v>
      </c>
      <c r="G98" s="208" t="s">
        <v>3202</v>
      </c>
      <c r="H98" s="209">
        <v>5</v>
      </c>
      <c r="I98" s="210"/>
      <c r="J98" s="211">
        <f>ROUND(I98*H98,2)</f>
        <v>0</v>
      </c>
      <c r="K98" s="207" t="s">
        <v>35</v>
      </c>
      <c r="L98" s="64"/>
      <c r="M98" s="212" t="s">
        <v>35</v>
      </c>
      <c r="N98" s="213" t="s">
        <v>50</v>
      </c>
      <c r="O98" s="45"/>
      <c r="P98" s="214">
        <f>O98*H98</f>
        <v>0</v>
      </c>
      <c r="Q98" s="214">
        <v>0</v>
      </c>
      <c r="R98" s="214">
        <f>Q98*H98</f>
        <v>0</v>
      </c>
      <c r="S98" s="214">
        <v>0</v>
      </c>
      <c r="T98" s="215">
        <f>S98*H98</f>
        <v>0</v>
      </c>
      <c r="AR98" s="26" t="s">
        <v>750</v>
      </c>
      <c r="AT98" s="26" t="s">
        <v>187</v>
      </c>
      <c r="AU98" s="26" t="s">
        <v>24</v>
      </c>
      <c r="AY98" s="26" t="s">
        <v>185</v>
      </c>
      <c r="BE98" s="216">
        <f>IF(N98="základní",J98,0)</f>
        <v>0</v>
      </c>
      <c r="BF98" s="216">
        <f>IF(N98="snížená",J98,0)</f>
        <v>0</v>
      </c>
      <c r="BG98" s="216">
        <f>IF(N98="zákl. přenesená",J98,0)</f>
        <v>0</v>
      </c>
      <c r="BH98" s="216">
        <f>IF(N98="sníž. přenesená",J98,0)</f>
        <v>0</v>
      </c>
      <c r="BI98" s="216">
        <f>IF(N98="nulová",J98,0)</f>
        <v>0</v>
      </c>
      <c r="BJ98" s="26" t="s">
        <v>24</v>
      </c>
      <c r="BK98" s="216">
        <f>ROUND(I98*H98,2)</f>
        <v>0</v>
      </c>
      <c r="BL98" s="26" t="s">
        <v>750</v>
      </c>
      <c r="BM98" s="26" t="s">
        <v>307</v>
      </c>
    </row>
    <row r="99" spans="2:65" s="1" customFormat="1" ht="22.5" customHeight="1">
      <c r="B99" s="44"/>
      <c r="C99" s="205" t="s">
        <v>253</v>
      </c>
      <c r="D99" s="205" t="s">
        <v>187</v>
      </c>
      <c r="E99" s="206" t="s">
        <v>3221</v>
      </c>
      <c r="F99" s="207" t="s">
        <v>3222</v>
      </c>
      <c r="G99" s="208" t="s">
        <v>239</v>
      </c>
      <c r="H99" s="209">
        <v>35</v>
      </c>
      <c r="I99" s="210"/>
      <c r="J99" s="211">
        <f>ROUND(I99*H99,2)</f>
        <v>0</v>
      </c>
      <c r="K99" s="207" t="s">
        <v>35</v>
      </c>
      <c r="L99" s="64"/>
      <c r="M99" s="212" t="s">
        <v>35</v>
      </c>
      <c r="N99" s="213" t="s">
        <v>50</v>
      </c>
      <c r="O99" s="45"/>
      <c r="P99" s="214">
        <f>O99*H99</f>
        <v>0</v>
      </c>
      <c r="Q99" s="214">
        <v>0</v>
      </c>
      <c r="R99" s="214">
        <f>Q99*H99</f>
        <v>0</v>
      </c>
      <c r="S99" s="214">
        <v>0</v>
      </c>
      <c r="T99" s="215">
        <f>S99*H99</f>
        <v>0</v>
      </c>
      <c r="AR99" s="26" t="s">
        <v>750</v>
      </c>
      <c r="AT99" s="26" t="s">
        <v>187</v>
      </c>
      <c r="AU99" s="26" t="s">
        <v>24</v>
      </c>
      <c r="AY99" s="26" t="s">
        <v>185</v>
      </c>
      <c r="BE99" s="216">
        <f>IF(N99="základní",J99,0)</f>
        <v>0</v>
      </c>
      <c r="BF99" s="216">
        <f>IF(N99="snížená",J99,0)</f>
        <v>0</v>
      </c>
      <c r="BG99" s="216">
        <f>IF(N99="zákl. přenesená",J99,0)</f>
        <v>0</v>
      </c>
      <c r="BH99" s="216">
        <f>IF(N99="sníž. přenesená",J99,0)</f>
        <v>0</v>
      </c>
      <c r="BI99" s="216">
        <f>IF(N99="nulová",J99,0)</f>
        <v>0</v>
      </c>
      <c r="BJ99" s="26" t="s">
        <v>24</v>
      </c>
      <c r="BK99" s="216">
        <f>ROUND(I99*H99,2)</f>
        <v>0</v>
      </c>
      <c r="BL99" s="26" t="s">
        <v>750</v>
      </c>
      <c r="BM99" s="26" t="s">
        <v>324</v>
      </c>
    </row>
    <row r="100" spans="2:65" s="11" customFormat="1" ht="37.35" customHeight="1">
      <c r="B100" s="188"/>
      <c r="C100" s="189"/>
      <c r="D100" s="202" t="s">
        <v>78</v>
      </c>
      <c r="E100" s="287" t="s">
        <v>3223</v>
      </c>
      <c r="F100" s="287" t="s">
        <v>3224</v>
      </c>
      <c r="G100" s="189"/>
      <c r="H100" s="189"/>
      <c r="I100" s="192"/>
      <c r="J100" s="288">
        <f>BK100</f>
        <v>0</v>
      </c>
      <c r="K100" s="189"/>
      <c r="L100" s="194"/>
      <c r="M100" s="195"/>
      <c r="N100" s="196"/>
      <c r="O100" s="196"/>
      <c r="P100" s="197">
        <f>SUM(P101:P109)</f>
        <v>0</v>
      </c>
      <c r="Q100" s="196"/>
      <c r="R100" s="197">
        <f>SUM(R101:R109)</f>
        <v>0</v>
      </c>
      <c r="S100" s="196"/>
      <c r="T100" s="198">
        <f>SUM(T101:T109)</f>
        <v>0</v>
      </c>
      <c r="AR100" s="199" t="s">
        <v>24</v>
      </c>
      <c r="AT100" s="200" t="s">
        <v>78</v>
      </c>
      <c r="AU100" s="200" t="s">
        <v>79</v>
      </c>
      <c r="AY100" s="199" t="s">
        <v>185</v>
      </c>
      <c r="BK100" s="201">
        <f>SUM(BK101:BK109)</f>
        <v>0</v>
      </c>
    </row>
    <row r="101" spans="2:65" s="1" customFormat="1" ht="44.25" customHeight="1">
      <c r="B101" s="44"/>
      <c r="C101" s="257" t="s">
        <v>29</v>
      </c>
      <c r="D101" s="257" t="s">
        <v>246</v>
      </c>
      <c r="E101" s="258" t="s">
        <v>3225</v>
      </c>
      <c r="F101" s="259" t="s">
        <v>3226</v>
      </c>
      <c r="G101" s="260" t="s">
        <v>2054</v>
      </c>
      <c r="H101" s="261">
        <v>1</v>
      </c>
      <c r="I101" s="262"/>
      <c r="J101" s="263">
        <f t="shared" ref="J101:J109" si="0">ROUND(I101*H101,2)</f>
        <v>0</v>
      </c>
      <c r="K101" s="259" t="s">
        <v>35</v>
      </c>
      <c r="L101" s="264"/>
      <c r="M101" s="265" t="s">
        <v>35</v>
      </c>
      <c r="N101" s="266" t="s">
        <v>50</v>
      </c>
      <c r="O101" s="45"/>
      <c r="P101" s="214">
        <f t="shared" ref="P101:P109" si="1">O101*H101</f>
        <v>0</v>
      </c>
      <c r="Q101" s="214">
        <v>0</v>
      </c>
      <c r="R101" s="214">
        <f t="shared" ref="R101:R109" si="2">Q101*H101</f>
        <v>0</v>
      </c>
      <c r="S101" s="214">
        <v>0</v>
      </c>
      <c r="T101" s="215">
        <f t="shared" ref="T101:T109" si="3">S101*H101</f>
        <v>0</v>
      </c>
      <c r="AR101" s="26" t="s">
        <v>1943</v>
      </c>
      <c r="AT101" s="26" t="s">
        <v>246</v>
      </c>
      <c r="AU101" s="26" t="s">
        <v>24</v>
      </c>
      <c r="AY101" s="26" t="s">
        <v>185</v>
      </c>
      <c r="BE101" s="216">
        <f t="shared" ref="BE101:BE109" si="4">IF(N101="základní",J101,0)</f>
        <v>0</v>
      </c>
      <c r="BF101" s="216">
        <f t="shared" ref="BF101:BF109" si="5">IF(N101="snížená",J101,0)</f>
        <v>0</v>
      </c>
      <c r="BG101" s="216">
        <f t="shared" ref="BG101:BG109" si="6">IF(N101="zákl. přenesená",J101,0)</f>
        <v>0</v>
      </c>
      <c r="BH101" s="216">
        <f t="shared" ref="BH101:BH109" si="7">IF(N101="sníž. přenesená",J101,0)</f>
        <v>0</v>
      </c>
      <c r="BI101" s="216">
        <f t="shared" ref="BI101:BI109" si="8">IF(N101="nulová",J101,0)</f>
        <v>0</v>
      </c>
      <c r="BJ101" s="26" t="s">
        <v>24</v>
      </c>
      <c r="BK101" s="216">
        <f t="shared" ref="BK101:BK109" si="9">ROUND(I101*H101,2)</f>
        <v>0</v>
      </c>
      <c r="BL101" s="26" t="s">
        <v>750</v>
      </c>
      <c r="BM101" s="26" t="s">
        <v>349</v>
      </c>
    </row>
    <row r="102" spans="2:65" s="1" customFormat="1" ht="22.5" customHeight="1">
      <c r="B102" s="44"/>
      <c r="C102" s="257" t="s">
        <v>265</v>
      </c>
      <c r="D102" s="257" t="s">
        <v>246</v>
      </c>
      <c r="E102" s="258" t="s">
        <v>3227</v>
      </c>
      <c r="F102" s="259" t="s">
        <v>3228</v>
      </c>
      <c r="G102" s="260" t="s">
        <v>2054</v>
      </c>
      <c r="H102" s="261">
        <v>1</v>
      </c>
      <c r="I102" s="262"/>
      <c r="J102" s="263">
        <f t="shared" si="0"/>
        <v>0</v>
      </c>
      <c r="K102" s="259" t="s">
        <v>35</v>
      </c>
      <c r="L102" s="264"/>
      <c r="M102" s="265" t="s">
        <v>35</v>
      </c>
      <c r="N102" s="266" t="s">
        <v>50</v>
      </c>
      <c r="O102" s="45"/>
      <c r="P102" s="214">
        <f t="shared" si="1"/>
        <v>0</v>
      </c>
      <c r="Q102" s="214">
        <v>0</v>
      </c>
      <c r="R102" s="214">
        <f t="shared" si="2"/>
        <v>0</v>
      </c>
      <c r="S102" s="214">
        <v>0</v>
      </c>
      <c r="T102" s="215">
        <f t="shared" si="3"/>
        <v>0</v>
      </c>
      <c r="AR102" s="26" t="s">
        <v>1943</v>
      </c>
      <c r="AT102" s="26" t="s">
        <v>246</v>
      </c>
      <c r="AU102" s="26" t="s">
        <v>24</v>
      </c>
      <c r="AY102" s="26" t="s">
        <v>185</v>
      </c>
      <c r="BE102" s="216">
        <f t="shared" si="4"/>
        <v>0</v>
      </c>
      <c r="BF102" s="216">
        <f t="shared" si="5"/>
        <v>0</v>
      </c>
      <c r="BG102" s="216">
        <f t="shared" si="6"/>
        <v>0</v>
      </c>
      <c r="BH102" s="216">
        <f t="shared" si="7"/>
        <v>0</v>
      </c>
      <c r="BI102" s="216">
        <f t="shared" si="8"/>
        <v>0</v>
      </c>
      <c r="BJ102" s="26" t="s">
        <v>24</v>
      </c>
      <c r="BK102" s="216">
        <f t="shared" si="9"/>
        <v>0</v>
      </c>
      <c r="BL102" s="26" t="s">
        <v>750</v>
      </c>
      <c r="BM102" s="26" t="s">
        <v>367</v>
      </c>
    </row>
    <row r="103" spans="2:65" s="1" customFormat="1" ht="22.5" customHeight="1">
      <c r="B103" s="44"/>
      <c r="C103" s="257" t="s">
        <v>273</v>
      </c>
      <c r="D103" s="257" t="s">
        <v>246</v>
      </c>
      <c r="E103" s="258" t="s">
        <v>3229</v>
      </c>
      <c r="F103" s="259" t="s">
        <v>3230</v>
      </c>
      <c r="G103" s="260" t="s">
        <v>2054</v>
      </c>
      <c r="H103" s="261">
        <v>1</v>
      </c>
      <c r="I103" s="262"/>
      <c r="J103" s="263">
        <f t="shared" si="0"/>
        <v>0</v>
      </c>
      <c r="K103" s="259" t="s">
        <v>35</v>
      </c>
      <c r="L103" s="264"/>
      <c r="M103" s="265" t="s">
        <v>35</v>
      </c>
      <c r="N103" s="266" t="s">
        <v>50</v>
      </c>
      <c r="O103" s="45"/>
      <c r="P103" s="214">
        <f t="shared" si="1"/>
        <v>0</v>
      </c>
      <c r="Q103" s="214">
        <v>0</v>
      </c>
      <c r="R103" s="214">
        <f t="shared" si="2"/>
        <v>0</v>
      </c>
      <c r="S103" s="214">
        <v>0</v>
      </c>
      <c r="T103" s="215">
        <f t="shared" si="3"/>
        <v>0</v>
      </c>
      <c r="AR103" s="26" t="s">
        <v>1943</v>
      </c>
      <c r="AT103" s="26" t="s">
        <v>246</v>
      </c>
      <c r="AU103" s="26" t="s">
        <v>24</v>
      </c>
      <c r="AY103" s="26" t="s">
        <v>185</v>
      </c>
      <c r="BE103" s="216">
        <f t="shared" si="4"/>
        <v>0</v>
      </c>
      <c r="BF103" s="216">
        <f t="shared" si="5"/>
        <v>0</v>
      </c>
      <c r="BG103" s="216">
        <f t="shared" si="6"/>
        <v>0</v>
      </c>
      <c r="BH103" s="216">
        <f t="shared" si="7"/>
        <v>0</v>
      </c>
      <c r="BI103" s="216">
        <f t="shared" si="8"/>
        <v>0</v>
      </c>
      <c r="BJ103" s="26" t="s">
        <v>24</v>
      </c>
      <c r="BK103" s="216">
        <f t="shared" si="9"/>
        <v>0</v>
      </c>
      <c r="BL103" s="26" t="s">
        <v>750</v>
      </c>
      <c r="BM103" s="26" t="s">
        <v>403</v>
      </c>
    </row>
    <row r="104" spans="2:65" s="1" customFormat="1" ht="22.5" customHeight="1">
      <c r="B104" s="44"/>
      <c r="C104" s="257" t="s">
        <v>281</v>
      </c>
      <c r="D104" s="257" t="s">
        <v>246</v>
      </c>
      <c r="E104" s="258" t="s">
        <v>3231</v>
      </c>
      <c r="F104" s="259" t="s">
        <v>3232</v>
      </c>
      <c r="G104" s="260" t="s">
        <v>190</v>
      </c>
      <c r="H104" s="261">
        <v>27</v>
      </c>
      <c r="I104" s="262"/>
      <c r="J104" s="263">
        <f t="shared" si="0"/>
        <v>0</v>
      </c>
      <c r="K104" s="259" t="s">
        <v>35</v>
      </c>
      <c r="L104" s="264"/>
      <c r="M104" s="265" t="s">
        <v>35</v>
      </c>
      <c r="N104" s="266" t="s">
        <v>50</v>
      </c>
      <c r="O104" s="45"/>
      <c r="P104" s="214">
        <f t="shared" si="1"/>
        <v>0</v>
      </c>
      <c r="Q104" s="214">
        <v>0</v>
      </c>
      <c r="R104" s="214">
        <f t="shared" si="2"/>
        <v>0</v>
      </c>
      <c r="S104" s="214">
        <v>0</v>
      </c>
      <c r="T104" s="215">
        <f t="shared" si="3"/>
        <v>0</v>
      </c>
      <c r="AR104" s="26" t="s">
        <v>1943</v>
      </c>
      <c r="AT104" s="26" t="s">
        <v>246</v>
      </c>
      <c r="AU104" s="26" t="s">
        <v>24</v>
      </c>
      <c r="AY104" s="26" t="s">
        <v>185</v>
      </c>
      <c r="BE104" s="216">
        <f t="shared" si="4"/>
        <v>0</v>
      </c>
      <c r="BF104" s="216">
        <f t="shared" si="5"/>
        <v>0</v>
      </c>
      <c r="BG104" s="216">
        <f t="shared" si="6"/>
        <v>0</v>
      </c>
      <c r="BH104" s="216">
        <f t="shared" si="7"/>
        <v>0</v>
      </c>
      <c r="BI104" s="216">
        <f t="shared" si="8"/>
        <v>0</v>
      </c>
      <c r="BJ104" s="26" t="s">
        <v>24</v>
      </c>
      <c r="BK104" s="216">
        <f t="shared" si="9"/>
        <v>0</v>
      </c>
      <c r="BL104" s="26" t="s">
        <v>750</v>
      </c>
      <c r="BM104" s="26" t="s">
        <v>413</v>
      </c>
    </row>
    <row r="105" spans="2:65" s="1" customFormat="1" ht="22.5" customHeight="1">
      <c r="B105" s="44"/>
      <c r="C105" s="257" t="s">
        <v>287</v>
      </c>
      <c r="D105" s="257" t="s">
        <v>246</v>
      </c>
      <c r="E105" s="258" t="s">
        <v>3233</v>
      </c>
      <c r="F105" s="259" t="s">
        <v>3234</v>
      </c>
      <c r="G105" s="260" t="s">
        <v>2054</v>
      </c>
      <c r="H105" s="261">
        <v>1</v>
      </c>
      <c r="I105" s="262"/>
      <c r="J105" s="263">
        <f t="shared" si="0"/>
        <v>0</v>
      </c>
      <c r="K105" s="259" t="s">
        <v>35</v>
      </c>
      <c r="L105" s="264"/>
      <c r="M105" s="265" t="s">
        <v>35</v>
      </c>
      <c r="N105" s="266" t="s">
        <v>50</v>
      </c>
      <c r="O105" s="45"/>
      <c r="P105" s="214">
        <f t="shared" si="1"/>
        <v>0</v>
      </c>
      <c r="Q105" s="214">
        <v>0</v>
      </c>
      <c r="R105" s="214">
        <f t="shared" si="2"/>
        <v>0</v>
      </c>
      <c r="S105" s="214">
        <v>0</v>
      </c>
      <c r="T105" s="215">
        <f t="shared" si="3"/>
        <v>0</v>
      </c>
      <c r="AR105" s="26" t="s">
        <v>1943</v>
      </c>
      <c r="AT105" s="26" t="s">
        <v>246</v>
      </c>
      <c r="AU105" s="26" t="s">
        <v>24</v>
      </c>
      <c r="AY105" s="26" t="s">
        <v>185</v>
      </c>
      <c r="BE105" s="216">
        <f t="shared" si="4"/>
        <v>0</v>
      </c>
      <c r="BF105" s="216">
        <f t="shared" si="5"/>
        <v>0</v>
      </c>
      <c r="BG105" s="216">
        <f t="shared" si="6"/>
        <v>0</v>
      </c>
      <c r="BH105" s="216">
        <f t="shared" si="7"/>
        <v>0</v>
      </c>
      <c r="BI105" s="216">
        <f t="shared" si="8"/>
        <v>0</v>
      </c>
      <c r="BJ105" s="26" t="s">
        <v>24</v>
      </c>
      <c r="BK105" s="216">
        <f t="shared" si="9"/>
        <v>0</v>
      </c>
      <c r="BL105" s="26" t="s">
        <v>750</v>
      </c>
      <c r="BM105" s="26" t="s">
        <v>424</v>
      </c>
    </row>
    <row r="106" spans="2:65" s="1" customFormat="1" ht="22.5" customHeight="1">
      <c r="B106" s="44"/>
      <c r="C106" s="257" t="s">
        <v>10</v>
      </c>
      <c r="D106" s="257" t="s">
        <v>246</v>
      </c>
      <c r="E106" s="258" t="s">
        <v>3235</v>
      </c>
      <c r="F106" s="259" t="s">
        <v>3236</v>
      </c>
      <c r="G106" s="260" t="s">
        <v>2054</v>
      </c>
      <c r="H106" s="261">
        <v>1</v>
      </c>
      <c r="I106" s="262"/>
      <c r="J106" s="263">
        <f t="shared" si="0"/>
        <v>0</v>
      </c>
      <c r="K106" s="259" t="s">
        <v>35</v>
      </c>
      <c r="L106" s="264"/>
      <c r="M106" s="265" t="s">
        <v>35</v>
      </c>
      <c r="N106" s="266" t="s">
        <v>50</v>
      </c>
      <c r="O106" s="45"/>
      <c r="P106" s="214">
        <f t="shared" si="1"/>
        <v>0</v>
      </c>
      <c r="Q106" s="214">
        <v>0</v>
      </c>
      <c r="R106" s="214">
        <f t="shared" si="2"/>
        <v>0</v>
      </c>
      <c r="S106" s="214">
        <v>0</v>
      </c>
      <c r="T106" s="215">
        <f t="shared" si="3"/>
        <v>0</v>
      </c>
      <c r="AR106" s="26" t="s">
        <v>1943</v>
      </c>
      <c r="AT106" s="26" t="s">
        <v>246</v>
      </c>
      <c r="AU106" s="26" t="s">
        <v>24</v>
      </c>
      <c r="AY106" s="26" t="s">
        <v>185</v>
      </c>
      <c r="BE106" s="216">
        <f t="shared" si="4"/>
        <v>0</v>
      </c>
      <c r="BF106" s="216">
        <f t="shared" si="5"/>
        <v>0</v>
      </c>
      <c r="BG106" s="216">
        <f t="shared" si="6"/>
        <v>0</v>
      </c>
      <c r="BH106" s="216">
        <f t="shared" si="7"/>
        <v>0</v>
      </c>
      <c r="BI106" s="216">
        <f t="shared" si="8"/>
        <v>0</v>
      </c>
      <c r="BJ106" s="26" t="s">
        <v>24</v>
      </c>
      <c r="BK106" s="216">
        <f t="shared" si="9"/>
        <v>0</v>
      </c>
      <c r="BL106" s="26" t="s">
        <v>750</v>
      </c>
      <c r="BM106" s="26" t="s">
        <v>436</v>
      </c>
    </row>
    <row r="107" spans="2:65" s="1" customFormat="1" ht="22.5" customHeight="1">
      <c r="B107" s="44"/>
      <c r="C107" s="257" t="s">
        <v>307</v>
      </c>
      <c r="D107" s="257" t="s">
        <v>246</v>
      </c>
      <c r="E107" s="258" t="s">
        <v>3237</v>
      </c>
      <c r="F107" s="259" t="s">
        <v>3238</v>
      </c>
      <c r="G107" s="260" t="s">
        <v>2054</v>
      </c>
      <c r="H107" s="261">
        <v>5</v>
      </c>
      <c r="I107" s="262"/>
      <c r="J107" s="263">
        <f t="shared" si="0"/>
        <v>0</v>
      </c>
      <c r="K107" s="259" t="s">
        <v>35</v>
      </c>
      <c r="L107" s="264"/>
      <c r="M107" s="265" t="s">
        <v>35</v>
      </c>
      <c r="N107" s="266" t="s">
        <v>50</v>
      </c>
      <c r="O107" s="45"/>
      <c r="P107" s="214">
        <f t="shared" si="1"/>
        <v>0</v>
      </c>
      <c r="Q107" s="214">
        <v>0</v>
      </c>
      <c r="R107" s="214">
        <f t="shared" si="2"/>
        <v>0</v>
      </c>
      <c r="S107" s="214">
        <v>0</v>
      </c>
      <c r="T107" s="215">
        <f t="shared" si="3"/>
        <v>0</v>
      </c>
      <c r="AR107" s="26" t="s">
        <v>1943</v>
      </c>
      <c r="AT107" s="26" t="s">
        <v>246</v>
      </c>
      <c r="AU107" s="26" t="s">
        <v>24</v>
      </c>
      <c r="AY107" s="26" t="s">
        <v>185</v>
      </c>
      <c r="BE107" s="216">
        <f t="shared" si="4"/>
        <v>0</v>
      </c>
      <c r="BF107" s="216">
        <f t="shared" si="5"/>
        <v>0</v>
      </c>
      <c r="BG107" s="216">
        <f t="shared" si="6"/>
        <v>0</v>
      </c>
      <c r="BH107" s="216">
        <f t="shared" si="7"/>
        <v>0</v>
      </c>
      <c r="BI107" s="216">
        <f t="shared" si="8"/>
        <v>0</v>
      </c>
      <c r="BJ107" s="26" t="s">
        <v>24</v>
      </c>
      <c r="BK107" s="216">
        <f t="shared" si="9"/>
        <v>0</v>
      </c>
      <c r="BL107" s="26" t="s">
        <v>750</v>
      </c>
      <c r="BM107" s="26" t="s">
        <v>449</v>
      </c>
    </row>
    <row r="108" spans="2:65" s="1" customFormat="1" ht="22.5" customHeight="1">
      <c r="B108" s="44"/>
      <c r="C108" s="257" t="s">
        <v>317</v>
      </c>
      <c r="D108" s="257" t="s">
        <v>246</v>
      </c>
      <c r="E108" s="258" t="s">
        <v>3239</v>
      </c>
      <c r="F108" s="259" t="s">
        <v>3240</v>
      </c>
      <c r="G108" s="260" t="s">
        <v>2054</v>
      </c>
      <c r="H108" s="261">
        <v>1</v>
      </c>
      <c r="I108" s="262"/>
      <c r="J108" s="263">
        <f t="shared" si="0"/>
        <v>0</v>
      </c>
      <c r="K108" s="259" t="s">
        <v>35</v>
      </c>
      <c r="L108" s="264"/>
      <c r="M108" s="265" t="s">
        <v>35</v>
      </c>
      <c r="N108" s="266" t="s">
        <v>50</v>
      </c>
      <c r="O108" s="45"/>
      <c r="P108" s="214">
        <f t="shared" si="1"/>
        <v>0</v>
      </c>
      <c r="Q108" s="214">
        <v>0</v>
      </c>
      <c r="R108" s="214">
        <f t="shared" si="2"/>
        <v>0</v>
      </c>
      <c r="S108" s="214">
        <v>0</v>
      </c>
      <c r="T108" s="215">
        <f t="shared" si="3"/>
        <v>0</v>
      </c>
      <c r="AR108" s="26" t="s">
        <v>1943</v>
      </c>
      <c r="AT108" s="26" t="s">
        <v>246</v>
      </c>
      <c r="AU108" s="26" t="s">
        <v>24</v>
      </c>
      <c r="AY108" s="26" t="s">
        <v>185</v>
      </c>
      <c r="BE108" s="216">
        <f t="shared" si="4"/>
        <v>0</v>
      </c>
      <c r="BF108" s="216">
        <f t="shared" si="5"/>
        <v>0</v>
      </c>
      <c r="BG108" s="216">
        <f t="shared" si="6"/>
        <v>0</v>
      </c>
      <c r="BH108" s="216">
        <f t="shared" si="7"/>
        <v>0</v>
      </c>
      <c r="BI108" s="216">
        <f t="shared" si="8"/>
        <v>0</v>
      </c>
      <c r="BJ108" s="26" t="s">
        <v>24</v>
      </c>
      <c r="BK108" s="216">
        <f t="shared" si="9"/>
        <v>0</v>
      </c>
      <c r="BL108" s="26" t="s">
        <v>750</v>
      </c>
      <c r="BM108" s="26" t="s">
        <v>458</v>
      </c>
    </row>
    <row r="109" spans="2:65" s="1" customFormat="1" ht="22.5" customHeight="1">
      <c r="B109" s="44"/>
      <c r="C109" s="257" t="s">
        <v>324</v>
      </c>
      <c r="D109" s="257" t="s">
        <v>246</v>
      </c>
      <c r="E109" s="258" t="s">
        <v>3241</v>
      </c>
      <c r="F109" s="259" t="s">
        <v>3242</v>
      </c>
      <c r="G109" s="260" t="s">
        <v>2054</v>
      </c>
      <c r="H109" s="261">
        <v>1</v>
      </c>
      <c r="I109" s="262"/>
      <c r="J109" s="263">
        <f t="shared" si="0"/>
        <v>0</v>
      </c>
      <c r="K109" s="259" t="s">
        <v>35</v>
      </c>
      <c r="L109" s="264"/>
      <c r="M109" s="265" t="s">
        <v>35</v>
      </c>
      <c r="N109" s="266" t="s">
        <v>50</v>
      </c>
      <c r="O109" s="45"/>
      <c r="P109" s="214">
        <f t="shared" si="1"/>
        <v>0</v>
      </c>
      <c r="Q109" s="214">
        <v>0</v>
      </c>
      <c r="R109" s="214">
        <f t="shared" si="2"/>
        <v>0</v>
      </c>
      <c r="S109" s="214">
        <v>0</v>
      </c>
      <c r="T109" s="215">
        <f t="shared" si="3"/>
        <v>0</v>
      </c>
      <c r="AR109" s="26" t="s">
        <v>1943</v>
      </c>
      <c r="AT109" s="26" t="s">
        <v>246</v>
      </c>
      <c r="AU109" s="26" t="s">
        <v>24</v>
      </c>
      <c r="AY109" s="26" t="s">
        <v>185</v>
      </c>
      <c r="BE109" s="216">
        <f t="shared" si="4"/>
        <v>0</v>
      </c>
      <c r="BF109" s="216">
        <f t="shared" si="5"/>
        <v>0</v>
      </c>
      <c r="BG109" s="216">
        <f t="shared" si="6"/>
        <v>0</v>
      </c>
      <c r="BH109" s="216">
        <f t="shared" si="7"/>
        <v>0</v>
      </c>
      <c r="BI109" s="216">
        <f t="shared" si="8"/>
        <v>0</v>
      </c>
      <c r="BJ109" s="26" t="s">
        <v>24</v>
      </c>
      <c r="BK109" s="216">
        <f t="shared" si="9"/>
        <v>0</v>
      </c>
      <c r="BL109" s="26" t="s">
        <v>750</v>
      </c>
      <c r="BM109" s="26" t="s">
        <v>477</v>
      </c>
    </row>
    <row r="110" spans="2:65" s="11" customFormat="1" ht="37.35" customHeight="1">
      <c r="B110" s="188"/>
      <c r="C110" s="189"/>
      <c r="D110" s="202" t="s">
        <v>78</v>
      </c>
      <c r="E110" s="287" t="s">
        <v>3243</v>
      </c>
      <c r="F110" s="287" t="s">
        <v>3244</v>
      </c>
      <c r="G110" s="189"/>
      <c r="H110" s="189"/>
      <c r="I110" s="192"/>
      <c r="J110" s="288">
        <f>BK110</f>
        <v>0</v>
      </c>
      <c r="K110" s="189"/>
      <c r="L110" s="194"/>
      <c r="M110" s="195"/>
      <c r="N110" s="196"/>
      <c r="O110" s="196"/>
      <c r="P110" s="197">
        <f>SUM(P111:P112)</f>
        <v>0</v>
      </c>
      <c r="Q110" s="196"/>
      <c r="R110" s="197">
        <f>SUM(R111:R112)</f>
        <v>0</v>
      </c>
      <c r="S110" s="196"/>
      <c r="T110" s="198">
        <f>SUM(T111:T112)</f>
        <v>0</v>
      </c>
      <c r="AR110" s="199" t="s">
        <v>24</v>
      </c>
      <c r="AT110" s="200" t="s">
        <v>78</v>
      </c>
      <c r="AU110" s="200" t="s">
        <v>79</v>
      </c>
      <c r="AY110" s="199" t="s">
        <v>185</v>
      </c>
      <c r="BK110" s="201">
        <f>SUM(BK111:BK112)</f>
        <v>0</v>
      </c>
    </row>
    <row r="111" spans="2:65" s="1" customFormat="1" ht="31.5" customHeight="1">
      <c r="B111" s="44"/>
      <c r="C111" s="257" t="s">
        <v>343</v>
      </c>
      <c r="D111" s="257" t="s">
        <v>246</v>
      </c>
      <c r="E111" s="258" t="s">
        <v>3245</v>
      </c>
      <c r="F111" s="259" t="s">
        <v>3246</v>
      </c>
      <c r="G111" s="260" t="s">
        <v>1681</v>
      </c>
      <c r="H111" s="261">
        <v>15</v>
      </c>
      <c r="I111" s="262"/>
      <c r="J111" s="263">
        <f>ROUND(I111*H111,2)</f>
        <v>0</v>
      </c>
      <c r="K111" s="259" t="s">
        <v>35</v>
      </c>
      <c r="L111" s="264"/>
      <c r="M111" s="265" t="s">
        <v>35</v>
      </c>
      <c r="N111" s="266" t="s">
        <v>50</v>
      </c>
      <c r="O111" s="45"/>
      <c r="P111" s="214">
        <f>O111*H111</f>
        <v>0</v>
      </c>
      <c r="Q111" s="214">
        <v>0</v>
      </c>
      <c r="R111" s="214">
        <f>Q111*H111</f>
        <v>0</v>
      </c>
      <c r="S111" s="214">
        <v>0</v>
      </c>
      <c r="T111" s="215">
        <f>S111*H111</f>
        <v>0</v>
      </c>
      <c r="AR111" s="26" t="s">
        <v>1943</v>
      </c>
      <c r="AT111" s="26" t="s">
        <v>246</v>
      </c>
      <c r="AU111" s="26" t="s">
        <v>24</v>
      </c>
      <c r="AY111" s="26" t="s">
        <v>185</v>
      </c>
      <c r="BE111" s="216">
        <f>IF(N111="základní",J111,0)</f>
        <v>0</v>
      </c>
      <c r="BF111" s="216">
        <f>IF(N111="snížená",J111,0)</f>
        <v>0</v>
      </c>
      <c r="BG111" s="216">
        <f>IF(N111="zákl. přenesená",J111,0)</f>
        <v>0</v>
      </c>
      <c r="BH111" s="216">
        <f>IF(N111="sníž. přenesená",J111,0)</f>
        <v>0</v>
      </c>
      <c r="BI111" s="216">
        <f>IF(N111="nulová",J111,0)</f>
        <v>0</v>
      </c>
      <c r="BJ111" s="26" t="s">
        <v>24</v>
      </c>
      <c r="BK111" s="216">
        <f>ROUND(I111*H111,2)</f>
        <v>0</v>
      </c>
      <c r="BL111" s="26" t="s">
        <v>750</v>
      </c>
      <c r="BM111" s="26" t="s">
        <v>495</v>
      </c>
    </row>
    <row r="112" spans="2:65" s="1" customFormat="1" ht="22.5" customHeight="1">
      <c r="B112" s="44"/>
      <c r="C112" s="257" t="s">
        <v>349</v>
      </c>
      <c r="D112" s="257" t="s">
        <v>246</v>
      </c>
      <c r="E112" s="258" t="s">
        <v>3247</v>
      </c>
      <c r="F112" s="259" t="s">
        <v>3248</v>
      </c>
      <c r="G112" s="260" t="s">
        <v>2054</v>
      </c>
      <c r="H112" s="261">
        <v>2</v>
      </c>
      <c r="I112" s="262"/>
      <c r="J112" s="263">
        <f>ROUND(I112*H112,2)</f>
        <v>0</v>
      </c>
      <c r="K112" s="259" t="s">
        <v>35</v>
      </c>
      <c r="L112" s="264"/>
      <c r="M112" s="265" t="s">
        <v>35</v>
      </c>
      <c r="N112" s="293" t="s">
        <v>50</v>
      </c>
      <c r="O112" s="283"/>
      <c r="P112" s="290">
        <f>O112*H112</f>
        <v>0</v>
      </c>
      <c r="Q112" s="290">
        <v>0</v>
      </c>
      <c r="R112" s="290">
        <f>Q112*H112</f>
        <v>0</v>
      </c>
      <c r="S112" s="290">
        <v>0</v>
      </c>
      <c r="T112" s="291">
        <f>S112*H112</f>
        <v>0</v>
      </c>
      <c r="AR112" s="26" t="s">
        <v>1943</v>
      </c>
      <c r="AT112" s="26" t="s">
        <v>246</v>
      </c>
      <c r="AU112" s="26" t="s">
        <v>24</v>
      </c>
      <c r="AY112" s="26" t="s">
        <v>185</v>
      </c>
      <c r="BE112" s="216">
        <f>IF(N112="základní",J112,0)</f>
        <v>0</v>
      </c>
      <c r="BF112" s="216">
        <f>IF(N112="snížená",J112,0)</f>
        <v>0</v>
      </c>
      <c r="BG112" s="216">
        <f>IF(N112="zákl. přenesená",J112,0)</f>
        <v>0</v>
      </c>
      <c r="BH112" s="216">
        <f>IF(N112="sníž. přenesená",J112,0)</f>
        <v>0</v>
      </c>
      <c r="BI112" s="216">
        <f>IF(N112="nulová",J112,0)</f>
        <v>0</v>
      </c>
      <c r="BJ112" s="26" t="s">
        <v>24</v>
      </c>
      <c r="BK112" s="216">
        <f>ROUND(I112*H112,2)</f>
        <v>0</v>
      </c>
      <c r="BL112" s="26" t="s">
        <v>750</v>
      </c>
      <c r="BM112" s="26" t="s">
        <v>514</v>
      </c>
    </row>
    <row r="113" spans="2:12" s="1" customFormat="1" ht="6.95" customHeight="1">
      <c r="B113" s="59"/>
      <c r="C113" s="60"/>
      <c r="D113" s="60"/>
      <c r="E113" s="60"/>
      <c r="F113" s="60"/>
      <c r="G113" s="60"/>
      <c r="H113" s="60"/>
      <c r="I113" s="151"/>
      <c r="J113" s="60"/>
      <c r="K113" s="60"/>
      <c r="L113" s="64"/>
    </row>
  </sheetData>
  <sheetProtection password="CC35" sheet="1" objects="1" scenarios="1" formatCells="0" formatColumns="0" formatRows="0" sort="0" autoFilter="0"/>
  <autoFilter ref="C86:K112"/>
  <mergeCells count="12">
    <mergeCell ref="G1:H1"/>
    <mergeCell ref="L2:V2"/>
    <mergeCell ref="E49:H49"/>
    <mergeCell ref="E51:H51"/>
    <mergeCell ref="E75:H75"/>
    <mergeCell ref="E77:H77"/>
    <mergeCell ref="E79:H79"/>
    <mergeCell ref="E7:H7"/>
    <mergeCell ref="E9:H9"/>
    <mergeCell ref="E11:H11"/>
    <mergeCell ref="E26:H26"/>
    <mergeCell ref="E47:H47"/>
  </mergeCells>
  <hyperlinks>
    <hyperlink ref="F1:G1" location="C2" display="1) Krycí list soupisu"/>
    <hyperlink ref="G1:H1" location="C58" display="2) Rekapitulace"/>
    <hyperlink ref="J1" location="C86"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BR18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119</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2879</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3249</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26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ROUND(J89,2)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ROUND(SUM(BE89:BE182), 2)</f>
        <v>0</v>
      </c>
      <c r="G32" s="45"/>
      <c r="H32" s="45"/>
      <c r="I32" s="143">
        <v>0.21</v>
      </c>
      <c r="J32" s="142">
        <f>ROUND(ROUND((SUM(BE89:BE182)), 2)*I32, 2)</f>
        <v>0</v>
      </c>
      <c r="K32" s="48"/>
    </row>
    <row r="33" spans="2:11" s="1" customFormat="1" ht="14.45" customHeight="1">
      <c r="B33" s="44"/>
      <c r="C33" s="45"/>
      <c r="D33" s="45"/>
      <c r="E33" s="52" t="s">
        <v>51</v>
      </c>
      <c r="F33" s="142">
        <f>ROUND(SUM(BF89:BF182), 2)</f>
        <v>0</v>
      </c>
      <c r="G33" s="45"/>
      <c r="H33" s="45"/>
      <c r="I33" s="143">
        <v>0.15</v>
      </c>
      <c r="J33" s="142">
        <f>ROUND(ROUND((SUM(BF89:BF182)), 2)*I33, 2)</f>
        <v>0</v>
      </c>
      <c r="K33" s="48"/>
    </row>
    <row r="34" spans="2:11" s="1" customFormat="1" ht="14.45" hidden="1" customHeight="1">
      <c r="B34" s="44"/>
      <c r="C34" s="45"/>
      <c r="D34" s="45"/>
      <c r="E34" s="52" t="s">
        <v>52</v>
      </c>
      <c r="F34" s="142">
        <f>ROUND(SUM(BG89:BG182), 2)</f>
        <v>0</v>
      </c>
      <c r="G34" s="45"/>
      <c r="H34" s="45"/>
      <c r="I34" s="143">
        <v>0.21</v>
      </c>
      <c r="J34" s="142">
        <v>0</v>
      </c>
      <c r="K34" s="48"/>
    </row>
    <row r="35" spans="2:11" s="1" customFormat="1" ht="14.45" hidden="1" customHeight="1">
      <c r="B35" s="44"/>
      <c r="C35" s="45"/>
      <c r="D35" s="45"/>
      <c r="E35" s="52" t="s">
        <v>53</v>
      </c>
      <c r="F35" s="142">
        <f>ROUND(SUM(BH89:BH182), 2)</f>
        <v>0</v>
      </c>
      <c r="G35" s="45"/>
      <c r="H35" s="45"/>
      <c r="I35" s="143">
        <v>0.15</v>
      </c>
      <c r="J35" s="142">
        <v>0</v>
      </c>
      <c r="K35" s="48"/>
    </row>
    <row r="36" spans="2:11" s="1" customFormat="1" ht="14.45" hidden="1" customHeight="1">
      <c r="B36" s="44"/>
      <c r="C36" s="45"/>
      <c r="D36" s="45"/>
      <c r="E36" s="52" t="s">
        <v>54</v>
      </c>
      <c r="F36" s="142">
        <f>ROUND(SUM(BI89:BI182),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2879</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2.2 - Elektroinstalace - Silnoproud</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 1</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J89</f>
        <v>0</v>
      </c>
      <c r="K60" s="48"/>
      <c r="AU60" s="26" t="s">
        <v>142</v>
      </c>
    </row>
    <row r="61" spans="2:47" s="8" customFormat="1" ht="24.95" customHeight="1">
      <c r="B61" s="161"/>
      <c r="C61" s="162"/>
      <c r="D61" s="163" t="s">
        <v>3250</v>
      </c>
      <c r="E61" s="164"/>
      <c r="F61" s="164"/>
      <c r="G61" s="164"/>
      <c r="H61" s="164"/>
      <c r="I61" s="165"/>
      <c r="J61" s="166">
        <f>J90</f>
        <v>0</v>
      </c>
      <c r="K61" s="167"/>
    </row>
    <row r="62" spans="2:47" s="8" customFormat="1" ht="24.95" customHeight="1">
      <c r="B62" s="161"/>
      <c r="C62" s="162"/>
      <c r="D62" s="163" t="s">
        <v>3250</v>
      </c>
      <c r="E62" s="164"/>
      <c r="F62" s="164"/>
      <c r="G62" s="164"/>
      <c r="H62" s="164"/>
      <c r="I62" s="165"/>
      <c r="J62" s="166">
        <f>J99</f>
        <v>0</v>
      </c>
      <c r="K62" s="167"/>
    </row>
    <row r="63" spans="2:47" s="8" customFormat="1" ht="24.95" customHeight="1">
      <c r="B63" s="161"/>
      <c r="C63" s="162"/>
      <c r="D63" s="163" t="s">
        <v>3250</v>
      </c>
      <c r="E63" s="164"/>
      <c r="F63" s="164"/>
      <c r="G63" s="164"/>
      <c r="H63" s="164"/>
      <c r="I63" s="165"/>
      <c r="J63" s="166">
        <f>J121</f>
        <v>0</v>
      </c>
      <c r="K63" s="167"/>
    </row>
    <row r="64" spans="2:47" s="8" customFormat="1" ht="24.95" customHeight="1">
      <c r="B64" s="161"/>
      <c r="C64" s="162"/>
      <c r="D64" s="163" t="s">
        <v>3250</v>
      </c>
      <c r="E64" s="164"/>
      <c r="F64" s="164"/>
      <c r="G64" s="164"/>
      <c r="H64" s="164"/>
      <c r="I64" s="165"/>
      <c r="J64" s="166">
        <f>J148</f>
        <v>0</v>
      </c>
      <c r="K64" s="167"/>
    </row>
    <row r="65" spans="2:12" s="8" customFormat="1" ht="24.95" customHeight="1">
      <c r="B65" s="161"/>
      <c r="C65" s="162"/>
      <c r="D65" s="163" t="s">
        <v>3251</v>
      </c>
      <c r="E65" s="164"/>
      <c r="F65" s="164"/>
      <c r="G65" s="164"/>
      <c r="H65" s="164"/>
      <c r="I65" s="165"/>
      <c r="J65" s="166">
        <f>J157</f>
        <v>0</v>
      </c>
      <c r="K65" s="167"/>
    </row>
    <row r="66" spans="2:12" s="8" customFormat="1" ht="24.95" customHeight="1">
      <c r="B66" s="161"/>
      <c r="C66" s="162"/>
      <c r="D66" s="163" t="s">
        <v>3252</v>
      </c>
      <c r="E66" s="164"/>
      <c r="F66" s="164"/>
      <c r="G66" s="164"/>
      <c r="H66" s="164"/>
      <c r="I66" s="165"/>
      <c r="J66" s="166">
        <f>J168</f>
        <v>0</v>
      </c>
      <c r="K66" s="167"/>
    </row>
    <row r="67" spans="2:12" s="8" customFormat="1" ht="24.95" customHeight="1">
      <c r="B67" s="161"/>
      <c r="C67" s="162"/>
      <c r="D67" s="163" t="s">
        <v>3253</v>
      </c>
      <c r="E67" s="164"/>
      <c r="F67" s="164"/>
      <c r="G67" s="164"/>
      <c r="H67" s="164"/>
      <c r="I67" s="165"/>
      <c r="J67" s="166">
        <f>J177</f>
        <v>0</v>
      </c>
      <c r="K67" s="167"/>
    </row>
    <row r="68" spans="2:12" s="1" customFormat="1" ht="21.75" customHeight="1">
      <c r="B68" s="44"/>
      <c r="C68" s="45"/>
      <c r="D68" s="45"/>
      <c r="E68" s="45"/>
      <c r="F68" s="45"/>
      <c r="G68" s="45"/>
      <c r="H68" s="45"/>
      <c r="I68" s="130"/>
      <c r="J68" s="45"/>
      <c r="K68" s="48"/>
    </row>
    <row r="69" spans="2:12" s="1" customFormat="1" ht="6.95" customHeight="1">
      <c r="B69" s="59"/>
      <c r="C69" s="60"/>
      <c r="D69" s="60"/>
      <c r="E69" s="60"/>
      <c r="F69" s="60"/>
      <c r="G69" s="60"/>
      <c r="H69" s="60"/>
      <c r="I69" s="151"/>
      <c r="J69" s="60"/>
      <c r="K69" s="61"/>
    </row>
    <row r="73" spans="2:12" s="1" customFormat="1" ht="6.95" customHeight="1">
      <c r="B73" s="62"/>
      <c r="C73" s="63"/>
      <c r="D73" s="63"/>
      <c r="E73" s="63"/>
      <c r="F73" s="63"/>
      <c r="G73" s="63"/>
      <c r="H73" s="63"/>
      <c r="I73" s="154"/>
      <c r="J73" s="63"/>
      <c r="K73" s="63"/>
      <c r="L73" s="64"/>
    </row>
    <row r="74" spans="2:12" s="1" customFormat="1" ht="36.950000000000003" customHeight="1">
      <c r="B74" s="44"/>
      <c r="C74" s="65" t="s">
        <v>169</v>
      </c>
      <c r="D74" s="66"/>
      <c r="E74" s="66"/>
      <c r="F74" s="66"/>
      <c r="G74" s="66"/>
      <c r="H74" s="66"/>
      <c r="I74" s="175"/>
      <c r="J74" s="66"/>
      <c r="K74" s="66"/>
      <c r="L74" s="64"/>
    </row>
    <row r="75" spans="2:12" s="1" customFormat="1" ht="6.95" customHeight="1">
      <c r="B75" s="44"/>
      <c r="C75" s="66"/>
      <c r="D75" s="66"/>
      <c r="E75" s="66"/>
      <c r="F75" s="66"/>
      <c r="G75" s="66"/>
      <c r="H75" s="66"/>
      <c r="I75" s="175"/>
      <c r="J75" s="66"/>
      <c r="K75" s="66"/>
      <c r="L75" s="64"/>
    </row>
    <row r="76" spans="2:12" s="1" customFormat="1" ht="14.45" customHeight="1">
      <c r="B76" s="44"/>
      <c r="C76" s="68" t="s">
        <v>18</v>
      </c>
      <c r="D76" s="66"/>
      <c r="E76" s="66"/>
      <c r="F76" s="66"/>
      <c r="G76" s="66"/>
      <c r="H76" s="66"/>
      <c r="I76" s="175"/>
      <c r="J76" s="66"/>
      <c r="K76" s="66"/>
      <c r="L76" s="64"/>
    </row>
    <row r="77" spans="2:12" s="1" customFormat="1" ht="22.5" customHeight="1">
      <c r="B77" s="44"/>
      <c r="C77" s="66"/>
      <c r="D77" s="66"/>
      <c r="E77" s="437" t="str">
        <f>E7</f>
        <v>Stavební úpravy spojené se změnou užívání zadní přistavěné části objektu - Chabařovice- DVZ</v>
      </c>
      <c r="F77" s="438"/>
      <c r="G77" s="438"/>
      <c r="H77" s="438"/>
      <c r="I77" s="175"/>
      <c r="J77" s="66"/>
      <c r="K77" s="66"/>
      <c r="L77" s="64"/>
    </row>
    <row r="78" spans="2:12">
      <c r="B78" s="30"/>
      <c r="C78" s="68" t="s">
        <v>134</v>
      </c>
      <c r="D78" s="285"/>
      <c r="E78" s="285"/>
      <c r="F78" s="285"/>
      <c r="G78" s="285"/>
      <c r="H78" s="285"/>
      <c r="J78" s="285"/>
      <c r="K78" s="285"/>
      <c r="L78" s="286"/>
    </row>
    <row r="79" spans="2:12" s="1" customFormat="1" ht="22.5" customHeight="1">
      <c r="B79" s="44"/>
      <c r="C79" s="66"/>
      <c r="D79" s="66"/>
      <c r="E79" s="437" t="s">
        <v>2879</v>
      </c>
      <c r="F79" s="439"/>
      <c r="G79" s="439"/>
      <c r="H79" s="439"/>
      <c r="I79" s="175"/>
      <c r="J79" s="66"/>
      <c r="K79" s="66"/>
      <c r="L79" s="64"/>
    </row>
    <row r="80" spans="2:12" s="1" customFormat="1" ht="14.45" customHeight="1">
      <c r="B80" s="44"/>
      <c r="C80" s="68" t="s">
        <v>2002</v>
      </c>
      <c r="D80" s="66"/>
      <c r="E80" s="66"/>
      <c r="F80" s="66"/>
      <c r="G80" s="66"/>
      <c r="H80" s="66"/>
      <c r="I80" s="175"/>
      <c r="J80" s="66"/>
      <c r="K80" s="66"/>
      <c r="L80" s="64"/>
    </row>
    <row r="81" spans="2:65" s="1" customFormat="1" ht="23.25" customHeight="1">
      <c r="B81" s="44"/>
      <c r="C81" s="66"/>
      <c r="D81" s="66"/>
      <c r="E81" s="408" t="str">
        <f>E11</f>
        <v>2.2 - Elektroinstalace - Silnoproud</v>
      </c>
      <c r="F81" s="439"/>
      <c r="G81" s="439"/>
      <c r="H81" s="439"/>
      <c r="I81" s="175"/>
      <c r="J81" s="66"/>
      <c r="K81" s="66"/>
      <c r="L81" s="64"/>
    </row>
    <row r="82" spans="2:65" s="1" customFormat="1" ht="6.95" customHeight="1">
      <c r="B82" s="44"/>
      <c r="C82" s="66"/>
      <c r="D82" s="66"/>
      <c r="E82" s="66"/>
      <c r="F82" s="66"/>
      <c r="G82" s="66"/>
      <c r="H82" s="66"/>
      <c r="I82" s="175"/>
      <c r="J82" s="66"/>
      <c r="K82" s="66"/>
      <c r="L82" s="64"/>
    </row>
    <row r="83" spans="2:65" s="1" customFormat="1" ht="18" customHeight="1">
      <c r="B83" s="44"/>
      <c r="C83" s="68" t="s">
        <v>25</v>
      </c>
      <c r="D83" s="66"/>
      <c r="E83" s="66"/>
      <c r="F83" s="176" t="str">
        <f>F14</f>
        <v>Chabařovice,Husovo náměstí 1</v>
      </c>
      <c r="G83" s="66"/>
      <c r="H83" s="66"/>
      <c r="I83" s="177" t="s">
        <v>27</v>
      </c>
      <c r="J83" s="76" t="str">
        <f>IF(J14="","",J14)</f>
        <v>10.5.2017</v>
      </c>
      <c r="K83" s="66"/>
      <c r="L83" s="64"/>
    </row>
    <row r="84" spans="2:65" s="1" customFormat="1" ht="6.95" customHeight="1">
      <c r="B84" s="44"/>
      <c r="C84" s="66"/>
      <c r="D84" s="66"/>
      <c r="E84" s="66"/>
      <c r="F84" s="66"/>
      <c r="G84" s="66"/>
      <c r="H84" s="66"/>
      <c r="I84" s="175"/>
      <c r="J84" s="66"/>
      <c r="K84" s="66"/>
      <c r="L84" s="64"/>
    </row>
    <row r="85" spans="2:65" s="1" customFormat="1">
      <c r="B85" s="44"/>
      <c r="C85" s="68" t="s">
        <v>33</v>
      </c>
      <c r="D85" s="66"/>
      <c r="E85" s="66"/>
      <c r="F85" s="176" t="str">
        <f>E17</f>
        <v xml:space="preserve"> </v>
      </c>
      <c r="G85" s="66"/>
      <c r="H85" s="66"/>
      <c r="I85" s="177" t="s">
        <v>40</v>
      </c>
      <c r="J85" s="176" t="str">
        <f>E23</f>
        <v>Miloš Dolník</v>
      </c>
      <c r="K85" s="66"/>
      <c r="L85" s="64"/>
    </row>
    <row r="86" spans="2:65" s="1" customFormat="1" ht="14.45" customHeight="1">
      <c r="B86" s="44"/>
      <c r="C86" s="68" t="s">
        <v>38</v>
      </c>
      <c r="D86" s="66"/>
      <c r="E86" s="66"/>
      <c r="F86" s="176" t="str">
        <f>IF(E20="","",E20)</f>
        <v/>
      </c>
      <c r="G86" s="66"/>
      <c r="H86" s="66"/>
      <c r="I86" s="175"/>
      <c r="J86" s="66"/>
      <c r="K86" s="66"/>
      <c r="L86" s="64"/>
    </row>
    <row r="87" spans="2:65" s="1" customFormat="1" ht="10.35" customHeight="1">
      <c r="B87" s="44"/>
      <c r="C87" s="66"/>
      <c r="D87" s="66"/>
      <c r="E87" s="66"/>
      <c r="F87" s="66"/>
      <c r="G87" s="66"/>
      <c r="H87" s="66"/>
      <c r="I87" s="175"/>
      <c r="J87" s="66"/>
      <c r="K87" s="66"/>
      <c r="L87" s="64"/>
    </row>
    <row r="88" spans="2:65" s="10" customFormat="1" ht="29.25" customHeight="1">
      <c r="B88" s="178"/>
      <c r="C88" s="179" t="s">
        <v>170</v>
      </c>
      <c r="D88" s="180" t="s">
        <v>64</v>
      </c>
      <c r="E88" s="180" t="s">
        <v>60</v>
      </c>
      <c r="F88" s="180" t="s">
        <v>171</v>
      </c>
      <c r="G88" s="180" t="s">
        <v>172</v>
      </c>
      <c r="H88" s="180" t="s">
        <v>173</v>
      </c>
      <c r="I88" s="181" t="s">
        <v>174</v>
      </c>
      <c r="J88" s="180" t="s">
        <v>140</v>
      </c>
      <c r="K88" s="182" t="s">
        <v>175</v>
      </c>
      <c r="L88" s="183"/>
      <c r="M88" s="84" t="s">
        <v>176</v>
      </c>
      <c r="N88" s="85" t="s">
        <v>49</v>
      </c>
      <c r="O88" s="85" t="s">
        <v>177</v>
      </c>
      <c r="P88" s="85" t="s">
        <v>178</v>
      </c>
      <c r="Q88" s="85" t="s">
        <v>179</v>
      </c>
      <c r="R88" s="85" t="s">
        <v>180</v>
      </c>
      <c r="S88" s="85" t="s">
        <v>181</v>
      </c>
      <c r="T88" s="86" t="s">
        <v>182</v>
      </c>
    </row>
    <row r="89" spans="2:65" s="1" customFormat="1" ht="29.25" customHeight="1">
      <c r="B89" s="44"/>
      <c r="C89" s="90" t="s">
        <v>141</v>
      </c>
      <c r="D89" s="66"/>
      <c r="E89" s="66"/>
      <c r="F89" s="66"/>
      <c r="G89" s="66"/>
      <c r="H89" s="66"/>
      <c r="I89" s="175"/>
      <c r="J89" s="184">
        <f>BK89</f>
        <v>0</v>
      </c>
      <c r="K89" s="66"/>
      <c r="L89" s="64"/>
      <c r="M89" s="87"/>
      <c r="N89" s="88"/>
      <c r="O89" s="88"/>
      <c r="P89" s="185">
        <f>P90+P99+P121+P148+P157+P168+P177</f>
        <v>0</v>
      </c>
      <c r="Q89" s="88"/>
      <c r="R89" s="185">
        <f>R90+R99+R121+R148+R157+R168+R177</f>
        <v>0</v>
      </c>
      <c r="S89" s="88"/>
      <c r="T89" s="186">
        <f>T90+T99+T121+T148+T157+T168+T177</f>
        <v>0</v>
      </c>
      <c r="AT89" s="26" t="s">
        <v>78</v>
      </c>
      <c r="AU89" s="26" t="s">
        <v>142</v>
      </c>
      <c r="BK89" s="187">
        <f>BK90+BK99+BK121+BK148+BK157+BK168+BK177</f>
        <v>0</v>
      </c>
    </row>
    <row r="90" spans="2:65" s="11" customFormat="1" ht="37.35" customHeight="1">
      <c r="B90" s="188"/>
      <c r="C90" s="189"/>
      <c r="D90" s="202" t="s">
        <v>78</v>
      </c>
      <c r="E90" s="287" t="s">
        <v>2449</v>
      </c>
      <c r="F90" s="287" t="s">
        <v>3254</v>
      </c>
      <c r="G90" s="189"/>
      <c r="H90" s="189"/>
      <c r="I90" s="192"/>
      <c r="J90" s="288">
        <f>BK90</f>
        <v>0</v>
      </c>
      <c r="K90" s="189"/>
      <c r="L90" s="194"/>
      <c r="M90" s="195"/>
      <c r="N90" s="196"/>
      <c r="O90" s="196"/>
      <c r="P90" s="197">
        <f>SUM(P91:P98)</f>
        <v>0</v>
      </c>
      <c r="Q90" s="196"/>
      <c r="R90" s="197">
        <f>SUM(R91:R98)</f>
        <v>0</v>
      </c>
      <c r="S90" s="196"/>
      <c r="T90" s="198">
        <f>SUM(T91:T98)</f>
        <v>0</v>
      </c>
      <c r="AR90" s="199" t="s">
        <v>105</v>
      </c>
      <c r="AT90" s="200" t="s">
        <v>78</v>
      </c>
      <c r="AU90" s="200" t="s">
        <v>79</v>
      </c>
      <c r="AY90" s="199" t="s">
        <v>185</v>
      </c>
      <c r="BK90" s="201">
        <f>SUM(BK91:BK98)</f>
        <v>0</v>
      </c>
    </row>
    <row r="91" spans="2:65" s="1" customFormat="1" ht="22.5" customHeight="1">
      <c r="B91" s="44"/>
      <c r="C91" s="205" t="s">
        <v>24</v>
      </c>
      <c r="D91" s="205" t="s">
        <v>187</v>
      </c>
      <c r="E91" s="206" t="s">
        <v>3255</v>
      </c>
      <c r="F91" s="207" t="s">
        <v>3256</v>
      </c>
      <c r="G91" s="208" t="s">
        <v>2054</v>
      </c>
      <c r="H91" s="209">
        <v>0</v>
      </c>
      <c r="I91" s="210"/>
      <c r="J91" s="211">
        <f t="shared" ref="J91:J98" si="0">ROUND(I91*H91,2)</f>
        <v>0</v>
      </c>
      <c r="K91" s="207" t="s">
        <v>35</v>
      </c>
      <c r="L91" s="64"/>
      <c r="M91" s="212" t="s">
        <v>35</v>
      </c>
      <c r="N91" s="213" t="s">
        <v>50</v>
      </c>
      <c r="O91" s="45"/>
      <c r="P91" s="214">
        <f t="shared" ref="P91:P98" si="1">O91*H91</f>
        <v>0</v>
      </c>
      <c r="Q91" s="214">
        <v>0</v>
      </c>
      <c r="R91" s="214">
        <f t="shared" ref="R91:R98" si="2">Q91*H91</f>
        <v>0</v>
      </c>
      <c r="S91" s="214">
        <v>0</v>
      </c>
      <c r="T91" s="215">
        <f t="shared" ref="T91:T98" si="3">S91*H91</f>
        <v>0</v>
      </c>
      <c r="AR91" s="26" t="s">
        <v>750</v>
      </c>
      <c r="AT91" s="26" t="s">
        <v>187</v>
      </c>
      <c r="AU91" s="26" t="s">
        <v>24</v>
      </c>
      <c r="AY91" s="26" t="s">
        <v>185</v>
      </c>
      <c r="BE91" s="216">
        <f t="shared" ref="BE91:BE98" si="4">IF(N91="základní",J91,0)</f>
        <v>0</v>
      </c>
      <c r="BF91" s="216">
        <f t="shared" ref="BF91:BF98" si="5">IF(N91="snížená",J91,0)</f>
        <v>0</v>
      </c>
      <c r="BG91" s="216">
        <f t="shared" ref="BG91:BG98" si="6">IF(N91="zákl. přenesená",J91,0)</f>
        <v>0</v>
      </c>
      <c r="BH91" s="216">
        <f t="shared" ref="BH91:BH98" si="7">IF(N91="sníž. přenesená",J91,0)</f>
        <v>0</v>
      </c>
      <c r="BI91" s="216">
        <f t="shared" ref="BI91:BI98" si="8">IF(N91="nulová",J91,0)</f>
        <v>0</v>
      </c>
      <c r="BJ91" s="26" t="s">
        <v>24</v>
      </c>
      <c r="BK91" s="216">
        <f t="shared" ref="BK91:BK98" si="9">ROUND(I91*H91,2)</f>
        <v>0</v>
      </c>
      <c r="BL91" s="26" t="s">
        <v>750</v>
      </c>
      <c r="BM91" s="26" t="s">
        <v>3257</v>
      </c>
    </row>
    <row r="92" spans="2:65" s="1" customFormat="1" ht="22.5" customHeight="1">
      <c r="B92" s="44"/>
      <c r="C92" s="257" t="s">
        <v>89</v>
      </c>
      <c r="D92" s="257" t="s">
        <v>246</v>
      </c>
      <c r="E92" s="258" t="s">
        <v>79</v>
      </c>
      <c r="F92" s="259" t="s">
        <v>3258</v>
      </c>
      <c r="G92" s="260" t="s">
        <v>2054</v>
      </c>
      <c r="H92" s="261">
        <v>1</v>
      </c>
      <c r="I92" s="262"/>
      <c r="J92" s="263">
        <f t="shared" si="0"/>
        <v>0</v>
      </c>
      <c r="K92" s="259" t="s">
        <v>35</v>
      </c>
      <c r="L92" s="264"/>
      <c r="M92" s="265" t="s">
        <v>35</v>
      </c>
      <c r="N92" s="266" t="s">
        <v>50</v>
      </c>
      <c r="O92" s="45"/>
      <c r="P92" s="214">
        <f t="shared" si="1"/>
        <v>0</v>
      </c>
      <c r="Q92" s="214">
        <v>0</v>
      </c>
      <c r="R92" s="214">
        <f t="shared" si="2"/>
        <v>0</v>
      </c>
      <c r="S92" s="214">
        <v>0</v>
      </c>
      <c r="T92" s="215">
        <f t="shared" si="3"/>
        <v>0</v>
      </c>
      <c r="AR92" s="26" t="s">
        <v>1943</v>
      </c>
      <c r="AT92" s="26" t="s">
        <v>246</v>
      </c>
      <c r="AU92" s="26" t="s">
        <v>24</v>
      </c>
      <c r="AY92" s="26" t="s">
        <v>185</v>
      </c>
      <c r="BE92" s="216">
        <f t="shared" si="4"/>
        <v>0</v>
      </c>
      <c r="BF92" s="216">
        <f t="shared" si="5"/>
        <v>0</v>
      </c>
      <c r="BG92" s="216">
        <f t="shared" si="6"/>
        <v>0</v>
      </c>
      <c r="BH92" s="216">
        <f t="shared" si="7"/>
        <v>0</v>
      </c>
      <c r="BI92" s="216">
        <f t="shared" si="8"/>
        <v>0</v>
      </c>
      <c r="BJ92" s="26" t="s">
        <v>24</v>
      </c>
      <c r="BK92" s="216">
        <f t="shared" si="9"/>
        <v>0</v>
      </c>
      <c r="BL92" s="26" t="s">
        <v>750</v>
      </c>
      <c r="BM92" s="26" t="s">
        <v>89</v>
      </c>
    </row>
    <row r="93" spans="2:65" s="1" customFormat="1" ht="22.5" customHeight="1">
      <c r="B93" s="44"/>
      <c r="C93" s="257" t="s">
        <v>105</v>
      </c>
      <c r="D93" s="257" t="s">
        <v>246</v>
      </c>
      <c r="E93" s="258" t="s">
        <v>3259</v>
      </c>
      <c r="F93" s="259" t="s">
        <v>3260</v>
      </c>
      <c r="G93" s="260" t="s">
        <v>2054</v>
      </c>
      <c r="H93" s="261">
        <v>1</v>
      </c>
      <c r="I93" s="262"/>
      <c r="J93" s="263">
        <f t="shared" si="0"/>
        <v>0</v>
      </c>
      <c r="K93" s="259" t="s">
        <v>35</v>
      </c>
      <c r="L93" s="264"/>
      <c r="M93" s="265" t="s">
        <v>35</v>
      </c>
      <c r="N93" s="266" t="s">
        <v>50</v>
      </c>
      <c r="O93" s="45"/>
      <c r="P93" s="214">
        <f t="shared" si="1"/>
        <v>0</v>
      </c>
      <c r="Q93" s="214">
        <v>0</v>
      </c>
      <c r="R93" s="214">
        <f t="shared" si="2"/>
        <v>0</v>
      </c>
      <c r="S93" s="214">
        <v>0</v>
      </c>
      <c r="T93" s="215">
        <f t="shared" si="3"/>
        <v>0</v>
      </c>
      <c r="AR93" s="26" t="s">
        <v>1943</v>
      </c>
      <c r="AT93" s="26" t="s">
        <v>246</v>
      </c>
      <c r="AU93" s="26" t="s">
        <v>24</v>
      </c>
      <c r="AY93" s="26" t="s">
        <v>185</v>
      </c>
      <c r="BE93" s="216">
        <f t="shared" si="4"/>
        <v>0</v>
      </c>
      <c r="BF93" s="216">
        <f t="shared" si="5"/>
        <v>0</v>
      </c>
      <c r="BG93" s="216">
        <f t="shared" si="6"/>
        <v>0</v>
      </c>
      <c r="BH93" s="216">
        <f t="shared" si="7"/>
        <v>0</v>
      </c>
      <c r="BI93" s="216">
        <f t="shared" si="8"/>
        <v>0</v>
      </c>
      <c r="BJ93" s="26" t="s">
        <v>24</v>
      </c>
      <c r="BK93" s="216">
        <f t="shared" si="9"/>
        <v>0</v>
      </c>
      <c r="BL93" s="26" t="s">
        <v>750</v>
      </c>
      <c r="BM93" s="26" t="s">
        <v>192</v>
      </c>
    </row>
    <row r="94" spans="2:65" s="1" customFormat="1" ht="22.5" customHeight="1">
      <c r="B94" s="44"/>
      <c r="C94" s="257" t="s">
        <v>192</v>
      </c>
      <c r="D94" s="257" t="s">
        <v>246</v>
      </c>
      <c r="E94" s="258" t="s">
        <v>3261</v>
      </c>
      <c r="F94" s="259" t="s">
        <v>3262</v>
      </c>
      <c r="G94" s="260" t="s">
        <v>2054</v>
      </c>
      <c r="H94" s="261">
        <v>1</v>
      </c>
      <c r="I94" s="262"/>
      <c r="J94" s="263">
        <f t="shared" si="0"/>
        <v>0</v>
      </c>
      <c r="K94" s="259" t="s">
        <v>35</v>
      </c>
      <c r="L94" s="264"/>
      <c r="M94" s="265" t="s">
        <v>35</v>
      </c>
      <c r="N94" s="266" t="s">
        <v>50</v>
      </c>
      <c r="O94" s="45"/>
      <c r="P94" s="214">
        <f t="shared" si="1"/>
        <v>0</v>
      </c>
      <c r="Q94" s="214">
        <v>0</v>
      </c>
      <c r="R94" s="214">
        <f t="shared" si="2"/>
        <v>0</v>
      </c>
      <c r="S94" s="214">
        <v>0</v>
      </c>
      <c r="T94" s="215">
        <f t="shared" si="3"/>
        <v>0</v>
      </c>
      <c r="AR94" s="26" t="s">
        <v>1943</v>
      </c>
      <c r="AT94" s="26" t="s">
        <v>246</v>
      </c>
      <c r="AU94" s="26" t="s">
        <v>24</v>
      </c>
      <c r="AY94" s="26" t="s">
        <v>185</v>
      </c>
      <c r="BE94" s="216">
        <f t="shared" si="4"/>
        <v>0</v>
      </c>
      <c r="BF94" s="216">
        <f t="shared" si="5"/>
        <v>0</v>
      </c>
      <c r="BG94" s="216">
        <f t="shared" si="6"/>
        <v>0</v>
      </c>
      <c r="BH94" s="216">
        <f t="shared" si="7"/>
        <v>0</v>
      </c>
      <c r="BI94" s="216">
        <f t="shared" si="8"/>
        <v>0</v>
      </c>
      <c r="BJ94" s="26" t="s">
        <v>24</v>
      </c>
      <c r="BK94" s="216">
        <f t="shared" si="9"/>
        <v>0</v>
      </c>
      <c r="BL94" s="26" t="s">
        <v>750</v>
      </c>
      <c r="BM94" s="26" t="s">
        <v>228</v>
      </c>
    </row>
    <row r="95" spans="2:65" s="1" customFormat="1" ht="22.5" customHeight="1">
      <c r="B95" s="44"/>
      <c r="C95" s="257" t="s">
        <v>222</v>
      </c>
      <c r="D95" s="257" t="s">
        <v>246</v>
      </c>
      <c r="E95" s="258" t="s">
        <v>3263</v>
      </c>
      <c r="F95" s="259" t="s">
        <v>3264</v>
      </c>
      <c r="G95" s="260" t="s">
        <v>2054</v>
      </c>
      <c r="H95" s="261">
        <v>8</v>
      </c>
      <c r="I95" s="262"/>
      <c r="J95" s="263">
        <f t="shared" si="0"/>
        <v>0</v>
      </c>
      <c r="K95" s="259" t="s">
        <v>35</v>
      </c>
      <c r="L95" s="264"/>
      <c r="M95" s="265" t="s">
        <v>35</v>
      </c>
      <c r="N95" s="266" t="s">
        <v>50</v>
      </c>
      <c r="O95" s="45"/>
      <c r="P95" s="214">
        <f t="shared" si="1"/>
        <v>0</v>
      </c>
      <c r="Q95" s="214">
        <v>0</v>
      </c>
      <c r="R95" s="214">
        <f t="shared" si="2"/>
        <v>0</v>
      </c>
      <c r="S95" s="214">
        <v>0</v>
      </c>
      <c r="T95" s="215">
        <f t="shared" si="3"/>
        <v>0</v>
      </c>
      <c r="AR95" s="26" t="s">
        <v>1943</v>
      </c>
      <c r="AT95" s="26" t="s">
        <v>246</v>
      </c>
      <c r="AU95" s="26" t="s">
        <v>24</v>
      </c>
      <c r="AY95" s="26" t="s">
        <v>185</v>
      </c>
      <c r="BE95" s="216">
        <f t="shared" si="4"/>
        <v>0</v>
      </c>
      <c r="BF95" s="216">
        <f t="shared" si="5"/>
        <v>0</v>
      </c>
      <c r="BG95" s="216">
        <f t="shared" si="6"/>
        <v>0</v>
      </c>
      <c r="BH95" s="216">
        <f t="shared" si="7"/>
        <v>0</v>
      </c>
      <c r="BI95" s="216">
        <f t="shared" si="8"/>
        <v>0</v>
      </c>
      <c r="BJ95" s="26" t="s">
        <v>24</v>
      </c>
      <c r="BK95" s="216">
        <f t="shared" si="9"/>
        <v>0</v>
      </c>
      <c r="BL95" s="26" t="s">
        <v>750</v>
      </c>
      <c r="BM95" s="26" t="s">
        <v>245</v>
      </c>
    </row>
    <row r="96" spans="2:65" s="1" customFormat="1" ht="22.5" customHeight="1">
      <c r="B96" s="44"/>
      <c r="C96" s="257" t="s">
        <v>228</v>
      </c>
      <c r="D96" s="257" t="s">
        <v>246</v>
      </c>
      <c r="E96" s="258" t="s">
        <v>3265</v>
      </c>
      <c r="F96" s="259" t="s">
        <v>3266</v>
      </c>
      <c r="G96" s="260" t="s">
        <v>2054</v>
      </c>
      <c r="H96" s="261">
        <v>12</v>
      </c>
      <c r="I96" s="262"/>
      <c r="J96" s="263">
        <f t="shared" si="0"/>
        <v>0</v>
      </c>
      <c r="K96" s="259" t="s">
        <v>35</v>
      </c>
      <c r="L96" s="264"/>
      <c r="M96" s="265" t="s">
        <v>35</v>
      </c>
      <c r="N96" s="266" t="s">
        <v>50</v>
      </c>
      <c r="O96" s="45"/>
      <c r="P96" s="214">
        <f t="shared" si="1"/>
        <v>0</v>
      </c>
      <c r="Q96" s="214">
        <v>0</v>
      </c>
      <c r="R96" s="214">
        <f t="shared" si="2"/>
        <v>0</v>
      </c>
      <c r="S96" s="214">
        <v>0</v>
      </c>
      <c r="T96" s="215">
        <f t="shared" si="3"/>
        <v>0</v>
      </c>
      <c r="AR96" s="26" t="s">
        <v>1943</v>
      </c>
      <c r="AT96" s="26" t="s">
        <v>246</v>
      </c>
      <c r="AU96" s="26" t="s">
        <v>24</v>
      </c>
      <c r="AY96" s="26" t="s">
        <v>185</v>
      </c>
      <c r="BE96" s="216">
        <f t="shared" si="4"/>
        <v>0</v>
      </c>
      <c r="BF96" s="216">
        <f t="shared" si="5"/>
        <v>0</v>
      </c>
      <c r="BG96" s="216">
        <f t="shared" si="6"/>
        <v>0</v>
      </c>
      <c r="BH96" s="216">
        <f t="shared" si="7"/>
        <v>0</v>
      </c>
      <c r="BI96" s="216">
        <f t="shared" si="8"/>
        <v>0</v>
      </c>
      <c r="BJ96" s="26" t="s">
        <v>24</v>
      </c>
      <c r="BK96" s="216">
        <f t="shared" si="9"/>
        <v>0</v>
      </c>
      <c r="BL96" s="26" t="s">
        <v>750</v>
      </c>
      <c r="BM96" s="26" t="s">
        <v>29</v>
      </c>
    </row>
    <row r="97" spans="2:65" s="1" customFormat="1" ht="22.5" customHeight="1">
      <c r="B97" s="44"/>
      <c r="C97" s="257" t="s">
        <v>236</v>
      </c>
      <c r="D97" s="257" t="s">
        <v>246</v>
      </c>
      <c r="E97" s="258" t="s">
        <v>3267</v>
      </c>
      <c r="F97" s="259" t="s">
        <v>3268</v>
      </c>
      <c r="G97" s="260" t="s">
        <v>2054</v>
      </c>
      <c r="H97" s="261">
        <v>7</v>
      </c>
      <c r="I97" s="262"/>
      <c r="J97" s="263">
        <f t="shared" si="0"/>
        <v>0</v>
      </c>
      <c r="K97" s="259" t="s">
        <v>35</v>
      </c>
      <c r="L97" s="264"/>
      <c r="M97" s="265" t="s">
        <v>35</v>
      </c>
      <c r="N97" s="266" t="s">
        <v>50</v>
      </c>
      <c r="O97" s="45"/>
      <c r="P97" s="214">
        <f t="shared" si="1"/>
        <v>0</v>
      </c>
      <c r="Q97" s="214">
        <v>0</v>
      </c>
      <c r="R97" s="214">
        <f t="shared" si="2"/>
        <v>0</v>
      </c>
      <c r="S97" s="214">
        <v>0</v>
      </c>
      <c r="T97" s="215">
        <f t="shared" si="3"/>
        <v>0</v>
      </c>
      <c r="AR97" s="26" t="s">
        <v>1943</v>
      </c>
      <c r="AT97" s="26" t="s">
        <v>246</v>
      </c>
      <c r="AU97" s="26" t="s">
        <v>24</v>
      </c>
      <c r="AY97" s="26" t="s">
        <v>185</v>
      </c>
      <c r="BE97" s="216">
        <f t="shared" si="4"/>
        <v>0</v>
      </c>
      <c r="BF97" s="216">
        <f t="shared" si="5"/>
        <v>0</v>
      </c>
      <c r="BG97" s="216">
        <f t="shared" si="6"/>
        <v>0</v>
      </c>
      <c r="BH97" s="216">
        <f t="shared" si="7"/>
        <v>0</v>
      </c>
      <c r="BI97" s="216">
        <f t="shared" si="8"/>
        <v>0</v>
      </c>
      <c r="BJ97" s="26" t="s">
        <v>24</v>
      </c>
      <c r="BK97" s="216">
        <f t="shared" si="9"/>
        <v>0</v>
      </c>
      <c r="BL97" s="26" t="s">
        <v>750</v>
      </c>
      <c r="BM97" s="26" t="s">
        <v>273</v>
      </c>
    </row>
    <row r="98" spans="2:65" s="1" customFormat="1" ht="22.5" customHeight="1">
      <c r="B98" s="44"/>
      <c r="C98" s="257" t="s">
        <v>245</v>
      </c>
      <c r="D98" s="257" t="s">
        <v>246</v>
      </c>
      <c r="E98" s="258" t="s">
        <v>3269</v>
      </c>
      <c r="F98" s="259" t="s">
        <v>3270</v>
      </c>
      <c r="G98" s="260" t="s">
        <v>2054</v>
      </c>
      <c r="H98" s="261">
        <v>2</v>
      </c>
      <c r="I98" s="262"/>
      <c r="J98" s="263">
        <f t="shared" si="0"/>
        <v>0</v>
      </c>
      <c r="K98" s="259" t="s">
        <v>35</v>
      </c>
      <c r="L98" s="264"/>
      <c r="M98" s="265" t="s">
        <v>35</v>
      </c>
      <c r="N98" s="266" t="s">
        <v>50</v>
      </c>
      <c r="O98" s="45"/>
      <c r="P98" s="214">
        <f t="shared" si="1"/>
        <v>0</v>
      </c>
      <c r="Q98" s="214">
        <v>0</v>
      </c>
      <c r="R98" s="214">
        <f t="shared" si="2"/>
        <v>0</v>
      </c>
      <c r="S98" s="214">
        <v>0</v>
      </c>
      <c r="T98" s="215">
        <f t="shared" si="3"/>
        <v>0</v>
      </c>
      <c r="AR98" s="26" t="s">
        <v>1943</v>
      </c>
      <c r="AT98" s="26" t="s">
        <v>246</v>
      </c>
      <c r="AU98" s="26" t="s">
        <v>24</v>
      </c>
      <c r="AY98" s="26" t="s">
        <v>185</v>
      </c>
      <c r="BE98" s="216">
        <f t="shared" si="4"/>
        <v>0</v>
      </c>
      <c r="BF98" s="216">
        <f t="shared" si="5"/>
        <v>0</v>
      </c>
      <c r="BG98" s="216">
        <f t="shared" si="6"/>
        <v>0</v>
      </c>
      <c r="BH98" s="216">
        <f t="shared" si="7"/>
        <v>0</v>
      </c>
      <c r="BI98" s="216">
        <f t="shared" si="8"/>
        <v>0</v>
      </c>
      <c r="BJ98" s="26" t="s">
        <v>24</v>
      </c>
      <c r="BK98" s="216">
        <f t="shared" si="9"/>
        <v>0</v>
      </c>
      <c r="BL98" s="26" t="s">
        <v>750</v>
      </c>
      <c r="BM98" s="26" t="s">
        <v>287</v>
      </c>
    </row>
    <row r="99" spans="2:65" s="11" customFormat="1" ht="37.35" customHeight="1">
      <c r="B99" s="188"/>
      <c r="C99" s="189"/>
      <c r="D99" s="202" t="s">
        <v>78</v>
      </c>
      <c r="E99" s="287" t="s">
        <v>2449</v>
      </c>
      <c r="F99" s="287" t="s">
        <v>3254</v>
      </c>
      <c r="G99" s="189"/>
      <c r="H99" s="189"/>
      <c r="I99" s="192"/>
      <c r="J99" s="288">
        <f>BK99</f>
        <v>0</v>
      </c>
      <c r="K99" s="189"/>
      <c r="L99" s="194"/>
      <c r="M99" s="195"/>
      <c r="N99" s="196"/>
      <c r="O99" s="196"/>
      <c r="P99" s="197">
        <f>SUM(P100:P120)</f>
        <v>0</v>
      </c>
      <c r="Q99" s="196"/>
      <c r="R99" s="197">
        <f>SUM(R100:R120)</f>
        <v>0</v>
      </c>
      <c r="S99" s="196"/>
      <c r="T99" s="198">
        <f>SUM(T100:T120)</f>
        <v>0</v>
      </c>
      <c r="AR99" s="199" t="s">
        <v>105</v>
      </c>
      <c r="AT99" s="200" t="s">
        <v>78</v>
      </c>
      <c r="AU99" s="200" t="s">
        <v>79</v>
      </c>
      <c r="AY99" s="199" t="s">
        <v>185</v>
      </c>
      <c r="BK99" s="201">
        <f>SUM(BK100:BK120)</f>
        <v>0</v>
      </c>
    </row>
    <row r="100" spans="2:65" s="1" customFormat="1" ht="22.5" customHeight="1">
      <c r="B100" s="44"/>
      <c r="C100" s="205" t="s">
        <v>253</v>
      </c>
      <c r="D100" s="205" t="s">
        <v>187</v>
      </c>
      <c r="E100" s="206" t="s">
        <v>3271</v>
      </c>
      <c r="F100" s="207" t="s">
        <v>3272</v>
      </c>
      <c r="G100" s="208" t="s">
        <v>35</v>
      </c>
      <c r="H100" s="209">
        <v>0</v>
      </c>
      <c r="I100" s="210"/>
      <c r="J100" s="211">
        <f t="shared" ref="J100:J120" si="10">ROUND(I100*H100,2)</f>
        <v>0</v>
      </c>
      <c r="K100" s="207" t="s">
        <v>35</v>
      </c>
      <c r="L100" s="64"/>
      <c r="M100" s="212" t="s">
        <v>35</v>
      </c>
      <c r="N100" s="213" t="s">
        <v>50</v>
      </c>
      <c r="O100" s="45"/>
      <c r="P100" s="214">
        <f t="shared" ref="P100:P120" si="11">O100*H100</f>
        <v>0</v>
      </c>
      <c r="Q100" s="214">
        <v>0</v>
      </c>
      <c r="R100" s="214">
        <f t="shared" ref="R100:R120" si="12">Q100*H100</f>
        <v>0</v>
      </c>
      <c r="S100" s="214">
        <v>0</v>
      </c>
      <c r="T100" s="215">
        <f t="shared" ref="T100:T120" si="13">S100*H100</f>
        <v>0</v>
      </c>
      <c r="AR100" s="26" t="s">
        <v>750</v>
      </c>
      <c r="AT100" s="26" t="s">
        <v>187</v>
      </c>
      <c r="AU100" s="26" t="s">
        <v>24</v>
      </c>
      <c r="AY100" s="26" t="s">
        <v>185</v>
      </c>
      <c r="BE100" s="216">
        <f t="shared" ref="BE100:BE120" si="14">IF(N100="základní",J100,0)</f>
        <v>0</v>
      </c>
      <c r="BF100" s="216">
        <f t="shared" ref="BF100:BF120" si="15">IF(N100="snížená",J100,0)</f>
        <v>0</v>
      </c>
      <c r="BG100" s="216">
        <f t="shared" ref="BG100:BG120" si="16">IF(N100="zákl. přenesená",J100,0)</f>
        <v>0</v>
      </c>
      <c r="BH100" s="216">
        <f t="shared" ref="BH100:BH120" si="17">IF(N100="sníž. přenesená",J100,0)</f>
        <v>0</v>
      </c>
      <c r="BI100" s="216">
        <f t="shared" ref="BI100:BI120" si="18">IF(N100="nulová",J100,0)</f>
        <v>0</v>
      </c>
      <c r="BJ100" s="26" t="s">
        <v>24</v>
      </c>
      <c r="BK100" s="216">
        <f t="shared" ref="BK100:BK120" si="19">ROUND(I100*H100,2)</f>
        <v>0</v>
      </c>
      <c r="BL100" s="26" t="s">
        <v>750</v>
      </c>
      <c r="BM100" s="26" t="s">
        <v>3273</v>
      </c>
    </row>
    <row r="101" spans="2:65" s="1" customFormat="1" ht="22.5" customHeight="1">
      <c r="B101" s="44"/>
      <c r="C101" s="257" t="s">
        <v>29</v>
      </c>
      <c r="D101" s="257" t="s">
        <v>246</v>
      </c>
      <c r="E101" s="258" t="s">
        <v>3274</v>
      </c>
      <c r="F101" s="259" t="s">
        <v>3275</v>
      </c>
      <c r="G101" s="260" t="s">
        <v>2054</v>
      </c>
      <c r="H101" s="261">
        <v>1</v>
      </c>
      <c r="I101" s="262"/>
      <c r="J101" s="263">
        <f t="shared" si="10"/>
        <v>0</v>
      </c>
      <c r="K101" s="259" t="s">
        <v>35</v>
      </c>
      <c r="L101" s="264"/>
      <c r="M101" s="265" t="s">
        <v>35</v>
      </c>
      <c r="N101" s="266" t="s">
        <v>50</v>
      </c>
      <c r="O101" s="45"/>
      <c r="P101" s="214">
        <f t="shared" si="11"/>
        <v>0</v>
      </c>
      <c r="Q101" s="214">
        <v>0</v>
      </c>
      <c r="R101" s="214">
        <f t="shared" si="12"/>
        <v>0</v>
      </c>
      <c r="S101" s="214">
        <v>0</v>
      </c>
      <c r="T101" s="215">
        <f t="shared" si="13"/>
        <v>0</v>
      </c>
      <c r="AR101" s="26" t="s">
        <v>1943</v>
      </c>
      <c r="AT101" s="26" t="s">
        <v>246</v>
      </c>
      <c r="AU101" s="26" t="s">
        <v>24</v>
      </c>
      <c r="AY101" s="26" t="s">
        <v>185</v>
      </c>
      <c r="BE101" s="216">
        <f t="shared" si="14"/>
        <v>0</v>
      </c>
      <c r="BF101" s="216">
        <f t="shared" si="15"/>
        <v>0</v>
      </c>
      <c r="BG101" s="216">
        <f t="shared" si="16"/>
        <v>0</v>
      </c>
      <c r="BH101" s="216">
        <f t="shared" si="17"/>
        <v>0</v>
      </c>
      <c r="BI101" s="216">
        <f t="shared" si="18"/>
        <v>0</v>
      </c>
      <c r="BJ101" s="26" t="s">
        <v>24</v>
      </c>
      <c r="BK101" s="216">
        <f t="shared" si="19"/>
        <v>0</v>
      </c>
      <c r="BL101" s="26" t="s">
        <v>750</v>
      </c>
      <c r="BM101" s="26" t="s">
        <v>307</v>
      </c>
    </row>
    <row r="102" spans="2:65" s="1" customFormat="1" ht="22.5" customHeight="1">
      <c r="B102" s="44"/>
      <c r="C102" s="257" t="s">
        <v>265</v>
      </c>
      <c r="D102" s="257" t="s">
        <v>246</v>
      </c>
      <c r="E102" s="258" t="s">
        <v>3276</v>
      </c>
      <c r="F102" s="259" t="s">
        <v>3277</v>
      </c>
      <c r="G102" s="260" t="s">
        <v>2054</v>
      </c>
      <c r="H102" s="261">
        <v>4</v>
      </c>
      <c r="I102" s="262"/>
      <c r="J102" s="263">
        <f t="shared" si="10"/>
        <v>0</v>
      </c>
      <c r="K102" s="259" t="s">
        <v>35</v>
      </c>
      <c r="L102" s="264"/>
      <c r="M102" s="265" t="s">
        <v>35</v>
      </c>
      <c r="N102" s="266" t="s">
        <v>50</v>
      </c>
      <c r="O102" s="45"/>
      <c r="P102" s="214">
        <f t="shared" si="11"/>
        <v>0</v>
      </c>
      <c r="Q102" s="214">
        <v>0</v>
      </c>
      <c r="R102" s="214">
        <f t="shared" si="12"/>
        <v>0</v>
      </c>
      <c r="S102" s="214">
        <v>0</v>
      </c>
      <c r="T102" s="215">
        <f t="shared" si="13"/>
        <v>0</v>
      </c>
      <c r="AR102" s="26" t="s">
        <v>1943</v>
      </c>
      <c r="AT102" s="26" t="s">
        <v>246</v>
      </c>
      <c r="AU102" s="26" t="s">
        <v>24</v>
      </c>
      <c r="AY102" s="26" t="s">
        <v>185</v>
      </c>
      <c r="BE102" s="216">
        <f t="shared" si="14"/>
        <v>0</v>
      </c>
      <c r="BF102" s="216">
        <f t="shared" si="15"/>
        <v>0</v>
      </c>
      <c r="BG102" s="216">
        <f t="shared" si="16"/>
        <v>0</v>
      </c>
      <c r="BH102" s="216">
        <f t="shared" si="17"/>
        <v>0</v>
      </c>
      <c r="BI102" s="216">
        <f t="shared" si="18"/>
        <v>0</v>
      </c>
      <c r="BJ102" s="26" t="s">
        <v>24</v>
      </c>
      <c r="BK102" s="216">
        <f t="shared" si="19"/>
        <v>0</v>
      </c>
      <c r="BL102" s="26" t="s">
        <v>750</v>
      </c>
      <c r="BM102" s="26" t="s">
        <v>324</v>
      </c>
    </row>
    <row r="103" spans="2:65" s="1" customFormat="1" ht="22.5" customHeight="1">
      <c r="B103" s="44"/>
      <c r="C103" s="257" t="s">
        <v>273</v>
      </c>
      <c r="D103" s="257" t="s">
        <v>246</v>
      </c>
      <c r="E103" s="258" t="s">
        <v>3278</v>
      </c>
      <c r="F103" s="259" t="s">
        <v>3279</v>
      </c>
      <c r="G103" s="260" t="s">
        <v>2054</v>
      </c>
      <c r="H103" s="261">
        <v>4</v>
      </c>
      <c r="I103" s="262"/>
      <c r="J103" s="263">
        <f t="shared" si="10"/>
        <v>0</v>
      </c>
      <c r="K103" s="259" t="s">
        <v>35</v>
      </c>
      <c r="L103" s="264"/>
      <c r="M103" s="265" t="s">
        <v>35</v>
      </c>
      <c r="N103" s="266" t="s">
        <v>50</v>
      </c>
      <c r="O103" s="45"/>
      <c r="P103" s="214">
        <f t="shared" si="11"/>
        <v>0</v>
      </c>
      <c r="Q103" s="214">
        <v>0</v>
      </c>
      <c r="R103" s="214">
        <f t="shared" si="12"/>
        <v>0</v>
      </c>
      <c r="S103" s="214">
        <v>0</v>
      </c>
      <c r="T103" s="215">
        <f t="shared" si="13"/>
        <v>0</v>
      </c>
      <c r="AR103" s="26" t="s">
        <v>1943</v>
      </c>
      <c r="AT103" s="26" t="s">
        <v>246</v>
      </c>
      <c r="AU103" s="26" t="s">
        <v>24</v>
      </c>
      <c r="AY103" s="26" t="s">
        <v>185</v>
      </c>
      <c r="BE103" s="216">
        <f t="shared" si="14"/>
        <v>0</v>
      </c>
      <c r="BF103" s="216">
        <f t="shared" si="15"/>
        <v>0</v>
      </c>
      <c r="BG103" s="216">
        <f t="shared" si="16"/>
        <v>0</v>
      </c>
      <c r="BH103" s="216">
        <f t="shared" si="17"/>
        <v>0</v>
      </c>
      <c r="BI103" s="216">
        <f t="shared" si="18"/>
        <v>0</v>
      </c>
      <c r="BJ103" s="26" t="s">
        <v>24</v>
      </c>
      <c r="BK103" s="216">
        <f t="shared" si="19"/>
        <v>0</v>
      </c>
      <c r="BL103" s="26" t="s">
        <v>750</v>
      </c>
      <c r="BM103" s="26" t="s">
        <v>349</v>
      </c>
    </row>
    <row r="104" spans="2:65" s="1" customFormat="1" ht="22.5" customHeight="1">
      <c r="B104" s="44"/>
      <c r="C104" s="257" t="s">
        <v>281</v>
      </c>
      <c r="D104" s="257" t="s">
        <v>246</v>
      </c>
      <c r="E104" s="258" t="s">
        <v>3280</v>
      </c>
      <c r="F104" s="259" t="s">
        <v>3281</v>
      </c>
      <c r="G104" s="260" t="s">
        <v>2054</v>
      </c>
      <c r="H104" s="261">
        <v>4</v>
      </c>
      <c r="I104" s="262"/>
      <c r="J104" s="263">
        <f t="shared" si="10"/>
        <v>0</v>
      </c>
      <c r="K104" s="259" t="s">
        <v>35</v>
      </c>
      <c r="L104" s="264"/>
      <c r="M104" s="265" t="s">
        <v>35</v>
      </c>
      <c r="N104" s="266" t="s">
        <v>50</v>
      </c>
      <c r="O104" s="45"/>
      <c r="P104" s="214">
        <f t="shared" si="11"/>
        <v>0</v>
      </c>
      <c r="Q104" s="214">
        <v>0</v>
      </c>
      <c r="R104" s="214">
        <f t="shared" si="12"/>
        <v>0</v>
      </c>
      <c r="S104" s="214">
        <v>0</v>
      </c>
      <c r="T104" s="215">
        <f t="shared" si="13"/>
        <v>0</v>
      </c>
      <c r="AR104" s="26" t="s">
        <v>1943</v>
      </c>
      <c r="AT104" s="26" t="s">
        <v>246</v>
      </c>
      <c r="AU104" s="26" t="s">
        <v>24</v>
      </c>
      <c r="AY104" s="26" t="s">
        <v>185</v>
      </c>
      <c r="BE104" s="216">
        <f t="shared" si="14"/>
        <v>0</v>
      </c>
      <c r="BF104" s="216">
        <f t="shared" si="15"/>
        <v>0</v>
      </c>
      <c r="BG104" s="216">
        <f t="shared" si="16"/>
        <v>0</v>
      </c>
      <c r="BH104" s="216">
        <f t="shared" si="17"/>
        <v>0</v>
      </c>
      <c r="BI104" s="216">
        <f t="shared" si="18"/>
        <v>0</v>
      </c>
      <c r="BJ104" s="26" t="s">
        <v>24</v>
      </c>
      <c r="BK104" s="216">
        <f t="shared" si="19"/>
        <v>0</v>
      </c>
      <c r="BL104" s="26" t="s">
        <v>750</v>
      </c>
      <c r="BM104" s="26" t="s">
        <v>367</v>
      </c>
    </row>
    <row r="105" spans="2:65" s="1" customFormat="1" ht="22.5" customHeight="1">
      <c r="B105" s="44"/>
      <c r="C105" s="257" t="s">
        <v>287</v>
      </c>
      <c r="D105" s="257" t="s">
        <v>246</v>
      </c>
      <c r="E105" s="258" t="s">
        <v>3282</v>
      </c>
      <c r="F105" s="259" t="s">
        <v>3283</v>
      </c>
      <c r="G105" s="260" t="s">
        <v>2054</v>
      </c>
      <c r="H105" s="261">
        <v>22</v>
      </c>
      <c r="I105" s="262"/>
      <c r="J105" s="263">
        <f t="shared" si="10"/>
        <v>0</v>
      </c>
      <c r="K105" s="259" t="s">
        <v>35</v>
      </c>
      <c r="L105" s="264"/>
      <c r="M105" s="265" t="s">
        <v>35</v>
      </c>
      <c r="N105" s="266" t="s">
        <v>50</v>
      </c>
      <c r="O105" s="45"/>
      <c r="P105" s="214">
        <f t="shared" si="11"/>
        <v>0</v>
      </c>
      <c r="Q105" s="214">
        <v>0</v>
      </c>
      <c r="R105" s="214">
        <f t="shared" si="12"/>
        <v>0</v>
      </c>
      <c r="S105" s="214">
        <v>0</v>
      </c>
      <c r="T105" s="215">
        <f t="shared" si="13"/>
        <v>0</v>
      </c>
      <c r="AR105" s="26" t="s">
        <v>1943</v>
      </c>
      <c r="AT105" s="26" t="s">
        <v>246</v>
      </c>
      <c r="AU105" s="26" t="s">
        <v>24</v>
      </c>
      <c r="AY105" s="26" t="s">
        <v>185</v>
      </c>
      <c r="BE105" s="216">
        <f t="shared" si="14"/>
        <v>0</v>
      </c>
      <c r="BF105" s="216">
        <f t="shared" si="15"/>
        <v>0</v>
      </c>
      <c r="BG105" s="216">
        <f t="shared" si="16"/>
        <v>0</v>
      </c>
      <c r="BH105" s="216">
        <f t="shared" si="17"/>
        <v>0</v>
      </c>
      <c r="BI105" s="216">
        <f t="shared" si="18"/>
        <v>0</v>
      </c>
      <c r="BJ105" s="26" t="s">
        <v>24</v>
      </c>
      <c r="BK105" s="216">
        <f t="shared" si="19"/>
        <v>0</v>
      </c>
      <c r="BL105" s="26" t="s">
        <v>750</v>
      </c>
      <c r="BM105" s="26" t="s">
        <v>403</v>
      </c>
    </row>
    <row r="106" spans="2:65" s="1" customFormat="1" ht="22.5" customHeight="1">
      <c r="B106" s="44"/>
      <c r="C106" s="257" t="s">
        <v>10</v>
      </c>
      <c r="D106" s="257" t="s">
        <v>246</v>
      </c>
      <c r="E106" s="258" t="s">
        <v>3284</v>
      </c>
      <c r="F106" s="259" t="s">
        <v>3285</v>
      </c>
      <c r="G106" s="260" t="s">
        <v>2054</v>
      </c>
      <c r="H106" s="261">
        <v>2</v>
      </c>
      <c r="I106" s="262"/>
      <c r="J106" s="263">
        <f t="shared" si="10"/>
        <v>0</v>
      </c>
      <c r="K106" s="259" t="s">
        <v>35</v>
      </c>
      <c r="L106" s="264"/>
      <c r="M106" s="265" t="s">
        <v>35</v>
      </c>
      <c r="N106" s="266" t="s">
        <v>50</v>
      </c>
      <c r="O106" s="45"/>
      <c r="P106" s="214">
        <f t="shared" si="11"/>
        <v>0</v>
      </c>
      <c r="Q106" s="214">
        <v>0</v>
      </c>
      <c r="R106" s="214">
        <f t="shared" si="12"/>
        <v>0</v>
      </c>
      <c r="S106" s="214">
        <v>0</v>
      </c>
      <c r="T106" s="215">
        <f t="shared" si="13"/>
        <v>0</v>
      </c>
      <c r="AR106" s="26" t="s">
        <v>1943</v>
      </c>
      <c r="AT106" s="26" t="s">
        <v>246</v>
      </c>
      <c r="AU106" s="26" t="s">
        <v>24</v>
      </c>
      <c r="AY106" s="26" t="s">
        <v>185</v>
      </c>
      <c r="BE106" s="216">
        <f t="shared" si="14"/>
        <v>0</v>
      </c>
      <c r="BF106" s="216">
        <f t="shared" si="15"/>
        <v>0</v>
      </c>
      <c r="BG106" s="216">
        <f t="shared" si="16"/>
        <v>0</v>
      </c>
      <c r="BH106" s="216">
        <f t="shared" si="17"/>
        <v>0</v>
      </c>
      <c r="BI106" s="216">
        <f t="shared" si="18"/>
        <v>0</v>
      </c>
      <c r="BJ106" s="26" t="s">
        <v>24</v>
      </c>
      <c r="BK106" s="216">
        <f t="shared" si="19"/>
        <v>0</v>
      </c>
      <c r="BL106" s="26" t="s">
        <v>750</v>
      </c>
      <c r="BM106" s="26" t="s">
        <v>413</v>
      </c>
    </row>
    <row r="107" spans="2:65" s="1" customFormat="1" ht="22.5" customHeight="1">
      <c r="B107" s="44"/>
      <c r="C107" s="257" t="s">
        <v>307</v>
      </c>
      <c r="D107" s="257" t="s">
        <v>246</v>
      </c>
      <c r="E107" s="258" t="s">
        <v>3286</v>
      </c>
      <c r="F107" s="259" t="s">
        <v>3287</v>
      </c>
      <c r="G107" s="260" t="s">
        <v>2054</v>
      </c>
      <c r="H107" s="261">
        <v>2</v>
      </c>
      <c r="I107" s="262"/>
      <c r="J107" s="263">
        <f t="shared" si="10"/>
        <v>0</v>
      </c>
      <c r="K107" s="259" t="s">
        <v>35</v>
      </c>
      <c r="L107" s="264"/>
      <c r="M107" s="265" t="s">
        <v>35</v>
      </c>
      <c r="N107" s="266" t="s">
        <v>50</v>
      </c>
      <c r="O107" s="45"/>
      <c r="P107" s="214">
        <f t="shared" si="11"/>
        <v>0</v>
      </c>
      <c r="Q107" s="214">
        <v>0</v>
      </c>
      <c r="R107" s="214">
        <f t="shared" si="12"/>
        <v>0</v>
      </c>
      <c r="S107" s="214">
        <v>0</v>
      </c>
      <c r="T107" s="215">
        <f t="shared" si="13"/>
        <v>0</v>
      </c>
      <c r="AR107" s="26" t="s">
        <v>1943</v>
      </c>
      <c r="AT107" s="26" t="s">
        <v>246</v>
      </c>
      <c r="AU107" s="26" t="s">
        <v>24</v>
      </c>
      <c r="AY107" s="26" t="s">
        <v>185</v>
      </c>
      <c r="BE107" s="216">
        <f t="shared" si="14"/>
        <v>0</v>
      </c>
      <c r="BF107" s="216">
        <f t="shared" si="15"/>
        <v>0</v>
      </c>
      <c r="BG107" s="216">
        <f t="shared" si="16"/>
        <v>0</v>
      </c>
      <c r="BH107" s="216">
        <f t="shared" si="17"/>
        <v>0</v>
      </c>
      <c r="BI107" s="216">
        <f t="shared" si="18"/>
        <v>0</v>
      </c>
      <c r="BJ107" s="26" t="s">
        <v>24</v>
      </c>
      <c r="BK107" s="216">
        <f t="shared" si="19"/>
        <v>0</v>
      </c>
      <c r="BL107" s="26" t="s">
        <v>750</v>
      </c>
      <c r="BM107" s="26" t="s">
        <v>424</v>
      </c>
    </row>
    <row r="108" spans="2:65" s="1" customFormat="1" ht="22.5" customHeight="1">
      <c r="B108" s="44"/>
      <c r="C108" s="257" t="s">
        <v>317</v>
      </c>
      <c r="D108" s="257" t="s">
        <v>246</v>
      </c>
      <c r="E108" s="258" t="s">
        <v>3288</v>
      </c>
      <c r="F108" s="259" t="s">
        <v>3289</v>
      </c>
      <c r="G108" s="260" t="s">
        <v>2054</v>
      </c>
      <c r="H108" s="261">
        <v>3</v>
      </c>
      <c r="I108" s="262"/>
      <c r="J108" s="263">
        <f t="shared" si="10"/>
        <v>0</v>
      </c>
      <c r="K108" s="259" t="s">
        <v>35</v>
      </c>
      <c r="L108" s="264"/>
      <c r="M108" s="265" t="s">
        <v>35</v>
      </c>
      <c r="N108" s="266" t="s">
        <v>50</v>
      </c>
      <c r="O108" s="45"/>
      <c r="P108" s="214">
        <f t="shared" si="11"/>
        <v>0</v>
      </c>
      <c r="Q108" s="214">
        <v>0</v>
      </c>
      <c r="R108" s="214">
        <f t="shared" si="12"/>
        <v>0</v>
      </c>
      <c r="S108" s="214">
        <v>0</v>
      </c>
      <c r="T108" s="215">
        <f t="shared" si="13"/>
        <v>0</v>
      </c>
      <c r="AR108" s="26" t="s">
        <v>1943</v>
      </c>
      <c r="AT108" s="26" t="s">
        <v>246</v>
      </c>
      <c r="AU108" s="26" t="s">
        <v>24</v>
      </c>
      <c r="AY108" s="26" t="s">
        <v>185</v>
      </c>
      <c r="BE108" s="216">
        <f t="shared" si="14"/>
        <v>0</v>
      </c>
      <c r="BF108" s="216">
        <f t="shared" si="15"/>
        <v>0</v>
      </c>
      <c r="BG108" s="216">
        <f t="shared" si="16"/>
        <v>0</v>
      </c>
      <c r="BH108" s="216">
        <f t="shared" si="17"/>
        <v>0</v>
      </c>
      <c r="BI108" s="216">
        <f t="shared" si="18"/>
        <v>0</v>
      </c>
      <c r="BJ108" s="26" t="s">
        <v>24</v>
      </c>
      <c r="BK108" s="216">
        <f t="shared" si="19"/>
        <v>0</v>
      </c>
      <c r="BL108" s="26" t="s">
        <v>750</v>
      </c>
      <c r="BM108" s="26" t="s">
        <v>436</v>
      </c>
    </row>
    <row r="109" spans="2:65" s="1" customFormat="1" ht="22.5" customHeight="1">
      <c r="B109" s="44"/>
      <c r="C109" s="257" t="s">
        <v>324</v>
      </c>
      <c r="D109" s="257" t="s">
        <v>246</v>
      </c>
      <c r="E109" s="258" t="s">
        <v>3290</v>
      </c>
      <c r="F109" s="259" t="s">
        <v>3291</v>
      </c>
      <c r="G109" s="260" t="s">
        <v>2054</v>
      </c>
      <c r="H109" s="261">
        <v>42</v>
      </c>
      <c r="I109" s="262"/>
      <c r="J109" s="263">
        <f t="shared" si="10"/>
        <v>0</v>
      </c>
      <c r="K109" s="259" t="s">
        <v>35</v>
      </c>
      <c r="L109" s="264"/>
      <c r="M109" s="265" t="s">
        <v>35</v>
      </c>
      <c r="N109" s="266" t="s">
        <v>50</v>
      </c>
      <c r="O109" s="45"/>
      <c r="P109" s="214">
        <f t="shared" si="11"/>
        <v>0</v>
      </c>
      <c r="Q109" s="214">
        <v>0</v>
      </c>
      <c r="R109" s="214">
        <f t="shared" si="12"/>
        <v>0</v>
      </c>
      <c r="S109" s="214">
        <v>0</v>
      </c>
      <c r="T109" s="215">
        <f t="shared" si="13"/>
        <v>0</v>
      </c>
      <c r="AR109" s="26" t="s">
        <v>1943</v>
      </c>
      <c r="AT109" s="26" t="s">
        <v>246</v>
      </c>
      <c r="AU109" s="26" t="s">
        <v>24</v>
      </c>
      <c r="AY109" s="26" t="s">
        <v>185</v>
      </c>
      <c r="BE109" s="216">
        <f t="shared" si="14"/>
        <v>0</v>
      </c>
      <c r="BF109" s="216">
        <f t="shared" si="15"/>
        <v>0</v>
      </c>
      <c r="BG109" s="216">
        <f t="shared" si="16"/>
        <v>0</v>
      </c>
      <c r="BH109" s="216">
        <f t="shared" si="17"/>
        <v>0</v>
      </c>
      <c r="BI109" s="216">
        <f t="shared" si="18"/>
        <v>0</v>
      </c>
      <c r="BJ109" s="26" t="s">
        <v>24</v>
      </c>
      <c r="BK109" s="216">
        <f t="shared" si="19"/>
        <v>0</v>
      </c>
      <c r="BL109" s="26" t="s">
        <v>750</v>
      </c>
      <c r="BM109" s="26" t="s">
        <v>449</v>
      </c>
    </row>
    <row r="110" spans="2:65" s="1" customFormat="1" ht="22.5" customHeight="1">
      <c r="B110" s="44"/>
      <c r="C110" s="257" t="s">
        <v>343</v>
      </c>
      <c r="D110" s="257" t="s">
        <v>246</v>
      </c>
      <c r="E110" s="258" t="s">
        <v>3292</v>
      </c>
      <c r="F110" s="259" t="s">
        <v>3293</v>
      </c>
      <c r="G110" s="260" t="s">
        <v>2054</v>
      </c>
      <c r="H110" s="261">
        <v>8</v>
      </c>
      <c r="I110" s="262"/>
      <c r="J110" s="263">
        <f t="shared" si="10"/>
        <v>0</v>
      </c>
      <c r="K110" s="259" t="s">
        <v>35</v>
      </c>
      <c r="L110" s="264"/>
      <c r="M110" s="265" t="s">
        <v>35</v>
      </c>
      <c r="N110" s="266" t="s">
        <v>50</v>
      </c>
      <c r="O110" s="45"/>
      <c r="P110" s="214">
        <f t="shared" si="11"/>
        <v>0</v>
      </c>
      <c r="Q110" s="214">
        <v>0</v>
      </c>
      <c r="R110" s="214">
        <f t="shared" si="12"/>
        <v>0</v>
      </c>
      <c r="S110" s="214">
        <v>0</v>
      </c>
      <c r="T110" s="215">
        <f t="shared" si="13"/>
        <v>0</v>
      </c>
      <c r="AR110" s="26" t="s">
        <v>1943</v>
      </c>
      <c r="AT110" s="26" t="s">
        <v>246</v>
      </c>
      <c r="AU110" s="26" t="s">
        <v>24</v>
      </c>
      <c r="AY110" s="26" t="s">
        <v>185</v>
      </c>
      <c r="BE110" s="216">
        <f t="shared" si="14"/>
        <v>0</v>
      </c>
      <c r="BF110" s="216">
        <f t="shared" si="15"/>
        <v>0</v>
      </c>
      <c r="BG110" s="216">
        <f t="shared" si="16"/>
        <v>0</v>
      </c>
      <c r="BH110" s="216">
        <f t="shared" si="17"/>
        <v>0</v>
      </c>
      <c r="BI110" s="216">
        <f t="shared" si="18"/>
        <v>0</v>
      </c>
      <c r="BJ110" s="26" t="s">
        <v>24</v>
      </c>
      <c r="BK110" s="216">
        <f t="shared" si="19"/>
        <v>0</v>
      </c>
      <c r="BL110" s="26" t="s">
        <v>750</v>
      </c>
      <c r="BM110" s="26" t="s">
        <v>458</v>
      </c>
    </row>
    <row r="111" spans="2:65" s="1" customFormat="1" ht="22.5" customHeight="1">
      <c r="B111" s="44"/>
      <c r="C111" s="257" t="s">
        <v>349</v>
      </c>
      <c r="D111" s="257" t="s">
        <v>246</v>
      </c>
      <c r="E111" s="258" t="s">
        <v>3294</v>
      </c>
      <c r="F111" s="259" t="s">
        <v>3295</v>
      </c>
      <c r="G111" s="260" t="s">
        <v>190</v>
      </c>
      <c r="H111" s="261">
        <v>60</v>
      </c>
      <c r="I111" s="262"/>
      <c r="J111" s="263">
        <f t="shared" si="10"/>
        <v>0</v>
      </c>
      <c r="K111" s="259" t="s">
        <v>35</v>
      </c>
      <c r="L111" s="264"/>
      <c r="M111" s="265" t="s">
        <v>35</v>
      </c>
      <c r="N111" s="266" t="s">
        <v>50</v>
      </c>
      <c r="O111" s="45"/>
      <c r="P111" s="214">
        <f t="shared" si="11"/>
        <v>0</v>
      </c>
      <c r="Q111" s="214">
        <v>0</v>
      </c>
      <c r="R111" s="214">
        <f t="shared" si="12"/>
        <v>0</v>
      </c>
      <c r="S111" s="214">
        <v>0</v>
      </c>
      <c r="T111" s="215">
        <f t="shared" si="13"/>
        <v>0</v>
      </c>
      <c r="AR111" s="26" t="s">
        <v>1943</v>
      </c>
      <c r="AT111" s="26" t="s">
        <v>246</v>
      </c>
      <c r="AU111" s="26" t="s">
        <v>24</v>
      </c>
      <c r="AY111" s="26" t="s">
        <v>185</v>
      </c>
      <c r="BE111" s="216">
        <f t="shared" si="14"/>
        <v>0</v>
      </c>
      <c r="BF111" s="216">
        <f t="shared" si="15"/>
        <v>0</v>
      </c>
      <c r="BG111" s="216">
        <f t="shared" si="16"/>
        <v>0</v>
      </c>
      <c r="BH111" s="216">
        <f t="shared" si="17"/>
        <v>0</v>
      </c>
      <c r="BI111" s="216">
        <f t="shared" si="18"/>
        <v>0</v>
      </c>
      <c r="BJ111" s="26" t="s">
        <v>24</v>
      </c>
      <c r="BK111" s="216">
        <f t="shared" si="19"/>
        <v>0</v>
      </c>
      <c r="BL111" s="26" t="s">
        <v>750</v>
      </c>
      <c r="BM111" s="26" t="s">
        <v>477</v>
      </c>
    </row>
    <row r="112" spans="2:65" s="1" customFormat="1" ht="22.5" customHeight="1">
      <c r="B112" s="44"/>
      <c r="C112" s="257" t="s">
        <v>9</v>
      </c>
      <c r="D112" s="257" t="s">
        <v>246</v>
      </c>
      <c r="E112" s="258" t="s">
        <v>3296</v>
      </c>
      <c r="F112" s="259" t="s">
        <v>3297</v>
      </c>
      <c r="G112" s="260" t="s">
        <v>190</v>
      </c>
      <c r="H112" s="261">
        <v>20</v>
      </c>
      <c r="I112" s="262"/>
      <c r="J112" s="263">
        <f t="shared" si="10"/>
        <v>0</v>
      </c>
      <c r="K112" s="259" t="s">
        <v>35</v>
      </c>
      <c r="L112" s="264"/>
      <c r="M112" s="265" t="s">
        <v>35</v>
      </c>
      <c r="N112" s="266" t="s">
        <v>50</v>
      </c>
      <c r="O112" s="45"/>
      <c r="P112" s="214">
        <f t="shared" si="11"/>
        <v>0</v>
      </c>
      <c r="Q112" s="214">
        <v>0</v>
      </c>
      <c r="R112" s="214">
        <f t="shared" si="12"/>
        <v>0</v>
      </c>
      <c r="S112" s="214">
        <v>0</v>
      </c>
      <c r="T112" s="215">
        <f t="shared" si="13"/>
        <v>0</v>
      </c>
      <c r="AR112" s="26" t="s">
        <v>1943</v>
      </c>
      <c r="AT112" s="26" t="s">
        <v>246</v>
      </c>
      <c r="AU112" s="26" t="s">
        <v>24</v>
      </c>
      <c r="AY112" s="26" t="s">
        <v>185</v>
      </c>
      <c r="BE112" s="216">
        <f t="shared" si="14"/>
        <v>0</v>
      </c>
      <c r="BF112" s="216">
        <f t="shared" si="15"/>
        <v>0</v>
      </c>
      <c r="BG112" s="216">
        <f t="shared" si="16"/>
        <v>0</v>
      </c>
      <c r="BH112" s="216">
        <f t="shared" si="17"/>
        <v>0</v>
      </c>
      <c r="BI112" s="216">
        <f t="shared" si="18"/>
        <v>0</v>
      </c>
      <c r="BJ112" s="26" t="s">
        <v>24</v>
      </c>
      <c r="BK112" s="216">
        <f t="shared" si="19"/>
        <v>0</v>
      </c>
      <c r="BL112" s="26" t="s">
        <v>750</v>
      </c>
      <c r="BM112" s="26" t="s">
        <v>495</v>
      </c>
    </row>
    <row r="113" spans="2:65" s="1" customFormat="1" ht="22.5" customHeight="1">
      <c r="B113" s="44"/>
      <c r="C113" s="257" t="s">
        <v>367</v>
      </c>
      <c r="D113" s="257" t="s">
        <v>246</v>
      </c>
      <c r="E113" s="258" t="s">
        <v>3298</v>
      </c>
      <c r="F113" s="259" t="s">
        <v>3299</v>
      </c>
      <c r="G113" s="260" t="s">
        <v>190</v>
      </c>
      <c r="H113" s="261">
        <v>20</v>
      </c>
      <c r="I113" s="262"/>
      <c r="J113" s="263">
        <f t="shared" si="10"/>
        <v>0</v>
      </c>
      <c r="K113" s="259" t="s">
        <v>35</v>
      </c>
      <c r="L113" s="264"/>
      <c r="M113" s="265" t="s">
        <v>35</v>
      </c>
      <c r="N113" s="266" t="s">
        <v>50</v>
      </c>
      <c r="O113" s="45"/>
      <c r="P113" s="214">
        <f t="shared" si="11"/>
        <v>0</v>
      </c>
      <c r="Q113" s="214">
        <v>0</v>
      </c>
      <c r="R113" s="214">
        <f t="shared" si="12"/>
        <v>0</v>
      </c>
      <c r="S113" s="214">
        <v>0</v>
      </c>
      <c r="T113" s="215">
        <f t="shared" si="13"/>
        <v>0</v>
      </c>
      <c r="AR113" s="26" t="s">
        <v>1943</v>
      </c>
      <c r="AT113" s="26" t="s">
        <v>246</v>
      </c>
      <c r="AU113" s="26" t="s">
        <v>24</v>
      </c>
      <c r="AY113" s="26" t="s">
        <v>185</v>
      </c>
      <c r="BE113" s="216">
        <f t="shared" si="14"/>
        <v>0</v>
      </c>
      <c r="BF113" s="216">
        <f t="shared" si="15"/>
        <v>0</v>
      </c>
      <c r="BG113" s="216">
        <f t="shared" si="16"/>
        <v>0</v>
      </c>
      <c r="BH113" s="216">
        <f t="shared" si="17"/>
        <v>0</v>
      </c>
      <c r="BI113" s="216">
        <f t="shared" si="18"/>
        <v>0</v>
      </c>
      <c r="BJ113" s="26" t="s">
        <v>24</v>
      </c>
      <c r="BK113" s="216">
        <f t="shared" si="19"/>
        <v>0</v>
      </c>
      <c r="BL113" s="26" t="s">
        <v>750</v>
      </c>
      <c r="BM113" s="26" t="s">
        <v>514</v>
      </c>
    </row>
    <row r="114" spans="2:65" s="1" customFormat="1" ht="22.5" customHeight="1">
      <c r="B114" s="44"/>
      <c r="C114" s="257" t="s">
        <v>395</v>
      </c>
      <c r="D114" s="257" t="s">
        <v>246</v>
      </c>
      <c r="E114" s="258" t="s">
        <v>3300</v>
      </c>
      <c r="F114" s="259" t="s">
        <v>3301</v>
      </c>
      <c r="G114" s="260" t="s">
        <v>190</v>
      </c>
      <c r="H114" s="261">
        <v>340</v>
      </c>
      <c r="I114" s="262"/>
      <c r="J114" s="263">
        <f t="shared" si="10"/>
        <v>0</v>
      </c>
      <c r="K114" s="259" t="s">
        <v>35</v>
      </c>
      <c r="L114" s="264"/>
      <c r="M114" s="265" t="s">
        <v>35</v>
      </c>
      <c r="N114" s="266" t="s">
        <v>50</v>
      </c>
      <c r="O114" s="45"/>
      <c r="P114" s="214">
        <f t="shared" si="11"/>
        <v>0</v>
      </c>
      <c r="Q114" s="214">
        <v>0</v>
      </c>
      <c r="R114" s="214">
        <f t="shared" si="12"/>
        <v>0</v>
      </c>
      <c r="S114" s="214">
        <v>0</v>
      </c>
      <c r="T114" s="215">
        <f t="shared" si="13"/>
        <v>0</v>
      </c>
      <c r="AR114" s="26" t="s">
        <v>1943</v>
      </c>
      <c r="AT114" s="26" t="s">
        <v>246</v>
      </c>
      <c r="AU114" s="26" t="s">
        <v>24</v>
      </c>
      <c r="AY114" s="26" t="s">
        <v>185</v>
      </c>
      <c r="BE114" s="216">
        <f t="shared" si="14"/>
        <v>0</v>
      </c>
      <c r="BF114" s="216">
        <f t="shared" si="15"/>
        <v>0</v>
      </c>
      <c r="BG114" s="216">
        <f t="shared" si="16"/>
        <v>0</v>
      </c>
      <c r="BH114" s="216">
        <f t="shared" si="17"/>
        <v>0</v>
      </c>
      <c r="BI114" s="216">
        <f t="shared" si="18"/>
        <v>0</v>
      </c>
      <c r="BJ114" s="26" t="s">
        <v>24</v>
      </c>
      <c r="BK114" s="216">
        <f t="shared" si="19"/>
        <v>0</v>
      </c>
      <c r="BL114" s="26" t="s">
        <v>750</v>
      </c>
      <c r="BM114" s="26" t="s">
        <v>566</v>
      </c>
    </row>
    <row r="115" spans="2:65" s="1" customFormat="1" ht="22.5" customHeight="1">
      <c r="B115" s="44"/>
      <c r="C115" s="257" t="s">
        <v>403</v>
      </c>
      <c r="D115" s="257" t="s">
        <v>246</v>
      </c>
      <c r="E115" s="258" t="s">
        <v>3302</v>
      </c>
      <c r="F115" s="259" t="s">
        <v>3303</v>
      </c>
      <c r="G115" s="260" t="s">
        <v>190</v>
      </c>
      <c r="H115" s="261">
        <v>320</v>
      </c>
      <c r="I115" s="262"/>
      <c r="J115" s="263">
        <f t="shared" si="10"/>
        <v>0</v>
      </c>
      <c r="K115" s="259" t="s">
        <v>35</v>
      </c>
      <c r="L115" s="264"/>
      <c r="M115" s="265" t="s">
        <v>35</v>
      </c>
      <c r="N115" s="266" t="s">
        <v>50</v>
      </c>
      <c r="O115" s="45"/>
      <c r="P115" s="214">
        <f t="shared" si="11"/>
        <v>0</v>
      </c>
      <c r="Q115" s="214">
        <v>0</v>
      </c>
      <c r="R115" s="214">
        <f t="shared" si="12"/>
        <v>0</v>
      </c>
      <c r="S115" s="214">
        <v>0</v>
      </c>
      <c r="T115" s="215">
        <f t="shared" si="13"/>
        <v>0</v>
      </c>
      <c r="AR115" s="26" t="s">
        <v>1943</v>
      </c>
      <c r="AT115" s="26" t="s">
        <v>246</v>
      </c>
      <c r="AU115" s="26" t="s">
        <v>24</v>
      </c>
      <c r="AY115" s="26" t="s">
        <v>185</v>
      </c>
      <c r="BE115" s="216">
        <f t="shared" si="14"/>
        <v>0</v>
      </c>
      <c r="BF115" s="216">
        <f t="shared" si="15"/>
        <v>0</v>
      </c>
      <c r="BG115" s="216">
        <f t="shared" si="16"/>
        <v>0</v>
      </c>
      <c r="BH115" s="216">
        <f t="shared" si="17"/>
        <v>0</v>
      </c>
      <c r="BI115" s="216">
        <f t="shared" si="18"/>
        <v>0</v>
      </c>
      <c r="BJ115" s="26" t="s">
        <v>24</v>
      </c>
      <c r="BK115" s="216">
        <f t="shared" si="19"/>
        <v>0</v>
      </c>
      <c r="BL115" s="26" t="s">
        <v>750</v>
      </c>
      <c r="BM115" s="26" t="s">
        <v>577</v>
      </c>
    </row>
    <row r="116" spans="2:65" s="1" customFormat="1" ht="22.5" customHeight="1">
      <c r="B116" s="44"/>
      <c r="C116" s="257" t="s">
        <v>409</v>
      </c>
      <c r="D116" s="257" t="s">
        <v>246</v>
      </c>
      <c r="E116" s="258" t="s">
        <v>3304</v>
      </c>
      <c r="F116" s="259" t="s">
        <v>3305</v>
      </c>
      <c r="G116" s="260" t="s">
        <v>190</v>
      </c>
      <c r="H116" s="261">
        <v>120</v>
      </c>
      <c r="I116" s="262"/>
      <c r="J116" s="263">
        <f t="shared" si="10"/>
        <v>0</v>
      </c>
      <c r="K116" s="259" t="s">
        <v>35</v>
      </c>
      <c r="L116" s="264"/>
      <c r="M116" s="265" t="s">
        <v>35</v>
      </c>
      <c r="N116" s="266" t="s">
        <v>50</v>
      </c>
      <c r="O116" s="45"/>
      <c r="P116" s="214">
        <f t="shared" si="11"/>
        <v>0</v>
      </c>
      <c r="Q116" s="214">
        <v>0</v>
      </c>
      <c r="R116" s="214">
        <f t="shared" si="12"/>
        <v>0</v>
      </c>
      <c r="S116" s="214">
        <v>0</v>
      </c>
      <c r="T116" s="215">
        <f t="shared" si="13"/>
        <v>0</v>
      </c>
      <c r="AR116" s="26" t="s">
        <v>1943</v>
      </c>
      <c r="AT116" s="26" t="s">
        <v>246</v>
      </c>
      <c r="AU116" s="26" t="s">
        <v>24</v>
      </c>
      <c r="AY116" s="26" t="s">
        <v>185</v>
      </c>
      <c r="BE116" s="216">
        <f t="shared" si="14"/>
        <v>0</v>
      </c>
      <c r="BF116" s="216">
        <f t="shared" si="15"/>
        <v>0</v>
      </c>
      <c r="BG116" s="216">
        <f t="shared" si="16"/>
        <v>0</v>
      </c>
      <c r="BH116" s="216">
        <f t="shared" si="17"/>
        <v>0</v>
      </c>
      <c r="BI116" s="216">
        <f t="shared" si="18"/>
        <v>0</v>
      </c>
      <c r="BJ116" s="26" t="s">
        <v>24</v>
      </c>
      <c r="BK116" s="216">
        <f t="shared" si="19"/>
        <v>0</v>
      </c>
      <c r="BL116" s="26" t="s">
        <v>750</v>
      </c>
      <c r="BM116" s="26" t="s">
        <v>612</v>
      </c>
    </row>
    <row r="117" spans="2:65" s="1" customFormat="1" ht="22.5" customHeight="1">
      <c r="B117" s="44"/>
      <c r="C117" s="257" t="s">
        <v>413</v>
      </c>
      <c r="D117" s="257" t="s">
        <v>246</v>
      </c>
      <c r="E117" s="258" t="s">
        <v>3306</v>
      </c>
      <c r="F117" s="259" t="s">
        <v>3307</v>
      </c>
      <c r="G117" s="260" t="s">
        <v>190</v>
      </c>
      <c r="H117" s="261">
        <v>80</v>
      </c>
      <c r="I117" s="262"/>
      <c r="J117" s="263">
        <f t="shared" si="10"/>
        <v>0</v>
      </c>
      <c r="K117" s="259" t="s">
        <v>35</v>
      </c>
      <c r="L117" s="264"/>
      <c r="M117" s="265" t="s">
        <v>35</v>
      </c>
      <c r="N117" s="266" t="s">
        <v>50</v>
      </c>
      <c r="O117" s="45"/>
      <c r="P117" s="214">
        <f t="shared" si="11"/>
        <v>0</v>
      </c>
      <c r="Q117" s="214">
        <v>0</v>
      </c>
      <c r="R117" s="214">
        <f t="shared" si="12"/>
        <v>0</v>
      </c>
      <c r="S117" s="214">
        <v>0</v>
      </c>
      <c r="T117" s="215">
        <f t="shared" si="13"/>
        <v>0</v>
      </c>
      <c r="AR117" s="26" t="s">
        <v>1943</v>
      </c>
      <c r="AT117" s="26" t="s">
        <v>246</v>
      </c>
      <c r="AU117" s="26" t="s">
        <v>24</v>
      </c>
      <c r="AY117" s="26" t="s">
        <v>185</v>
      </c>
      <c r="BE117" s="216">
        <f t="shared" si="14"/>
        <v>0</v>
      </c>
      <c r="BF117" s="216">
        <f t="shared" si="15"/>
        <v>0</v>
      </c>
      <c r="BG117" s="216">
        <f t="shared" si="16"/>
        <v>0</v>
      </c>
      <c r="BH117" s="216">
        <f t="shared" si="17"/>
        <v>0</v>
      </c>
      <c r="BI117" s="216">
        <f t="shared" si="18"/>
        <v>0</v>
      </c>
      <c r="BJ117" s="26" t="s">
        <v>24</v>
      </c>
      <c r="BK117" s="216">
        <f t="shared" si="19"/>
        <v>0</v>
      </c>
      <c r="BL117" s="26" t="s">
        <v>750</v>
      </c>
      <c r="BM117" s="26" t="s">
        <v>626</v>
      </c>
    </row>
    <row r="118" spans="2:65" s="1" customFormat="1" ht="22.5" customHeight="1">
      <c r="B118" s="44"/>
      <c r="C118" s="257" t="s">
        <v>418</v>
      </c>
      <c r="D118" s="257" t="s">
        <v>246</v>
      </c>
      <c r="E118" s="258" t="s">
        <v>3308</v>
      </c>
      <c r="F118" s="259" t="s">
        <v>3309</v>
      </c>
      <c r="G118" s="260" t="s">
        <v>190</v>
      </c>
      <c r="H118" s="261">
        <v>70</v>
      </c>
      <c r="I118" s="262"/>
      <c r="J118" s="263">
        <f t="shared" si="10"/>
        <v>0</v>
      </c>
      <c r="K118" s="259" t="s">
        <v>35</v>
      </c>
      <c r="L118" s="264"/>
      <c r="M118" s="265" t="s">
        <v>35</v>
      </c>
      <c r="N118" s="266" t="s">
        <v>50</v>
      </c>
      <c r="O118" s="45"/>
      <c r="P118" s="214">
        <f t="shared" si="11"/>
        <v>0</v>
      </c>
      <c r="Q118" s="214">
        <v>0</v>
      </c>
      <c r="R118" s="214">
        <f t="shared" si="12"/>
        <v>0</v>
      </c>
      <c r="S118" s="214">
        <v>0</v>
      </c>
      <c r="T118" s="215">
        <f t="shared" si="13"/>
        <v>0</v>
      </c>
      <c r="AR118" s="26" t="s">
        <v>1943</v>
      </c>
      <c r="AT118" s="26" t="s">
        <v>246</v>
      </c>
      <c r="AU118" s="26" t="s">
        <v>24</v>
      </c>
      <c r="AY118" s="26" t="s">
        <v>185</v>
      </c>
      <c r="BE118" s="216">
        <f t="shared" si="14"/>
        <v>0</v>
      </c>
      <c r="BF118" s="216">
        <f t="shared" si="15"/>
        <v>0</v>
      </c>
      <c r="BG118" s="216">
        <f t="shared" si="16"/>
        <v>0</v>
      </c>
      <c r="BH118" s="216">
        <f t="shared" si="17"/>
        <v>0</v>
      </c>
      <c r="BI118" s="216">
        <f t="shared" si="18"/>
        <v>0</v>
      </c>
      <c r="BJ118" s="26" t="s">
        <v>24</v>
      </c>
      <c r="BK118" s="216">
        <f t="shared" si="19"/>
        <v>0</v>
      </c>
      <c r="BL118" s="26" t="s">
        <v>750</v>
      </c>
      <c r="BM118" s="26" t="s">
        <v>638</v>
      </c>
    </row>
    <row r="119" spans="2:65" s="1" customFormat="1" ht="22.5" customHeight="1">
      <c r="B119" s="44"/>
      <c r="C119" s="257" t="s">
        <v>424</v>
      </c>
      <c r="D119" s="257" t="s">
        <v>246</v>
      </c>
      <c r="E119" s="258" t="s">
        <v>3310</v>
      </c>
      <c r="F119" s="259" t="s">
        <v>3311</v>
      </c>
      <c r="G119" s="260" t="s">
        <v>190</v>
      </c>
      <c r="H119" s="261">
        <v>60</v>
      </c>
      <c r="I119" s="262"/>
      <c r="J119" s="263">
        <f t="shared" si="10"/>
        <v>0</v>
      </c>
      <c r="K119" s="259" t="s">
        <v>35</v>
      </c>
      <c r="L119" s="264"/>
      <c r="M119" s="265" t="s">
        <v>35</v>
      </c>
      <c r="N119" s="266" t="s">
        <v>50</v>
      </c>
      <c r="O119" s="45"/>
      <c r="P119" s="214">
        <f t="shared" si="11"/>
        <v>0</v>
      </c>
      <c r="Q119" s="214">
        <v>0</v>
      </c>
      <c r="R119" s="214">
        <f t="shared" si="12"/>
        <v>0</v>
      </c>
      <c r="S119" s="214">
        <v>0</v>
      </c>
      <c r="T119" s="215">
        <f t="shared" si="13"/>
        <v>0</v>
      </c>
      <c r="AR119" s="26" t="s">
        <v>1943</v>
      </c>
      <c r="AT119" s="26" t="s">
        <v>246</v>
      </c>
      <c r="AU119" s="26" t="s">
        <v>24</v>
      </c>
      <c r="AY119" s="26" t="s">
        <v>185</v>
      </c>
      <c r="BE119" s="216">
        <f t="shared" si="14"/>
        <v>0</v>
      </c>
      <c r="BF119" s="216">
        <f t="shared" si="15"/>
        <v>0</v>
      </c>
      <c r="BG119" s="216">
        <f t="shared" si="16"/>
        <v>0</v>
      </c>
      <c r="BH119" s="216">
        <f t="shared" si="17"/>
        <v>0</v>
      </c>
      <c r="BI119" s="216">
        <f t="shared" si="18"/>
        <v>0</v>
      </c>
      <c r="BJ119" s="26" t="s">
        <v>24</v>
      </c>
      <c r="BK119" s="216">
        <f t="shared" si="19"/>
        <v>0</v>
      </c>
      <c r="BL119" s="26" t="s">
        <v>750</v>
      </c>
      <c r="BM119" s="26" t="s">
        <v>647</v>
      </c>
    </row>
    <row r="120" spans="2:65" s="1" customFormat="1" ht="22.5" customHeight="1">
      <c r="B120" s="44"/>
      <c r="C120" s="257" t="s">
        <v>429</v>
      </c>
      <c r="D120" s="257" t="s">
        <v>246</v>
      </c>
      <c r="E120" s="258" t="s">
        <v>3312</v>
      </c>
      <c r="F120" s="259" t="s">
        <v>3313</v>
      </c>
      <c r="G120" s="260" t="s">
        <v>2054</v>
      </c>
      <c r="H120" s="261">
        <v>16</v>
      </c>
      <c r="I120" s="262"/>
      <c r="J120" s="263">
        <f t="shared" si="10"/>
        <v>0</v>
      </c>
      <c r="K120" s="259" t="s">
        <v>35</v>
      </c>
      <c r="L120" s="264"/>
      <c r="M120" s="265" t="s">
        <v>35</v>
      </c>
      <c r="N120" s="266" t="s">
        <v>50</v>
      </c>
      <c r="O120" s="45"/>
      <c r="P120" s="214">
        <f t="shared" si="11"/>
        <v>0</v>
      </c>
      <c r="Q120" s="214">
        <v>0</v>
      </c>
      <c r="R120" s="214">
        <f t="shared" si="12"/>
        <v>0</v>
      </c>
      <c r="S120" s="214">
        <v>0</v>
      </c>
      <c r="T120" s="215">
        <f t="shared" si="13"/>
        <v>0</v>
      </c>
      <c r="AR120" s="26" t="s">
        <v>1943</v>
      </c>
      <c r="AT120" s="26" t="s">
        <v>246</v>
      </c>
      <c r="AU120" s="26" t="s">
        <v>24</v>
      </c>
      <c r="AY120" s="26" t="s">
        <v>185</v>
      </c>
      <c r="BE120" s="216">
        <f t="shared" si="14"/>
        <v>0</v>
      </c>
      <c r="BF120" s="216">
        <f t="shared" si="15"/>
        <v>0</v>
      </c>
      <c r="BG120" s="216">
        <f t="shared" si="16"/>
        <v>0</v>
      </c>
      <c r="BH120" s="216">
        <f t="shared" si="17"/>
        <v>0</v>
      </c>
      <c r="BI120" s="216">
        <f t="shared" si="18"/>
        <v>0</v>
      </c>
      <c r="BJ120" s="26" t="s">
        <v>24</v>
      </c>
      <c r="BK120" s="216">
        <f t="shared" si="19"/>
        <v>0</v>
      </c>
      <c r="BL120" s="26" t="s">
        <v>750</v>
      </c>
      <c r="BM120" s="26" t="s">
        <v>665</v>
      </c>
    </row>
    <row r="121" spans="2:65" s="11" customFormat="1" ht="37.35" customHeight="1">
      <c r="B121" s="188"/>
      <c r="C121" s="189"/>
      <c r="D121" s="202" t="s">
        <v>78</v>
      </c>
      <c r="E121" s="287" t="s">
        <v>2449</v>
      </c>
      <c r="F121" s="287" t="s">
        <v>3254</v>
      </c>
      <c r="G121" s="189"/>
      <c r="H121" s="189"/>
      <c r="I121" s="192"/>
      <c r="J121" s="288">
        <f>BK121</f>
        <v>0</v>
      </c>
      <c r="K121" s="189"/>
      <c r="L121" s="194"/>
      <c r="M121" s="195"/>
      <c r="N121" s="196"/>
      <c r="O121" s="196"/>
      <c r="P121" s="197">
        <f>SUM(P122:P147)</f>
        <v>0</v>
      </c>
      <c r="Q121" s="196"/>
      <c r="R121" s="197">
        <f>SUM(R122:R147)</f>
        <v>0</v>
      </c>
      <c r="S121" s="196"/>
      <c r="T121" s="198">
        <f>SUM(T122:T147)</f>
        <v>0</v>
      </c>
      <c r="AR121" s="199" t="s">
        <v>105</v>
      </c>
      <c r="AT121" s="200" t="s">
        <v>78</v>
      </c>
      <c r="AU121" s="200" t="s">
        <v>79</v>
      </c>
      <c r="AY121" s="199" t="s">
        <v>185</v>
      </c>
      <c r="BK121" s="201">
        <f>SUM(BK122:BK147)</f>
        <v>0</v>
      </c>
    </row>
    <row r="122" spans="2:65" s="1" customFormat="1" ht="22.5" customHeight="1">
      <c r="B122" s="44"/>
      <c r="C122" s="205" t="s">
        <v>436</v>
      </c>
      <c r="D122" s="205" t="s">
        <v>187</v>
      </c>
      <c r="E122" s="206" t="s">
        <v>3314</v>
      </c>
      <c r="F122" s="207" t="s">
        <v>3315</v>
      </c>
      <c r="G122" s="208" t="s">
        <v>35</v>
      </c>
      <c r="H122" s="209">
        <v>0</v>
      </c>
      <c r="I122" s="210"/>
      <c r="J122" s="211">
        <f t="shared" ref="J122:J147" si="20">ROUND(I122*H122,2)</f>
        <v>0</v>
      </c>
      <c r="K122" s="207" t="s">
        <v>35</v>
      </c>
      <c r="L122" s="64"/>
      <c r="M122" s="212" t="s">
        <v>35</v>
      </c>
      <c r="N122" s="213" t="s">
        <v>50</v>
      </c>
      <c r="O122" s="45"/>
      <c r="P122" s="214">
        <f t="shared" ref="P122:P147" si="21">O122*H122</f>
        <v>0</v>
      </c>
      <c r="Q122" s="214">
        <v>0</v>
      </c>
      <c r="R122" s="214">
        <f t="shared" ref="R122:R147" si="22">Q122*H122</f>
        <v>0</v>
      </c>
      <c r="S122" s="214">
        <v>0</v>
      </c>
      <c r="T122" s="215">
        <f t="shared" ref="T122:T147" si="23">S122*H122</f>
        <v>0</v>
      </c>
      <c r="AR122" s="26" t="s">
        <v>750</v>
      </c>
      <c r="AT122" s="26" t="s">
        <v>187</v>
      </c>
      <c r="AU122" s="26" t="s">
        <v>24</v>
      </c>
      <c r="AY122" s="26" t="s">
        <v>185</v>
      </c>
      <c r="BE122" s="216">
        <f t="shared" ref="BE122:BE147" si="24">IF(N122="základní",J122,0)</f>
        <v>0</v>
      </c>
      <c r="BF122" s="216">
        <f t="shared" ref="BF122:BF147" si="25">IF(N122="snížená",J122,0)</f>
        <v>0</v>
      </c>
      <c r="BG122" s="216">
        <f t="shared" ref="BG122:BG147" si="26">IF(N122="zákl. přenesená",J122,0)</f>
        <v>0</v>
      </c>
      <c r="BH122" s="216">
        <f t="shared" ref="BH122:BH147" si="27">IF(N122="sníž. přenesená",J122,0)</f>
        <v>0</v>
      </c>
      <c r="BI122" s="216">
        <f t="shared" ref="BI122:BI147" si="28">IF(N122="nulová",J122,0)</f>
        <v>0</v>
      </c>
      <c r="BJ122" s="26" t="s">
        <v>24</v>
      </c>
      <c r="BK122" s="216">
        <f t="shared" ref="BK122:BK147" si="29">ROUND(I122*H122,2)</f>
        <v>0</v>
      </c>
      <c r="BL122" s="26" t="s">
        <v>750</v>
      </c>
      <c r="BM122" s="26" t="s">
        <v>3316</v>
      </c>
    </row>
    <row r="123" spans="2:65" s="1" customFormat="1" ht="22.5" customHeight="1">
      <c r="B123" s="44"/>
      <c r="C123" s="257" t="s">
        <v>445</v>
      </c>
      <c r="D123" s="257" t="s">
        <v>246</v>
      </c>
      <c r="E123" s="258" t="s">
        <v>3317</v>
      </c>
      <c r="F123" s="259" t="s">
        <v>3318</v>
      </c>
      <c r="G123" s="260" t="s">
        <v>2054</v>
      </c>
      <c r="H123" s="261">
        <v>1</v>
      </c>
      <c r="I123" s="262"/>
      <c r="J123" s="263">
        <f t="shared" si="20"/>
        <v>0</v>
      </c>
      <c r="K123" s="259" t="s">
        <v>35</v>
      </c>
      <c r="L123" s="264"/>
      <c r="M123" s="265" t="s">
        <v>35</v>
      </c>
      <c r="N123" s="266" t="s">
        <v>50</v>
      </c>
      <c r="O123" s="45"/>
      <c r="P123" s="214">
        <f t="shared" si="21"/>
        <v>0</v>
      </c>
      <c r="Q123" s="214">
        <v>0</v>
      </c>
      <c r="R123" s="214">
        <f t="shared" si="22"/>
        <v>0</v>
      </c>
      <c r="S123" s="214">
        <v>0</v>
      </c>
      <c r="T123" s="215">
        <f t="shared" si="23"/>
        <v>0</v>
      </c>
      <c r="AR123" s="26" t="s">
        <v>1943</v>
      </c>
      <c r="AT123" s="26" t="s">
        <v>246</v>
      </c>
      <c r="AU123" s="26" t="s">
        <v>24</v>
      </c>
      <c r="AY123" s="26" t="s">
        <v>185</v>
      </c>
      <c r="BE123" s="216">
        <f t="shared" si="24"/>
        <v>0</v>
      </c>
      <c r="BF123" s="216">
        <f t="shared" si="25"/>
        <v>0</v>
      </c>
      <c r="BG123" s="216">
        <f t="shared" si="26"/>
        <v>0</v>
      </c>
      <c r="BH123" s="216">
        <f t="shared" si="27"/>
        <v>0</v>
      </c>
      <c r="BI123" s="216">
        <f t="shared" si="28"/>
        <v>0</v>
      </c>
      <c r="BJ123" s="26" t="s">
        <v>24</v>
      </c>
      <c r="BK123" s="216">
        <f t="shared" si="29"/>
        <v>0</v>
      </c>
      <c r="BL123" s="26" t="s">
        <v>750</v>
      </c>
      <c r="BM123" s="26" t="s">
        <v>693</v>
      </c>
    </row>
    <row r="124" spans="2:65" s="1" customFormat="1" ht="22.5" customHeight="1">
      <c r="B124" s="44"/>
      <c r="C124" s="257" t="s">
        <v>449</v>
      </c>
      <c r="D124" s="257" t="s">
        <v>246</v>
      </c>
      <c r="E124" s="258" t="s">
        <v>3319</v>
      </c>
      <c r="F124" s="259" t="s">
        <v>3320</v>
      </c>
      <c r="G124" s="260" t="s">
        <v>2054</v>
      </c>
      <c r="H124" s="261">
        <v>1</v>
      </c>
      <c r="I124" s="262"/>
      <c r="J124" s="263">
        <f t="shared" si="20"/>
        <v>0</v>
      </c>
      <c r="K124" s="259" t="s">
        <v>35</v>
      </c>
      <c r="L124" s="264"/>
      <c r="M124" s="265" t="s">
        <v>35</v>
      </c>
      <c r="N124" s="266" t="s">
        <v>50</v>
      </c>
      <c r="O124" s="45"/>
      <c r="P124" s="214">
        <f t="shared" si="21"/>
        <v>0</v>
      </c>
      <c r="Q124" s="214">
        <v>0</v>
      </c>
      <c r="R124" s="214">
        <f t="shared" si="22"/>
        <v>0</v>
      </c>
      <c r="S124" s="214">
        <v>0</v>
      </c>
      <c r="T124" s="215">
        <f t="shared" si="23"/>
        <v>0</v>
      </c>
      <c r="AR124" s="26" t="s">
        <v>1943</v>
      </c>
      <c r="AT124" s="26" t="s">
        <v>246</v>
      </c>
      <c r="AU124" s="26" t="s">
        <v>24</v>
      </c>
      <c r="AY124" s="26" t="s">
        <v>185</v>
      </c>
      <c r="BE124" s="216">
        <f t="shared" si="24"/>
        <v>0</v>
      </c>
      <c r="BF124" s="216">
        <f t="shared" si="25"/>
        <v>0</v>
      </c>
      <c r="BG124" s="216">
        <f t="shared" si="26"/>
        <v>0</v>
      </c>
      <c r="BH124" s="216">
        <f t="shared" si="27"/>
        <v>0</v>
      </c>
      <c r="BI124" s="216">
        <f t="shared" si="28"/>
        <v>0</v>
      </c>
      <c r="BJ124" s="26" t="s">
        <v>24</v>
      </c>
      <c r="BK124" s="216">
        <f t="shared" si="29"/>
        <v>0</v>
      </c>
      <c r="BL124" s="26" t="s">
        <v>750</v>
      </c>
      <c r="BM124" s="26" t="s">
        <v>705</v>
      </c>
    </row>
    <row r="125" spans="2:65" s="1" customFormat="1" ht="22.5" customHeight="1">
      <c r="B125" s="44"/>
      <c r="C125" s="257" t="s">
        <v>306</v>
      </c>
      <c r="D125" s="257" t="s">
        <v>246</v>
      </c>
      <c r="E125" s="258" t="s">
        <v>3321</v>
      </c>
      <c r="F125" s="259" t="s">
        <v>3322</v>
      </c>
      <c r="G125" s="260" t="s">
        <v>2054</v>
      </c>
      <c r="H125" s="261">
        <v>4</v>
      </c>
      <c r="I125" s="262"/>
      <c r="J125" s="263">
        <f t="shared" si="20"/>
        <v>0</v>
      </c>
      <c r="K125" s="259" t="s">
        <v>35</v>
      </c>
      <c r="L125" s="264"/>
      <c r="M125" s="265" t="s">
        <v>35</v>
      </c>
      <c r="N125" s="266" t="s">
        <v>50</v>
      </c>
      <c r="O125" s="45"/>
      <c r="P125" s="214">
        <f t="shared" si="21"/>
        <v>0</v>
      </c>
      <c r="Q125" s="214">
        <v>0</v>
      </c>
      <c r="R125" s="214">
        <f t="shared" si="22"/>
        <v>0</v>
      </c>
      <c r="S125" s="214">
        <v>0</v>
      </c>
      <c r="T125" s="215">
        <f t="shared" si="23"/>
        <v>0</v>
      </c>
      <c r="AR125" s="26" t="s">
        <v>1943</v>
      </c>
      <c r="AT125" s="26" t="s">
        <v>246</v>
      </c>
      <c r="AU125" s="26" t="s">
        <v>24</v>
      </c>
      <c r="AY125" s="26" t="s">
        <v>185</v>
      </c>
      <c r="BE125" s="216">
        <f t="shared" si="24"/>
        <v>0</v>
      </c>
      <c r="BF125" s="216">
        <f t="shared" si="25"/>
        <v>0</v>
      </c>
      <c r="BG125" s="216">
        <f t="shared" si="26"/>
        <v>0</v>
      </c>
      <c r="BH125" s="216">
        <f t="shared" si="27"/>
        <v>0</v>
      </c>
      <c r="BI125" s="216">
        <f t="shared" si="28"/>
        <v>0</v>
      </c>
      <c r="BJ125" s="26" t="s">
        <v>24</v>
      </c>
      <c r="BK125" s="216">
        <f t="shared" si="29"/>
        <v>0</v>
      </c>
      <c r="BL125" s="26" t="s">
        <v>750</v>
      </c>
      <c r="BM125" s="26" t="s">
        <v>723</v>
      </c>
    </row>
    <row r="126" spans="2:65" s="1" customFormat="1" ht="22.5" customHeight="1">
      <c r="B126" s="44"/>
      <c r="C126" s="257" t="s">
        <v>458</v>
      </c>
      <c r="D126" s="257" t="s">
        <v>246</v>
      </c>
      <c r="E126" s="258" t="s">
        <v>3323</v>
      </c>
      <c r="F126" s="259" t="s">
        <v>3324</v>
      </c>
      <c r="G126" s="260" t="s">
        <v>2054</v>
      </c>
      <c r="H126" s="261">
        <v>4</v>
      </c>
      <c r="I126" s="262"/>
      <c r="J126" s="263">
        <f t="shared" si="20"/>
        <v>0</v>
      </c>
      <c r="K126" s="259" t="s">
        <v>35</v>
      </c>
      <c r="L126" s="264"/>
      <c r="M126" s="265" t="s">
        <v>35</v>
      </c>
      <c r="N126" s="266" t="s">
        <v>50</v>
      </c>
      <c r="O126" s="45"/>
      <c r="P126" s="214">
        <f t="shared" si="21"/>
        <v>0</v>
      </c>
      <c r="Q126" s="214">
        <v>0</v>
      </c>
      <c r="R126" s="214">
        <f t="shared" si="22"/>
        <v>0</v>
      </c>
      <c r="S126" s="214">
        <v>0</v>
      </c>
      <c r="T126" s="215">
        <f t="shared" si="23"/>
        <v>0</v>
      </c>
      <c r="AR126" s="26" t="s">
        <v>1943</v>
      </c>
      <c r="AT126" s="26" t="s">
        <v>246</v>
      </c>
      <c r="AU126" s="26" t="s">
        <v>24</v>
      </c>
      <c r="AY126" s="26" t="s">
        <v>185</v>
      </c>
      <c r="BE126" s="216">
        <f t="shared" si="24"/>
        <v>0</v>
      </c>
      <c r="BF126" s="216">
        <f t="shared" si="25"/>
        <v>0</v>
      </c>
      <c r="BG126" s="216">
        <f t="shared" si="26"/>
        <v>0</v>
      </c>
      <c r="BH126" s="216">
        <f t="shared" si="27"/>
        <v>0</v>
      </c>
      <c r="BI126" s="216">
        <f t="shared" si="28"/>
        <v>0</v>
      </c>
      <c r="BJ126" s="26" t="s">
        <v>24</v>
      </c>
      <c r="BK126" s="216">
        <f t="shared" si="29"/>
        <v>0</v>
      </c>
      <c r="BL126" s="26" t="s">
        <v>750</v>
      </c>
      <c r="BM126" s="26" t="s">
        <v>738</v>
      </c>
    </row>
    <row r="127" spans="2:65" s="1" customFormat="1" ht="22.5" customHeight="1">
      <c r="B127" s="44"/>
      <c r="C127" s="257" t="s">
        <v>464</v>
      </c>
      <c r="D127" s="257" t="s">
        <v>246</v>
      </c>
      <c r="E127" s="258" t="s">
        <v>3325</v>
      </c>
      <c r="F127" s="259" t="s">
        <v>3326</v>
      </c>
      <c r="G127" s="260" t="s">
        <v>2054</v>
      </c>
      <c r="H127" s="261">
        <v>4</v>
      </c>
      <c r="I127" s="262"/>
      <c r="J127" s="263">
        <f t="shared" si="20"/>
        <v>0</v>
      </c>
      <c r="K127" s="259" t="s">
        <v>35</v>
      </c>
      <c r="L127" s="264"/>
      <c r="M127" s="265" t="s">
        <v>35</v>
      </c>
      <c r="N127" s="266" t="s">
        <v>50</v>
      </c>
      <c r="O127" s="45"/>
      <c r="P127" s="214">
        <f t="shared" si="21"/>
        <v>0</v>
      </c>
      <c r="Q127" s="214">
        <v>0</v>
      </c>
      <c r="R127" s="214">
        <f t="shared" si="22"/>
        <v>0</v>
      </c>
      <c r="S127" s="214">
        <v>0</v>
      </c>
      <c r="T127" s="215">
        <f t="shared" si="23"/>
        <v>0</v>
      </c>
      <c r="AR127" s="26" t="s">
        <v>1943</v>
      </c>
      <c r="AT127" s="26" t="s">
        <v>246</v>
      </c>
      <c r="AU127" s="26" t="s">
        <v>24</v>
      </c>
      <c r="AY127" s="26" t="s">
        <v>185</v>
      </c>
      <c r="BE127" s="216">
        <f t="shared" si="24"/>
        <v>0</v>
      </c>
      <c r="BF127" s="216">
        <f t="shared" si="25"/>
        <v>0</v>
      </c>
      <c r="BG127" s="216">
        <f t="shared" si="26"/>
        <v>0</v>
      </c>
      <c r="BH127" s="216">
        <f t="shared" si="27"/>
        <v>0</v>
      </c>
      <c r="BI127" s="216">
        <f t="shared" si="28"/>
        <v>0</v>
      </c>
      <c r="BJ127" s="26" t="s">
        <v>24</v>
      </c>
      <c r="BK127" s="216">
        <f t="shared" si="29"/>
        <v>0</v>
      </c>
      <c r="BL127" s="26" t="s">
        <v>750</v>
      </c>
      <c r="BM127" s="26" t="s">
        <v>750</v>
      </c>
    </row>
    <row r="128" spans="2:65" s="1" customFormat="1" ht="22.5" customHeight="1">
      <c r="B128" s="44"/>
      <c r="C128" s="257" t="s">
        <v>477</v>
      </c>
      <c r="D128" s="257" t="s">
        <v>246</v>
      </c>
      <c r="E128" s="258" t="s">
        <v>3327</v>
      </c>
      <c r="F128" s="259" t="s">
        <v>3328</v>
      </c>
      <c r="G128" s="260" t="s">
        <v>2054</v>
      </c>
      <c r="H128" s="261">
        <v>22</v>
      </c>
      <c r="I128" s="262"/>
      <c r="J128" s="263">
        <f t="shared" si="20"/>
        <v>0</v>
      </c>
      <c r="K128" s="259" t="s">
        <v>35</v>
      </c>
      <c r="L128" s="264"/>
      <c r="M128" s="265" t="s">
        <v>35</v>
      </c>
      <c r="N128" s="266" t="s">
        <v>50</v>
      </c>
      <c r="O128" s="45"/>
      <c r="P128" s="214">
        <f t="shared" si="21"/>
        <v>0</v>
      </c>
      <c r="Q128" s="214">
        <v>0</v>
      </c>
      <c r="R128" s="214">
        <f t="shared" si="22"/>
        <v>0</v>
      </c>
      <c r="S128" s="214">
        <v>0</v>
      </c>
      <c r="T128" s="215">
        <f t="shared" si="23"/>
        <v>0</v>
      </c>
      <c r="AR128" s="26" t="s">
        <v>1943</v>
      </c>
      <c r="AT128" s="26" t="s">
        <v>246</v>
      </c>
      <c r="AU128" s="26" t="s">
        <v>24</v>
      </c>
      <c r="AY128" s="26" t="s">
        <v>185</v>
      </c>
      <c r="BE128" s="216">
        <f t="shared" si="24"/>
        <v>0</v>
      </c>
      <c r="BF128" s="216">
        <f t="shared" si="25"/>
        <v>0</v>
      </c>
      <c r="BG128" s="216">
        <f t="shared" si="26"/>
        <v>0</v>
      </c>
      <c r="BH128" s="216">
        <f t="shared" si="27"/>
        <v>0</v>
      </c>
      <c r="BI128" s="216">
        <f t="shared" si="28"/>
        <v>0</v>
      </c>
      <c r="BJ128" s="26" t="s">
        <v>24</v>
      </c>
      <c r="BK128" s="216">
        <f t="shared" si="29"/>
        <v>0</v>
      </c>
      <c r="BL128" s="26" t="s">
        <v>750</v>
      </c>
      <c r="BM128" s="26" t="s">
        <v>761</v>
      </c>
    </row>
    <row r="129" spans="2:65" s="1" customFormat="1" ht="22.5" customHeight="1">
      <c r="B129" s="44"/>
      <c r="C129" s="257" t="s">
        <v>482</v>
      </c>
      <c r="D129" s="257" t="s">
        <v>246</v>
      </c>
      <c r="E129" s="258" t="s">
        <v>3329</v>
      </c>
      <c r="F129" s="259" t="s">
        <v>3330</v>
      </c>
      <c r="G129" s="260" t="s">
        <v>2054</v>
      </c>
      <c r="H129" s="261">
        <v>2</v>
      </c>
      <c r="I129" s="262"/>
      <c r="J129" s="263">
        <f t="shared" si="20"/>
        <v>0</v>
      </c>
      <c r="K129" s="259" t="s">
        <v>35</v>
      </c>
      <c r="L129" s="264"/>
      <c r="M129" s="265" t="s">
        <v>35</v>
      </c>
      <c r="N129" s="266" t="s">
        <v>50</v>
      </c>
      <c r="O129" s="45"/>
      <c r="P129" s="214">
        <f t="shared" si="21"/>
        <v>0</v>
      </c>
      <c r="Q129" s="214">
        <v>0</v>
      </c>
      <c r="R129" s="214">
        <f t="shared" si="22"/>
        <v>0</v>
      </c>
      <c r="S129" s="214">
        <v>0</v>
      </c>
      <c r="T129" s="215">
        <f t="shared" si="23"/>
        <v>0</v>
      </c>
      <c r="AR129" s="26" t="s">
        <v>1943</v>
      </c>
      <c r="AT129" s="26" t="s">
        <v>246</v>
      </c>
      <c r="AU129" s="26" t="s">
        <v>24</v>
      </c>
      <c r="AY129" s="26" t="s">
        <v>185</v>
      </c>
      <c r="BE129" s="216">
        <f t="shared" si="24"/>
        <v>0</v>
      </c>
      <c r="BF129" s="216">
        <f t="shared" si="25"/>
        <v>0</v>
      </c>
      <c r="BG129" s="216">
        <f t="shared" si="26"/>
        <v>0</v>
      </c>
      <c r="BH129" s="216">
        <f t="shared" si="27"/>
        <v>0</v>
      </c>
      <c r="BI129" s="216">
        <f t="shared" si="28"/>
        <v>0</v>
      </c>
      <c r="BJ129" s="26" t="s">
        <v>24</v>
      </c>
      <c r="BK129" s="216">
        <f t="shared" si="29"/>
        <v>0</v>
      </c>
      <c r="BL129" s="26" t="s">
        <v>750</v>
      </c>
      <c r="BM129" s="26" t="s">
        <v>769</v>
      </c>
    </row>
    <row r="130" spans="2:65" s="1" customFormat="1" ht="22.5" customHeight="1">
      <c r="B130" s="44"/>
      <c r="C130" s="257" t="s">
        <v>495</v>
      </c>
      <c r="D130" s="257" t="s">
        <v>246</v>
      </c>
      <c r="E130" s="258" t="s">
        <v>3329</v>
      </c>
      <c r="F130" s="259" t="s">
        <v>3330</v>
      </c>
      <c r="G130" s="260" t="s">
        <v>2054</v>
      </c>
      <c r="H130" s="261">
        <v>2</v>
      </c>
      <c r="I130" s="262"/>
      <c r="J130" s="263">
        <f t="shared" si="20"/>
        <v>0</v>
      </c>
      <c r="K130" s="259" t="s">
        <v>35</v>
      </c>
      <c r="L130" s="264"/>
      <c r="M130" s="265" t="s">
        <v>35</v>
      </c>
      <c r="N130" s="266" t="s">
        <v>50</v>
      </c>
      <c r="O130" s="45"/>
      <c r="P130" s="214">
        <f t="shared" si="21"/>
        <v>0</v>
      </c>
      <c r="Q130" s="214">
        <v>0</v>
      </c>
      <c r="R130" s="214">
        <f t="shared" si="22"/>
        <v>0</v>
      </c>
      <c r="S130" s="214">
        <v>0</v>
      </c>
      <c r="T130" s="215">
        <f t="shared" si="23"/>
        <v>0</v>
      </c>
      <c r="AR130" s="26" t="s">
        <v>1943</v>
      </c>
      <c r="AT130" s="26" t="s">
        <v>246</v>
      </c>
      <c r="AU130" s="26" t="s">
        <v>24</v>
      </c>
      <c r="AY130" s="26" t="s">
        <v>185</v>
      </c>
      <c r="BE130" s="216">
        <f t="shared" si="24"/>
        <v>0</v>
      </c>
      <c r="BF130" s="216">
        <f t="shared" si="25"/>
        <v>0</v>
      </c>
      <c r="BG130" s="216">
        <f t="shared" si="26"/>
        <v>0</v>
      </c>
      <c r="BH130" s="216">
        <f t="shared" si="27"/>
        <v>0</v>
      </c>
      <c r="BI130" s="216">
        <f t="shared" si="28"/>
        <v>0</v>
      </c>
      <c r="BJ130" s="26" t="s">
        <v>24</v>
      </c>
      <c r="BK130" s="216">
        <f t="shared" si="29"/>
        <v>0</v>
      </c>
      <c r="BL130" s="26" t="s">
        <v>750</v>
      </c>
      <c r="BM130" s="26" t="s">
        <v>778</v>
      </c>
    </row>
    <row r="131" spans="2:65" s="1" customFormat="1" ht="22.5" customHeight="1">
      <c r="B131" s="44"/>
      <c r="C131" s="257" t="s">
        <v>503</v>
      </c>
      <c r="D131" s="257" t="s">
        <v>246</v>
      </c>
      <c r="E131" s="258" t="s">
        <v>3331</v>
      </c>
      <c r="F131" s="259" t="s">
        <v>3332</v>
      </c>
      <c r="G131" s="260" t="s">
        <v>2054</v>
      </c>
      <c r="H131" s="261">
        <v>119</v>
      </c>
      <c r="I131" s="262"/>
      <c r="J131" s="263">
        <f t="shared" si="20"/>
        <v>0</v>
      </c>
      <c r="K131" s="259" t="s">
        <v>35</v>
      </c>
      <c r="L131" s="264"/>
      <c r="M131" s="265" t="s">
        <v>35</v>
      </c>
      <c r="N131" s="266" t="s">
        <v>50</v>
      </c>
      <c r="O131" s="45"/>
      <c r="P131" s="214">
        <f t="shared" si="21"/>
        <v>0</v>
      </c>
      <c r="Q131" s="214">
        <v>0</v>
      </c>
      <c r="R131" s="214">
        <f t="shared" si="22"/>
        <v>0</v>
      </c>
      <c r="S131" s="214">
        <v>0</v>
      </c>
      <c r="T131" s="215">
        <f t="shared" si="23"/>
        <v>0</v>
      </c>
      <c r="AR131" s="26" t="s">
        <v>1943</v>
      </c>
      <c r="AT131" s="26" t="s">
        <v>246</v>
      </c>
      <c r="AU131" s="26" t="s">
        <v>24</v>
      </c>
      <c r="AY131" s="26" t="s">
        <v>185</v>
      </c>
      <c r="BE131" s="216">
        <f t="shared" si="24"/>
        <v>0</v>
      </c>
      <c r="BF131" s="216">
        <f t="shared" si="25"/>
        <v>0</v>
      </c>
      <c r="BG131" s="216">
        <f t="shared" si="26"/>
        <v>0</v>
      </c>
      <c r="BH131" s="216">
        <f t="shared" si="27"/>
        <v>0</v>
      </c>
      <c r="BI131" s="216">
        <f t="shared" si="28"/>
        <v>0</v>
      </c>
      <c r="BJ131" s="26" t="s">
        <v>24</v>
      </c>
      <c r="BK131" s="216">
        <f t="shared" si="29"/>
        <v>0</v>
      </c>
      <c r="BL131" s="26" t="s">
        <v>750</v>
      </c>
      <c r="BM131" s="26" t="s">
        <v>787</v>
      </c>
    </row>
    <row r="132" spans="2:65" s="1" customFormat="1" ht="22.5" customHeight="1">
      <c r="B132" s="44"/>
      <c r="C132" s="257" t="s">
        <v>514</v>
      </c>
      <c r="D132" s="257" t="s">
        <v>246</v>
      </c>
      <c r="E132" s="258" t="s">
        <v>3333</v>
      </c>
      <c r="F132" s="259" t="s">
        <v>3289</v>
      </c>
      <c r="G132" s="260" t="s">
        <v>2054</v>
      </c>
      <c r="H132" s="261">
        <v>3</v>
      </c>
      <c r="I132" s="262"/>
      <c r="J132" s="263">
        <f t="shared" si="20"/>
        <v>0</v>
      </c>
      <c r="K132" s="259" t="s">
        <v>35</v>
      </c>
      <c r="L132" s="264"/>
      <c r="M132" s="265" t="s">
        <v>35</v>
      </c>
      <c r="N132" s="266" t="s">
        <v>50</v>
      </c>
      <c r="O132" s="45"/>
      <c r="P132" s="214">
        <f t="shared" si="21"/>
        <v>0</v>
      </c>
      <c r="Q132" s="214">
        <v>0</v>
      </c>
      <c r="R132" s="214">
        <f t="shared" si="22"/>
        <v>0</v>
      </c>
      <c r="S132" s="214">
        <v>0</v>
      </c>
      <c r="T132" s="215">
        <f t="shared" si="23"/>
        <v>0</v>
      </c>
      <c r="AR132" s="26" t="s">
        <v>1943</v>
      </c>
      <c r="AT132" s="26" t="s">
        <v>246</v>
      </c>
      <c r="AU132" s="26" t="s">
        <v>24</v>
      </c>
      <c r="AY132" s="26" t="s">
        <v>185</v>
      </c>
      <c r="BE132" s="216">
        <f t="shared" si="24"/>
        <v>0</v>
      </c>
      <c r="BF132" s="216">
        <f t="shared" si="25"/>
        <v>0</v>
      </c>
      <c r="BG132" s="216">
        <f t="shared" si="26"/>
        <v>0</v>
      </c>
      <c r="BH132" s="216">
        <f t="shared" si="27"/>
        <v>0</v>
      </c>
      <c r="BI132" s="216">
        <f t="shared" si="28"/>
        <v>0</v>
      </c>
      <c r="BJ132" s="26" t="s">
        <v>24</v>
      </c>
      <c r="BK132" s="216">
        <f t="shared" si="29"/>
        <v>0</v>
      </c>
      <c r="BL132" s="26" t="s">
        <v>750</v>
      </c>
      <c r="BM132" s="26" t="s">
        <v>796</v>
      </c>
    </row>
    <row r="133" spans="2:65" s="1" customFormat="1" ht="22.5" customHeight="1">
      <c r="B133" s="44"/>
      <c r="C133" s="257" t="s">
        <v>542</v>
      </c>
      <c r="D133" s="257" t="s">
        <v>246</v>
      </c>
      <c r="E133" s="258" t="s">
        <v>3334</v>
      </c>
      <c r="F133" s="259" t="s">
        <v>3335</v>
      </c>
      <c r="G133" s="260" t="s">
        <v>2054</v>
      </c>
      <c r="H133" s="261">
        <v>42</v>
      </c>
      <c r="I133" s="262"/>
      <c r="J133" s="263">
        <f t="shared" si="20"/>
        <v>0</v>
      </c>
      <c r="K133" s="259" t="s">
        <v>35</v>
      </c>
      <c r="L133" s="264"/>
      <c r="M133" s="265" t="s">
        <v>35</v>
      </c>
      <c r="N133" s="266" t="s">
        <v>50</v>
      </c>
      <c r="O133" s="45"/>
      <c r="P133" s="214">
        <f t="shared" si="21"/>
        <v>0</v>
      </c>
      <c r="Q133" s="214">
        <v>0</v>
      </c>
      <c r="R133" s="214">
        <f t="shared" si="22"/>
        <v>0</v>
      </c>
      <c r="S133" s="214">
        <v>0</v>
      </c>
      <c r="T133" s="215">
        <f t="shared" si="23"/>
        <v>0</v>
      </c>
      <c r="AR133" s="26" t="s">
        <v>1943</v>
      </c>
      <c r="AT133" s="26" t="s">
        <v>246</v>
      </c>
      <c r="AU133" s="26" t="s">
        <v>24</v>
      </c>
      <c r="AY133" s="26" t="s">
        <v>185</v>
      </c>
      <c r="BE133" s="216">
        <f t="shared" si="24"/>
        <v>0</v>
      </c>
      <c r="BF133" s="216">
        <f t="shared" si="25"/>
        <v>0</v>
      </c>
      <c r="BG133" s="216">
        <f t="shared" si="26"/>
        <v>0</v>
      </c>
      <c r="BH133" s="216">
        <f t="shared" si="27"/>
        <v>0</v>
      </c>
      <c r="BI133" s="216">
        <f t="shared" si="28"/>
        <v>0</v>
      </c>
      <c r="BJ133" s="26" t="s">
        <v>24</v>
      </c>
      <c r="BK133" s="216">
        <f t="shared" si="29"/>
        <v>0</v>
      </c>
      <c r="BL133" s="26" t="s">
        <v>750</v>
      </c>
      <c r="BM133" s="26" t="s">
        <v>807</v>
      </c>
    </row>
    <row r="134" spans="2:65" s="1" customFormat="1" ht="22.5" customHeight="1">
      <c r="B134" s="44"/>
      <c r="C134" s="257" t="s">
        <v>566</v>
      </c>
      <c r="D134" s="257" t="s">
        <v>246</v>
      </c>
      <c r="E134" s="258" t="s">
        <v>3336</v>
      </c>
      <c r="F134" s="259" t="s">
        <v>3337</v>
      </c>
      <c r="G134" s="260" t="s">
        <v>2054</v>
      </c>
      <c r="H134" s="261">
        <v>8</v>
      </c>
      <c r="I134" s="262"/>
      <c r="J134" s="263">
        <f t="shared" si="20"/>
        <v>0</v>
      </c>
      <c r="K134" s="259" t="s">
        <v>35</v>
      </c>
      <c r="L134" s="264"/>
      <c r="M134" s="265" t="s">
        <v>35</v>
      </c>
      <c r="N134" s="266" t="s">
        <v>50</v>
      </c>
      <c r="O134" s="45"/>
      <c r="P134" s="214">
        <f t="shared" si="21"/>
        <v>0</v>
      </c>
      <c r="Q134" s="214">
        <v>0</v>
      </c>
      <c r="R134" s="214">
        <f t="shared" si="22"/>
        <v>0</v>
      </c>
      <c r="S134" s="214">
        <v>0</v>
      </c>
      <c r="T134" s="215">
        <f t="shared" si="23"/>
        <v>0</v>
      </c>
      <c r="AR134" s="26" t="s">
        <v>1943</v>
      </c>
      <c r="AT134" s="26" t="s">
        <v>246</v>
      </c>
      <c r="AU134" s="26" t="s">
        <v>24</v>
      </c>
      <c r="AY134" s="26" t="s">
        <v>185</v>
      </c>
      <c r="BE134" s="216">
        <f t="shared" si="24"/>
        <v>0</v>
      </c>
      <c r="BF134" s="216">
        <f t="shared" si="25"/>
        <v>0</v>
      </c>
      <c r="BG134" s="216">
        <f t="shared" si="26"/>
        <v>0</v>
      </c>
      <c r="BH134" s="216">
        <f t="shared" si="27"/>
        <v>0</v>
      </c>
      <c r="BI134" s="216">
        <f t="shared" si="28"/>
        <v>0</v>
      </c>
      <c r="BJ134" s="26" t="s">
        <v>24</v>
      </c>
      <c r="BK134" s="216">
        <f t="shared" si="29"/>
        <v>0</v>
      </c>
      <c r="BL134" s="26" t="s">
        <v>750</v>
      </c>
      <c r="BM134" s="26" t="s">
        <v>821</v>
      </c>
    </row>
    <row r="135" spans="2:65" s="1" customFormat="1" ht="22.5" customHeight="1">
      <c r="B135" s="44"/>
      <c r="C135" s="257" t="s">
        <v>573</v>
      </c>
      <c r="D135" s="257" t="s">
        <v>246</v>
      </c>
      <c r="E135" s="258" t="s">
        <v>3338</v>
      </c>
      <c r="F135" s="259" t="s">
        <v>3339</v>
      </c>
      <c r="G135" s="260" t="s">
        <v>190</v>
      </c>
      <c r="H135" s="261">
        <v>60</v>
      </c>
      <c r="I135" s="262"/>
      <c r="J135" s="263">
        <f t="shared" si="20"/>
        <v>0</v>
      </c>
      <c r="K135" s="259" t="s">
        <v>35</v>
      </c>
      <c r="L135" s="264"/>
      <c r="M135" s="265" t="s">
        <v>35</v>
      </c>
      <c r="N135" s="266" t="s">
        <v>50</v>
      </c>
      <c r="O135" s="45"/>
      <c r="P135" s="214">
        <f t="shared" si="21"/>
        <v>0</v>
      </c>
      <c r="Q135" s="214">
        <v>0</v>
      </c>
      <c r="R135" s="214">
        <f t="shared" si="22"/>
        <v>0</v>
      </c>
      <c r="S135" s="214">
        <v>0</v>
      </c>
      <c r="T135" s="215">
        <f t="shared" si="23"/>
        <v>0</v>
      </c>
      <c r="AR135" s="26" t="s">
        <v>1943</v>
      </c>
      <c r="AT135" s="26" t="s">
        <v>246</v>
      </c>
      <c r="AU135" s="26" t="s">
        <v>24</v>
      </c>
      <c r="AY135" s="26" t="s">
        <v>185</v>
      </c>
      <c r="BE135" s="216">
        <f t="shared" si="24"/>
        <v>0</v>
      </c>
      <c r="BF135" s="216">
        <f t="shared" si="25"/>
        <v>0</v>
      </c>
      <c r="BG135" s="216">
        <f t="shared" si="26"/>
        <v>0</v>
      </c>
      <c r="BH135" s="216">
        <f t="shared" si="27"/>
        <v>0</v>
      </c>
      <c r="BI135" s="216">
        <f t="shared" si="28"/>
        <v>0</v>
      </c>
      <c r="BJ135" s="26" t="s">
        <v>24</v>
      </c>
      <c r="BK135" s="216">
        <f t="shared" si="29"/>
        <v>0</v>
      </c>
      <c r="BL135" s="26" t="s">
        <v>750</v>
      </c>
      <c r="BM135" s="26" t="s">
        <v>834</v>
      </c>
    </row>
    <row r="136" spans="2:65" s="1" customFormat="1" ht="22.5" customHeight="1">
      <c r="B136" s="44"/>
      <c r="C136" s="257" t="s">
        <v>577</v>
      </c>
      <c r="D136" s="257" t="s">
        <v>246</v>
      </c>
      <c r="E136" s="258" t="s">
        <v>3340</v>
      </c>
      <c r="F136" s="259" t="s">
        <v>3341</v>
      </c>
      <c r="G136" s="260" t="s">
        <v>190</v>
      </c>
      <c r="H136" s="261">
        <v>20</v>
      </c>
      <c r="I136" s="262"/>
      <c r="J136" s="263">
        <f t="shared" si="20"/>
        <v>0</v>
      </c>
      <c r="K136" s="259" t="s">
        <v>35</v>
      </c>
      <c r="L136" s="264"/>
      <c r="M136" s="265" t="s">
        <v>35</v>
      </c>
      <c r="N136" s="266" t="s">
        <v>50</v>
      </c>
      <c r="O136" s="45"/>
      <c r="P136" s="214">
        <f t="shared" si="21"/>
        <v>0</v>
      </c>
      <c r="Q136" s="214">
        <v>0</v>
      </c>
      <c r="R136" s="214">
        <f t="shared" si="22"/>
        <v>0</v>
      </c>
      <c r="S136" s="214">
        <v>0</v>
      </c>
      <c r="T136" s="215">
        <f t="shared" si="23"/>
        <v>0</v>
      </c>
      <c r="AR136" s="26" t="s">
        <v>1943</v>
      </c>
      <c r="AT136" s="26" t="s">
        <v>246</v>
      </c>
      <c r="AU136" s="26" t="s">
        <v>24</v>
      </c>
      <c r="AY136" s="26" t="s">
        <v>185</v>
      </c>
      <c r="BE136" s="216">
        <f t="shared" si="24"/>
        <v>0</v>
      </c>
      <c r="BF136" s="216">
        <f t="shared" si="25"/>
        <v>0</v>
      </c>
      <c r="BG136" s="216">
        <f t="shared" si="26"/>
        <v>0</v>
      </c>
      <c r="BH136" s="216">
        <f t="shared" si="27"/>
        <v>0</v>
      </c>
      <c r="BI136" s="216">
        <f t="shared" si="28"/>
        <v>0</v>
      </c>
      <c r="BJ136" s="26" t="s">
        <v>24</v>
      </c>
      <c r="BK136" s="216">
        <f t="shared" si="29"/>
        <v>0</v>
      </c>
      <c r="BL136" s="26" t="s">
        <v>750</v>
      </c>
      <c r="BM136" s="26" t="s">
        <v>852</v>
      </c>
    </row>
    <row r="137" spans="2:65" s="1" customFormat="1" ht="22.5" customHeight="1">
      <c r="B137" s="44"/>
      <c r="C137" s="257" t="s">
        <v>607</v>
      </c>
      <c r="D137" s="257" t="s">
        <v>246</v>
      </c>
      <c r="E137" s="258" t="s">
        <v>3342</v>
      </c>
      <c r="F137" s="259" t="s">
        <v>3343</v>
      </c>
      <c r="G137" s="260" t="s">
        <v>190</v>
      </c>
      <c r="H137" s="261">
        <v>20</v>
      </c>
      <c r="I137" s="262"/>
      <c r="J137" s="263">
        <f t="shared" si="20"/>
        <v>0</v>
      </c>
      <c r="K137" s="259" t="s">
        <v>35</v>
      </c>
      <c r="L137" s="264"/>
      <c r="M137" s="265" t="s">
        <v>35</v>
      </c>
      <c r="N137" s="266" t="s">
        <v>50</v>
      </c>
      <c r="O137" s="45"/>
      <c r="P137" s="214">
        <f t="shared" si="21"/>
        <v>0</v>
      </c>
      <c r="Q137" s="214">
        <v>0</v>
      </c>
      <c r="R137" s="214">
        <f t="shared" si="22"/>
        <v>0</v>
      </c>
      <c r="S137" s="214">
        <v>0</v>
      </c>
      <c r="T137" s="215">
        <f t="shared" si="23"/>
        <v>0</v>
      </c>
      <c r="AR137" s="26" t="s">
        <v>1943</v>
      </c>
      <c r="AT137" s="26" t="s">
        <v>246</v>
      </c>
      <c r="AU137" s="26" t="s">
        <v>24</v>
      </c>
      <c r="AY137" s="26" t="s">
        <v>185</v>
      </c>
      <c r="BE137" s="216">
        <f t="shared" si="24"/>
        <v>0</v>
      </c>
      <c r="BF137" s="216">
        <f t="shared" si="25"/>
        <v>0</v>
      </c>
      <c r="BG137" s="216">
        <f t="shared" si="26"/>
        <v>0</v>
      </c>
      <c r="BH137" s="216">
        <f t="shared" si="27"/>
        <v>0</v>
      </c>
      <c r="BI137" s="216">
        <f t="shared" si="28"/>
        <v>0</v>
      </c>
      <c r="BJ137" s="26" t="s">
        <v>24</v>
      </c>
      <c r="BK137" s="216">
        <f t="shared" si="29"/>
        <v>0</v>
      </c>
      <c r="BL137" s="26" t="s">
        <v>750</v>
      </c>
      <c r="BM137" s="26" t="s">
        <v>864</v>
      </c>
    </row>
    <row r="138" spans="2:65" s="1" customFormat="1" ht="22.5" customHeight="1">
      <c r="B138" s="44"/>
      <c r="C138" s="257" t="s">
        <v>612</v>
      </c>
      <c r="D138" s="257" t="s">
        <v>246</v>
      </c>
      <c r="E138" s="258" t="s">
        <v>3344</v>
      </c>
      <c r="F138" s="259" t="s">
        <v>3345</v>
      </c>
      <c r="G138" s="260" t="s">
        <v>190</v>
      </c>
      <c r="H138" s="261">
        <v>340</v>
      </c>
      <c r="I138" s="262"/>
      <c r="J138" s="263">
        <f t="shared" si="20"/>
        <v>0</v>
      </c>
      <c r="K138" s="259" t="s">
        <v>35</v>
      </c>
      <c r="L138" s="264"/>
      <c r="M138" s="265" t="s">
        <v>35</v>
      </c>
      <c r="N138" s="266" t="s">
        <v>50</v>
      </c>
      <c r="O138" s="45"/>
      <c r="P138" s="214">
        <f t="shared" si="21"/>
        <v>0</v>
      </c>
      <c r="Q138" s="214">
        <v>0</v>
      </c>
      <c r="R138" s="214">
        <f t="shared" si="22"/>
        <v>0</v>
      </c>
      <c r="S138" s="214">
        <v>0</v>
      </c>
      <c r="T138" s="215">
        <f t="shared" si="23"/>
        <v>0</v>
      </c>
      <c r="AR138" s="26" t="s">
        <v>1943</v>
      </c>
      <c r="AT138" s="26" t="s">
        <v>246</v>
      </c>
      <c r="AU138" s="26" t="s">
        <v>24</v>
      </c>
      <c r="AY138" s="26" t="s">
        <v>185</v>
      </c>
      <c r="BE138" s="216">
        <f t="shared" si="24"/>
        <v>0</v>
      </c>
      <c r="BF138" s="216">
        <f t="shared" si="25"/>
        <v>0</v>
      </c>
      <c r="BG138" s="216">
        <f t="shared" si="26"/>
        <v>0</v>
      </c>
      <c r="BH138" s="216">
        <f t="shared" si="27"/>
        <v>0</v>
      </c>
      <c r="BI138" s="216">
        <f t="shared" si="28"/>
        <v>0</v>
      </c>
      <c r="BJ138" s="26" t="s">
        <v>24</v>
      </c>
      <c r="BK138" s="216">
        <f t="shared" si="29"/>
        <v>0</v>
      </c>
      <c r="BL138" s="26" t="s">
        <v>750</v>
      </c>
      <c r="BM138" s="26" t="s">
        <v>872</v>
      </c>
    </row>
    <row r="139" spans="2:65" s="1" customFormat="1" ht="22.5" customHeight="1">
      <c r="B139" s="44"/>
      <c r="C139" s="257" t="s">
        <v>618</v>
      </c>
      <c r="D139" s="257" t="s">
        <v>246</v>
      </c>
      <c r="E139" s="258" t="s">
        <v>3344</v>
      </c>
      <c r="F139" s="259" t="s">
        <v>3345</v>
      </c>
      <c r="G139" s="260" t="s">
        <v>190</v>
      </c>
      <c r="H139" s="261">
        <v>320</v>
      </c>
      <c r="I139" s="262"/>
      <c r="J139" s="263">
        <f t="shared" si="20"/>
        <v>0</v>
      </c>
      <c r="K139" s="259" t="s">
        <v>35</v>
      </c>
      <c r="L139" s="264"/>
      <c r="M139" s="265" t="s">
        <v>35</v>
      </c>
      <c r="N139" s="266" t="s">
        <v>50</v>
      </c>
      <c r="O139" s="45"/>
      <c r="P139" s="214">
        <f t="shared" si="21"/>
        <v>0</v>
      </c>
      <c r="Q139" s="214">
        <v>0</v>
      </c>
      <c r="R139" s="214">
        <f t="shared" si="22"/>
        <v>0</v>
      </c>
      <c r="S139" s="214">
        <v>0</v>
      </c>
      <c r="T139" s="215">
        <f t="shared" si="23"/>
        <v>0</v>
      </c>
      <c r="AR139" s="26" t="s">
        <v>1943</v>
      </c>
      <c r="AT139" s="26" t="s">
        <v>246</v>
      </c>
      <c r="AU139" s="26" t="s">
        <v>24</v>
      </c>
      <c r="AY139" s="26" t="s">
        <v>185</v>
      </c>
      <c r="BE139" s="216">
        <f t="shared" si="24"/>
        <v>0</v>
      </c>
      <c r="BF139" s="216">
        <f t="shared" si="25"/>
        <v>0</v>
      </c>
      <c r="BG139" s="216">
        <f t="shared" si="26"/>
        <v>0</v>
      </c>
      <c r="BH139" s="216">
        <f t="shared" si="27"/>
        <v>0</v>
      </c>
      <c r="BI139" s="216">
        <f t="shared" si="28"/>
        <v>0</v>
      </c>
      <c r="BJ139" s="26" t="s">
        <v>24</v>
      </c>
      <c r="BK139" s="216">
        <f t="shared" si="29"/>
        <v>0</v>
      </c>
      <c r="BL139" s="26" t="s">
        <v>750</v>
      </c>
      <c r="BM139" s="26" t="s">
        <v>886</v>
      </c>
    </row>
    <row r="140" spans="2:65" s="1" customFormat="1" ht="22.5" customHeight="1">
      <c r="B140" s="44"/>
      <c r="C140" s="257" t="s">
        <v>626</v>
      </c>
      <c r="D140" s="257" t="s">
        <v>246</v>
      </c>
      <c r="E140" s="258" t="s">
        <v>3344</v>
      </c>
      <c r="F140" s="259" t="s">
        <v>3345</v>
      </c>
      <c r="G140" s="260" t="s">
        <v>190</v>
      </c>
      <c r="H140" s="261">
        <v>120</v>
      </c>
      <c r="I140" s="262"/>
      <c r="J140" s="263">
        <f t="shared" si="20"/>
        <v>0</v>
      </c>
      <c r="K140" s="259" t="s">
        <v>35</v>
      </c>
      <c r="L140" s="264"/>
      <c r="M140" s="265" t="s">
        <v>35</v>
      </c>
      <c r="N140" s="266" t="s">
        <v>50</v>
      </c>
      <c r="O140" s="45"/>
      <c r="P140" s="214">
        <f t="shared" si="21"/>
        <v>0</v>
      </c>
      <c r="Q140" s="214">
        <v>0</v>
      </c>
      <c r="R140" s="214">
        <f t="shared" si="22"/>
        <v>0</v>
      </c>
      <c r="S140" s="214">
        <v>0</v>
      </c>
      <c r="T140" s="215">
        <f t="shared" si="23"/>
        <v>0</v>
      </c>
      <c r="AR140" s="26" t="s">
        <v>1943</v>
      </c>
      <c r="AT140" s="26" t="s">
        <v>246</v>
      </c>
      <c r="AU140" s="26" t="s">
        <v>24</v>
      </c>
      <c r="AY140" s="26" t="s">
        <v>185</v>
      </c>
      <c r="BE140" s="216">
        <f t="shared" si="24"/>
        <v>0</v>
      </c>
      <c r="BF140" s="216">
        <f t="shared" si="25"/>
        <v>0</v>
      </c>
      <c r="BG140" s="216">
        <f t="shared" si="26"/>
        <v>0</v>
      </c>
      <c r="BH140" s="216">
        <f t="shared" si="27"/>
        <v>0</v>
      </c>
      <c r="BI140" s="216">
        <f t="shared" si="28"/>
        <v>0</v>
      </c>
      <c r="BJ140" s="26" t="s">
        <v>24</v>
      </c>
      <c r="BK140" s="216">
        <f t="shared" si="29"/>
        <v>0</v>
      </c>
      <c r="BL140" s="26" t="s">
        <v>750</v>
      </c>
      <c r="BM140" s="26" t="s">
        <v>914</v>
      </c>
    </row>
    <row r="141" spans="2:65" s="1" customFormat="1" ht="22.5" customHeight="1">
      <c r="B141" s="44"/>
      <c r="C141" s="257" t="s">
        <v>632</v>
      </c>
      <c r="D141" s="257" t="s">
        <v>246</v>
      </c>
      <c r="E141" s="258" t="s">
        <v>3346</v>
      </c>
      <c r="F141" s="259" t="s">
        <v>3347</v>
      </c>
      <c r="G141" s="260" t="s">
        <v>190</v>
      </c>
      <c r="H141" s="261">
        <v>80</v>
      </c>
      <c r="I141" s="262"/>
      <c r="J141" s="263">
        <f t="shared" si="20"/>
        <v>0</v>
      </c>
      <c r="K141" s="259" t="s">
        <v>35</v>
      </c>
      <c r="L141" s="264"/>
      <c r="M141" s="265" t="s">
        <v>35</v>
      </c>
      <c r="N141" s="266" t="s">
        <v>50</v>
      </c>
      <c r="O141" s="45"/>
      <c r="P141" s="214">
        <f t="shared" si="21"/>
        <v>0</v>
      </c>
      <c r="Q141" s="214">
        <v>0</v>
      </c>
      <c r="R141" s="214">
        <f t="shared" si="22"/>
        <v>0</v>
      </c>
      <c r="S141" s="214">
        <v>0</v>
      </c>
      <c r="T141" s="215">
        <f t="shared" si="23"/>
        <v>0</v>
      </c>
      <c r="AR141" s="26" t="s">
        <v>1943</v>
      </c>
      <c r="AT141" s="26" t="s">
        <v>246</v>
      </c>
      <c r="AU141" s="26" t="s">
        <v>24</v>
      </c>
      <c r="AY141" s="26" t="s">
        <v>185</v>
      </c>
      <c r="BE141" s="216">
        <f t="shared" si="24"/>
        <v>0</v>
      </c>
      <c r="BF141" s="216">
        <f t="shared" si="25"/>
        <v>0</v>
      </c>
      <c r="BG141" s="216">
        <f t="shared" si="26"/>
        <v>0</v>
      </c>
      <c r="BH141" s="216">
        <f t="shared" si="27"/>
        <v>0</v>
      </c>
      <c r="BI141" s="216">
        <f t="shared" si="28"/>
        <v>0</v>
      </c>
      <c r="BJ141" s="26" t="s">
        <v>24</v>
      </c>
      <c r="BK141" s="216">
        <f t="shared" si="29"/>
        <v>0</v>
      </c>
      <c r="BL141" s="26" t="s">
        <v>750</v>
      </c>
      <c r="BM141" s="26" t="s">
        <v>932</v>
      </c>
    </row>
    <row r="142" spans="2:65" s="1" customFormat="1" ht="22.5" customHeight="1">
      <c r="B142" s="44"/>
      <c r="C142" s="257" t="s">
        <v>638</v>
      </c>
      <c r="D142" s="257" t="s">
        <v>246</v>
      </c>
      <c r="E142" s="258" t="s">
        <v>3348</v>
      </c>
      <c r="F142" s="259" t="s">
        <v>3349</v>
      </c>
      <c r="G142" s="260" t="s">
        <v>190</v>
      </c>
      <c r="H142" s="261">
        <v>70</v>
      </c>
      <c r="I142" s="262"/>
      <c r="J142" s="263">
        <f t="shared" si="20"/>
        <v>0</v>
      </c>
      <c r="K142" s="259" t="s">
        <v>35</v>
      </c>
      <c r="L142" s="264"/>
      <c r="M142" s="265" t="s">
        <v>35</v>
      </c>
      <c r="N142" s="266" t="s">
        <v>50</v>
      </c>
      <c r="O142" s="45"/>
      <c r="P142" s="214">
        <f t="shared" si="21"/>
        <v>0</v>
      </c>
      <c r="Q142" s="214">
        <v>0</v>
      </c>
      <c r="R142" s="214">
        <f t="shared" si="22"/>
        <v>0</v>
      </c>
      <c r="S142" s="214">
        <v>0</v>
      </c>
      <c r="T142" s="215">
        <f t="shared" si="23"/>
        <v>0</v>
      </c>
      <c r="AR142" s="26" t="s">
        <v>1943</v>
      </c>
      <c r="AT142" s="26" t="s">
        <v>246</v>
      </c>
      <c r="AU142" s="26" t="s">
        <v>24</v>
      </c>
      <c r="AY142" s="26" t="s">
        <v>185</v>
      </c>
      <c r="BE142" s="216">
        <f t="shared" si="24"/>
        <v>0</v>
      </c>
      <c r="BF142" s="216">
        <f t="shared" si="25"/>
        <v>0</v>
      </c>
      <c r="BG142" s="216">
        <f t="shared" si="26"/>
        <v>0</v>
      </c>
      <c r="BH142" s="216">
        <f t="shared" si="27"/>
        <v>0</v>
      </c>
      <c r="BI142" s="216">
        <f t="shared" si="28"/>
        <v>0</v>
      </c>
      <c r="BJ142" s="26" t="s">
        <v>24</v>
      </c>
      <c r="BK142" s="216">
        <f t="shared" si="29"/>
        <v>0</v>
      </c>
      <c r="BL142" s="26" t="s">
        <v>750</v>
      </c>
      <c r="BM142" s="26" t="s">
        <v>952</v>
      </c>
    </row>
    <row r="143" spans="2:65" s="1" customFormat="1" ht="22.5" customHeight="1">
      <c r="B143" s="44"/>
      <c r="C143" s="257" t="s">
        <v>642</v>
      </c>
      <c r="D143" s="257" t="s">
        <v>246</v>
      </c>
      <c r="E143" s="258" t="s">
        <v>3350</v>
      </c>
      <c r="F143" s="259" t="s">
        <v>3351</v>
      </c>
      <c r="G143" s="260" t="s">
        <v>190</v>
      </c>
      <c r="H143" s="261">
        <v>60</v>
      </c>
      <c r="I143" s="262"/>
      <c r="J143" s="263">
        <f t="shared" si="20"/>
        <v>0</v>
      </c>
      <c r="K143" s="259" t="s">
        <v>35</v>
      </c>
      <c r="L143" s="264"/>
      <c r="M143" s="265" t="s">
        <v>35</v>
      </c>
      <c r="N143" s="266" t="s">
        <v>50</v>
      </c>
      <c r="O143" s="45"/>
      <c r="P143" s="214">
        <f t="shared" si="21"/>
        <v>0</v>
      </c>
      <c r="Q143" s="214">
        <v>0</v>
      </c>
      <c r="R143" s="214">
        <f t="shared" si="22"/>
        <v>0</v>
      </c>
      <c r="S143" s="214">
        <v>0</v>
      </c>
      <c r="T143" s="215">
        <f t="shared" si="23"/>
        <v>0</v>
      </c>
      <c r="AR143" s="26" t="s">
        <v>1943</v>
      </c>
      <c r="AT143" s="26" t="s">
        <v>246</v>
      </c>
      <c r="AU143" s="26" t="s">
        <v>24</v>
      </c>
      <c r="AY143" s="26" t="s">
        <v>185</v>
      </c>
      <c r="BE143" s="216">
        <f t="shared" si="24"/>
        <v>0</v>
      </c>
      <c r="BF143" s="216">
        <f t="shared" si="25"/>
        <v>0</v>
      </c>
      <c r="BG143" s="216">
        <f t="shared" si="26"/>
        <v>0</v>
      </c>
      <c r="BH143" s="216">
        <f t="shared" si="27"/>
        <v>0</v>
      </c>
      <c r="BI143" s="216">
        <f t="shared" si="28"/>
        <v>0</v>
      </c>
      <c r="BJ143" s="26" t="s">
        <v>24</v>
      </c>
      <c r="BK143" s="216">
        <f t="shared" si="29"/>
        <v>0</v>
      </c>
      <c r="BL143" s="26" t="s">
        <v>750</v>
      </c>
      <c r="BM143" s="26" t="s">
        <v>967</v>
      </c>
    </row>
    <row r="144" spans="2:65" s="1" customFormat="1" ht="22.5" customHeight="1">
      <c r="B144" s="44"/>
      <c r="C144" s="257" t="s">
        <v>647</v>
      </c>
      <c r="D144" s="257" t="s">
        <v>246</v>
      </c>
      <c r="E144" s="258" t="s">
        <v>3352</v>
      </c>
      <c r="F144" s="259" t="s">
        <v>3353</v>
      </c>
      <c r="G144" s="260" t="s">
        <v>2054</v>
      </c>
      <c r="H144" s="261">
        <v>8</v>
      </c>
      <c r="I144" s="262"/>
      <c r="J144" s="263">
        <f t="shared" si="20"/>
        <v>0</v>
      </c>
      <c r="K144" s="259" t="s">
        <v>35</v>
      </c>
      <c r="L144" s="264"/>
      <c r="M144" s="265" t="s">
        <v>35</v>
      </c>
      <c r="N144" s="266" t="s">
        <v>50</v>
      </c>
      <c r="O144" s="45"/>
      <c r="P144" s="214">
        <f t="shared" si="21"/>
        <v>0</v>
      </c>
      <c r="Q144" s="214">
        <v>0</v>
      </c>
      <c r="R144" s="214">
        <f t="shared" si="22"/>
        <v>0</v>
      </c>
      <c r="S144" s="214">
        <v>0</v>
      </c>
      <c r="T144" s="215">
        <f t="shared" si="23"/>
        <v>0</v>
      </c>
      <c r="AR144" s="26" t="s">
        <v>1943</v>
      </c>
      <c r="AT144" s="26" t="s">
        <v>246</v>
      </c>
      <c r="AU144" s="26" t="s">
        <v>24</v>
      </c>
      <c r="AY144" s="26" t="s">
        <v>185</v>
      </c>
      <c r="BE144" s="216">
        <f t="shared" si="24"/>
        <v>0</v>
      </c>
      <c r="BF144" s="216">
        <f t="shared" si="25"/>
        <v>0</v>
      </c>
      <c r="BG144" s="216">
        <f t="shared" si="26"/>
        <v>0</v>
      </c>
      <c r="BH144" s="216">
        <f t="shared" si="27"/>
        <v>0</v>
      </c>
      <c r="BI144" s="216">
        <f t="shared" si="28"/>
        <v>0</v>
      </c>
      <c r="BJ144" s="26" t="s">
        <v>24</v>
      </c>
      <c r="BK144" s="216">
        <f t="shared" si="29"/>
        <v>0</v>
      </c>
      <c r="BL144" s="26" t="s">
        <v>750</v>
      </c>
      <c r="BM144" s="26" t="s">
        <v>978</v>
      </c>
    </row>
    <row r="145" spans="2:65" s="1" customFormat="1" ht="22.5" customHeight="1">
      <c r="B145" s="44"/>
      <c r="C145" s="257" t="s">
        <v>659</v>
      </c>
      <c r="D145" s="257" t="s">
        <v>246</v>
      </c>
      <c r="E145" s="258" t="s">
        <v>3354</v>
      </c>
      <c r="F145" s="259" t="s">
        <v>3355</v>
      </c>
      <c r="G145" s="260" t="s">
        <v>2054</v>
      </c>
      <c r="H145" s="261">
        <v>12</v>
      </c>
      <c r="I145" s="262"/>
      <c r="J145" s="263">
        <f t="shared" si="20"/>
        <v>0</v>
      </c>
      <c r="K145" s="259" t="s">
        <v>35</v>
      </c>
      <c r="L145" s="264"/>
      <c r="M145" s="265" t="s">
        <v>35</v>
      </c>
      <c r="N145" s="266" t="s">
        <v>50</v>
      </c>
      <c r="O145" s="45"/>
      <c r="P145" s="214">
        <f t="shared" si="21"/>
        <v>0</v>
      </c>
      <c r="Q145" s="214">
        <v>0</v>
      </c>
      <c r="R145" s="214">
        <f t="shared" si="22"/>
        <v>0</v>
      </c>
      <c r="S145" s="214">
        <v>0</v>
      </c>
      <c r="T145" s="215">
        <f t="shared" si="23"/>
        <v>0</v>
      </c>
      <c r="AR145" s="26" t="s">
        <v>1943</v>
      </c>
      <c r="AT145" s="26" t="s">
        <v>246</v>
      </c>
      <c r="AU145" s="26" t="s">
        <v>24</v>
      </c>
      <c r="AY145" s="26" t="s">
        <v>185</v>
      </c>
      <c r="BE145" s="216">
        <f t="shared" si="24"/>
        <v>0</v>
      </c>
      <c r="BF145" s="216">
        <f t="shared" si="25"/>
        <v>0</v>
      </c>
      <c r="BG145" s="216">
        <f t="shared" si="26"/>
        <v>0</v>
      </c>
      <c r="BH145" s="216">
        <f t="shared" si="27"/>
        <v>0</v>
      </c>
      <c r="BI145" s="216">
        <f t="shared" si="28"/>
        <v>0</v>
      </c>
      <c r="BJ145" s="26" t="s">
        <v>24</v>
      </c>
      <c r="BK145" s="216">
        <f t="shared" si="29"/>
        <v>0</v>
      </c>
      <c r="BL145" s="26" t="s">
        <v>750</v>
      </c>
      <c r="BM145" s="26" t="s">
        <v>32</v>
      </c>
    </row>
    <row r="146" spans="2:65" s="1" customFormat="1" ht="22.5" customHeight="1">
      <c r="B146" s="44"/>
      <c r="C146" s="257" t="s">
        <v>665</v>
      </c>
      <c r="D146" s="257" t="s">
        <v>246</v>
      </c>
      <c r="E146" s="258" t="s">
        <v>3354</v>
      </c>
      <c r="F146" s="259" t="s">
        <v>3355</v>
      </c>
      <c r="G146" s="260" t="s">
        <v>2054</v>
      </c>
      <c r="H146" s="261">
        <v>7</v>
      </c>
      <c r="I146" s="262"/>
      <c r="J146" s="263">
        <f t="shared" si="20"/>
        <v>0</v>
      </c>
      <c r="K146" s="259" t="s">
        <v>35</v>
      </c>
      <c r="L146" s="264"/>
      <c r="M146" s="265" t="s">
        <v>35</v>
      </c>
      <c r="N146" s="266" t="s">
        <v>50</v>
      </c>
      <c r="O146" s="45"/>
      <c r="P146" s="214">
        <f t="shared" si="21"/>
        <v>0</v>
      </c>
      <c r="Q146" s="214">
        <v>0</v>
      </c>
      <c r="R146" s="214">
        <f t="shared" si="22"/>
        <v>0</v>
      </c>
      <c r="S146" s="214">
        <v>0</v>
      </c>
      <c r="T146" s="215">
        <f t="shared" si="23"/>
        <v>0</v>
      </c>
      <c r="AR146" s="26" t="s">
        <v>1943</v>
      </c>
      <c r="AT146" s="26" t="s">
        <v>246</v>
      </c>
      <c r="AU146" s="26" t="s">
        <v>24</v>
      </c>
      <c r="AY146" s="26" t="s">
        <v>185</v>
      </c>
      <c r="BE146" s="216">
        <f t="shared" si="24"/>
        <v>0</v>
      </c>
      <c r="BF146" s="216">
        <f t="shared" si="25"/>
        <v>0</v>
      </c>
      <c r="BG146" s="216">
        <f t="shared" si="26"/>
        <v>0</v>
      </c>
      <c r="BH146" s="216">
        <f t="shared" si="27"/>
        <v>0</v>
      </c>
      <c r="BI146" s="216">
        <f t="shared" si="28"/>
        <v>0</v>
      </c>
      <c r="BJ146" s="26" t="s">
        <v>24</v>
      </c>
      <c r="BK146" s="216">
        <f t="shared" si="29"/>
        <v>0</v>
      </c>
      <c r="BL146" s="26" t="s">
        <v>750</v>
      </c>
      <c r="BM146" s="26" t="s">
        <v>1008</v>
      </c>
    </row>
    <row r="147" spans="2:65" s="1" customFormat="1" ht="22.5" customHeight="1">
      <c r="B147" s="44"/>
      <c r="C147" s="257" t="s">
        <v>689</v>
      </c>
      <c r="D147" s="257" t="s">
        <v>246</v>
      </c>
      <c r="E147" s="258" t="s">
        <v>3356</v>
      </c>
      <c r="F147" s="259" t="s">
        <v>3357</v>
      </c>
      <c r="G147" s="260" t="s">
        <v>2054</v>
      </c>
      <c r="H147" s="261">
        <v>2</v>
      </c>
      <c r="I147" s="262"/>
      <c r="J147" s="263">
        <f t="shared" si="20"/>
        <v>0</v>
      </c>
      <c r="K147" s="259" t="s">
        <v>35</v>
      </c>
      <c r="L147" s="264"/>
      <c r="M147" s="265" t="s">
        <v>35</v>
      </c>
      <c r="N147" s="266" t="s">
        <v>50</v>
      </c>
      <c r="O147" s="45"/>
      <c r="P147" s="214">
        <f t="shared" si="21"/>
        <v>0</v>
      </c>
      <c r="Q147" s="214">
        <v>0</v>
      </c>
      <c r="R147" s="214">
        <f t="shared" si="22"/>
        <v>0</v>
      </c>
      <c r="S147" s="214">
        <v>0</v>
      </c>
      <c r="T147" s="215">
        <f t="shared" si="23"/>
        <v>0</v>
      </c>
      <c r="AR147" s="26" t="s">
        <v>1943</v>
      </c>
      <c r="AT147" s="26" t="s">
        <v>246</v>
      </c>
      <c r="AU147" s="26" t="s">
        <v>24</v>
      </c>
      <c r="AY147" s="26" t="s">
        <v>185</v>
      </c>
      <c r="BE147" s="216">
        <f t="shared" si="24"/>
        <v>0</v>
      </c>
      <c r="BF147" s="216">
        <f t="shared" si="25"/>
        <v>0</v>
      </c>
      <c r="BG147" s="216">
        <f t="shared" si="26"/>
        <v>0</v>
      </c>
      <c r="BH147" s="216">
        <f t="shared" si="27"/>
        <v>0</v>
      </c>
      <c r="BI147" s="216">
        <f t="shared" si="28"/>
        <v>0</v>
      </c>
      <c r="BJ147" s="26" t="s">
        <v>24</v>
      </c>
      <c r="BK147" s="216">
        <f t="shared" si="29"/>
        <v>0</v>
      </c>
      <c r="BL147" s="26" t="s">
        <v>750</v>
      </c>
      <c r="BM147" s="26" t="s">
        <v>1019</v>
      </c>
    </row>
    <row r="148" spans="2:65" s="11" customFormat="1" ht="37.35" customHeight="1">
      <c r="B148" s="188"/>
      <c r="C148" s="189"/>
      <c r="D148" s="202" t="s">
        <v>78</v>
      </c>
      <c r="E148" s="287" t="s">
        <v>2449</v>
      </c>
      <c r="F148" s="287" t="s">
        <v>3254</v>
      </c>
      <c r="G148" s="189"/>
      <c r="H148" s="189"/>
      <c r="I148" s="192"/>
      <c r="J148" s="288">
        <f>BK148</f>
        <v>0</v>
      </c>
      <c r="K148" s="189"/>
      <c r="L148" s="194"/>
      <c r="M148" s="195"/>
      <c r="N148" s="196"/>
      <c r="O148" s="196"/>
      <c r="P148" s="197">
        <f>SUM(P149:P156)</f>
        <v>0</v>
      </c>
      <c r="Q148" s="196"/>
      <c r="R148" s="197">
        <f>SUM(R149:R156)</f>
        <v>0</v>
      </c>
      <c r="S148" s="196"/>
      <c r="T148" s="198">
        <f>SUM(T149:T156)</f>
        <v>0</v>
      </c>
      <c r="AR148" s="199" t="s">
        <v>105</v>
      </c>
      <c r="AT148" s="200" t="s">
        <v>78</v>
      </c>
      <c r="AU148" s="200" t="s">
        <v>79</v>
      </c>
      <c r="AY148" s="199" t="s">
        <v>185</v>
      </c>
      <c r="BK148" s="201">
        <f>SUM(BK149:BK156)</f>
        <v>0</v>
      </c>
    </row>
    <row r="149" spans="2:65" s="1" customFormat="1" ht="22.5" customHeight="1">
      <c r="B149" s="44"/>
      <c r="C149" s="205" t="s">
        <v>693</v>
      </c>
      <c r="D149" s="205" t="s">
        <v>187</v>
      </c>
      <c r="E149" s="206" t="s">
        <v>3358</v>
      </c>
      <c r="F149" s="207" t="s">
        <v>3315</v>
      </c>
      <c r="G149" s="208" t="s">
        <v>35</v>
      </c>
      <c r="H149" s="209">
        <v>0</v>
      </c>
      <c r="I149" s="210"/>
      <c r="J149" s="211">
        <f t="shared" ref="J149:J156" si="30">ROUND(I149*H149,2)</f>
        <v>0</v>
      </c>
      <c r="K149" s="207" t="s">
        <v>35</v>
      </c>
      <c r="L149" s="64"/>
      <c r="M149" s="212" t="s">
        <v>35</v>
      </c>
      <c r="N149" s="213" t="s">
        <v>50</v>
      </c>
      <c r="O149" s="45"/>
      <c r="P149" s="214">
        <f t="shared" ref="P149:P156" si="31">O149*H149</f>
        <v>0</v>
      </c>
      <c r="Q149" s="214">
        <v>0</v>
      </c>
      <c r="R149" s="214">
        <f t="shared" ref="R149:R156" si="32">Q149*H149</f>
        <v>0</v>
      </c>
      <c r="S149" s="214">
        <v>0</v>
      </c>
      <c r="T149" s="215">
        <f t="shared" ref="T149:T156" si="33">S149*H149</f>
        <v>0</v>
      </c>
      <c r="AR149" s="26" t="s">
        <v>750</v>
      </c>
      <c r="AT149" s="26" t="s">
        <v>187</v>
      </c>
      <c r="AU149" s="26" t="s">
        <v>24</v>
      </c>
      <c r="AY149" s="26" t="s">
        <v>185</v>
      </c>
      <c r="BE149" s="216">
        <f t="shared" ref="BE149:BE156" si="34">IF(N149="základní",J149,0)</f>
        <v>0</v>
      </c>
      <c r="BF149" s="216">
        <f t="shared" ref="BF149:BF156" si="35">IF(N149="snížená",J149,0)</f>
        <v>0</v>
      </c>
      <c r="BG149" s="216">
        <f t="shared" ref="BG149:BG156" si="36">IF(N149="zákl. přenesená",J149,0)</f>
        <v>0</v>
      </c>
      <c r="BH149" s="216">
        <f t="shared" ref="BH149:BH156" si="37">IF(N149="sníž. přenesená",J149,0)</f>
        <v>0</v>
      </c>
      <c r="BI149" s="216">
        <f t="shared" ref="BI149:BI156" si="38">IF(N149="nulová",J149,0)</f>
        <v>0</v>
      </c>
      <c r="BJ149" s="26" t="s">
        <v>24</v>
      </c>
      <c r="BK149" s="216">
        <f t="shared" ref="BK149:BK156" si="39">ROUND(I149*H149,2)</f>
        <v>0</v>
      </c>
      <c r="BL149" s="26" t="s">
        <v>750</v>
      </c>
      <c r="BM149" s="26" t="s">
        <v>3359</v>
      </c>
    </row>
    <row r="150" spans="2:65" s="1" customFormat="1" ht="22.5" customHeight="1">
      <c r="B150" s="44"/>
      <c r="C150" s="257" t="s">
        <v>698</v>
      </c>
      <c r="D150" s="257" t="s">
        <v>246</v>
      </c>
      <c r="E150" s="258" t="s">
        <v>3360</v>
      </c>
      <c r="F150" s="259" t="s">
        <v>3361</v>
      </c>
      <c r="G150" s="260" t="s">
        <v>190</v>
      </c>
      <c r="H150" s="261">
        <v>120</v>
      </c>
      <c r="I150" s="262"/>
      <c r="J150" s="263">
        <f t="shared" si="30"/>
        <v>0</v>
      </c>
      <c r="K150" s="259" t="s">
        <v>35</v>
      </c>
      <c r="L150" s="264"/>
      <c r="M150" s="265" t="s">
        <v>35</v>
      </c>
      <c r="N150" s="266" t="s">
        <v>50</v>
      </c>
      <c r="O150" s="45"/>
      <c r="P150" s="214">
        <f t="shared" si="31"/>
        <v>0</v>
      </c>
      <c r="Q150" s="214">
        <v>0</v>
      </c>
      <c r="R150" s="214">
        <f t="shared" si="32"/>
        <v>0</v>
      </c>
      <c r="S150" s="214">
        <v>0</v>
      </c>
      <c r="T150" s="215">
        <f t="shared" si="33"/>
        <v>0</v>
      </c>
      <c r="AR150" s="26" t="s">
        <v>1943</v>
      </c>
      <c r="AT150" s="26" t="s">
        <v>246</v>
      </c>
      <c r="AU150" s="26" t="s">
        <v>24</v>
      </c>
      <c r="AY150" s="26" t="s">
        <v>185</v>
      </c>
      <c r="BE150" s="216">
        <f t="shared" si="34"/>
        <v>0</v>
      </c>
      <c r="BF150" s="216">
        <f t="shared" si="35"/>
        <v>0</v>
      </c>
      <c r="BG150" s="216">
        <f t="shared" si="36"/>
        <v>0</v>
      </c>
      <c r="BH150" s="216">
        <f t="shared" si="37"/>
        <v>0</v>
      </c>
      <c r="BI150" s="216">
        <f t="shared" si="38"/>
        <v>0</v>
      </c>
      <c r="BJ150" s="26" t="s">
        <v>24</v>
      </c>
      <c r="BK150" s="216">
        <f t="shared" si="39"/>
        <v>0</v>
      </c>
      <c r="BL150" s="26" t="s">
        <v>750</v>
      </c>
      <c r="BM150" s="26" t="s">
        <v>1037</v>
      </c>
    </row>
    <row r="151" spans="2:65" s="1" customFormat="1" ht="22.5" customHeight="1">
      <c r="B151" s="44"/>
      <c r="C151" s="257" t="s">
        <v>705</v>
      </c>
      <c r="D151" s="257" t="s">
        <v>246</v>
      </c>
      <c r="E151" s="258" t="s">
        <v>3362</v>
      </c>
      <c r="F151" s="259" t="s">
        <v>3363</v>
      </c>
      <c r="G151" s="260" t="s">
        <v>2054</v>
      </c>
      <c r="H151" s="261">
        <v>8</v>
      </c>
      <c r="I151" s="262"/>
      <c r="J151" s="263">
        <f t="shared" si="30"/>
        <v>0</v>
      </c>
      <c r="K151" s="259" t="s">
        <v>35</v>
      </c>
      <c r="L151" s="264"/>
      <c r="M151" s="265" t="s">
        <v>35</v>
      </c>
      <c r="N151" s="266" t="s">
        <v>50</v>
      </c>
      <c r="O151" s="45"/>
      <c r="P151" s="214">
        <f t="shared" si="31"/>
        <v>0</v>
      </c>
      <c r="Q151" s="214">
        <v>0</v>
      </c>
      <c r="R151" s="214">
        <f t="shared" si="32"/>
        <v>0</v>
      </c>
      <c r="S151" s="214">
        <v>0</v>
      </c>
      <c r="T151" s="215">
        <f t="shared" si="33"/>
        <v>0</v>
      </c>
      <c r="AR151" s="26" t="s">
        <v>1943</v>
      </c>
      <c r="AT151" s="26" t="s">
        <v>246</v>
      </c>
      <c r="AU151" s="26" t="s">
        <v>24</v>
      </c>
      <c r="AY151" s="26" t="s">
        <v>185</v>
      </c>
      <c r="BE151" s="216">
        <f t="shared" si="34"/>
        <v>0</v>
      </c>
      <c r="BF151" s="216">
        <f t="shared" si="35"/>
        <v>0</v>
      </c>
      <c r="BG151" s="216">
        <f t="shared" si="36"/>
        <v>0</v>
      </c>
      <c r="BH151" s="216">
        <f t="shared" si="37"/>
        <v>0</v>
      </c>
      <c r="BI151" s="216">
        <f t="shared" si="38"/>
        <v>0</v>
      </c>
      <c r="BJ151" s="26" t="s">
        <v>24</v>
      </c>
      <c r="BK151" s="216">
        <f t="shared" si="39"/>
        <v>0</v>
      </c>
      <c r="BL151" s="26" t="s">
        <v>750</v>
      </c>
      <c r="BM151" s="26" t="s">
        <v>1057</v>
      </c>
    </row>
    <row r="152" spans="2:65" s="1" customFormat="1" ht="22.5" customHeight="1">
      <c r="B152" s="44"/>
      <c r="C152" s="257" t="s">
        <v>718</v>
      </c>
      <c r="D152" s="257" t="s">
        <v>246</v>
      </c>
      <c r="E152" s="258" t="s">
        <v>3364</v>
      </c>
      <c r="F152" s="259" t="s">
        <v>3365</v>
      </c>
      <c r="G152" s="260" t="s">
        <v>2054</v>
      </c>
      <c r="H152" s="261">
        <v>16</v>
      </c>
      <c r="I152" s="262"/>
      <c r="J152" s="263">
        <f t="shared" si="30"/>
        <v>0</v>
      </c>
      <c r="K152" s="259" t="s">
        <v>35</v>
      </c>
      <c r="L152" s="264"/>
      <c r="M152" s="265" t="s">
        <v>35</v>
      </c>
      <c r="N152" s="266" t="s">
        <v>50</v>
      </c>
      <c r="O152" s="45"/>
      <c r="P152" s="214">
        <f t="shared" si="31"/>
        <v>0</v>
      </c>
      <c r="Q152" s="214">
        <v>0</v>
      </c>
      <c r="R152" s="214">
        <f t="shared" si="32"/>
        <v>0</v>
      </c>
      <c r="S152" s="214">
        <v>0</v>
      </c>
      <c r="T152" s="215">
        <f t="shared" si="33"/>
        <v>0</v>
      </c>
      <c r="AR152" s="26" t="s">
        <v>1943</v>
      </c>
      <c r="AT152" s="26" t="s">
        <v>246</v>
      </c>
      <c r="AU152" s="26" t="s">
        <v>24</v>
      </c>
      <c r="AY152" s="26" t="s">
        <v>185</v>
      </c>
      <c r="BE152" s="216">
        <f t="shared" si="34"/>
        <v>0</v>
      </c>
      <c r="BF152" s="216">
        <f t="shared" si="35"/>
        <v>0</v>
      </c>
      <c r="BG152" s="216">
        <f t="shared" si="36"/>
        <v>0</v>
      </c>
      <c r="BH152" s="216">
        <f t="shared" si="37"/>
        <v>0</v>
      </c>
      <c r="BI152" s="216">
        <f t="shared" si="38"/>
        <v>0</v>
      </c>
      <c r="BJ152" s="26" t="s">
        <v>24</v>
      </c>
      <c r="BK152" s="216">
        <f t="shared" si="39"/>
        <v>0</v>
      </c>
      <c r="BL152" s="26" t="s">
        <v>750</v>
      </c>
      <c r="BM152" s="26" t="s">
        <v>1068</v>
      </c>
    </row>
    <row r="153" spans="2:65" s="1" customFormat="1" ht="22.5" customHeight="1">
      <c r="B153" s="44"/>
      <c r="C153" s="257" t="s">
        <v>723</v>
      </c>
      <c r="D153" s="257" t="s">
        <v>246</v>
      </c>
      <c r="E153" s="258" t="s">
        <v>3362</v>
      </c>
      <c r="F153" s="259" t="s">
        <v>3363</v>
      </c>
      <c r="G153" s="260" t="s">
        <v>2054</v>
      </c>
      <c r="H153" s="261">
        <v>12</v>
      </c>
      <c r="I153" s="262"/>
      <c r="J153" s="263">
        <f t="shared" si="30"/>
        <v>0</v>
      </c>
      <c r="K153" s="259" t="s">
        <v>35</v>
      </c>
      <c r="L153" s="264"/>
      <c r="M153" s="265" t="s">
        <v>35</v>
      </c>
      <c r="N153" s="266" t="s">
        <v>50</v>
      </c>
      <c r="O153" s="45"/>
      <c r="P153" s="214">
        <f t="shared" si="31"/>
        <v>0</v>
      </c>
      <c r="Q153" s="214">
        <v>0</v>
      </c>
      <c r="R153" s="214">
        <f t="shared" si="32"/>
        <v>0</v>
      </c>
      <c r="S153" s="214">
        <v>0</v>
      </c>
      <c r="T153" s="215">
        <f t="shared" si="33"/>
        <v>0</v>
      </c>
      <c r="AR153" s="26" t="s">
        <v>1943</v>
      </c>
      <c r="AT153" s="26" t="s">
        <v>246</v>
      </c>
      <c r="AU153" s="26" t="s">
        <v>24</v>
      </c>
      <c r="AY153" s="26" t="s">
        <v>185</v>
      </c>
      <c r="BE153" s="216">
        <f t="shared" si="34"/>
        <v>0</v>
      </c>
      <c r="BF153" s="216">
        <f t="shared" si="35"/>
        <v>0</v>
      </c>
      <c r="BG153" s="216">
        <f t="shared" si="36"/>
        <v>0</v>
      </c>
      <c r="BH153" s="216">
        <f t="shared" si="37"/>
        <v>0</v>
      </c>
      <c r="BI153" s="216">
        <f t="shared" si="38"/>
        <v>0</v>
      </c>
      <c r="BJ153" s="26" t="s">
        <v>24</v>
      </c>
      <c r="BK153" s="216">
        <f t="shared" si="39"/>
        <v>0</v>
      </c>
      <c r="BL153" s="26" t="s">
        <v>750</v>
      </c>
      <c r="BM153" s="26" t="s">
        <v>1080</v>
      </c>
    </row>
    <row r="154" spans="2:65" s="1" customFormat="1" ht="22.5" customHeight="1">
      <c r="B154" s="44"/>
      <c r="C154" s="257" t="s">
        <v>732</v>
      </c>
      <c r="D154" s="257" t="s">
        <v>246</v>
      </c>
      <c r="E154" s="258" t="s">
        <v>3362</v>
      </c>
      <c r="F154" s="259" t="s">
        <v>3363</v>
      </c>
      <c r="G154" s="260" t="s">
        <v>2054</v>
      </c>
      <c r="H154" s="261">
        <v>7</v>
      </c>
      <c r="I154" s="262"/>
      <c r="J154" s="263">
        <f t="shared" si="30"/>
        <v>0</v>
      </c>
      <c r="K154" s="259" t="s">
        <v>35</v>
      </c>
      <c r="L154" s="264"/>
      <c r="M154" s="265" t="s">
        <v>35</v>
      </c>
      <c r="N154" s="266" t="s">
        <v>50</v>
      </c>
      <c r="O154" s="45"/>
      <c r="P154" s="214">
        <f t="shared" si="31"/>
        <v>0</v>
      </c>
      <c r="Q154" s="214">
        <v>0</v>
      </c>
      <c r="R154" s="214">
        <f t="shared" si="32"/>
        <v>0</v>
      </c>
      <c r="S154" s="214">
        <v>0</v>
      </c>
      <c r="T154" s="215">
        <f t="shared" si="33"/>
        <v>0</v>
      </c>
      <c r="AR154" s="26" t="s">
        <v>1943</v>
      </c>
      <c r="AT154" s="26" t="s">
        <v>246</v>
      </c>
      <c r="AU154" s="26" t="s">
        <v>24</v>
      </c>
      <c r="AY154" s="26" t="s">
        <v>185</v>
      </c>
      <c r="BE154" s="216">
        <f t="shared" si="34"/>
        <v>0</v>
      </c>
      <c r="BF154" s="216">
        <f t="shared" si="35"/>
        <v>0</v>
      </c>
      <c r="BG154" s="216">
        <f t="shared" si="36"/>
        <v>0</v>
      </c>
      <c r="BH154" s="216">
        <f t="shared" si="37"/>
        <v>0</v>
      </c>
      <c r="BI154" s="216">
        <f t="shared" si="38"/>
        <v>0</v>
      </c>
      <c r="BJ154" s="26" t="s">
        <v>24</v>
      </c>
      <c r="BK154" s="216">
        <f t="shared" si="39"/>
        <v>0</v>
      </c>
      <c r="BL154" s="26" t="s">
        <v>750</v>
      </c>
      <c r="BM154" s="26" t="s">
        <v>1091</v>
      </c>
    </row>
    <row r="155" spans="2:65" s="1" customFormat="1" ht="22.5" customHeight="1">
      <c r="B155" s="44"/>
      <c r="C155" s="257" t="s">
        <v>738</v>
      </c>
      <c r="D155" s="257" t="s">
        <v>246</v>
      </c>
      <c r="E155" s="258" t="s">
        <v>3362</v>
      </c>
      <c r="F155" s="259" t="s">
        <v>3363</v>
      </c>
      <c r="G155" s="260" t="s">
        <v>2054</v>
      </c>
      <c r="H155" s="261">
        <v>2</v>
      </c>
      <c r="I155" s="262"/>
      <c r="J155" s="263">
        <f t="shared" si="30"/>
        <v>0</v>
      </c>
      <c r="K155" s="259" t="s">
        <v>35</v>
      </c>
      <c r="L155" s="264"/>
      <c r="M155" s="265" t="s">
        <v>35</v>
      </c>
      <c r="N155" s="266" t="s">
        <v>50</v>
      </c>
      <c r="O155" s="45"/>
      <c r="P155" s="214">
        <f t="shared" si="31"/>
        <v>0</v>
      </c>
      <c r="Q155" s="214">
        <v>0</v>
      </c>
      <c r="R155" s="214">
        <f t="shared" si="32"/>
        <v>0</v>
      </c>
      <c r="S155" s="214">
        <v>0</v>
      </c>
      <c r="T155" s="215">
        <f t="shared" si="33"/>
        <v>0</v>
      </c>
      <c r="AR155" s="26" t="s">
        <v>1943</v>
      </c>
      <c r="AT155" s="26" t="s">
        <v>246</v>
      </c>
      <c r="AU155" s="26" t="s">
        <v>24</v>
      </c>
      <c r="AY155" s="26" t="s">
        <v>185</v>
      </c>
      <c r="BE155" s="216">
        <f t="shared" si="34"/>
        <v>0</v>
      </c>
      <c r="BF155" s="216">
        <f t="shared" si="35"/>
        <v>0</v>
      </c>
      <c r="BG155" s="216">
        <f t="shared" si="36"/>
        <v>0</v>
      </c>
      <c r="BH155" s="216">
        <f t="shared" si="37"/>
        <v>0</v>
      </c>
      <c r="BI155" s="216">
        <f t="shared" si="38"/>
        <v>0</v>
      </c>
      <c r="BJ155" s="26" t="s">
        <v>24</v>
      </c>
      <c r="BK155" s="216">
        <f t="shared" si="39"/>
        <v>0</v>
      </c>
      <c r="BL155" s="26" t="s">
        <v>750</v>
      </c>
      <c r="BM155" s="26" t="s">
        <v>1102</v>
      </c>
    </row>
    <row r="156" spans="2:65" s="1" customFormat="1" ht="22.5" customHeight="1">
      <c r="B156" s="44"/>
      <c r="C156" s="257" t="s">
        <v>745</v>
      </c>
      <c r="D156" s="257" t="s">
        <v>246</v>
      </c>
      <c r="E156" s="258" t="s">
        <v>3364</v>
      </c>
      <c r="F156" s="259" t="s">
        <v>3365</v>
      </c>
      <c r="G156" s="260" t="s">
        <v>2054</v>
      </c>
      <c r="H156" s="261">
        <v>2</v>
      </c>
      <c r="I156" s="262"/>
      <c r="J156" s="263">
        <f t="shared" si="30"/>
        <v>0</v>
      </c>
      <c r="K156" s="259" t="s">
        <v>35</v>
      </c>
      <c r="L156" s="264"/>
      <c r="M156" s="265" t="s">
        <v>35</v>
      </c>
      <c r="N156" s="266" t="s">
        <v>50</v>
      </c>
      <c r="O156" s="45"/>
      <c r="P156" s="214">
        <f t="shared" si="31"/>
        <v>0</v>
      </c>
      <c r="Q156" s="214">
        <v>0</v>
      </c>
      <c r="R156" s="214">
        <f t="shared" si="32"/>
        <v>0</v>
      </c>
      <c r="S156" s="214">
        <v>0</v>
      </c>
      <c r="T156" s="215">
        <f t="shared" si="33"/>
        <v>0</v>
      </c>
      <c r="AR156" s="26" t="s">
        <v>1943</v>
      </c>
      <c r="AT156" s="26" t="s">
        <v>246</v>
      </c>
      <c r="AU156" s="26" t="s">
        <v>24</v>
      </c>
      <c r="AY156" s="26" t="s">
        <v>185</v>
      </c>
      <c r="BE156" s="216">
        <f t="shared" si="34"/>
        <v>0</v>
      </c>
      <c r="BF156" s="216">
        <f t="shared" si="35"/>
        <v>0</v>
      </c>
      <c r="BG156" s="216">
        <f t="shared" si="36"/>
        <v>0</v>
      </c>
      <c r="BH156" s="216">
        <f t="shared" si="37"/>
        <v>0</v>
      </c>
      <c r="BI156" s="216">
        <f t="shared" si="38"/>
        <v>0</v>
      </c>
      <c r="BJ156" s="26" t="s">
        <v>24</v>
      </c>
      <c r="BK156" s="216">
        <f t="shared" si="39"/>
        <v>0</v>
      </c>
      <c r="BL156" s="26" t="s">
        <v>750</v>
      </c>
      <c r="BM156" s="26" t="s">
        <v>1114</v>
      </c>
    </row>
    <row r="157" spans="2:65" s="11" customFormat="1" ht="37.35" customHeight="1">
      <c r="B157" s="188"/>
      <c r="C157" s="189"/>
      <c r="D157" s="202" t="s">
        <v>78</v>
      </c>
      <c r="E157" s="287" t="s">
        <v>3366</v>
      </c>
      <c r="F157" s="287" t="s">
        <v>3367</v>
      </c>
      <c r="G157" s="189"/>
      <c r="H157" s="189"/>
      <c r="I157" s="192"/>
      <c r="J157" s="288">
        <f>BK157</f>
        <v>0</v>
      </c>
      <c r="K157" s="189"/>
      <c r="L157" s="194"/>
      <c r="M157" s="195"/>
      <c r="N157" s="196"/>
      <c r="O157" s="196"/>
      <c r="P157" s="197">
        <f>SUM(P158:P167)</f>
        <v>0</v>
      </c>
      <c r="Q157" s="196"/>
      <c r="R157" s="197">
        <f>SUM(R158:R167)</f>
        <v>0</v>
      </c>
      <c r="S157" s="196"/>
      <c r="T157" s="198">
        <f>SUM(T158:T167)</f>
        <v>0</v>
      </c>
      <c r="AR157" s="199" t="s">
        <v>24</v>
      </c>
      <c r="AT157" s="200" t="s">
        <v>78</v>
      </c>
      <c r="AU157" s="200" t="s">
        <v>79</v>
      </c>
      <c r="AY157" s="199" t="s">
        <v>185</v>
      </c>
      <c r="BK157" s="201">
        <f>SUM(BK158:BK167)</f>
        <v>0</v>
      </c>
    </row>
    <row r="158" spans="2:65" s="1" customFormat="1" ht="22.5" customHeight="1">
      <c r="B158" s="44"/>
      <c r="C158" s="257" t="s">
        <v>750</v>
      </c>
      <c r="D158" s="257" t="s">
        <v>246</v>
      </c>
      <c r="E158" s="258" t="s">
        <v>3368</v>
      </c>
      <c r="F158" s="259" t="s">
        <v>3369</v>
      </c>
      <c r="G158" s="260" t="s">
        <v>2054</v>
      </c>
      <c r="H158" s="261">
        <v>1</v>
      </c>
      <c r="I158" s="262"/>
      <c r="J158" s="263">
        <f t="shared" ref="J158:J167" si="40">ROUND(I158*H158,2)</f>
        <v>0</v>
      </c>
      <c r="K158" s="259" t="s">
        <v>35</v>
      </c>
      <c r="L158" s="264"/>
      <c r="M158" s="265" t="s">
        <v>35</v>
      </c>
      <c r="N158" s="266" t="s">
        <v>50</v>
      </c>
      <c r="O158" s="45"/>
      <c r="P158" s="214">
        <f t="shared" ref="P158:P167" si="41">O158*H158</f>
        <v>0</v>
      </c>
      <c r="Q158" s="214">
        <v>0</v>
      </c>
      <c r="R158" s="214">
        <f t="shared" ref="R158:R167" si="42">Q158*H158</f>
        <v>0</v>
      </c>
      <c r="S158" s="214">
        <v>0</v>
      </c>
      <c r="T158" s="215">
        <f t="shared" ref="T158:T167" si="43">S158*H158</f>
        <v>0</v>
      </c>
      <c r="AR158" s="26" t="s">
        <v>1943</v>
      </c>
      <c r="AT158" s="26" t="s">
        <v>246</v>
      </c>
      <c r="AU158" s="26" t="s">
        <v>24</v>
      </c>
      <c r="AY158" s="26" t="s">
        <v>185</v>
      </c>
      <c r="BE158" s="216">
        <f t="shared" ref="BE158:BE167" si="44">IF(N158="základní",J158,0)</f>
        <v>0</v>
      </c>
      <c r="BF158" s="216">
        <f t="shared" ref="BF158:BF167" si="45">IF(N158="snížená",J158,0)</f>
        <v>0</v>
      </c>
      <c r="BG158" s="216">
        <f t="shared" ref="BG158:BG167" si="46">IF(N158="zákl. přenesená",J158,0)</f>
        <v>0</v>
      </c>
      <c r="BH158" s="216">
        <f t="shared" ref="BH158:BH167" si="47">IF(N158="sníž. přenesená",J158,0)</f>
        <v>0</v>
      </c>
      <c r="BI158" s="216">
        <f t="shared" ref="BI158:BI167" si="48">IF(N158="nulová",J158,0)</f>
        <v>0</v>
      </c>
      <c r="BJ158" s="26" t="s">
        <v>24</v>
      </c>
      <c r="BK158" s="216">
        <f t="shared" ref="BK158:BK167" si="49">ROUND(I158*H158,2)</f>
        <v>0</v>
      </c>
      <c r="BL158" s="26" t="s">
        <v>750</v>
      </c>
      <c r="BM158" s="26" t="s">
        <v>1137</v>
      </c>
    </row>
    <row r="159" spans="2:65" s="1" customFormat="1" ht="22.5" customHeight="1">
      <c r="B159" s="44"/>
      <c r="C159" s="257" t="s">
        <v>757</v>
      </c>
      <c r="D159" s="257" t="s">
        <v>246</v>
      </c>
      <c r="E159" s="258" t="s">
        <v>3370</v>
      </c>
      <c r="F159" s="259" t="s">
        <v>3371</v>
      </c>
      <c r="G159" s="260" t="s">
        <v>2054</v>
      </c>
      <c r="H159" s="261">
        <v>1</v>
      </c>
      <c r="I159" s="262"/>
      <c r="J159" s="263">
        <f t="shared" si="40"/>
        <v>0</v>
      </c>
      <c r="K159" s="259" t="s">
        <v>35</v>
      </c>
      <c r="L159" s="264"/>
      <c r="M159" s="265" t="s">
        <v>35</v>
      </c>
      <c r="N159" s="266" t="s">
        <v>50</v>
      </c>
      <c r="O159" s="45"/>
      <c r="P159" s="214">
        <f t="shared" si="41"/>
        <v>0</v>
      </c>
      <c r="Q159" s="214">
        <v>0</v>
      </c>
      <c r="R159" s="214">
        <f t="shared" si="42"/>
        <v>0</v>
      </c>
      <c r="S159" s="214">
        <v>0</v>
      </c>
      <c r="T159" s="215">
        <f t="shared" si="43"/>
        <v>0</v>
      </c>
      <c r="AR159" s="26" t="s">
        <v>1943</v>
      </c>
      <c r="AT159" s="26" t="s">
        <v>246</v>
      </c>
      <c r="AU159" s="26" t="s">
        <v>24</v>
      </c>
      <c r="AY159" s="26" t="s">
        <v>185</v>
      </c>
      <c r="BE159" s="216">
        <f t="shared" si="44"/>
        <v>0</v>
      </c>
      <c r="BF159" s="216">
        <f t="shared" si="45"/>
        <v>0</v>
      </c>
      <c r="BG159" s="216">
        <f t="shared" si="46"/>
        <v>0</v>
      </c>
      <c r="BH159" s="216">
        <f t="shared" si="47"/>
        <v>0</v>
      </c>
      <c r="BI159" s="216">
        <f t="shared" si="48"/>
        <v>0</v>
      </c>
      <c r="BJ159" s="26" t="s">
        <v>24</v>
      </c>
      <c r="BK159" s="216">
        <f t="shared" si="49"/>
        <v>0</v>
      </c>
      <c r="BL159" s="26" t="s">
        <v>750</v>
      </c>
      <c r="BM159" s="26" t="s">
        <v>1160</v>
      </c>
    </row>
    <row r="160" spans="2:65" s="1" customFormat="1" ht="22.5" customHeight="1">
      <c r="B160" s="44"/>
      <c r="C160" s="257" t="s">
        <v>761</v>
      </c>
      <c r="D160" s="257" t="s">
        <v>246</v>
      </c>
      <c r="E160" s="258" t="s">
        <v>3372</v>
      </c>
      <c r="F160" s="259" t="s">
        <v>3373</v>
      </c>
      <c r="G160" s="260" t="s">
        <v>2054</v>
      </c>
      <c r="H160" s="261">
        <v>1</v>
      </c>
      <c r="I160" s="262"/>
      <c r="J160" s="263">
        <f t="shared" si="40"/>
        <v>0</v>
      </c>
      <c r="K160" s="259" t="s">
        <v>35</v>
      </c>
      <c r="L160" s="264"/>
      <c r="M160" s="265" t="s">
        <v>35</v>
      </c>
      <c r="N160" s="266" t="s">
        <v>50</v>
      </c>
      <c r="O160" s="45"/>
      <c r="P160" s="214">
        <f t="shared" si="41"/>
        <v>0</v>
      </c>
      <c r="Q160" s="214">
        <v>0</v>
      </c>
      <c r="R160" s="214">
        <f t="shared" si="42"/>
        <v>0</v>
      </c>
      <c r="S160" s="214">
        <v>0</v>
      </c>
      <c r="T160" s="215">
        <f t="shared" si="43"/>
        <v>0</v>
      </c>
      <c r="AR160" s="26" t="s">
        <v>1943</v>
      </c>
      <c r="AT160" s="26" t="s">
        <v>246</v>
      </c>
      <c r="AU160" s="26" t="s">
        <v>24</v>
      </c>
      <c r="AY160" s="26" t="s">
        <v>185</v>
      </c>
      <c r="BE160" s="216">
        <f t="shared" si="44"/>
        <v>0</v>
      </c>
      <c r="BF160" s="216">
        <f t="shared" si="45"/>
        <v>0</v>
      </c>
      <c r="BG160" s="216">
        <f t="shared" si="46"/>
        <v>0</v>
      </c>
      <c r="BH160" s="216">
        <f t="shared" si="47"/>
        <v>0</v>
      </c>
      <c r="BI160" s="216">
        <f t="shared" si="48"/>
        <v>0</v>
      </c>
      <c r="BJ160" s="26" t="s">
        <v>24</v>
      </c>
      <c r="BK160" s="216">
        <f t="shared" si="49"/>
        <v>0</v>
      </c>
      <c r="BL160" s="26" t="s">
        <v>750</v>
      </c>
      <c r="BM160" s="26" t="s">
        <v>1174</v>
      </c>
    </row>
    <row r="161" spans="2:65" s="1" customFormat="1" ht="22.5" customHeight="1">
      <c r="B161" s="44"/>
      <c r="C161" s="257" t="s">
        <v>765</v>
      </c>
      <c r="D161" s="257" t="s">
        <v>246</v>
      </c>
      <c r="E161" s="258" t="s">
        <v>3374</v>
      </c>
      <c r="F161" s="259" t="s">
        <v>3375</v>
      </c>
      <c r="G161" s="260" t="s">
        <v>2054</v>
      </c>
      <c r="H161" s="261">
        <v>3</v>
      </c>
      <c r="I161" s="262"/>
      <c r="J161" s="263">
        <f t="shared" si="40"/>
        <v>0</v>
      </c>
      <c r="K161" s="259" t="s">
        <v>35</v>
      </c>
      <c r="L161" s="264"/>
      <c r="M161" s="265" t="s">
        <v>35</v>
      </c>
      <c r="N161" s="266" t="s">
        <v>50</v>
      </c>
      <c r="O161" s="45"/>
      <c r="P161" s="214">
        <f t="shared" si="41"/>
        <v>0</v>
      </c>
      <c r="Q161" s="214">
        <v>0</v>
      </c>
      <c r="R161" s="214">
        <f t="shared" si="42"/>
        <v>0</v>
      </c>
      <c r="S161" s="214">
        <v>0</v>
      </c>
      <c r="T161" s="215">
        <f t="shared" si="43"/>
        <v>0</v>
      </c>
      <c r="AR161" s="26" t="s">
        <v>1943</v>
      </c>
      <c r="AT161" s="26" t="s">
        <v>246</v>
      </c>
      <c r="AU161" s="26" t="s">
        <v>24</v>
      </c>
      <c r="AY161" s="26" t="s">
        <v>185</v>
      </c>
      <c r="BE161" s="216">
        <f t="shared" si="44"/>
        <v>0</v>
      </c>
      <c r="BF161" s="216">
        <f t="shared" si="45"/>
        <v>0</v>
      </c>
      <c r="BG161" s="216">
        <f t="shared" si="46"/>
        <v>0</v>
      </c>
      <c r="BH161" s="216">
        <f t="shared" si="47"/>
        <v>0</v>
      </c>
      <c r="BI161" s="216">
        <f t="shared" si="48"/>
        <v>0</v>
      </c>
      <c r="BJ161" s="26" t="s">
        <v>24</v>
      </c>
      <c r="BK161" s="216">
        <f t="shared" si="49"/>
        <v>0</v>
      </c>
      <c r="BL161" s="26" t="s">
        <v>750</v>
      </c>
      <c r="BM161" s="26" t="s">
        <v>1186</v>
      </c>
    </row>
    <row r="162" spans="2:65" s="1" customFormat="1" ht="22.5" customHeight="1">
      <c r="B162" s="44"/>
      <c r="C162" s="257" t="s">
        <v>769</v>
      </c>
      <c r="D162" s="257" t="s">
        <v>246</v>
      </c>
      <c r="E162" s="258" t="s">
        <v>3376</v>
      </c>
      <c r="F162" s="259" t="s">
        <v>3377</v>
      </c>
      <c r="G162" s="260" t="s">
        <v>2054</v>
      </c>
      <c r="H162" s="261">
        <v>7</v>
      </c>
      <c r="I162" s="262"/>
      <c r="J162" s="263">
        <f t="shared" si="40"/>
        <v>0</v>
      </c>
      <c r="K162" s="259" t="s">
        <v>35</v>
      </c>
      <c r="L162" s="264"/>
      <c r="M162" s="265" t="s">
        <v>35</v>
      </c>
      <c r="N162" s="266" t="s">
        <v>50</v>
      </c>
      <c r="O162" s="45"/>
      <c r="P162" s="214">
        <f t="shared" si="41"/>
        <v>0</v>
      </c>
      <c r="Q162" s="214">
        <v>0</v>
      </c>
      <c r="R162" s="214">
        <f t="shared" si="42"/>
        <v>0</v>
      </c>
      <c r="S162" s="214">
        <v>0</v>
      </c>
      <c r="T162" s="215">
        <f t="shared" si="43"/>
        <v>0</v>
      </c>
      <c r="AR162" s="26" t="s">
        <v>1943</v>
      </c>
      <c r="AT162" s="26" t="s">
        <v>246</v>
      </c>
      <c r="AU162" s="26" t="s">
        <v>24</v>
      </c>
      <c r="AY162" s="26" t="s">
        <v>185</v>
      </c>
      <c r="BE162" s="216">
        <f t="shared" si="44"/>
        <v>0</v>
      </c>
      <c r="BF162" s="216">
        <f t="shared" si="45"/>
        <v>0</v>
      </c>
      <c r="BG162" s="216">
        <f t="shared" si="46"/>
        <v>0</v>
      </c>
      <c r="BH162" s="216">
        <f t="shared" si="47"/>
        <v>0</v>
      </c>
      <c r="BI162" s="216">
        <f t="shared" si="48"/>
        <v>0</v>
      </c>
      <c r="BJ162" s="26" t="s">
        <v>24</v>
      </c>
      <c r="BK162" s="216">
        <f t="shared" si="49"/>
        <v>0</v>
      </c>
      <c r="BL162" s="26" t="s">
        <v>750</v>
      </c>
      <c r="BM162" s="26" t="s">
        <v>1195</v>
      </c>
    </row>
    <row r="163" spans="2:65" s="1" customFormat="1" ht="22.5" customHeight="1">
      <c r="B163" s="44"/>
      <c r="C163" s="257" t="s">
        <v>773</v>
      </c>
      <c r="D163" s="257" t="s">
        <v>246</v>
      </c>
      <c r="E163" s="258" t="s">
        <v>3378</v>
      </c>
      <c r="F163" s="259" t="s">
        <v>3379</v>
      </c>
      <c r="G163" s="260" t="s">
        <v>2054</v>
      </c>
      <c r="H163" s="261">
        <v>1</v>
      </c>
      <c r="I163" s="262"/>
      <c r="J163" s="263">
        <f t="shared" si="40"/>
        <v>0</v>
      </c>
      <c r="K163" s="259" t="s">
        <v>35</v>
      </c>
      <c r="L163" s="264"/>
      <c r="M163" s="265" t="s">
        <v>35</v>
      </c>
      <c r="N163" s="266" t="s">
        <v>50</v>
      </c>
      <c r="O163" s="45"/>
      <c r="P163" s="214">
        <f t="shared" si="41"/>
        <v>0</v>
      </c>
      <c r="Q163" s="214">
        <v>0</v>
      </c>
      <c r="R163" s="214">
        <f t="shared" si="42"/>
        <v>0</v>
      </c>
      <c r="S163" s="214">
        <v>0</v>
      </c>
      <c r="T163" s="215">
        <f t="shared" si="43"/>
        <v>0</v>
      </c>
      <c r="AR163" s="26" t="s">
        <v>1943</v>
      </c>
      <c r="AT163" s="26" t="s">
        <v>246</v>
      </c>
      <c r="AU163" s="26" t="s">
        <v>24</v>
      </c>
      <c r="AY163" s="26" t="s">
        <v>185</v>
      </c>
      <c r="BE163" s="216">
        <f t="shared" si="44"/>
        <v>0</v>
      </c>
      <c r="BF163" s="216">
        <f t="shared" si="45"/>
        <v>0</v>
      </c>
      <c r="BG163" s="216">
        <f t="shared" si="46"/>
        <v>0</v>
      </c>
      <c r="BH163" s="216">
        <f t="shared" si="47"/>
        <v>0</v>
      </c>
      <c r="BI163" s="216">
        <f t="shared" si="48"/>
        <v>0</v>
      </c>
      <c r="BJ163" s="26" t="s">
        <v>24</v>
      </c>
      <c r="BK163" s="216">
        <f t="shared" si="49"/>
        <v>0</v>
      </c>
      <c r="BL163" s="26" t="s">
        <v>750</v>
      </c>
      <c r="BM163" s="26" t="s">
        <v>1206</v>
      </c>
    </row>
    <row r="164" spans="2:65" s="1" customFormat="1" ht="22.5" customHeight="1">
      <c r="B164" s="44"/>
      <c r="C164" s="257" t="s">
        <v>778</v>
      </c>
      <c r="D164" s="257" t="s">
        <v>246</v>
      </c>
      <c r="E164" s="258" t="s">
        <v>3380</v>
      </c>
      <c r="F164" s="259" t="s">
        <v>3381</v>
      </c>
      <c r="G164" s="260" t="s">
        <v>2054</v>
      </c>
      <c r="H164" s="261">
        <v>4</v>
      </c>
      <c r="I164" s="262"/>
      <c r="J164" s="263">
        <f t="shared" si="40"/>
        <v>0</v>
      </c>
      <c r="K164" s="259" t="s">
        <v>35</v>
      </c>
      <c r="L164" s="264"/>
      <c r="M164" s="265" t="s">
        <v>35</v>
      </c>
      <c r="N164" s="266" t="s">
        <v>50</v>
      </c>
      <c r="O164" s="45"/>
      <c r="P164" s="214">
        <f t="shared" si="41"/>
        <v>0</v>
      </c>
      <c r="Q164" s="214">
        <v>0</v>
      </c>
      <c r="R164" s="214">
        <f t="shared" si="42"/>
        <v>0</v>
      </c>
      <c r="S164" s="214">
        <v>0</v>
      </c>
      <c r="T164" s="215">
        <f t="shared" si="43"/>
        <v>0</v>
      </c>
      <c r="AR164" s="26" t="s">
        <v>1943</v>
      </c>
      <c r="AT164" s="26" t="s">
        <v>246</v>
      </c>
      <c r="AU164" s="26" t="s">
        <v>24</v>
      </c>
      <c r="AY164" s="26" t="s">
        <v>185</v>
      </c>
      <c r="BE164" s="216">
        <f t="shared" si="44"/>
        <v>0</v>
      </c>
      <c r="BF164" s="216">
        <f t="shared" si="45"/>
        <v>0</v>
      </c>
      <c r="BG164" s="216">
        <f t="shared" si="46"/>
        <v>0</v>
      </c>
      <c r="BH164" s="216">
        <f t="shared" si="47"/>
        <v>0</v>
      </c>
      <c r="BI164" s="216">
        <f t="shared" si="48"/>
        <v>0</v>
      </c>
      <c r="BJ164" s="26" t="s">
        <v>24</v>
      </c>
      <c r="BK164" s="216">
        <f t="shared" si="49"/>
        <v>0</v>
      </c>
      <c r="BL164" s="26" t="s">
        <v>750</v>
      </c>
      <c r="BM164" s="26" t="s">
        <v>1220</v>
      </c>
    </row>
    <row r="165" spans="2:65" s="1" customFormat="1" ht="22.5" customHeight="1">
      <c r="B165" s="44"/>
      <c r="C165" s="257" t="s">
        <v>782</v>
      </c>
      <c r="D165" s="257" t="s">
        <v>246</v>
      </c>
      <c r="E165" s="258" t="s">
        <v>3382</v>
      </c>
      <c r="F165" s="259" t="s">
        <v>3383</v>
      </c>
      <c r="G165" s="260" t="s">
        <v>2054</v>
      </c>
      <c r="H165" s="261">
        <v>1</v>
      </c>
      <c r="I165" s="262"/>
      <c r="J165" s="263">
        <f t="shared" si="40"/>
        <v>0</v>
      </c>
      <c r="K165" s="259" t="s">
        <v>35</v>
      </c>
      <c r="L165" s="264"/>
      <c r="M165" s="265" t="s">
        <v>35</v>
      </c>
      <c r="N165" s="266" t="s">
        <v>50</v>
      </c>
      <c r="O165" s="45"/>
      <c r="P165" s="214">
        <f t="shared" si="41"/>
        <v>0</v>
      </c>
      <c r="Q165" s="214">
        <v>0</v>
      </c>
      <c r="R165" s="214">
        <f t="shared" si="42"/>
        <v>0</v>
      </c>
      <c r="S165" s="214">
        <v>0</v>
      </c>
      <c r="T165" s="215">
        <f t="shared" si="43"/>
        <v>0</v>
      </c>
      <c r="AR165" s="26" t="s">
        <v>1943</v>
      </c>
      <c r="AT165" s="26" t="s">
        <v>246</v>
      </c>
      <c r="AU165" s="26" t="s">
        <v>24</v>
      </c>
      <c r="AY165" s="26" t="s">
        <v>185</v>
      </c>
      <c r="BE165" s="216">
        <f t="shared" si="44"/>
        <v>0</v>
      </c>
      <c r="BF165" s="216">
        <f t="shared" si="45"/>
        <v>0</v>
      </c>
      <c r="BG165" s="216">
        <f t="shared" si="46"/>
        <v>0</v>
      </c>
      <c r="BH165" s="216">
        <f t="shared" si="47"/>
        <v>0</v>
      </c>
      <c r="BI165" s="216">
        <f t="shared" si="48"/>
        <v>0</v>
      </c>
      <c r="BJ165" s="26" t="s">
        <v>24</v>
      </c>
      <c r="BK165" s="216">
        <f t="shared" si="49"/>
        <v>0</v>
      </c>
      <c r="BL165" s="26" t="s">
        <v>750</v>
      </c>
      <c r="BM165" s="26" t="s">
        <v>1230</v>
      </c>
    </row>
    <row r="166" spans="2:65" s="1" customFormat="1" ht="22.5" customHeight="1">
      <c r="B166" s="44"/>
      <c r="C166" s="257" t="s">
        <v>787</v>
      </c>
      <c r="D166" s="257" t="s">
        <v>246</v>
      </c>
      <c r="E166" s="258" t="s">
        <v>3384</v>
      </c>
      <c r="F166" s="259" t="s">
        <v>3385</v>
      </c>
      <c r="G166" s="260" t="s">
        <v>2054</v>
      </c>
      <c r="H166" s="261">
        <v>1</v>
      </c>
      <c r="I166" s="262"/>
      <c r="J166" s="263">
        <f t="shared" si="40"/>
        <v>0</v>
      </c>
      <c r="K166" s="259" t="s">
        <v>35</v>
      </c>
      <c r="L166" s="264"/>
      <c r="M166" s="265" t="s">
        <v>35</v>
      </c>
      <c r="N166" s="266" t="s">
        <v>50</v>
      </c>
      <c r="O166" s="45"/>
      <c r="P166" s="214">
        <f t="shared" si="41"/>
        <v>0</v>
      </c>
      <c r="Q166" s="214">
        <v>0</v>
      </c>
      <c r="R166" s="214">
        <f t="shared" si="42"/>
        <v>0</v>
      </c>
      <c r="S166" s="214">
        <v>0</v>
      </c>
      <c r="T166" s="215">
        <f t="shared" si="43"/>
        <v>0</v>
      </c>
      <c r="AR166" s="26" t="s">
        <v>1943</v>
      </c>
      <c r="AT166" s="26" t="s">
        <v>246</v>
      </c>
      <c r="AU166" s="26" t="s">
        <v>24</v>
      </c>
      <c r="AY166" s="26" t="s">
        <v>185</v>
      </c>
      <c r="BE166" s="216">
        <f t="shared" si="44"/>
        <v>0</v>
      </c>
      <c r="BF166" s="216">
        <f t="shared" si="45"/>
        <v>0</v>
      </c>
      <c r="BG166" s="216">
        <f t="shared" si="46"/>
        <v>0</v>
      </c>
      <c r="BH166" s="216">
        <f t="shared" si="47"/>
        <v>0</v>
      </c>
      <c r="BI166" s="216">
        <f t="shared" si="48"/>
        <v>0</v>
      </c>
      <c r="BJ166" s="26" t="s">
        <v>24</v>
      </c>
      <c r="BK166" s="216">
        <f t="shared" si="49"/>
        <v>0</v>
      </c>
      <c r="BL166" s="26" t="s">
        <v>750</v>
      </c>
      <c r="BM166" s="26" t="s">
        <v>1241</v>
      </c>
    </row>
    <row r="167" spans="2:65" s="1" customFormat="1" ht="22.5" customHeight="1">
      <c r="B167" s="44"/>
      <c r="C167" s="205" t="s">
        <v>791</v>
      </c>
      <c r="D167" s="205" t="s">
        <v>187</v>
      </c>
      <c r="E167" s="206" t="s">
        <v>24</v>
      </c>
      <c r="F167" s="207" t="s">
        <v>3256</v>
      </c>
      <c r="G167" s="208" t="s">
        <v>2054</v>
      </c>
      <c r="H167" s="209">
        <v>1</v>
      </c>
      <c r="I167" s="210"/>
      <c r="J167" s="211">
        <f t="shared" si="40"/>
        <v>0</v>
      </c>
      <c r="K167" s="207" t="s">
        <v>35</v>
      </c>
      <c r="L167" s="64"/>
      <c r="M167" s="212" t="s">
        <v>35</v>
      </c>
      <c r="N167" s="213" t="s">
        <v>50</v>
      </c>
      <c r="O167" s="45"/>
      <c r="P167" s="214">
        <f t="shared" si="41"/>
        <v>0</v>
      </c>
      <c r="Q167" s="214">
        <v>0</v>
      </c>
      <c r="R167" s="214">
        <f t="shared" si="42"/>
        <v>0</v>
      </c>
      <c r="S167" s="214">
        <v>0</v>
      </c>
      <c r="T167" s="215">
        <f t="shared" si="43"/>
        <v>0</v>
      </c>
      <c r="AR167" s="26" t="s">
        <v>750</v>
      </c>
      <c r="AT167" s="26" t="s">
        <v>187</v>
      </c>
      <c r="AU167" s="26" t="s">
        <v>24</v>
      </c>
      <c r="AY167" s="26" t="s">
        <v>185</v>
      </c>
      <c r="BE167" s="216">
        <f t="shared" si="44"/>
        <v>0</v>
      </c>
      <c r="BF167" s="216">
        <f t="shared" si="45"/>
        <v>0</v>
      </c>
      <c r="BG167" s="216">
        <f t="shared" si="46"/>
        <v>0</v>
      </c>
      <c r="BH167" s="216">
        <f t="shared" si="47"/>
        <v>0</v>
      </c>
      <c r="BI167" s="216">
        <f t="shared" si="48"/>
        <v>0</v>
      </c>
      <c r="BJ167" s="26" t="s">
        <v>24</v>
      </c>
      <c r="BK167" s="216">
        <f t="shared" si="49"/>
        <v>0</v>
      </c>
      <c r="BL167" s="26" t="s">
        <v>750</v>
      </c>
      <c r="BM167" s="26" t="s">
        <v>1246</v>
      </c>
    </row>
    <row r="168" spans="2:65" s="11" customFormat="1" ht="37.35" customHeight="1">
      <c r="B168" s="188"/>
      <c r="C168" s="189"/>
      <c r="D168" s="202" t="s">
        <v>78</v>
      </c>
      <c r="E168" s="287" t="s">
        <v>3386</v>
      </c>
      <c r="F168" s="287" t="s">
        <v>3387</v>
      </c>
      <c r="G168" s="189"/>
      <c r="H168" s="189"/>
      <c r="I168" s="192"/>
      <c r="J168" s="288">
        <f>BK168</f>
        <v>0</v>
      </c>
      <c r="K168" s="189"/>
      <c r="L168" s="194"/>
      <c r="M168" s="195"/>
      <c r="N168" s="196"/>
      <c r="O168" s="196"/>
      <c r="P168" s="197">
        <f>SUM(P169:P176)</f>
        <v>0</v>
      </c>
      <c r="Q168" s="196"/>
      <c r="R168" s="197">
        <f>SUM(R169:R176)</f>
        <v>0</v>
      </c>
      <c r="S168" s="196"/>
      <c r="T168" s="198">
        <f>SUM(T169:T176)</f>
        <v>0</v>
      </c>
      <c r="AR168" s="199" t="s">
        <v>24</v>
      </c>
      <c r="AT168" s="200" t="s">
        <v>78</v>
      </c>
      <c r="AU168" s="200" t="s">
        <v>79</v>
      </c>
      <c r="AY168" s="199" t="s">
        <v>185</v>
      </c>
      <c r="BK168" s="201">
        <f>SUM(BK169:BK176)</f>
        <v>0</v>
      </c>
    </row>
    <row r="169" spans="2:65" s="1" customFormat="1" ht="22.5" customHeight="1">
      <c r="B169" s="44"/>
      <c r="C169" s="257" t="s">
        <v>796</v>
      </c>
      <c r="D169" s="257" t="s">
        <v>246</v>
      </c>
      <c r="E169" s="258" t="s">
        <v>3388</v>
      </c>
      <c r="F169" s="259" t="s">
        <v>3389</v>
      </c>
      <c r="G169" s="260" t="s">
        <v>2054</v>
      </c>
      <c r="H169" s="261">
        <v>1</v>
      </c>
      <c r="I169" s="262"/>
      <c r="J169" s="263">
        <f t="shared" ref="J169:J176" si="50">ROUND(I169*H169,2)</f>
        <v>0</v>
      </c>
      <c r="K169" s="259" t="s">
        <v>35</v>
      </c>
      <c r="L169" s="264"/>
      <c r="M169" s="265" t="s">
        <v>35</v>
      </c>
      <c r="N169" s="266" t="s">
        <v>50</v>
      </c>
      <c r="O169" s="45"/>
      <c r="P169" s="214">
        <f t="shared" ref="P169:P176" si="51">O169*H169</f>
        <v>0</v>
      </c>
      <c r="Q169" s="214">
        <v>0</v>
      </c>
      <c r="R169" s="214">
        <f t="shared" ref="R169:R176" si="52">Q169*H169</f>
        <v>0</v>
      </c>
      <c r="S169" s="214">
        <v>0</v>
      </c>
      <c r="T169" s="215">
        <f t="shared" ref="T169:T176" si="53">S169*H169</f>
        <v>0</v>
      </c>
      <c r="AR169" s="26" t="s">
        <v>1943</v>
      </c>
      <c r="AT169" s="26" t="s">
        <v>246</v>
      </c>
      <c r="AU169" s="26" t="s">
        <v>24</v>
      </c>
      <c r="AY169" s="26" t="s">
        <v>185</v>
      </c>
      <c r="BE169" s="216">
        <f t="shared" ref="BE169:BE176" si="54">IF(N169="základní",J169,0)</f>
        <v>0</v>
      </c>
      <c r="BF169" s="216">
        <f t="shared" ref="BF169:BF176" si="55">IF(N169="snížená",J169,0)</f>
        <v>0</v>
      </c>
      <c r="BG169" s="216">
        <f t="shared" ref="BG169:BG176" si="56">IF(N169="zákl. přenesená",J169,0)</f>
        <v>0</v>
      </c>
      <c r="BH169" s="216">
        <f t="shared" ref="BH169:BH176" si="57">IF(N169="sníž. přenesená",J169,0)</f>
        <v>0</v>
      </c>
      <c r="BI169" s="216">
        <f t="shared" ref="BI169:BI176" si="58">IF(N169="nulová",J169,0)</f>
        <v>0</v>
      </c>
      <c r="BJ169" s="26" t="s">
        <v>24</v>
      </c>
      <c r="BK169" s="216">
        <f t="shared" ref="BK169:BK176" si="59">ROUND(I169*H169,2)</f>
        <v>0</v>
      </c>
      <c r="BL169" s="26" t="s">
        <v>750</v>
      </c>
      <c r="BM169" s="26" t="s">
        <v>1266</v>
      </c>
    </row>
    <row r="170" spans="2:65" s="1" customFormat="1" ht="22.5" customHeight="1">
      <c r="B170" s="44"/>
      <c r="C170" s="257" t="s">
        <v>802</v>
      </c>
      <c r="D170" s="257" t="s">
        <v>246</v>
      </c>
      <c r="E170" s="258" t="s">
        <v>3370</v>
      </c>
      <c r="F170" s="259" t="s">
        <v>3371</v>
      </c>
      <c r="G170" s="260" t="s">
        <v>2054</v>
      </c>
      <c r="H170" s="261">
        <v>1</v>
      </c>
      <c r="I170" s="262"/>
      <c r="J170" s="263">
        <f t="shared" si="50"/>
        <v>0</v>
      </c>
      <c r="K170" s="259" t="s">
        <v>35</v>
      </c>
      <c r="L170" s="264"/>
      <c r="M170" s="265" t="s">
        <v>35</v>
      </c>
      <c r="N170" s="266" t="s">
        <v>50</v>
      </c>
      <c r="O170" s="45"/>
      <c r="P170" s="214">
        <f t="shared" si="51"/>
        <v>0</v>
      </c>
      <c r="Q170" s="214">
        <v>0</v>
      </c>
      <c r="R170" s="214">
        <f t="shared" si="52"/>
        <v>0</v>
      </c>
      <c r="S170" s="214">
        <v>0</v>
      </c>
      <c r="T170" s="215">
        <f t="shared" si="53"/>
        <v>0</v>
      </c>
      <c r="AR170" s="26" t="s">
        <v>1943</v>
      </c>
      <c r="AT170" s="26" t="s">
        <v>246</v>
      </c>
      <c r="AU170" s="26" t="s">
        <v>24</v>
      </c>
      <c r="AY170" s="26" t="s">
        <v>185</v>
      </c>
      <c r="BE170" s="216">
        <f t="shared" si="54"/>
        <v>0</v>
      </c>
      <c r="BF170" s="216">
        <f t="shared" si="55"/>
        <v>0</v>
      </c>
      <c r="BG170" s="216">
        <f t="shared" si="56"/>
        <v>0</v>
      </c>
      <c r="BH170" s="216">
        <f t="shared" si="57"/>
        <v>0</v>
      </c>
      <c r="BI170" s="216">
        <f t="shared" si="58"/>
        <v>0</v>
      </c>
      <c r="BJ170" s="26" t="s">
        <v>24</v>
      </c>
      <c r="BK170" s="216">
        <f t="shared" si="59"/>
        <v>0</v>
      </c>
      <c r="BL170" s="26" t="s">
        <v>750</v>
      </c>
      <c r="BM170" s="26" t="s">
        <v>1279</v>
      </c>
    </row>
    <row r="171" spans="2:65" s="1" customFormat="1" ht="22.5" customHeight="1">
      <c r="B171" s="44"/>
      <c r="C171" s="257" t="s">
        <v>807</v>
      </c>
      <c r="D171" s="257" t="s">
        <v>246</v>
      </c>
      <c r="E171" s="258" t="s">
        <v>3390</v>
      </c>
      <c r="F171" s="259" t="s">
        <v>3391</v>
      </c>
      <c r="G171" s="260" t="s">
        <v>2054</v>
      </c>
      <c r="H171" s="261">
        <v>1</v>
      </c>
      <c r="I171" s="262"/>
      <c r="J171" s="263">
        <f t="shared" si="50"/>
        <v>0</v>
      </c>
      <c r="K171" s="259" t="s">
        <v>35</v>
      </c>
      <c r="L171" s="264"/>
      <c r="M171" s="265" t="s">
        <v>35</v>
      </c>
      <c r="N171" s="266" t="s">
        <v>50</v>
      </c>
      <c r="O171" s="45"/>
      <c r="P171" s="214">
        <f t="shared" si="51"/>
        <v>0</v>
      </c>
      <c r="Q171" s="214">
        <v>0</v>
      </c>
      <c r="R171" s="214">
        <f t="shared" si="52"/>
        <v>0</v>
      </c>
      <c r="S171" s="214">
        <v>0</v>
      </c>
      <c r="T171" s="215">
        <f t="shared" si="53"/>
        <v>0</v>
      </c>
      <c r="AR171" s="26" t="s">
        <v>1943</v>
      </c>
      <c r="AT171" s="26" t="s">
        <v>246</v>
      </c>
      <c r="AU171" s="26" t="s">
        <v>24</v>
      </c>
      <c r="AY171" s="26" t="s">
        <v>185</v>
      </c>
      <c r="BE171" s="216">
        <f t="shared" si="54"/>
        <v>0</v>
      </c>
      <c r="BF171" s="216">
        <f t="shared" si="55"/>
        <v>0</v>
      </c>
      <c r="BG171" s="216">
        <f t="shared" si="56"/>
        <v>0</v>
      </c>
      <c r="BH171" s="216">
        <f t="shared" si="57"/>
        <v>0</v>
      </c>
      <c r="BI171" s="216">
        <f t="shared" si="58"/>
        <v>0</v>
      </c>
      <c r="BJ171" s="26" t="s">
        <v>24</v>
      </c>
      <c r="BK171" s="216">
        <f t="shared" si="59"/>
        <v>0</v>
      </c>
      <c r="BL171" s="26" t="s">
        <v>750</v>
      </c>
      <c r="BM171" s="26" t="s">
        <v>1294</v>
      </c>
    </row>
    <row r="172" spans="2:65" s="1" customFormat="1" ht="22.5" customHeight="1">
      <c r="B172" s="44"/>
      <c r="C172" s="257" t="s">
        <v>814</v>
      </c>
      <c r="D172" s="257" t="s">
        <v>246</v>
      </c>
      <c r="E172" s="258" t="s">
        <v>3374</v>
      </c>
      <c r="F172" s="259" t="s">
        <v>3375</v>
      </c>
      <c r="G172" s="260" t="s">
        <v>2054</v>
      </c>
      <c r="H172" s="261">
        <v>3</v>
      </c>
      <c r="I172" s="262"/>
      <c r="J172" s="263">
        <f t="shared" si="50"/>
        <v>0</v>
      </c>
      <c r="K172" s="259" t="s">
        <v>35</v>
      </c>
      <c r="L172" s="264"/>
      <c r="M172" s="265" t="s">
        <v>35</v>
      </c>
      <c r="N172" s="266" t="s">
        <v>50</v>
      </c>
      <c r="O172" s="45"/>
      <c r="P172" s="214">
        <f t="shared" si="51"/>
        <v>0</v>
      </c>
      <c r="Q172" s="214">
        <v>0</v>
      </c>
      <c r="R172" s="214">
        <f t="shared" si="52"/>
        <v>0</v>
      </c>
      <c r="S172" s="214">
        <v>0</v>
      </c>
      <c r="T172" s="215">
        <f t="shared" si="53"/>
        <v>0</v>
      </c>
      <c r="AR172" s="26" t="s">
        <v>1943</v>
      </c>
      <c r="AT172" s="26" t="s">
        <v>246</v>
      </c>
      <c r="AU172" s="26" t="s">
        <v>24</v>
      </c>
      <c r="AY172" s="26" t="s">
        <v>185</v>
      </c>
      <c r="BE172" s="216">
        <f t="shared" si="54"/>
        <v>0</v>
      </c>
      <c r="BF172" s="216">
        <f t="shared" si="55"/>
        <v>0</v>
      </c>
      <c r="BG172" s="216">
        <f t="shared" si="56"/>
        <v>0</v>
      </c>
      <c r="BH172" s="216">
        <f t="shared" si="57"/>
        <v>0</v>
      </c>
      <c r="BI172" s="216">
        <f t="shared" si="58"/>
        <v>0</v>
      </c>
      <c r="BJ172" s="26" t="s">
        <v>24</v>
      </c>
      <c r="BK172" s="216">
        <f t="shared" si="59"/>
        <v>0</v>
      </c>
      <c r="BL172" s="26" t="s">
        <v>750</v>
      </c>
      <c r="BM172" s="26" t="s">
        <v>1306</v>
      </c>
    </row>
    <row r="173" spans="2:65" s="1" customFormat="1" ht="22.5" customHeight="1">
      <c r="B173" s="44"/>
      <c r="C173" s="257" t="s">
        <v>821</v>
      </c>
      <c r="D173" s="257" t="s">
        <v>246</v>
      </c>
      <c r="E173" s="258" t="s">
        <v>3376</v>
      </c>
      <c r="F173" s="259" t="s">
        <v>3377</v>
      </c>
      <c r="G173" s="260" t="s">
        <v>2054</v>
      </c>
      <c r="H173" s="261">
        <v>2</v>
      </c>
      <c r="I173" s="262"/>
      <c r="J173" s="263">
        <f t="shared" si="50"/>
        <v>0</v>
      </c>
      <c r="K173" s="259" t="s">
        <v>35</v>
      </c>
      <c r="L173" s="264"/>
      <c r="M173" s="265" t="s">
        <v>35</v>
      </c>
      <c r="N173" s="266" t="s">
        <v>50</v>
      </c>
      <c r="O173" s="45"/>
      <c r="P173" s="214">
        <f t="shared" si="51"/>
        <v>0</v>
      </c>
      <c r="Q173" s="214">
        <v>0</v>
      </c>
      <c r="R173" s="214">
        <f t="shared" si="52"/>
        <v>0</v>
      </c>
      <c r="S173" s="214">
        <v>0</v>
      </c>
      <c r="T173" s="215">
        <f t="shared" si="53"/>
        <v>0</v>
      </c>
      <c r="AR173" s="26" t="s">
        <v>1943</v>
      </c>
      <c r="AT173" s="26" t="s">
        <v>246</v>
      </c>
      <c r="AU173" s="26" t="s">
        <v>24</v>
      </c>
      <c r="AY173" s="26" t="s">
        <v>185</v>
      </c>
      <c r="BE173" s="216">
        <f t="shared" si="54"/>
        <v>0</v>
      </c>
      <c r="BF173" s="216">
        <f t="shared" si="55"/>
        <v>0</v>
      </c>
      <c r="BG173" s="216">
        <f t="shared" si="56"/>
        <v>0</v>
      </c>
      <c r="BH173" s="216">
        <f t="shared" si="57"/>
        <v>0</v>
      </c>
      <c r="BI173" s="216">
        <f t="shared" si="58"/>
        <v>0</v>
      </c>
      <c r="BJ173" s="26" t="s">
        <v>24</v>
      </c>
      <c r="BK173" s="216">
        <f t="shared" si="59"/>
        <v>0</v>
      </c>
      <c r="BL173" s="26" t="s">
        <v>750</v>
      </c>
      <c r="BM173" s="26" t="s">
        <v>1319</v>
      </c>
    </row>
    <row r="174" spans="2:65" s="1" customFormat="1" ht="22.5" customHeight="1">
      <c r="B174" s="44"/>
      <c r="C174" s="257" t="s">
        <v>829</v>
      </c>
      <c r="D174" s="257" t="s">
        <v>246</v>
      </c>
      <c r="E174" s="258" t="s">
        <v>3380</v>
      </c>
      <c r="F174" s="259" t="s">
        <v>3381</v>
      </c>
      <c r="G174" s="260" t="s">
        <v>2054</v>
      </c>
      <c r="H174" s="261">
        <v>3</v>
      </c>
      <c r="I174" s="262"/>
      <c r="J174" s="263">
        <f t="shared" si="50"/>
        <v>0</v>
      </c>
      <c r="K174" s="259" t="s">
        <v>35</v>
      </c>
      <c r="L174" s="264"/>
      <c r="M174" s="265" t="s">
        <v>35</v>
      </c>
      <c r="N174" s="266" t="s">
        <v>50</v>
      </c>
      <c r="O174" s="45"/>
      <c r="P174" s="214">
        <f t="shared" si="51"/>
        <v>0</v>
      </c>
      <c r="Q174" s="214">
        <v>0</v>
      </c>
      <c r="R174" s="214">
        <f t="shared" si="52"/>
        <v>0</v>
      </c>
      <c r="S174" s="214">
        <v>0</v>
      </c>
      <c r="T174" s="215">
        <f t="shared" si="53"/>
        <v>0</v>
      </c>
      <c r="AR174" s="26" t="s">
        <v>1943</v>
      </c>
      <c r="AT174" s="26" t="s">
        <v>246</v>
      </c>
      <c r="AU174" s="26" t="s">
        <v>24</v>
      </c>
      <c r="AY174" s="26" t="s">
        <v>185</v>
      </c>
      <c r="BE174" s="216">
        <f t="shared" si="54"/>
        <v>0</v>
      </c>
      <c r="BF174" s="216">
        <f t="shared" si="55"/>
        <v>0</v>
      </c>
      <c r="BG174" s="216">
        <f t="shared" si="56"/>
        <v>0</v>
      </c>
      <c r="BH174" s="216">
        <f t="shared" si="57"/>
        <v>0</v>
      </c>
      <c r="BI174" s="216">
        <f t="shared" si="58"/>
        <v>0</v>
      </c>
      <c r="BJ174" s="26" t="s">
        <v>24</v>
      </c>
      <c r="BK174" s="216">
        <f t="shared" si="59"/>
        <v>0</v>
      </c>
      <c r="BL174" s="26" t="s">
        <v>750</v>
      </c>
      <c r="BM174" s="26" t="s">
        <v>1327</v>
      </c>
    </row>
    <row r="175" spans="2:65" s="1" customFormat="1" ht="22.5" customHeight="1">
      <c r="B175" s="44"/>
      <c r="C175" s="257" t="s">
        <v>834</v>
      </c>
      <c r="D175" s="257" t="s">
        <v>246</v>
      </c>
      <c r="E175" s="258" t="s">
        <v>3378</v>
      </c>
      <c r="F175" s="259" t="s">
        <v>3379</v>
      </c>
      <c r="G175" s="260" t="s">
        <v>2054</v>
      </c>
      <c r="H175" s="261">
        <v>1</v>
      </c>
      <c r="I175" s="262"/>
      <c r="J175" s="263">
        <f t="shared" si="50"/>
        <v>0</v>
      </c>
      <c r="K175" s="259" t="s">
        <v>35</v>
      </c>
      <c r="L175" s="264"/>
      <c r="M175" s="265" t="s">
        <v>35</v>
      </c>
      <c r="N175" s="266" t="s">
        <v>50</v>
      </c>
      <c r="O175" s="45"/>
      <c r="P175" s="214">
        <f t="shared" si="51"/>
        <v>0</v>
      </c>
      <c r="Q175" s="214">
        <v>0</v>
      </c>
      <c r="R175" s="214">
        <f t="shared" si="52"/>
        <v>0</v>
      </c>
      <c r="S175" s="214">
        <v>0</v>
      </c>
      <c r="T175" s="215">
        <f t="shared" si="53"/>
        <v>0</v>
      </c>
      <c r="AR175" s="26" t="s">
        <v>1943</v>
      </c>
      <c r="AT175" s="26" t="s">
        <v>246</v>
      </c>
      <c r="AU175" s="26" t="s">
        <v>24</v>
      </c>
      <c r="AY175" s="26" t="s">
        <v>185</v>
      </c>
      <c r="BE175" s="216">
        <f t="shared" si="54"/>
        <v>0</v>
      </c>
      <c r="BF175" s="216">
        <f t="shared" si="55"/>
        <v>0</v>
      </c>
      <c r="BG175" s="216">
        <f t="shared" si="56"/>
        <v>0</v>
      </c>
      <c r="BH175" s="216">
        <f t="shared" si="57"/>
        <v>0</v>
      </c>
      <c r="BI175" s="216">
        <f t="shared" si="58"/>
        <v>0</v>
      </c>
      <c r="BJ175" s="26" t="s">
        <v>24</v>
      </c>
      <c r="BK175" s="216">
        <f t="shared" si="59"/>
        <v>0</v>
      </c>
      <c r="BL175" s="26" t="s">
        <v>750</v>
      </c>
      <c r="BM175" s="26" t="s">
        <v>1344</v>
      </c>
    </row>
    <row r="176" spans="2:65" s="1" customFormat="1" ht="22.5" customHeight="1">
      <c r="B176" s="44"/>
      <c r="C176" s="205" t="s">
        <v>839</v>
      </c>
      <c r="D176" s="205" t="s">
        <v>187</v>
      </c>
      <c r="E176" s="206" t="s">
        <v>24</v>
      </c>
      <c r="F176" s="207" t="s">
        <v>3256</v>
      </c>
      <c r="G176" s="208" t="s">
        <v>2054</v>
      </c>
      <c r="H176" s="209">
        <v>1</v>
      </c>
      <c r="I176" s="210"/>
      <c r="J176" s="211">
        <f t="shared" si="50"/>
        <v>0</v>
      </c>
      <c r="K176" s="207" t="s">
        <v>35</v>
      </c>
      <c r="L176" s="64"/>
      <c r="M176" s="212" t="s">
        <v>35</v>
      </c>
      <c r="N176" s="213" t="s">
        <v>50</v>
      </c>
      <c r="O176" s="45"/>
      <c r="P176" s="214">
        <f t="shared" si="51"/>
        <v>0</v>
      </c>
      <c r="Q176" s="214">
        <v>0</v>
      </c>
      <c r="R176" s="214">
        <f t="shared" si="52"/>
        <v>0</v>
      </c>
      <c r="S176" s="214">
        <v>0</v>
      </c>
      <c r="T176" s="215">
        <f t="shared" si="53"/>
        <v>0</v>
      </c>
      <c r="AR176" s="26" t="s">
        <v>750</v>
      </c>
      <c r="AT176" s="26" t="s">
        <v>187</v>
      </c>
      <c r="AU176" s="26" t="s">
        <v>24</v>
      </c>
      <c r="AY176" s="26" t="s">
        <v>185</v>
      </c>
      <c r="BE176" s="216">
        <f t="shared" si="54"/>
        <v>0</v>
      </c>
      <c r="BF176" s="216">
        <f t="shared" si="55"/>
        <v>0</v>
      </c>
      <c r="BG176" s="216">
        <f t="shared" si="56"/>
        <v>0</v>
      </c>
      <c r="BH176" s="216">
        <f t="shared" si="57"/>
        <v>0</v>
      </c>
      <c r="BI176" s="216">
        <f t="shared" si="58"/>
        <v>0</v>
      </c>
      <c r="BJ176" s="26" t="s">
        <v>24</v>
      </c>
      <c r="BK176" s="216">
        <f t="shared" si="59"/>
        <v>0</v>
      </c>
      <c r="BL176" s="26" t="s">
        <v>750</v>
      </c>
      <c r="BM176" s="26" t="s">
        <v>1355</v>
      </c>
    </row>
    <row r="177" spans="2:65" s="11" customFormat="1" ht="37.35" customHeight="1">
      <c r="B177" s="188"/>
      <c r="C177" s="189"/>
      <c r="D177" s="202" t="s">
        <v>78</v>
      </c>
      <c r="E177" s="287" t="s">
        <v>3392</v>
      </c>
      <c r="F177" s="287" t="s">
        <v>3393</v>
      </c>
      <c r="G177" s="189"/>
      <c r="H177" s="189"/>
      <c r="I177" s="192"/>
      <c r="J177" s="288">
        <f>BK177</f>
        <v>0</v>
      </c>
      <c r="K177" s="189"/>
      <c r="L177" s="194"/>
      <c r="M177" s="195"/>
      <c r="N177" s="196"/>
      <c r="O177" s="196"/>
      <c r="P177" s="197">
        <f>SUM(P178:P182)</f>
        <v>0</v>
      </c>
      <c r="Q177" s="196"/>
      <c r="R177" s="197">
        <f>SUM(R178:R182)</f>
        <v>0</v>
      </c>
      <c r="S177" s="196"/>
      <c r="T177" s="198">
        <f>SUM(T178:T182)</f>
        <v>0</v>
      </c>
      <c r="AR177" s="199" t="s">
        <v>192</v>
      </c>
      <c r="AT177" s="200" t="s">
        <v>78</v>
      </c>
      <c r="AU177" s="200" t="s">
        <v>79</v>
      </c>
      <c r="AY177" s="199" t="s">
        <v>185</v>
      </c>
      <c r="BK177" s="201">
        <f>SUM(BK178:BK182)</f>
        <v>0</v>
      </c>
    </row>
    <row r="178" spans="2:65" s="1" customFormat="1" ht="22.5" customHeight="1">
      <c r="B178" s="44"/>
      <c r="C178" s="205" t="s">
        <v>852</v>
      </c>
      <c r="D178" s="205" t="s">
        <v>187</v>
      </c>
      <c r="E178" s="206" t="s">
        <v>3394</v>
      </c>
      <c r="F178" s="207" t="s">
        <v>3315</v>
      </c>
      <c r="G178" s="208" t="s">
        <v>1629</v>
      </c>
      <c r="H178" s="209">
        <v>1</v>
      </c>
      <c r="I178" s="210"/>
      <c r="J178" s="211">
        <f>ROUND(I178*H178,2)</f>
        <v>0</v>
      </c>
      <c r="K178" s="207" t="s">
        <v>35</v>
      </c>
      <c r="L178" s="64"/>
      <c r="M178" s="212" t="s">
        <v>35</v>
      </c>
      <c r="N178" s="213" t="s">
        <v>50</v>
      </c>
      <c r="O178" s="45"/>
      <c r="P178" s="214">
        <f>O178*H178</f>
        <v>0</v>
      </c>
      <c r="Q178" s="214">
        <v>0</v>
      </c>
      <c r="R178" s="214">
        <f>Q178*H178</f>
        <v>0</v>
      </c>
      <c r="S178" s="214">
        <v>0</v>
      </c>
      <c r="T178" s="215">
        <f>S178*H178</f>
        <v>0</v>
      </c>
      <c r="AR178" s="26" t="s">
        <v>750</v>
      </c>
      <c r="AT178" s="26" t="s">
        <v>187</v>
      </c>
      <c r="AU178" s="26" t="s">
        <v>24</v>
      </c>
      <c r="AY178" s="26" t="s">
        <v>185</v>
      </c>
      <c r="BE178" s="216">
        <f>IF(N178="základní",J178,0)</f>
        <v>0</v>
      </c>
      <c r="BF178" s="216">
        <f>IF(N178="snížená",J178,0)</f>
        <v>0</v>
      </c>
      <c r="BG178" s="216">
        <f>IF(N178="zákl. přenesená",J178,0)</f>
        <v>0</v>
      </c>
      <c r="BH178" s="216">
        <f>IF(N178="sníž. přenesená",J178,0)</f>
        <v>0</v>
      </c>
      <c r="BI178" s="216">
        <f>IF(N178="nulová",J178,0)</f>
        <v>0</v>
      </c>
      <c r="BJ178" s="26" t="s">
        <v>24</v>
      </c>
      <c r="BK178" s="216">
        <f>ROUND(I178*H178,2)</f>
        <v>0</v>
      </c>
      <c r="BL178" s="26" t="s">
        <v>750</v>
      </c>
      <c r="BM178" s="26" t="s">
        <v>3395</v>
      </c>
    </row>
    <row r="179" spans="2:65" s="1" customFormat="1" ht="22.5" customHeight="1">
      <c r="B179" s="44"/>
      <c r="C179" s="205" t="s">
        <v>857</v>
      </c>
      <c r="D179" s="205" t="s">
        <v>187</v>
      </c>
      <c r="E179" s="206" t="s">
        <v>3396</v>
      </c>
      <c r="F179" s="207" t="s">
        <v>3397</v>
      </c>
      <c r="G179" s="208" t="s">
        <v>1629</v>
      </c>
      <c r="H179" s="209">
        <v>1</v>
      </c>
      <c r="I179" s="210"/>
      <c r="J179" s="211">
        <f>ROUND(I179*H179,2)</f>
        <v>0</v>
      </c>
      <c r="K179" s="207" t="s">
        <v>35</v>
      </c>
      <c r="L179" s="64"/>
      <c r="M179" s="212" t="s">
        <v>35</v>
      </c>
      <c r="N179" s="213" t="s">
        <v>50</v>
      </c>
      <c r="O179" s="45"/>
      <c r="P179" s="214">
        <f>O179*H179</f>
        <v>0</v>
      </c>
      <c r="Q179" s="214">
        <v>0</v>
      </c>
      <c r="R179" s="214">
        <f>Q179*H179</f>
        <v>0</v>
      </c>
      <c r="S179" s="214">
        <v>0</v>
      </c>
      <c r="T179" s="215">
        <f>S179*H179</f>
        <v>0</v>
      </c>
      <c r="AR179" s="26" t="s">
        <v>750</v>
      </c>
      <c r="AT179" s="26" t="s">
        <v>187</v>
      </c>
      <c r="AU179" s="26" t="s">
        <v>24</v>
      </c>
      <c r="AY179" s="26" t="s">
        <v>185</v>
      </c>
      <c r="BE179" s="216">
        <f>IF(N179="základní",J179,0)</f>
        <v>0</v>
      </c>
      <c r="BF179" s="216">
        <f>IF(N179="snížená",J179,0)</f>
        <v>0</v>
      </c>
      <c r="BG179" s="216">
        <f>IF(N179="zákl. přenesená",J179,0)</f>
        <v>0</v>
      </c>
      <c r="BH179" s="216">
        <f>IF(N179="sníž. přenesená",J179,0)</f>
        <v>0</v>
      </c>
      <c r="BI179" s="216">
        <f>IF(N179="nulová",J179,0)</f>
        <v>0</v>
      </c>
      <c r="BJ179" s="26" t="s">
        <v>24</v>
      </c>
      <c r="BK179" s="216">
        <f>ROUND(I179*H179,2)</f>
        <v>0</v>
      </c>
      <c r="BL179" s="26" t="s">
        <v>750</v>
      </c>
      <c r="BM179" s="26" t="s">
        <v>3398</v>
      </c>
    </row>
    <row r="180" spans="2:65" s="1" customFormat="1" ht="22.5" customHeight="1">
      <c r="B180" s="44"/>
      <c r="C180" s="205" t="s">
        <v>864</v>
      </c>
      <c r="D180" s="205" t="s">
        <v>187</v>
      </c>
      <c r="E180" s="206" t="s">
        <v>3399</v>
      </c>
      <c r="F180" s="207" t="s">
        <v>3400</v>
      </c>
      <c r="G180" s="208" t="s">
        <v>1629</v>
      </c>
      <c r="H180" s="209">
        <v>1</v>
      </c>
      <c r="I180" s="210"/>
      <c r="J180" s="211">
        <f>ROUND(I180*H180,2)</f>
        <v>0</v>
      </c>
      <c r="K180" s="207" t="s">
        <v>35</v>
      </c>
      <c r="L180" s="64"/>
      <c r="M180" s="212" t="s">
        <v>35</v>
      </c>
      <c r="N180" s="213" t="s">
        <v>50</v>
      </c>
      <c r="O180" s="45"/>
      <c r="P180" s="214">
        <f>O180*H180</f>
        <v>0</v>
      </c>
      <c r="Q180" s="214">
        <v>0</v>
      </c>
      <c r="R180" s="214">
        <f>Q180*H180</f>
        <v>0</v>
      </c>
      <c r="S180" s="214">
        <v>0</v>
      </c>
      <c r="T180" s="215">
        <f>S180*H180</f>
        <v>0</v>
      </c>
      <c r="AR180" s="26" t="s">
        <v>750</v>
      </c>
      <c r="AT180" s="26" t="s">
        <v>187</v>
      </c>
      <c r="AU180" s="26" t="s">
        <v>24</v>
      </c>
      <c r="AY180" s="26" t="s">
        <v>185</v>
      </c>
      <c r="BE180" s="216">
        <f>IF(N180="základní",J180,0)</f>
        <v>0</v>
      </c>
      <c r="BF180" s="216">
        <f>IF(N180="snížená",J180,0)</f>
        <v>0</v>
      </c>
      <c r="BG180" s="216">
        <f>IF(N180="zákl. přenesená",J180,0)</f>
        <v>0</v>
      </c>
      <c r="BH180" s="216">
        <f>IF(N180="sníž. přenesená",J180,0)</f>
        <v>0</v>
      </c>
      <c r="BI180" s="216">
        <f>IF(N180="nulová",J180,0)</f>
        <v>0</v>
      </c>
      <c r="BJ180" s="26" t="s">
        <v>24</v>
      </c>
      <c r="BK180" s="216">
        <f>ROUND(I180*H180,2)</f>
        <v>0</v>
      </c>
      <c r="BL180" s="26" t="s">
        <v>750</v>
      </c>
      <c r="BM180" s="26" t="s">
        <v>3401</v>
      </c>
    </row>
    <row r="181" spans="2:65" s="1" customFormat="1" ht="22.5" customHeight="1">
      <c r="B181" s="44"/>
      <c r="C181" s="205" t="s">
        <v>868</v>
      </c>
      <c r="D181" s="205" t="s">
        <v>187</v>
      </c>
      <c r="E181" s="206" t="s">
        <v>3402</v>
      </c>
      <c r="F181" s="207" t="s">
        <v>3403</v>
      </c>
      <c r="G181" s="208" t="s">
        <v>1629</v>
      </c>
      <c r="H181" s="209">
        <v>1</v>
      </c>
      <c r="I181" s="210"/>
      <c r="J181" s="211">
        <f>ROUND(I181*H181,2)</f>
        <v>0</v>
      </c>
      <c r="K181" s="207" t="s">
        <v>35</v>
      </c>
      <c r="L181" s="64"/>
      <c r="M181" s="212" t="s">
        <v>35</v>
      </c>
      <c r="N181" s="213" t="s">
        <v>50</v>
      </c>
      <c r="O181" s="45"/>
      <c r="P181" s="214">
        <f>O181*H181</f>
        <v>0</v>
      </c>
      <c r="Q181" s="214">
        <v>0</v>
      </c>
      <c r="R181" s="214">
        <f>Q181*H181</f>
        <v>0</v>
      </c>
      <c r="S181" s="214">
        <v>0</v>
      </c>
      <c r="T181" s="215">
        <f>S181*H181</f>
        <v>0</v>
      </c>
      <c r="AR181" s="26" t="s">
        <v>750</v>
      </c>
      <c r="AT181" s="26" t="s">
        <v>187</v>
      </c>
      <c r="AU181" s="26" t="s">
        <v>24</v>
      </c>
      <c r="AY181" s="26" t="s">
        <v>185</v>
      </c>
      <c r="BE181" s="216">
        <f>IF(N181="základní",J181,0)</f>
        <v>0</v>
      </c>
      <c r="BF181" s="216">
        <f>IF(N181="snížená",J181,0)</f>
        <v>0</v>
      </c>
      <c r="BG181" s="216">
        <f>IF(N181="zákl. přenesená",J181,0)</f>
        <v>0</v>
      </c>
      <c r="BH181" s="216">
        <f>IF(N181="sníž. přenesená",J181,0)</f>
        <v>0</v>
      </c>
      <c r="BI181" s="216">
        <f>IF(N181="nulová",J181,0)</f>
        <v>0</v>
      </c>
      <c r="BJ181" s="26" t="s">
        <v>24</v>
      </c>
      <c r="BK181" s="216">
        <f>ROUND(I181*H181,2)</f>
        <v>0</v>
      </c>
      <c r="BL181" s="26" t="s">
        <v>750</v>
      </c>
      <c r="BM181" s="26" t="s">
        <v>3404</v>
      </c>
    </row>
    <row r="182" spans="2:65" s="1" customFormat="1" ht="22.5" customHeight="1">
      <c r="B182" s="44"/>
      <c r="C182" s="205" t="s">
        <v>872</v>
      </c>
      <c r="D182" s="205" t="s">
        <v>187</v>
      </c>
      <c r="E182" s="206" t="s">
        <v>3405</v>
      </c>
      <c r="F182" s="207" t="s">
        <v>3403</v>
      </c>
      <c r="G182" s="208" t="s">
        <v>1629</v>
      </c>
      <c r="H182" s="209">
        <v>1</v>
      </c>
      <c r="I182" s="210"/>
      <c r="J182" s="211">
        <f>ROUND(I182*H182,2)</f>
        <v>0</v>
      </c>
      <c r="K182" s="207" t="s">
        <v>35</v>
      </c>
      <c r="L182" s="64"/>
      <c r="M182" s="212" t="s">
        <v>35</v>
      </c>
      <c r="N182" s="289" t="s">
        <v>50</v>
      </c>
      <c r="O182" s="283"/>
      <c r="P182" s="290">
        <f>O182*H182</f>
        <v>0</v>
      </c>
      <c r="Q182" s="290">
        <v>0</v>
      </c>
      <c r="R182" s="290">
        <f>Q182*H182</f>
        <v>0</v>
      </c>
      <c r="S182" s="290">
        <v>0</v>
      </c>
      <c r="T182" s="291">
        <f>S182*H182</f>
        <v>0</v>
      </c>
      <c r="AR182" s="26" t="s">
        <v>750</v>
      </c>
      <c r="AT182" s="26" t="s">
        <v>187</v>
      </c>
      <c r="AU182" s="26" t="s">
        <v>24</v>
      </c>
      <c r="AY182" s="26" t="s">
        <v>185</v>
      </c>
      <c r="BE182" s="216">
        <f>IF(N182="základní",J182,0)</f>
        <v>0</v>
      </c>
      <c r="BF182" s="216">
        <f>IF(N182="snížená",J182,0)</f>
        <v>0</v>
      </c>
      <c r="BG182" s="216">
        <f>IF(N182="zákl. přenesená",J182,0)</f>
        <v>0</v>
      </c>
      <c r="BH182" s="216">
        <f>IF(N182="sníž. přenesená",J182,0)</f>
        <v>0</v>
      </c>
      <c r="BI182" s="216">
        <f>IF(N182="nulová",J182,0)</f>
        <v>0</v>
      </c>
      <c r="BJ182" s="26" t="s">
        <v>24</v>
      </c>
      <c r="BK182" s="216">
        <f>ROUND(I182*H182,2)</f>
        <v>0</v>
      </c>
      <c r="BL182" s="26" t="s">
        <v>750</v>
      </c>
      <c r="BM182" s="26" t="s">
        <v>3406</v>
      </c>
    </row>
    <row r="183" spans="2:65" s="1" customFormat="1" ht="6.95" customHeight="1">
      <c r="B183" s="59"/>
      <c r="C183" s="60"/>
      <c r="D183" s="60"/>
      <c r="E183" s="60"/>
      <c r="F183" s="60"/>
      <c r="G183" s="60"/>
      <c r="H183" s="60"/>
      <c r="I183" s="151"/>
      <c r="J183" s="60"/>
      <c r="K183" s="60"/>
      <c r="L183" s="64"/>
    </row>
  </sheetData>
  <sheetProtection password="CC35" sheet="1" objects="1" scenarios="1" formatCells="0" formatColumns="0" formatRows="0" sort="0" autoFilter="0"/>
  <autoFilter ref="C88:K182"/>
  <mergeCells count="12">
    <mergeCell ref="G1:H1"/>
    <mergeCell ref="L2:V2"/>
    <mergeCell ref="E49:H49"/>
    <mergeCell ref="E51:H51"/>
    <mergeCell ref="E77:H77"/>
    <mergeCell ref="E79:H79"/>
    <mergeCell ref="E81:H81"/>
    <mergeCell ref="E7:H7"/>
    <mergeCell ref="E9:H9"/>
    <mergeCell ref="E11:H11"/>
    <mergeCell ref="E26:H26"/>
    <mergeCell ref="E47:H47"/>
  </mergeCells>
  <hyperlinks>
    <hyperlink ref="F1:G1" location="C2" display="1) Krycí list soupisu"/>
    <hyperlink ref="G1:H1" location="C58" display="2) Rekapitulace"/>
    <hyperlink ref="J1" location="C8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BR18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122</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2879</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3407</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3408</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ROUND(J98,2)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ROUND(SUM(BE98:BE187), 2)</f>
        <v>0</v>
      </c>
      <c r="G32" s="45"/>
      <c r="H32" s="45"/>
      <c r="I32" s="143">
        <v>0.21</v>
      </c>
      <c r="J32" s="142">
        <f>ROUND(ROUND((SUM(BE98:BE187)), 2)*I32, 2)</f>
        <v>0</v>
      </c>
      <c r="K32" s="48"/>
    </row>
    <row r="33" spans="2:11" s="1" customFormat="1" ht="14.45" customHeight="1">
      <c r="B33" s="44"/>
      <c r="C33" s="45"/>
      <c r="D33" s="45"/>
      <c r="E33" s="52" t="s">
        <v>51</v>
      </c>
      <c r="F33" s="142">
        <f>ROUND(SUM(BF98:BF187), 2)</f>
        <v>0</v>
      </c>
      <c r="G33" s="45"/>
      <c r="H33" s="45"/>
      <c r="I33" s="143">
        <v>0.15</v>
      </c>
      <c r="J33" s="142">
        <f>ROUND(ROUND((SUM(BF98:BF187)), 2)*I33, 2)</f>
        <v>0</v>
      </c>
      <c r="K33" s="48"/>
    </row>
    <row r="34" spans="2:11" s="1" customFormat="1" ht="14.45" hidden="1" customHeight="1">
      <c r="B34" s="44"/>
      <c r="C34" s="45"/>
      <c r="D34" s="45"/>
      <c r="E34" s="52" t="s">
        <v>52</v>
      </c>
      <c r="F34" s="142">
        <f>ROUND(SUM(BG98:BG187), 2)</f>
        <v>0</v>
      </c>
      <c r="G34" s="45"/>
      <c r="H34" s="45"/>
      <c r="I34" s="143">
        <v>0.21</v>
      </c>
      <c r="J34" s="142">
        <v>0</v>
      </c>
      <c r="K34" s="48"/>
    </row>
    <row r="35" spans="2:11" s="1" customFormat="1" ht="14.45" hidden="1" customHeight="1">
      <c r="B35" s="44"/>
      <c r="C35" s="45"/>
      <c r="D35" s="45"/>
      <c r="E35" s="52" t="s">
        <v>53</v>
      </c>
      <c r="F35" s="142">
        <f>ROUND(SUM(BH98:BH187), 2)</f>
        <v>0</v>
      </c>
      <c r="G35" s="45"/>
      <c r="H35" s="45"/>
      <c r="I35" s="143">
        <v>0.15</v>
      </c>
      <c r="J35" s="142">
        <v>0</v>
      </c>
      <c r="K35" s="48"/>
    </row>
    <row r="36" spans="2:11" s="1" customFormat="1" ht="14.45" hidden="1" customHeight="1">
      <c r="B36" s="44"/>
      <c r="C36" s="45"/>
      <c r="D36" s="45"/>
      <c r="E36" s="52" t="s">
        <v>54</v>
      </c>
      <c r="F36" s="142">
        <f>ROUND(SUM(BI98:BI187),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2879</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2.3 - Plynovod a topení</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 xml:space="preserve">Chabařovice,Husovo náměstí 1 </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J98</f>
        <v>0</v>
      </c>
      <c r="K60" s="48"/>
      <c r="AU60" s="26" t="s">
        <v>142</v>
      </c>
    </row>
    <row r="61" spans="2:47" s="8" customFormat="1" ht="24.95" customHeight="1">
      <c r="B61" s="161"/>
      <c r="C61" s="162"/>
      <c r="D61" s="163" t="s">
        <v>3409</v>
      </c>
      <c r="E61" s="164"/>
      <c r="F61" s="164"/>
      <c r="G61" s="164"/>
      <c r="H61" s="164"/>
      <c r="I61" s="165"/>
      <c r="J61" s="166">
        <f>J99</f>
        <v>0</v>
      </c>
      <c r="K61" s="167"/>
    </row>
    <row r="62" spans="2:47" s="9" customFormat="1" ht="19.899999999999999" customHeight="1">
      <c r="B62" s="168"/>
      <c r="C62" s="169"/>
      <c r="D62" s="170" t="s">
        <v>3410</v>
      </c>
      <c r="E62" s="171"/>
      <c r="F62" s="171"/>
      <c r="G62" s="171"/>
      <c r="H62" s="171"/>
      <c r="I62" s="172"/>
      <c r="J62" s="173">
        <f>J100</f>
        <v>0</v>
      </c>
      <c r="K62" s="174"/>
    </row>
    <row r="63" spans="2:47" s="9" customFormat="1" ht="14.85" customHeight="1">
      <c r="B63" s="168"/>
      <c r="C63" s="169"/>
      <c r="D63" s="170" t="s">
        <v>3411</v>
      </c>
      <c r="E63" s="171"/>
      <c r="F63" s="171"/>
      <c r="G63" s="171"/>
      <c r="H63" s="171"/>
      <c r="I63" s="172"/>
      <c r="J63" s="173">
        <f>J101</f>
        <v>0</v>
      </c>
      <c r="K63" s="174"/>
    </row>
    <row r="64" spans="2:47" s="9" customFormat="1" ht="14.85" customHeight="1">
      <c r="B64" s="168"/>
      <c r="C64" s="169"/>
      <c r="D64" s="170" t="s">
        <v>3412</v>
      </c>
      <c r="E64" s="171"/>
      <c r="F64" s="171"/>
      <c r="G64" s="171"/>
      <c r="H64" s="171"/>
      <c r="I64" s="172"/>
      <c r="J64" s="173">
        <f>J106</f>
        <v>0</v>
      </c>
      <c r="K64" s="174"/>
    </row>
    <row r="65" spans="2:11" s="9" customFormat="1" ht="19.899999999999999" customHeight="1">
      <c r="B65" s="168"/>
      <c r="C65" s="169"/>
      <c r="D65" s="170" t="s">
        <v>3413</v>
      </c>
      <c r="E65" s="171"/>
      <c r="F65" s="171"/>
      <c r="G65" s="171"/>
      <c r="H65" s="171"/>
      <c r="I65" s="172"/>
      <c r="J65" s="173">
        <f>J108</f>
        <v>0</v>
      </c>
      <c r="K65" s="174"/>
    </row>
    <row r="66" spans="2:11" s="9" customFormat="1" ht="14.85" customHeight="1">
      <c r="B66" s="168"/>
      <c r="C66" s="169"/>
      <c r="D66" s="170" t="s">
        <v>3414</v>
      </c>
      <c r="E66" s="171"/>
      <c r="F66" s="171"/>
      <c r="G66" s="171"/>
      <c r="H66" s="171"/>
      <c r="I66" s="172"/>
      <c r="J66" s="173">
        <f>J109</f>
        <v>0</v>
      </c>
      <c r="K66" s="174"/>
    </row>
    <row r="67" spans="2:11" s="9" customFormat="1" ht="19.899999999999999" customHeight="1">
      <c r="B67" s="168"/>
      <c r="C67" s="169"/>
      <c r="D67" s="170" t="s">
        <v>3415</v>
      </c>
      <c r="E67" s="171"/>
      <c r="F67" s="171"/>
      <c r="G67" s="171"/>
      <c r="H67" s="171"/>
      <c r="I67" s="172"/>
      <c r="J67" s="173">
        <f>J131</f>
        <v>0</v>
      </c>
      <c r="K67" s="174"/>
    </row>
    <row r="68" spans="2:11" s="9" customFormat="1" ht="14.85" customHeight="1">
      <c r="B68" s="168"/>
      <c r="C68" s="169"/>
      <c r="D68" s="170" t="s">
        <v>3416</v>
      </c>
      <c r="E68" s="171"/>
      <c r="F68" s="171"/>
      <c r="G68" s="171"/>
      <c r="H68" s="171"/>
      <c r="I68" s="172"/>
      <c r="J68" s="173">
        <f>J132</f>
        <v>0</v>
      </c>
      <c r="K68" s="174"/>
    </row>
    <row r="69" spans="2:11" s="9" customFormat="1" ht="14.85" customHeight="1">
      <c r="B69" s="168"/>
      <c r="C69" s="169"/>
      <c r="D69" s="170" t="s">
        <v>3417</v>
      </c>
      <c r="E69" s="171"/>
      <c r="F69" s="171"/>
      <c r="G69" s="171"/>
      <c r="H69" s="171"/>
      <c r="I69" s="172"/>
      <c r="J69" s="173">
        <f>J146</f>
        <v>0</v>
      </c>
      <c r="K69" s="174"/>
    </row>
    <row r="70" spans="2:11" s="9" customFormat="1" ht="21.75" customHeight="1">
      <c r="B70" s="168"/>
      <c r="C70" s="169"/>
      <c r="D70" s="170" t="s">
        <v>3418</v>
      </c>
      <c r="E70" s="171"/>
      <c r="F70" s="171"/>
      <c r="G70" s="171"/>
      <c r="H70" s="171"/>
      <c r="I70" s="172"/>
      <c r="J70" s="173">
        <f>J154</f>
        <v>0</v>
      </c>
      <c r="K70" s="174"/>
    </row>
    <row r="71" spans="2:11" s="9" customFormat="1" ht="14.85" customHeight="1">
      <c r="B71" s="168"/>
      <c r="C71" s="169"/>
      <c r="D71" s="170" t="s">
        <v>3419</v>
      </c>
      <c r="E71" s="171"/>
      <c r="F71" s="171"/>
      <c r="G71" s="171"/>
      <c r="H71" s="171"/>
      <c r="I71" s="172"/>
      <c r="J71" s="173">
        <f>J166</f>
        <v>0</v>
      </c>
      <c r="K71" s="174"/>
    </row>
    <row r="72" spans="2:11" s="9" customFormat="1" ht="14.85" customHeight="1">
      <c r="B72" s="168"/>
      <c r="C72" s="169"/>
      <c r="D72" s="170" t="s">
        <v>3420</v>
      </c>
      <c r="E72" s="171"/>
      <c r="F72" s="171"/>
      <c r="G72" s="171"/>
      <c r="H72" s="171"/>
      <c r="I72" s="172"/>
      <c r="J72" s="173">
        <f>J172</f>
        <v>0</v>
      </c>
      <c r="K72" s="174"/>
    </row>
    <row r="73" spans="2:11" s="9" customFormat="1" ht="14.85" customHeight="1">
      <c r="B73" s="168"/>
      <c r="C73" s="169"/>
      <c r="D73" s="170" t="s">
        <v>3421</v>
      </c>
      <c r="E73" s="171"/>
      <c r="F73" s="171"/>
      <c r="G73" s="171"/>
      <c r="H73" s="171"/>
      <c r="I73" s="172"/>
      <c r="J73" s="173">
        <f>J179</f>
        <v>0</v>
      </c>
      <c r="K73" s="174"/>
    </row>
    <row r="74" spans="2:11" s="9" customFormat="1" ht="14.85" customHeight="1">
      <c r="B74" s="168"/>
      <c r="C74" s="169"/>
      <c r="D74" s="170" t="s">
        <v>3419</v>
      </c>
      <c r="E74" s="171"/>
      <c r="F74" s="171"/>
      <c r="G74" s="171"/>
      <c r="H74" s="171"/>
      <c r="I74" s="172"/>
      <c r="J74" s="173">
        <f>J182</f>
        <v>0</v>
      </c>
      <c r="K74" s="174"/>
    </row>
    <row r="75" spans="2:11" s="9" customFormat="1" ht="19.899999999999999" customHeight="1">
      <c r="B75" s="168"/>
      <c r="C75" s="169"/>
      <c r="D75" s="170" t="s">
        <v>3422</v>
      </c>
      <c r="E75" s="171"/>
      <c r="F75" s="171"/>
      <c r="G75" s="171"/>
      <c r="H75" s="171"/>
      <c r="I75" s="172"/>
      <c r="J75" s="173">
        <f>J184</f>
        <v>0</v>
      </c>
      <c r="K75" s="174"/>
    </row>
    <row r="76" spans="2:11" s="9" customFormat="1" ht="14.85" customHeight="1">
      <c r="B76" s="168"/>
      <c r="C76" s="169"/>
      <c r="D76" s="170" t="s">
        <v>3423</v>
      </c>
      <c r="E76" s="171"/>
      <c r="F76" s="171"/>
      <c r="G76" s="171"/>
      <c r="H76" s="171"/>
      <c r="I76" s="172"/>
      <c r="J76" s="173">
        <f>J185</f>
        <v>0</v>
      </c>
      <c r="K76" s="174"/>
    </row>
    <row r="77" spans="2:11" s="1" customFormat="1" ht="21.75" customHeight="1">
      <c r="B77" s="44"/>
      <c r="C77" s="45"/>
      <c r="D77" s="45"/>
      <c r="E77" s="45"/>
      <c r="F77" s="45"/>
      <c r="G77" s="45"/>
      <c r="H77" s="45"/>
      <c r="I77" s="130"/>
      <c r="J77" s="45"/>
      <c r="K77" s="48"/>
    </row>
    <row r="78" spans="2:11" s="1" customFormat="1" ht="6.95" customHeight="1">
      <c r="B78" s="59"/>
      <c r="C78" s="60"/>
      <c r="D78" s="60"/>
      <c r="E78" s="60"/>
      <c r="F78" s="60"/>
      <c r="G78" s="60"/>
      <c r="H78" s="60"/>
      <c r="I78" s="151"/>
      <c r="J78" s="60"/>
      <c r="K78" s="61"/>
    </row>
    <row r="82" spans="2:12" s="1" customFormat="1" ht="6.95" customHeight="1">
      <c r="B82" s="62"/>
      <c r="C82" s="63"/>
      <c r="D82" s="63"/>
      <c r="E82" s="63"/>
      <c r="F82" s="63"/>
      <c r="G82" s="63"/>
      <c r="H82" s="63"/>
      <c r="I82" s="154"/>
      <c r="J82" s="63"/>
      <c r="K82" s="63"/>
      <c r="L82" s="64"/>
    </row>
    <row r="83" spans="2:12" s="1" customFormat="1" ht="36.950000000000003" customHeight="1">
      <c r="B83" s="44"/>
      <c r="C83" s="65" t="s">
        <v>169</v>
      </c>
      <c r="D83" s="66"/>
      <c r="E83" s="66"/>
      <c r="F83" s="66"/>
      <c r="G83" s="66"/>
      <c r="H83" s="66"/>
      <c r="I83" s="175"/>
      <c r="J83" s="66"/>
      <c r="K83" s="66"/>
      <c r="L83" s="64"/>
    </row>
    <row r="84" spans="2:12" s="1" customFormat="1" ht="6.95" customHeight="1">
      <c r="B84" s="44"/>
      <c r="C84" s="66"/>
      <c r="D84" s="66"/>
      <c r="E84" s="66"/>
      <c r="F84" s="66"/>
      <c r="G84" s="66"/>
      <c r="H84" s="66"/>
      <c r="I84" s="175"/>
      <c r="J84" s="66"/>
      <c r="K84" s="66"/>
      <c r="L84" s="64"/>
    </row>
    <row r="85" spans="2:12" s="1" customFormat="1" ht="14.45" customHeight="1">
      <c r="B85" s="44"/>
      <c r="C85" s="68" t="s">
        <v>18</v>
      </c>
      <c r="D85" s="66"/>
      <c r="E85" s="66"/>
      <c r="F85" s="66"/>
      <c r="G85" s="66"/>
      <c r="H85" s="66"/>
      <c r="I85" s="175"/>
      <c r="J85" s="66"/>
      <c r="K85" s="66"/>
      <c r="L85" s="64"/>
    </row>
    <row r="86" spans="2:12" s="1" customFormat="1" ht="22.5" customHeight="1">
      <c r="B86" s="44"/>
      <c r="C86" s="66"/>
      <c r="D86" s="66"/>
      <c r="E86" s="437" t="str">
        <f>E7</f>
        <v>Stavební úpravy spojené se změnou užívání zadní přistavěné části objektu - Chabařovice- DVZ</v>
      </c>
      <c r="F86" s="438"/>
      <c r="G86" s="438"/>
      <c r="H86" s="438"/>
      <c r="I86" s="175"/>
      <c r="J86" s="66"/>
      <c r="K86" s="66"/>
      <c r="L86" s="64"/>
    </row>
    <row r="87" spans="2:12">
      <c r="B87" s="30"/>
      <c r="C87" s="68" t="s">
        <v>134</v>
      </c>
      <c r="D87" s="285"/>
      <c r="E87" s="285"/>
      <c r="F87" s="285"/>
      <c r="G87" s="285"/>
      <c r="H87" s="285"/>
      <c r="J87" s="285"/>
      <c r="K87" s="285"/>
      <c r="L87" s="286"/>
    </row>
    <row r="88" spans="2:12" s="1" customFormat="1" ht="22.5" customHeight="1">
      <c r="B88" s="44"/>
      <c r="C88" s="66"/>
      <c r="D88" s="66"/>
      <c r="E88" s="437" t="s">
        <v>2879</v>
      </c>
      <c r="F88" s="439"/>
      <c r="G88" s="439"/>
      <c r="H88" s="439"/>
      <c r="I88" s="175"/>
      <c r="J88" s="66"/>
      <c r="K88" s="66"/>
      <c r="L88" s="64"/>
    </row>
    <row r="89" spans="2:12" s="1" customFormat="1" ht="14.45" customHeight="1">
      <c r="B89" s="44"/>
      <c r="C89" s="68" t="s">
        <v>2002</v>
      </c>
      <c r="D89" s="66"/>
      <c r="E89" s="66"/>
      <c r="F89" s="66"/>
      <c r="G89" s="66"/>
      <c r="H89" s="66"/>
      <c r="I89" s="175"/>
      <c r="J89" s="66"/>
      <c r="K89" s="66"/>
      <c r="L89" s="64"/>
    </row>
    <row r="90" spans="2:12" s="1" customFormat="1" ht="23.25" customHeight="1">
      <c r="B90" s="44"/>
      <c r="C90" s="66"/>
      <c r="D90" s="66"/>
      <c r="E90" s="408" t="str">
        <f>E11</f>
        <v>2.3 - Plynovod a topení</v>
      </c>
      <c r="F90" s="439"/>
      <c r="G90" s="439"/>
      <c r="H90" s="439"/>
      <c r="I90" s="175"/>
      <c r="J90" s="66"/>
      <c r="K90" s="66"/>
      <c r="L90" s="64"/>
    </row>
    <row r="91" spans="2:12" s="1" customFormat="1" ht="6.95" customHeight="1">
      <c r="B91" s="44"/>
      <c r="C91" s="66"/>
      <c r="D91" s="66"/>
      <c r="E91" s="66"/>
      <c r="F91" s="66"/>
      <c r="G91" s="66"/>
      <c r="H91" s="66"/>
      <c r="I91" s="175"/>
      <c r="J91" s="66"/>
      <c r="K91" s="66"/>
      <c r="L91" s="64"/>
    </row>
    <row r="92" spans="2:12" s="1" customFormat="1" ht="18" customHeight="1">
      <c r="B92" s="44"/>
      <c r="C92" s="68" t="s">
        <v>25</v>
      </c>
      <c r="D92" s="66"/>
      <c r="E92" s="66"/>
      <c r="F92" s="176" t="str">
        <f>F14</f>
        <v xml:space="preserve">Chabařovice,Husovo náměstí 1 </v>
      </c>
      <c r="G92" s="66"/>
      <c r="H92" s="66"/>
      <c r="I92" s="177" t="s">
        <v>27</v>
      </c>
      <c r="J92" s="76" t="str">
        <f>IF(J14="","",J14)</f>
        <v>10.5.2017</v>
      </c>
      <c r="K92" s="66"/>
      <c r="L92" s="64"/>
    </row>
    <row r="93" spans="2:12" s="1" customFormat="1" ht="6.95" customHeight="1">
      <c r="B93" s="44"/>
      <c r="C93" s="66"/>
      <c r="D93" s="66"/>
      <c r="E93" s="66"/>
      <c r="F93" s="66"/>
      <c r="G93" s="66"/>
      <c r="H93" s="66"/>
      <c r="I93" s="175"/>
      <c r="J93" s="66"/>
      <c r="K93" s="66"/>
      <c r="L93" s="64"/>
    </row>
    <row r="94" spans="2:12" s="1" customFormat="1">
      <c r="B94" s="44"/>
      <c r="C94" s="68" t="s">
        <v>33</v>
      </c>
      <c r="D94" s="66"/>
      <c r="E94" s="66"/>
      <c r="F94" s="176" t="str">
        <f>E17</f>
        <v xml:space="preserve"> </v>
      </c>
      <c r="G94" s="66"/>
      <c r="H94" s="66"/>
      <c r="I94" s="177" t="s">
        <v>40</v>
      </c>
      <c r="J94" s="176" t="str">
        <f>E23</f>
        <v>Miloš Dolník</v>
      </c>
      <c r="K94" s="66"/>
      <c r="L94" s="64"/>
    </row>
    <row r="95" spans="2:12" s="1" customFormat="1" ht="14.45" customHeight="1">
      <c r="B95" s="44"/>
      <c r="C95" s="68" t="s">
        <v>38</v>
      </c>
      <c r="D95" s="66"/>
      <c r="E95" s="66"/>
      <c r="F95" s="176" t="str">
        <f>IF(E20="","",E20)</f>
        <v/>
      </c>
      <c r="G95" s="66"/>
      <c r="H95" s="66"/>
      <c r="I95" s="175"/>
      <c r="J95" s="66"/>
      <c r="K95" s="66"/>
      <c r="L95" s="64"/>
    </row>
    <row r="96" spans="2:12" s="1" customFormat="1" ht="10.35" customHeight="1">
      <c r="B96" s="44"/>
      <c r="C96" s="66"/>
      <c r="D96" s="66"/>
      <c r="E96" s="66"/>
      <c r="F96" s="66"/>
      <c r="G96" s="66"/>
      <c r="H96" s="66"/>
      <c r="I96" s="175"/>
      <c r="J96" s="66"/>
      <c r="K96" s="66"/>
      <c r="L96" s="64"/>
    </row>
    <row r="97" spans="2:65" s="10" customFormat="1" ht="29.25" customHeight="1">
      <c r="B97" s="178"/>
      <c r="C97" s="179" t="s">
        <v>170</v>
      </c>
      <c r="D97" s="180" t="s">
        <v>64</v>
      </c>
      <c r="E97" s="180" t="s">
        <v>60</v>
      </c>
      <c r="F97" s="180" t="s">
        <v>171</v>
      </c>
      <c r="G97" s="180" t="s">
        <v>172</v>
      </c>
      <c r="H97" s="180" t="s">
        <v>173</v>
      </c>
      <c r="I97" s="181" t="s">
        <v>174</v>
      </c>
      <c r="J97" s="180" t="s">
        <v>140</v>
      </c>
      <c r="K97" s="182" t="s">
        <v>175</v>
      </c>
      <c r="L97" s="183"/>
      <c r="M97" s="84" t="s">
        <v>176</v>
      </c>
      <c r="N97" s="85" t="s">
        <v>49</v>
      </c>
      <c r="O97" s="85" t="s">
        <v>177</v>
      </c>
      <c r="P97" s="85" t="s">
        <v>178</v>
      </c>
      <c r="Q97" s="85" t="s">
        <v>179</v>
      </c>
      <c r="R97" s="85" t="s">
        <v>180</v>
      </c>
      <c r="S97" s="85" t="s">
        <v>181</v>
      </c>
      <c r="T97" s="86" t="s">
        <v>182</v>
      </c>
    </row>
    <row r="98" spans="2:65" s="1" customFormat="1" ht="29.25" customHeight="1">
      <c r="B98" s="44"/>
      <c r="C98" s="90" t="s">
        <v>141</v>
      </c>
      <c r="D98" s="66"/>
      <c r="E98" s="66"/>
      <c r="F98" s="66"/>
      <c r="G98" s="66"/>
      <c r="H98" s="66"/>
      <c r="I98" s="175"/>
      <c r="J98" s="184">
        <f>BK98</f>
        <v>0</v>
      </c>
      <c r="K98" s="66"/>
      <c r="L98" s="64"/>
      <c r="M98" s="87"/>
      <c r="N98" s="88"/>
      <c r="O98" s="88"/>
      <c r="P98" s="185">
        <f>P99</f>
        <v>0</v>
      </c>
      <c r="Q98" s="88"/>
      <c r="R98" s="185">
        <f>R99</f>
        <v>0</v>
      </c>
      <c r="S98" s="88"/>
      <c r="T98" s="186">
        <f>T99</f>
        <v>0</v>
      </c>
      <c r="AT98" s="26" t="s">
        <v>78</v>
      </c>
      <c r="AU98" s="26" t="s">
        <v>142</v>
      </c>
      <c r="BK98" s="187">
        <f>BK99</f>
        <v>0</v>
      </c>
    </row>
    <row r="99" spans="2:65" s="11" customFormat="1" ht="37.35" customHeight="1">
      <c r="B99" s="188"/>
      <c r="C99" s="189"/>
      <c r="D99" s="190" t="s">
        <v>78</v>
      </c>
      <c r="E99" s="191" t="s">
        <v>2449</v>
      </c>
      <c r="F99" s="191" t="s">
        <v>35</v>
      </c>
      <c r="G99" s="189"/>
      <c r="H99" s="189"/>
      <c r="I99" s="192"/>
      <c r="J99" s="193">
        <f>BK99</f>
        <v>0</v>
      </c>
      <c r="K99" s="189"/>
      <c r="L99" s="194"/>
      <c r="M99" s="195"/>
      <c r="N99" s="196"/>
      <c r="O99" s="196"/>
      <c r="P99" s="197">
        <f>P100+P108+P131+P184</f>
        <v>0</v>
      </c>
      <c r="Q99" s="196"/>
      <c r="R99" s="197">
        <f>R100+R108+R131+R184</f>
        <v>0</v>
      </c>
      <c r="S99" s="196"/>
      <c r="T99" s="198">
        <f>T100+T108+T131+T184</f>
        <v>0</v>
      </c>
      <c r="AR99" s="199" t="s">
        <v>24</v>
      </c>
      <c r="AT99" s="200" t="s">
        <v>78</v>
      </c>
      <c r="AU99" s="200" t="s">
        <v>79</v>
      </c>
      <c r="AY99" s="199" t="s">
        <v>185</v>
      </c>
      <c r="BK99" s="201">
        <f>BK100+BK108+BK131+BK184</f>
        <v>0</v>
      </c>
    </row>
    <row r="100" spans="2:65" s="11" customFormat="1" ht="19.899999999999999" customHeight="1">
      <c r="B100" s="188"/>
      <c r="C100" s="189"/>
      <c r="D100" s="190" t="s">
        <v>78</v>
      </c>
      <c r="E100" s="294" t="s">
        <v>3424</v>
      </c>
      <c r="F100" s="294" t="s">
        <v>3425</v>
      </c>
      <c r="G100" s="189"/>
      <c r="H100" s="189"/>
      <c r="I100" s="192"/>
      <c r="J100" s="295">
        <f>BK100</f>
        <v>0</v>
      </c>
      <c r="K100" s="189"/>
      <c r="L100" s="194"/>
      <c r="M100" s="195"/>
      <c r="N100" s="196"/>
      <c r="O100" s="196"/>
      <c r="P100" s="197">
        <f>P101+P106</f>
        <v>0</v>
      </c>
      <c r="Q100" s="196"/>
      <c r="R100" s="197">
        <f>R101+R106</f>
        <v>0</v>
      </c>
      <c r="S100" s="196"/>
      <c r="T100" s="198">
        <f>T101+T106</f>
        <v>0</v>
      </c>
      <c r="AR100" s="199" t="s">
        <v>24</v>
      </c>
      <c r="AT100" s="200" t="s">
        <v>78</v>
      </c>
      <c r="AU100" s="200" t="s">
        <v>24</v>
      </c>
      <c r="AY100" s="199" t="s">
        <v>185</v>
      </c>
      <c r="BK100" s="201">
        <f>BK101+BK106</f>
        <v>0</v>
      </c>
    </row>
    <row r="101" spans="2:65" s="11" customFormat="1" ht="14.85" customHeight="1">
      <c r="B101" s="188"/>
      <c r="C101" s="189"/>
      <c r="D101" s="202" t="s">
        <v>78</v>
      </c>
      <c r="E101" s="203" t="s">
        <v>3426</v>
      </c>
      <c r="F101" s="203" t="s">
        <v>3427</v>
      </c>
      <c r="G101" s="189"/>
      <c r="H101" s="189"/>
      <c r="I101" s="192"/>
      <c r="J101" s="204">
        <f>BK101</f>
        <v>0</v>
      </c>
      <c r="K101" s="189"/>
      <c r="L101" s="194"/>
      <c r="M101" s="195"/>
      <c r="N101" s="196"/>
      <c r="O101" s="196"/>
      <c r="P101" s="197">
        <f>SUM(P102:P105)</f>
        <v>0</v>
      </c>
      <c r="Q101" s="196"/>
      <c r="R101" s="197">
        <f>SUM(R102:R105)</f>
        <v>0</v>
      </c>
      <c r="S101" s="196"/>
      <c r="T101" s="198">
        <f>SUM(T102:T105)</f>
        <v>0</v>
      </c>
      <c r="AR101" s="199" t="s">
        <v>24</v>
      </c>
      <c r="AT101" s="200" t="s">
        <v>78</v>
      </c>
      <c r="AU101" s="200" t="s">
        <v>89</v>
      </c>
      <c r="AY101" s="199" t="s">
        <v>185</v>
      </c>
      <c r="BK101" s="201">
        <f>SUM(BK102:BK105)</f>
        <v>0</v>
      </c>
    </row>
    <row r="102" spans="2:65" s="1" customFormat="1" ht="22.5" customHeight="1">
      <c r="B102" s="44"/>
      <c r="C102" s="205" t="s">
        <v>24</v>
      </c>
      <c r="D102" s="205" t="s">
        <v>187</v>
      </c>
      <c r="E102" s="206" t="s">
        <v>3428</v>
      </c>
      <c r="F102" s="207" t="s">
        <v>3429</v>
      </c>
      <c r="G102" s="208" t="s">
        <v>3430</v>
      </c>
      <c r="H102" s="209">
        <v>1</v>
      </c>
      <c r="I102" s="210"/>
      <c r="J102" s="211">
        <f>ROUND(I102*H102,2)</f>
        <v>0</v>
      </c>
      <c r="K102" s="207" t="s">
        <v>35</v>
      </c>
      <c r="L102" s="64"/>
      <c r="M102" s="212" t="s">
        <v>35</v>
      </c>
      <c r="N102" s="213" t="s">
        <v>50</v>
      </c>
      <c r="O102" s="45"/>
      <c r="P102" s="214">
        <f>O102*H102</f>
        <v>0</v>
      </c>
      <c r="Q102" s="214">
        <v>0</v>
      </c>
      <c r="R102" s="214">
        <f>Q102*H102</f>
        <v>0</v>
      </c>
      <c r="S102" s="214">
        <v>0</v>
      </c>
      <c r="T102" s="215">
        <f>S102*H102</f>
        <v>0</v>
      </c>
      <c r="AR102" s="26" t="s">
        <v>192</v>
      </c>
      <c r="AT102" s="26" t="s">
        <v>187</v>
      </c>
      <c r="AU102" s="26" t="s">
        <v>105</v>
      </c>
      <c r="AY102" s="26" t="s">
        <v>185</v>
      </c>
      <c r="BE102" s="216">
        <f>IF(N102="základní",J102,0)</f>
        <v>0</v>
      </c>
      <c r="BF102" s="216">
        <f>IF(N102="snížená",J102,0)</f>
        <v>0</v>
      </c>
      <c r="BG102" s="216">
        <f>IF(N102="zákl. přenesená",J102,0)</f>
        <v>0</v>
      </c>
      <c r="BH102" s="216">
        <f>IF(N102="sníž. přenesená",J102,0)</f>
        <v>0</v>
      </c>
      <c r="BI102" s="216">
        <f>IF(N102="nulová",J102,0)</f>
        <v>0</v>
      </c>
      <c r="BJ102" s="26" t="s">
        <v>24</v>
      </c>
      <c r="BK102" s="216">
        <f>ROUND(I102*H102,2)</f>
        <v>0</v>
      </c>
      <c r="BL102" s="26" t="s">
        <v>192</v>
      </c>
      <c r="BM102" s="26" t="s">
        <v>89</v>
      </c>
    </row>
    <row r="103" spans="2:65" s="1" customFormat="1" ht="22.5" customHeight="1">
      <c r="B103" s="44"/>
      <c r="C103" s="205" t="s">
        <v>89</v>
      </c>
      <c r="D103" s="205" t="s">
        <v>187</v>
      </c>
      <c r="E103" s="206" t="s">
        <v>3431</v>
      </c>
      <c r="F103" s="207" t="s">
        <v>3432</v>
      </c>
      <c r="G103" s="208" t="s">
        <v>3430</v>
      </c>
      <c r="H103" s="209">
        <v>1</v>
      </c>
      <c r="I103" s="210"/>
      <c r="J103" s="211">
        <f>ROUND(I103*H103,2)</f>
        <v>0</v>
      </c>
      <c r="K103" s="207" t="s">
        <v>35</v>
      </c>
      <c r="L103" s="64"/>
      <c r="M103" s="212" t="s">
        <v>35</v>
      </c>
      <c r="N103" s="213" t="s">
        <v>50</v>
      </c>
      <c r="O103" s="45"/>
      <c r="P103" s="214">
        <f>O103*H103</f>
        <v>0</v>
      </c>
      <c r="Q103" s="214">
        <v>0</v>
      </c>
      <c r="R103" s="214">
        <f>Q103*H103</f>
        <v>0</v>
      </c>
      <c r="S103" s="214">
        <v>0</v>
      </c>
      <c r="T103" s="215">
        <f>S103*H103</f>
        <v>0</v>
      </c>
      <c r="AR103" s="26" t="s">
        <v>192</v>
      </c>
      <c r="AT103" s="26" t="s">
        <v>187</v>
      </c>
      <c r="AU103" s="26" t="s">
        <v>105</v>
      </c>
      <c r="AY103" s="26" t="s">
        <v>185</v>
      </c>
      <c r="BE103" s="216">
        <f>IF(N103="základní",J103,0)</f>
        <v>0</v>
      </c>
      <c r="BF103" s="216">
        <f>IF(N103="snížená",J103,0)</f>
        <v>0</v>
      </c>
      <c r="BG103" s="216">
        <f>IF(N103="zákl. přenesená",J103,0)</f>
        <v>0</v>
      </c>
      <c r="BH103" s="216">
        <f>IF(N103="sníž. přenesená",J103,0)</f>
        <v>0</v>
      </c>
      <c r="BI103" s="216">
        <f>IF(N103="nulová",J103,0)</f>
        <v>0</v>
      </c>
      <c r="BJ103" s="26" t="s">
        <v>24</v>
      </c>
      <c r="BK103" s="216">
        <f>ROUND(I103*H103,2)</f>
        <v>0</v>
      </c>
      <c r="BL103" s="26" t="s">
        <v>192</v>
      </c>
      <c r="BM103" s="26" t="s">
        <v>192</v>
      </c>
    </row>
    <row r="104" spans="2:65" s="1" customFormat="1" ht="22.5" customHeight="1">
      <c r="B104" s="44"/>
      <c r="C104" s="205" t="s">
        <v>105</v>
      </c>
      <c r="D104" s="205" t="s">
        <v>187</v>
      </c>
      <c r="E104" s="206" t="s">
        <v>3433</v>
      </c>
      <c r="F104" s="207" t="s">
        <v>3434</v>
      </c>
      <c r="G104" s="208" t="s">
        <v>3435</v>
      </c>
      <c r="H104" s="209">
        <v>10</v>
      </c>
      <c r="I104" s="210"/>
      <c r="J104" s="211">
        <f>ROUND(I104*H104,2)</f>
        <v>0</v>
      </c>
      <c r="K104" s="207" t="s">
        <v>35</v>
      </c>
      <c r="L104" s="64"/>
      <c r="M104" s="212" t="s">
        <v>35</v>
      </c>
      <c r="N104" s="213" t="s">
        <v>50</v>
      </c>
      <c r="O104" s="45"/>
      <c r="P104" s="214">
        <f>O104*H104</f>
        <v>0</v>
      </c>
      <c r="Q104" s="214">
        <v>0</v>
      </c>
      <c r="R104" s="214">
        <f>Q104*H104</f>
        <v>0</v>
      </c>
      <c r="S104" s="214">
        <v>0</v>
      </c>
      <c r="T104" s="215">
        <f>S104*H104</f>
        <v>0</v>
      </c>
      <c r="AR104" s="26" t="s">
        <v>192</v>
      </c>
      <c r="AT104" s="26" t="s">
        <v>187</v>
      </c>
      <c r="AU104" s="26" t="s">
        <v>105</v>
      </c>
      <c r="AY104" s="26" t="s">
        <v>185</v>
      </c>
      <c r="BE104" s="216">
        <f>IF(N104="základní",J104,0)</f>
        <v>0</v>
      </c>
      <c r="BF104" s="216">
        <f>IF(N104="snížená",J104,0)</f>
        <v>0</v>
      </c>
      <c r="BG104" s="216">
        <f>IF(N104="zákl. přenesená",J104,0)</f>
        <v>0</v>
      </c>
      <c r="BH104" s="216">
        <f>IF(N104="sníž. přenesená",J104,0)</f>
        <v>0</v>
      </c>
      <c r="BI104" s="216">
        <f>IF(N104="nulová",J104,0)</f>
        <v>0</v>
      </c>
      <c r="BJ104" s="26" t="s">
        <v>24</v>
      </c>
      <c r="BK104" s="216">
        <f>ROUND(I104*H104,2)</f>
        <v>0</v>
      </c>
      <c r="BL104" s="26" t="s">
        <v>192</v>
      </c>
      <c r="BM104" s="26" t="s">
        <v>228</v>
      </c>
    </row>
    <row r="105" spans="2:65" s="1" customFormat="1" ht="22.5" customHeight="1">
      <c r="B105" s="44"/>
      <c r="C105" s="205" t="s">
        <v>192</v>
      </c>
      <c r="D105" s="205" t="s">
        <v>187</v>
      </c>
      <c r="E105" s="206" t="s">
        <v>3436</v>
      </c>
      <c r="F105" s="207" t="s">
        <v>3437</v>
      </c>
      <c r="G105" s="208" t="s">
        <v>3430</v>
      </c>
      <c r="H105" s="209">
        <v>1</v>
      </c>
      <c r="I105" s="210"/>
      <c r="J105" s="211">
        <f>ROUND(I105*H105,2)</f>
        <v>0</v>
      </c>
      <c r="K105" s="207" t="s">
        <v>35</v>
      </c>
      <c r="L105" s="64"/>
      <c r="M105" s="212" t="s">
        <v>35</v>
      </c>
      <c r="N105" s="213" t="s">
        <v>50</v>
      </c>
      <c r="O105" s="45"/>
      <c r="P105" s="214">
        <f>O105*H105</f>
        <v>0</v>
      </c>
      <c r="Q105" s="214">
        <v>0</v>
      </c>
      <c r="R105" s="214">
        <f>Q105*H105</f>
        <v>0</v>
      </c>
      <c r="S105" s="214">
        <v>0</v>
      </c>
      <c r="T105" s="215">
        <f>S105*H105</f>
        <v>0</v>
      </c>
      <c r="AR105" s="26" t="s">
        <v>192</v>
      </c>
      <c r="AT105" s="26" t="s">
        <v>187</v>
      </c>
      <c r="AU105" s="26" t="s">
        <v>105</v>
      </c>
      <c r="AY105" s="26" t="s">
        <v>185</v>
      </c>
      <c r="BE105" s="216">
        <f>IF(N105="základní",J105,0)</f>
        <v>0</v>
      </c>
      <c r="BF105" s="216">
        <f>IF(N105="snížená",J105,0)</f>
        <v>0</v>
      </c>
      <c r="BG105" s="216">
        <f>IF(N105="zákl. přenesená",J105,0)</f>
        <v>0</v>
      </c>
      <c r="BH105" s="216">
        <f>IF(N105="sníž. přenesená",J105,0)</f>
        <v>0</v>
      </c>
      <c r="BI105" s="216">
        <f>IF(N105="nulová",J105,0)</f>
        <v>0</v>
      </c>
      <c r="BJ105" s="26" t="s">
        <v>24</v>
      </c>
      <c r="BK105" s="216">
        <f>ROUND(I105*H105,2)</f>
        <v>0</v>
      </c>
      <c r="BL105" s="26" t="s">
        <v>192</v>
      </c>
      <c r="BM105" s="26" t="s">
        <v>245</v>
      </c>
    </row>
    <row r="106" spans="2:65" s="11" customFormat="1" ht="22.35" customHeight="1">
      <c r="B106" s="188"/>
      <c r="C106" s="189"/>
      <c r="D106" s="202" t="s">
        <v>78</v>
      </c>
      <c r="E106" s="203" t="s">
        <v>3438</v>
      </c>
      <c r="F106" s="203" t="s">
        <v>3439</v>
      </c>
      <c r="G106" s="189"/>
      <c r="H106" s="189"/>
      <c r="I106" s="192"/>
      <c r="J106" s="204">
        <f>BK106</f>
        <v>0</v>
      </c>
      <c r="K106" s="189"/>
      <c r="L106" s="194"/>
      <c r="M106" s="195"/>
      <c r="N106" s="196"/>
      <c r="O106" s="196"/>
      <c r="P106" s="197">
        <f>P107</f>
        <v>0</v>
      </c>
      <c r="Q106" s="196"/>
      <c r="R106" s="197">
        <f>R107</f>
        <v>0</v>
      </c>
      <c r="S106" s="196"/>
      <c r="T106" s="198">
        <f>T107</f>
        <v>0</v>
      </c>
      <c r="AR106" s="199" t="s">
        <v>24</v>
      </c>
      <c r="AT106" s="200" t="s">
        <v>78</v>
      </c>
      <c r="AU106" s="200" t="s">
        <v>89</v>
      </c>
      <c r="AY106" s="199" t="s">
        <v>185</v>
      </c>
      <c r="BK106" s="201">
        <f>BK107</f>
        <v>0</v>
      </c>
    </row>
    <row r="107" spans="2:65" s="1" customFormat="1" ht="22.5" customHeight="1">
      <c r="B107" s="44"/>
      <c r="C107" s="205" t="s">
        <v>222</v>
      </c>
      <c r="D107" s="205" t="s">
        <v>187</v>
      </c>
      <c r="E107" s="206" t="s">
        <v>3034</v>
      </c>
      <c r="F107" s="207" t="s">
        <v>3440</v>
      </c>
      <c r="G107" s="208" t="s">
        <v>3430</v>
      </c>
      <c r="H107" s="209">
        <v>1</v>
      </c>
      <c r="I107" s="210"/>
      <c r="J107" s="211">
        <f>ROUND(I107*H107,2)</f>
        <v>0</v>
      </c>
      <c r="K107" s="207" t="s">
        <v>35</v>
      </c>
      <c r="L107" s="64"/>
      <c r="M107" s="212" t="s">
        <v>35</v>
      </c>
      <c r="N107" s="213" t="s">
        <v>50</v>
      </c>
      <c r="O107" s="45"/>
      <c r="P107" s="214">
        <f>O107*H107</f>
        <v>0</v>
      </c>
      <c r="Q107" s="214">
        <v>0</v>
      </c>
      <c r="R107" s="214">
        <f>Q107*H107</f>
        <v>0</v>
      </c>
      <c r="S107" s="214">
        <v>0</v>
      </c>
      <c r="T107" s="215">
        <f>S107*H107</f>
        <v>0</v>
      </c>
      <c r="AR107" s="26" t="s">
        <v>192</v>
      </c>
      <c r="AT107" s="26" t="s">
        <v>187</v>
      </c>
      <c r="AU107" s="26" t="s">
        <v>105</v>
      </c>
      <c r="AY107" s="26" t="s">
        <v>185</v>
      </c>
      <c r="BE107" s="216">
        <f>IF(N107="základní",J107,0)</f>
        <v>0</v>
      </c>
      <c r="BF107" s="216">
        <f>IF(N107="snížená",J107,0)</f>
        <v>0</v>
      </c>
      <c r="BG107" s="216">
        <f>IF(N107="zákl. přenesená",J107,0)</f>
        <v>0</v>
      </c>
      <c r="BH107" s="216">
        <f>IF(N107="sníž. přenesená",J107,0)</f>
        <v>0</v>
      </c>
      <c r="BI107" s="216">
        <f>IF(N107="nulová",J107,0)</f>
        <v>0</v>
      </c>
      <c r="BJ107" s="26" t="s">
        <v>24</v>
      </c>
      <c r="BK107" s="216">
        <f>ROUND(I107*H107,2)</f>
        <v>0</v>
      </c>
      <c r="BL107" s="26" t="s">
        <v>192</v>
      </c>
      <c r="BM107" s="26" t="s">
        <v>29</v>
      </c>
    </row>
    <row r="108" spans="2:65" s="11" customFormat="1" ht="29.85" customHeight="1">
      <c r="B108" s="188"/>
      <c r="C108" s="189"/>
      <c r="D108" s="190" t="s">
        <v>78</v>
      </c>
      <c r="E108" s="294" t="s">
        <v>2071</v>
      </c>
      <c r="F108" s="294" t="s">
        <v>3441</v>
      </c>
      <c r="G108" s="189"/>
      <c r="H108" s="189"/>
      <c r="I108" s="192"/>
      <c r="J108" s="295">
        <f>BK108</f>
        <v>0</v>
      </c>
      <c r="K108" s="189"/>
      <c r="L108" s="194"/>
      <c r="M108" s="195"/>
      <c r="N108" s="196"/>
      <c r="O108" s="196"/>
      <c r="P108" s="197">
        <f>P109</f>
        <v>0</v>
      </c>
      <c r="Q108" s="196"/>
      <c r="R108" s="197">
        <f>R109</f>
        <v>0</v>
      </c>
      <c r="S108" s="196"/>
      <c r="T108" s="198">
        <f>T109</f>
        <v>0</v>
      </c>
      <c r="AR108" s="199" t="s">
        <v>24</v>
      </c>
      <c r="AT108" s="200" t="s">
        <v>78</v>
      </c>
      <c r="AU108" s="200" t="s">
        <v>24</v>
      </c>
      <c r="AY108" s="199" t="s">
        <v>185</v>
      </c>
      <c r="BK108" s="201">
        <f>BK109</f>
        <v>0</v>
      </c>
    </row>
    <row r="109" spans="2:65" s="11" customFormat="1" ht="14.85" customHeight="1">
      <c r="B109" s="188"/>
      <c r="C109" s="189"/>
      <c r="D109" s="202" t="s">
        <v>78</v>
      </c>
      <c r="E109" s="203" t="s">
        <v>3442</v>
      </c>
      <c r="F109" s="203" t="s">
        <v>3443</v>
      </c>
      <c r="G109" s="189"/>
      <c r="H109" s="189"/>
      <c r="I109" s="192"/>
      <c r="J109" s="204">
        <f>BK109</f>
        <v>0</v>
      </c>
      <c r="K109" s="189"/>
      <c r="L109" s="194"/>
      <c r="M109" s="195"/>
      <c r="N109" s="196"/>
      <c r="O109" s="196"/>
      <c r="P109" s="197">
        <f>SUM(P110:P130)</f>
        <v>0</v>
      </c>
      <c r="Q109" s="196"/>
      <c r="R109" s="197">
        <f>SUM(R110:R130)</f>
        <v>0</v>
      </c>
      <c r="S109" s="196"/>
      <c r="T109" s="198">
        <f>SUM(T110:T130)</f>
        <v>0</v>
      </c>
      <c r="AR109" s="199" t="s">
        <v>24</v>
      </c>
      <c r="AT109" s="200" t="s">
        <v>78</v>
      </c>
      <c r="AU109" s="200" t="s">
        <v>89</v>
      </c>
      <c r="AY109" s="199" t="s">
        <v>185</v>
      </c>
      <c r="BK109" s="201">
        <f>SUM(BK110:BK130)</f>
        <v>0</v>
      </c>
    </row>
    <row r="110" spans="2:65" s="1" customFormat="1" ht="22.5" customHeight="1">
      <c r="B110" s="44"/>
      <c r="C110" s="205" t="s">
        <v>228</v>
      </c>
      <c r="D110" s="205" t="s">
        <v>187</v>
      </c>
      <c r="E110" s="206" t="s">
        <v>3444</v>
      </c>
      <c r="F110" s="207" t="s">
        <v>3445</v>
      </c>
      <c r="G110" s="208" t="s">
        <v>3446</v>
      </c>
      <c r="H110" s="209">
        <v>1</v>
      </c>
      <c r="I110" s="210"/>
      <c r="J110" s="211">
        <f t="shared" ref="J110:J130" si="0">ROUND(I110*H110,2)</f>
        <v>0</v>
      </c>
      <c r="K110" s="207" t="s">
        <v>35</v>
      </c>
      <c r="L110" s="64"/>
      <c r="M110" s="212" t="s">
        <v>35</v>
      </c>
      <c r="N110" s="213" t="s">
        <v>50</v>
      </c>
      <c r="O110" s="45"/>
      <c r="P110" s="214">
        <f t="shared" ref="P110:P130" si="1">O110*H110</f>
        <v>0</v>
      </c>
      <c r="Q110" s="214">
        <v>0</v>
      </c>
      <c r="R110" s="214">
        <f t="shared" ref="R110:R130" si="2">Q110*H110</f>
        <v>0</v>
      </c>
      <c r="S110" s="214">
        <v>0</v>
      </c>
      <c r="T110" s="215">
        <f t="shared" ref="T110:T130" si="3">S110*H110</f>
        <v>0</v>
      </c>
      <c r="AR110" s="26" t="s">
        <v>307</v>
      </c>
      <c r="AT110" s="26" t="s">
        <v>187</v>
      </c>
      <c r="AU110" s="26" t="s">
        <v>105</v>
      </c>
      <c r="AY110" s="26" t="s">
        <v>185</v>
      </c>
      <c r="BE110" s="216">
        <f t="shared" ref="BE110:BE130" si="4">IF(N110="základní",J110,0)</f>
        <v>0</v>
      </c>
      <c r="BF110" s="216">
        <f t="shared" ref="BF110:BF130" si="5">IF(N110="snížená",J110,0)</f>
        <v>0</v>
      </c>
      <c r="BG110" s="216">
        <f t="shared" ref="BG110:BG130" si="6">IF(N110="zákl. přenesená",J110,0)</f>
        <v>0</v>
      </c>
      <c r="BH110" s="216">
        <f t="shared" ref="BH110:BH130" si="7">IF(N110="sníž. přenesená",J110,0)</f>
        <v>0</v>
      </c>
      <c r="BI110" s="216">
        <f t="shared" ref="BI110:BI130" si="8">IF(N110="nulová",J110,0)</f>
        <v>0</v>
      </c>
      <c r="BJ110" s="26" t="s">
        <v>24</v>
      </c>
      <c r="BK110" s="216">
        <f t="shared" ref="BK110:BK130" si="9">ROUND(I110*H110,2)</f>
        <v>0</v>
      </c>
      <c r="BL110" s="26" t="s">
        <v>307</v>
      </c>
      <c r="BM110" s="26" t="s">
        <v>273</v>
      </c>
    </row>
    <row r="111" spans="2:65" s="1" customFormat="1" ht="22.5" customHeight="1">
      <c r="B111" s="44"/>
      <c r="C111" s="205" t="s">
        <v>236</v>
      </c>
      <c r="D111" s="205" t="s">
        <v>187</v>
      </c>
      <c r="E111" s="206" t="s">
        <v>3447</v>
      </c>
      <c r="F111" s="207" t="s">
        <v>3448</v>
      </c>
      <c r="G111" s="208" t="s">
        <v>3446</v>
      </c>
      <c r="H111" s="209">
        <v>1</v>
      </c>
      <c r="I111" s="210"/>
      <c r="J111" s="211">
        <f t="shared" si="0"/>
        <v>0</v>
      </c>
      <c r="K111" s="207" t="s">
        <v>35</v>
      </c>
      <c r="L111" s="64"/>
      <c r="M111" s="212" t="s">
        <v>35</v>
      </c>
      <c r="N111" s="213" t="s">
        <v>50</v>
      </c>
      <c r="O111" s="45"/>
      <c r="P111" s="214">
        <f t="shared" si="1"/>
        <v>0</v>
      </c>
      <c r="Q111" s="214">
        <v>0</v>
      </c>
      <c r="R111" s="214">
        <f t="shared" si="2"/>
        <v>0</v>
      </c>
      <c r="S111" s="214">
        <v>0</v>
      </c>
      <c r="T111" s="215">
        <f t="shared" si="3"/>
        <v>0</v>
      </c>
      <c r="AR111" s="26" t="s">
        <v>307</v>
      </c>
      <c r="AT111" s="26" t="s">
        <v>187</v>
      </c>
      <c r="AU111" s="26" t="s">
        <v>105</v>
      </c>
      <c r="AY111" s="26" t="s">
        <v>185</v>
      </c>
      <c r="BE111" s="216">
        <f t="shared" si="4"/>
        <v>0</v>
      </c>
      <c r="BF111" s="216">
        <f t="shared" si="5"/>
        <v>0</v>
      </c>
      <c r="BG111" s="216">
        <f t="shared" si="6"/>
        <v>0</v>
      </c>
      <c r="BH111" s="216">
        <f t="shared" si="7"/>
        <v>0</v>
      </c>
      <c r="BI111" s="216">
        <f t="shared" si="8"/>
        <v>0</v>
      </c>
      <c r="BJ111" s="26" t="s">
        <v>24</v>
      </c>
      <c r="BK111" s="216">
        <f t="shared" si="9"/>
        <v>0</v>
      </c>
      <c r="BL111" s="26" t="s">
        <v>307</v>
      </c>
      <c r="BM111" s="26" t="s">
        <v>287</v>
      </c>
    </row>
    <row r="112" spans="2:65" s="1" customFormat="1" ht="22.5" customHeight="1">
      <c r="B112" s="44"/>
      <c r="C112" s="205" t="s">
        <v>245</v>
      </c>
      <c r="D112" s="205" t="s">
        <v>187</v>
      </c>
      <c r="E112" s="206" t="s">
        <v>3449</v>
      </c>
      <c r="F112" s="207" t="s">
        <v>3450</v>
      </c>
      <c r="G112" s="208" t="s">
        <v>246</v>
      </c>
      <c r="H112" s="209">
        <v>19</v>
      </c>
      <c r="I112" s="210"/>
      <c r="J112" s="211">
        <f t="shared" si="0"/>
        <v>0</v>
      </c>
      <c r="K112" s="207" t="s">
        <v>35</v>
      </c>
      <c r="L112" s="64"/>
      <c r="M112" s="212" t="s">
        <v>35</v>
      </c>
      <c r="N112" s="213" t="s">
        <v>50</v>
      </c>
      <c r="O112" s="45"/>
      <c r="P112" s="214">
        <f t="shared" si="1"/>
        <v>0</v>
      </c>
      <c r="Q112" s="214">
        <v>0</v>
      </c>
      <c r="R112" s="214">
        <f t="shared" si="2"/>
        <v>0</v>
      </c>
      <c r="S112" s="214">
        <v>0</v>
      </c>
      <c r="T112" s="215">
        <f t="shared" si="3"/>
        <v>0</v>
      </c>
      <c r="AR112" s="26" t="s">
        <v>307</v>
      </c>
      <c r="AT112" s="26" t="s">
        <v>187</v>
      </c>
      <c r="AU112" s="26" t="s">
        <v>105</v>
      </c>
      <c r="AY112" s="26" t="s">
        <v>185</v>
      </c>
      <c r="BE112" s="216">
        <f t="shared" si="4"/>
        <v>0</v>
      </c>
      <c r="BF112" s="216">
        <f t="shared" si="5"/>
        <v>0</v>
      </c>
      <c r="BG112" s="216">
        <f t="shared" si="6"/>
        <v>0</v>
      </c>
      <c r="BH112" s="216">
        <f t="shared" si="7"/>
        <v>0</v>
      </c>
      <c r="BI112" s="216">
        <f t="shared" si="8"/>
        <v>0</v>
      </c>
      <c r="BJ112" s="26" t="s">
        <v>24</v>
      </c>
      <c r="BK112" s="216">
        <f t="shared" si="9"/>
        <v>0</v>
      </c>
      <c r="BL112" s="26" t="s">
        <v>307</v>
      </c>
      <c r="BM112" s="26" t="s">
        <v>307</v>
      </c>
    </row>
    <row r="113" spans="2:65" s="1" customFormat="1" ht="22.5" customHeight="1">
      <c r="B113" s="44"/>
      <c r="C113" s="205" t="s">
        <v>253</v>
      </c>
      <c r="D113" s="205" t="s">
        <v>187</v>
      </c>
      <c r="E113" s="206" t="s">
        <v>3451</v>
      </c>
      <c r="F113" s="207" t="s">
        <v>3452</v>
      </c>
      <c r="G113" s="208" t="s">
        <v>246</v>
      </c>
      <c r="H113" s="209">
        <v>1</v>
      </c>
      <c r="I113" s="210"/>
      <c r="J113" s="211">
        <f t="shared" si="0"/>
        <v>0</v>
      </c>
      <c r="K113" s="207" t="s">
        <v>35</v>
      </c>
      <c r="L113" s="64"/>
      <c r="M113" s="212" t="s">
        <v>35</v>
      </c>
      <c r="N113" s="213" t="s">
        <v>50</v>
      </c>
      <c r="O113" s="45"/>
      <c r="P113" s="214">
        <f t="shared" si="1"/>
        <v>0</v>
      </c>
      <c r="Q113" s="214">
        <v>0</v>
      </c>
      <c r="R113" s="214">
        <f t="shared" si="2"/>
        <v>0</v>
      </c>
      <c r="S113" s="214">
        <v>0</v>
      </c>
      <c r="T113" s="215">
        <f t="shared" si="3"/>
        <v>0</v>
      </c>
      <c r="AR113" s="26" t="s">
        <v>307</v>
      </c>
      <c r="AT113" s="26" t="s">
        <v>187</v>
      </c>
      <c r="AU113" s="26" t="s">
        <v>105</v>
      </c>
      <c r="AY113" s="26" t="s">
        <v>185</v>
      </c>
      <c r="BE113" s="216">
        <f t="shared" si="4"/>
        <v>0</v>
      </c>
      <c r="BF113" s="216">
        <f t="shared" si="5"/>
        <v>0</v>
      </c>
      <c r="BG113" s="216">
        <f t="shared" si="6"/>
        <v>0</v>
      </c>
      <c r="BH113" s="216">
        <f t="shared" si="7"/>
        <v>0</v>
      </c>
      <c r="BI113" s="216">
        <f t="shared" si="8"/>
        <v>0</v>
      </c>
      <c r="BJ113" s="26" t="s">
        <v>24</v>
      </c>
      <c r="BK113" s="216">
        <f t="shared" si="9"/>
        <v>0</v>
      </c>
      <c r="BL113" s="26" t="s">
        <v>307</v>
      </c>
      <c r="BM113" s="26" t="s">
        <v>324</v>
      </c>
    </row>
    <row r="114" spans="2:65" s="1" customFormat="1" ht="22.5" customHeight="1">
      <c r="B114" s="44"/>
      <c r="C114" s="205" t="s">
        <v>29</v>
      </c>
      <c r="D114" s="205" t="s">
        <v>187</v>
      </c>
      <c r="E114" s="206" t="s">
        <v>3453</v>
      </c>
      <c r="F114" s="207" t="s">
        <v>3454</v>
      </c>
      <c r="G114" s="208" t="s">
        <v>246</v>
      </c>
      <c r="H114" s="209">
        <v>0.5</v>
      </c>
      <c r="I114" s="210"/>
      <c r="J114" s="211">
        <f t="shared" si="0"/>
        <v>0</v>
      </c>
      <c r="K114" s="207" t="s">
        <v>35</v>
      </c>
      <c r="L114" s="64"/>
      <c r="M114" s="212" t="s">
        <v>35</v>
      </c>
      <c r="N114" s="213" t="s">
        <v>50</v>
      </c>
      <c r="O114" s="45"/>
      <c r="P114" s="214">
        <f t="shared" si="1"/>
        <v>0</v>
      </c>
      <c r="Q114" s="214">
        <v>0</v>
      </c>
      <c r="R114" s="214">
        <f t="shared" si="2"/>
        <v>0</v>
      </c>
      <c r="S114" s="214">
        <v>0</v>
      </c>
      <c r="T114" s="215">
        <f t="shared" si="3"/>
        <v>0</v>
      </c>
      <c r="AR114" s="26" t="s">
        <v>307</v>
      </c>
      <c r="AT114" s="26" t="s">
        <v>187</v>
      </c>
      <c r="AU114" s="26" t="s">
        <v>105</v>
      </c>
      <c r="AY114" s="26" t="s">
        <v>185</v>
      </c>
      <c r="BE114" s="216">
        <f t="shared" si="4"/>
        <v>0</v>
      </c>
      <c r="BF114" s="216">
        <f t="shared" si="5"/>
        <v>0</v>
      </c>
      <c r="BG114" s="216">
        <f t="shared" si="6"/>
        <v>0</v>
      </c>
      <c r="BH114" s="216">
        <f t="shared" si="7"/>
        <v>0</v>
      </c>
      <c r="BI114" s="216">
        <f t="shared" si="8"/>
        <v>0</v>
      </c>
      <c r="BJ114" s="26" t="s">
        <v>24</v>
      </c>
      <c r="BK114" s="216">
        <f t="shared" si="9"/>
        <v>0</v>
      </c>
      <c r="BL114" s="26" t="s">
        <v>307</v>
      </c>
      <c r="BM114" s="26" t="s">
        <v>349</v>
      </c>
    </row>
    <row r="115" spans="2:65" s="1" customFormat="1" ht="22.5" customHeight="1">
      <c r="B115" s="44"/>
      <c r="C115" s="205" t="s">
        <v>265</v>
      </c>
      <c r="D115" s="205" t="s">
        <v>187</v>
      </c>
      <c r="E115" s="206" t="s">
        <v>3455</v>
      </c>
      <c r="F115" s="207" t="s">
        <v>3456</v>
      </c>
      <c r="G115" s="208" t="s">
        <v>246</v>
      </c>
      <c r="H115" s="209">
        <v>20.5</v>
      </c>
      <c r="I115" s="210"/>
      <c r="J115" s="211">
        <f t="shared" si="0"/>
        <v>0</v>
      </c>
      <c r="K115" s="207" t="s">
        <v>35</v>
      </c>
      <c r="L115" s="64"/>
      <c r="M115" s="212" t="s">
        <v>35</v>
      </c>
      <c r="N115" s="213" t="s">
        <v>50</v>
      </c>
      <c r="O115" s="45"/>
      <c r="P115" s="214">
        <f t="shared" si="1"/>
        <v>0</v>
      </c>
      <c r="Q115" s="214">
        <v>0</v>
      </c>
      <c r="R115" s="214">
        <f t="shared" si="2"/>
        <v>0</v>
      </c>
      <c r="S115" s="214">
        <v>0</v>
      </c>
      <c r="T115" s="215">
        <f t="shared" si="3"/>
        <v>0</v>
      </c>
      <c r="AR115" s="26" t="s">
        <v>307</v>
      </c>
      <c r="AT115" s="26" t="s">
        <v>187</v>
      </c>
      <c r="AU115" s="26" t="s">
        <v>105</v>
      </c>
      <c r="AY115" s="26" t="s">
        <v>185</v>
      </c>
      <c r="BE115" s="216">
        <f t="shared" si="4"/>
        <v>0</v>
      </c>
      <c r="BF115" s="216">
        <f t="shared" si="5"/>
        <v>0</v>
      </c>
      <c r="BG115" s="216">
        <f t="shared" si="6"/>
        <v>0</v>
      </c>
      <c r="BH115" s="216">
        <f t="shared" si="7"/>
        <v>0</v>
      </c>
      <c r="BI115" s="216">
        <f t="shared" si="8"/>
        <v>0</v>
      </c>
      <c r="BJ115" s="26" t="s">
        <v>24</v>
      </c>
      <c r="BK115" s="216">
        <f t="shared" si="9"/>
        <v>0</v>
      </c>
      <c r="BL115" s="26" t="s">
        <v>307</v>
      </c>
      <c r="BM115" s="26" t="s">
        <v>367</v>
      </c>
    </row>
    <row r="116" spans="2:65" s="1" customFormat="1" ht="22.5" customHeight="1">
      <c r="B116" s="44"/>
      <c r="C116" s="205" t="s">
        <v>273</v>
      </c>
      <c r="D116" s="205" t="s">
        <v>187</v>
      </c>
      <c r="E116" s="206" t="s">
        <v>3457</v>
      </c>
      <c r="F116" s="207" t="s">
        <v>3458</v>
      </c>
      <c r="G116" s="208" t="s">
        <v>3446</v>
      </c>
      <c r="H116" s="209">
        <v>2</v>
      </c>
      <c r="I116" s="210"/>
      <c r="J116" s="211">
        <f t="shared" si="0"/>
        <v>0</v>
      </c>
      <c r="K116" s="207" t="s">
        <v>35</v>
      </c>
      <c r="L116" s="64"/>
      <c r="M116" s="212" t="s">
        <v>35</v>
      </c>
      <c r="N116" s="213" t="s">
        <v>50</v>
      </c>
      <c r="O116" s="45"/>
      <c r="P116" s="214">
        <f t="shared" si="1"/>
        <v>0</v>
      </c>
      <c r="Q116" s="214">
        <v>0</v>
      </c>
      <c r="R116" s="214">
        <f t="shared" si="2"/>
        <v>0</v>
      </c>
      <c r="S116" s="214">
        <v>0</v>
      </c>
      <c r="T116" s="215">
        <f t="shared" si="3"/>
        <v>0</v>
      </c>
      <c r="AR116" s="26" t="s">
        <v>307</v>
      </c>
      <c r="AT116" s="26" t="s">
        <v>187</v>
      </c>
      <c r="AU116" s="26" t="s">
        <v>105</v>
      </c>
      <c r="AY116" s="26" t="s">
        <v>185</v>
      </c>
      <c r="BE116" s="216">
        <f t="shared" si="4"/>
        <v>0</v>
      </c>
      <c r="BF116" s="216">
        <f t="shared" si="5"/>
        <v>0</v>
      </c>
      <c r="BG116" s="216">
        <f t="shared" si="6"/>
        <v>0</v>
      </c>
      <c r="BH116" s="216">
        <f t="shared" si="7"/>
        <v>0</v>
      </c>
      <c r="BI116" s="216">
        <f t="shared" si="8"/>
        <v>0</v>
      </c>
      <c r="BJ116" s="26" t="s">
        <v>24</v>
      </c>
      <c r="BK116" s="216">
        <f t="shared" si="9"/>
        <v>0</v>
      </c>
      <c r="BL116" s="26" t="s">
        <v>307</v>
      </c>
      <c r="BM116" s="26" t="s">
        <v>403</v>
      </c>
    </row>
    <row r="117" spans="2:65" s="1" customFormat="1" ht="22.5" customHeight="1">
      <c r="B117" s="44"/>
      <c r="C117" s="205" t="s">
        <v>281</v>
      </c>
      <c r="D117" s="205" t="s">
        <v>187</v>
      </c>
      <c r="E117" s="206" t="s">
        <v>3459</v>
      </c>
      <c r="F117" s="207" t="s">
        <v>3460</v>
      </c>
      <c r="G117" s="208" t="s">
        <v>3430</v>
      </c>
      <c r="H117" s="209">
        <v>1</v>
      </c>
      <c r="I117" s="210"/>
      <c r="J117" s="211">
        <f t="shared" si="0"/>
        <v>0</v>
      </c>
      <c r="K117" s="207" t="s">
        <v>35</v>
      </c>
      <c r="L117" s="64"/>
      <c r="M117" s="212" t="s">
        <v>35</v>
      </c>
      <c r="N117" s="213" t="s">
        <v>50</v>
      </c>
      <c r="O117" s="45"/>
      <c r="P117" s="214">
        <f t="shared" si="1"/>
        <v>0</v>
      </c>
      <c r="Q117" s="214">
        <v>0</v>
      </c>
      <c r="R117" s="214">
        <f t="shared" si="2"/>
        <v>0</v>
      </c>
      <c r="S117" s="214">
        <v>0</v>
      </c>
      <c r="T117" s="215">
        <f t="shared" si="3"/>
        <v>0</v>
      </c>
      <c r="AR117" s="26" t="s">
        <v>307</v>
      </c>
      <c r="AT117" s="26" t="s">
        <v>187</v>
      </c>
      <c r="AU117" s="26" t="s">
        <v>105</v>
      </c>
      <c r="AY117" s="26" t="s">
        <v>185</v>
      </c>
      <c r="BE117" s="216">
        <f t="shared" si="4"/>
        <v>0</v>
      </c>
      <c r="BF117" s="216">
        <f t="shared" si="5"/>
        <v>0</v>
      </c>
      <c r="BG117" s="216">
        <f t="shared" si="6"/>
        <v>0</v>
      </c>
      <c r="BH117" s="216">
        <f t="shared" si="7"/>
        <v>0</v>
      </c>
      <c r="BI117" s="216">
        <f t="shared" si="8"/>
        <v>0</v>
      </c>
      <c r="BJ117" s="26" t="s">
        <v>24</v>
      </c>
      <c r="BK117" s="216">
        <f t="shared" si="9"/>
        <v>0</v>
      </c>
      <c r="BL117" s="26" t="s">
        <v>307</v>
      </c>
      <c r="BM117" s="26" t="s">
        <v>413</v>
      </c>
    </row>
    <row r="118" spans="2:65" s="1" customFormat="1" ht="22.5" customHeight="1">
      <c r="B118" s="44"/>
      <c r="C118" s="205" t="s">
        <v>287</v>
      </c>
      <c r="D118" s="205" t="s">
        <v>187</v>
      </c>
      <c r="E118" s="206" t="s">
        <v>3461</v>
      </c>
      <c r="F118" s="207" t="s">
        <v>3462</v>
      </c>
      <c r="G118" s="208" t="s">
        <v>3446</v>
      </c>
      <c r="H118" s="209">
        <v>1</v>
      </c>
      <c r="I118" s="210"/>
      <c r="J118" s="211">
        <f t="shared" si="0"/>
        <v>0</v>
      </c>
      <c r="K118" s="207" t="s">
        <v>35</v>
      </c>
      <c r="L118" s="64"/>
      <c r="M118" s="212" t="s">
        <v>35</v>
      </c>
      <c r="N118" s="213" t="s">
        <v>50</v>
      </c>
      <c r="O118" s="45"/>
      <c r="P118" s="214">
        <f t="shared" si="1"/>
        <v>0</v>
      </c>
      <c r="Q118" s="214">
        <v>0</v>
      </c>
      <c r="R118" s="214">
        <f t="shared" si="2"/>
        <v>0</v>
      </c>
      <c r="S118" s="214">
        <v>0</v>
      </c>
      <c r="T118" s="215">
        <f t="shared" si="3"/>
        <v>0</v>
      </c>
      <c r="AR118" s="26" t="s">
        <v>307</v>
      </c>
      <c r="AT118" s="26" t="s">
        <v>187</v>
      </c>
      <c r="AU118" s="26" t="s">
        <v>105</v>
      </c>
      <c r="AY118" s="26" t="s">
        <v>185</v>
      </c>
      <c r="BE118" s="216">
        <f t="shared" si="4"/>
        <v>0</v>
      </c>
      <c r="BF118" s="216">
        <f t="shared" si="5"/>
        <v>0</v>
      </c>
      <c r="BG118" s="216">
        <f t="shared" si="6"/>
        <v>0</v>
      </c>
      <c r="BH118" s="216">
        <f t="shared" si="7"/>
        <v>0</v>
      </c>
      <c r="BI118" s="216">
        <f t="shared" si="8"/>
        <v>0</v>
      </c>
      <c r="BJ118" s="26" t="s">
        <v>24</v>
      </c>
      <c r="BK118" s="216">
        <f t="shared" si="9"/>
        <v>0</v>
      </c>
      <c r="BL118" s="26" t="s">
        <v>307</v>
      </c>
      <c r="BM118" s="26" t="s">
        <v>424</v>
      </c>
    </row>
    <row r="119" spans="2:65" s="1" customFormat="1" ht="22.5" customHeight="1">
      <c r="B119" s="44"/>
      <c r="C119" s="205" t="s">
        <v>10</v>
      </c>
      <c r="D119" s="205" t="s">
        <v>187</v>
      </c>
      <c r="E119" s="206" t="s">
        <v>3463</v>
      </c>
      <c r="F119" s="207" t="s">
        <v>3464</v>
      </c>
      <c r="G119" s="208" t="s">
        <v>3446</v>
      </c>
      <c r="H119" s="209">
        <v>2</v>
      </c>
      <c r="I119" s="210"/>
      <c r="J119" s="211">
        <f t="shared" si="0"/>
        <v>0</v>
      </c>
      <c r="K119" s="207" t="s">
        <v>35</v>
      </c>
      <c r="L119" s="64"/>
      <c r="M119" s="212" t="s">
        <v>35</v>
      </c>
      <c r="N119" s="213" t="s">
        <v>50</v>
      </c>
      <c r="O119" s="45"/>
      <c r="P119" s="214">
        <f t="shared" si="1"/>
        <v>0</v>
      </c>
      <c r="Q119" s="214">
        <v>0</v>
      </c>
      <c r="R119" s="214">
        <f t="shared" si="2"/>
        <v>0</v>
      </c>
      <c r="S119" s="214">
        <v>0</v>
      </c>
      <c r="T119" s="215">
        <f t="shared" si="3"/>
        <v>0</v>
      </c>
      <c r="AR119" s="26" t="s">
        <v>307</v>
      </c>
      <c r="AT119" s="26" t="s">
        <v>187</v>
      </c>
      <c r="AU119" s="26" t="s">
        <v>105</v>
      </c>
      <c r="AY119" s="26" t="s">
        <v>185</v>
      </c>
      <c r="BE119" s="216">
        <f t="shared" si="4"/>
        <v>0</v>
      </c>
      <c r="BF119" s="216">
        <f t="shared" si="5"/>
        <v>0</v>
      </c>
      <c r="BG119" s="216">
        <f t="shared" si="6"/>
        <v>0</v>
      </c>
      <c r="BH119" s="216">
        <f t="shared" si="7"/>
        <v>0</v>
      </c>
      <c r="BI119" s="216">
        <f t="shared" si="8"/>
        <v>0</v>
      </c>
      <c r="BJ119" s="26" t="s">
        <v>24</v>
      </c>
      <c r="BK119" s="216">
        <f t="shared" si="9"/>
        <v>0</v>
      </c>
      <c r="BL119" s="26" t="s">
        <v>307</v>
      </c>
      <c r="BM119" s="26" t="s">
        <v>436</v>
      </c>
    </row>
    <row r="120" spans="2:65" s="1" customFormat="1" ht="22.5" customHeight="1">
      <c r="B120" s="44"/>
      <c r="C120" s="205" t="s">
        <v>307</v>
      </c>
      <c r="D120" s="205" t="s">
        <v>187</v>
      </c>
      <c r="E120" s="206" t="s">
        <v>3465</v>
      </c>
      <c r="F120" s="207" t="s">
        <v>3466</v>
      </c>
      <c r="G120" s="208" t="s">
        <v>3446</v>
      </c>
      <c r="H120" s="209">
        <v>2</v>
      </c>
      <c r="I120" s="210"/>
      <c r="J120" s="211">
        <f t="shared" si="0"/>
        <v>0</v>
      </c>
      <c r="K120" s="207" t="s">
        <v>35</v>
      </c>
      <c r="L120" s="64"/>
      <c r="M120" s="212" t="s">
        <v>35</v>
      </c>
      <c r="N120" s="213" t="s">
        <v>50</v>
      </c>
      <c r="O120" s="45"/>
      <c r="P120" s="214">
        <f t="shared" si="1"/>
        <v>0</v>
      </c>
      <c r="Q120" s="214">
        <v>0</v>
      </c>
      <c r="R120" s="214">
        <f t="shared" si="2"/>
        <v>0</v>
      </c>
      <c r="S120" s="214">
        <v>0</v>
      </c>
      <c r="T120" s="215">
        <f t="shared" si="3"/>
        <v>0</v>
      </c>
      <c r="AR120" s="26" t="s">
        <v>307</v>
      </c>
      <c r="AT120" s="26" t="s">
        <v>187</v>
      </c>
      <c r="AU120" s="26" t="s">
        <v>105</v>
      </c>
      <c r="AY120" s="26" t="s">
        <v>185</v>
      </c>
      <c r="BE120" s="216">
        <f t="shared" si="4"/>
        <v>0</v>
      </c>
      <c r="BF120" s="216">
        <f t="shared" si="5"/>
        <v>0</v>
      </c>
      <c r="BG120" s="216">
        <f t="shared" si="6"/>
        <v>0</v>
      </c>
      <c r="BH120" s="216">
        <f t="shared" si="7"/>
        <v>0</v>
      </c>
      <c r="BI120" s="216">
        <f t="shared" si="8"/>
        <v>0</v>
      </c>
      <c r="BJ120" s="26" t="s">
        <v>24</v>
      </c>
      <c r="BK120" s="216">
        <f t="shared" si="9"/>
        <v>0</v>
      </c>
      <c r="BL120" s="26" t="s">
        <v>307</v>
      </c>
      <c r="BM120" s="26" t="s">
        <v>449</v>
      </c>
    </row>
    <row r="121" spans="2:65" s="1" customFormat="1" ht="22.5" customHeight="1">
      <c r="B121" s="44"/>
      <c r="C121" s="205" t="s">
        <v>317</v>
      </c>
      <c r="D121" s="205" t="s">
        <v>187</v>
      </c>
      <c r="E121" s="206" t="s">
        <v>3467</v>
      </c>
      <c r="F121" s="207" t="s">
        <v>3468</v>
      </c>
      <c r="G121" s="208" t="s">
        <v>3446</v>
      </c>
      <c r="H121" s="209">
        <v>1</v>
      </c>
      <c r="I121" s="210"/>
      <c r="J121" s="211">
        <f t="shared" si="0"/>
        <v>0</v>
      </c>
      <c r="K121" s="207" t="s">
        <v>35</v>
      </c>
      <c r="L121" s="64"/>
      <c r="M121" s="212" t="s">
        <v>35</v>
      </c>
      <c r="N121" s="213" t="s">
        <v>50</v>
      </c>
      <c r="O121" s="45"/>
      <c r="P121" s="214">
        <f t="shared" si="1"/>
        <v>0</v>
      </c>
      <c r="Q121" s="214">
        <v>0</v>
      </c>
      <c r="R121" s="214">
        <f t="shared" si="2"/>
        <v>0</v>
      </c>
      <c r="S121" s="214">
        <v>0</v>
      </c>
      <c r="T121" s="215">
        <f t="shared" si="3"/>
        <v>0</v>
      </c>
      <c r="AR121" s="26" t="s">
        <v>307</v>
      </c>
      <c r="AT121" s="26" t="s">
        <v>187</v>
      </c>
      <c r="AU121" s="26" t="s">
        <v>105</v>
      </c>
      <c r="AY121" s="26" t="s">
        <v>185</v>
      </c>
      <c r="BE121" s="216">
        <f t="shared" si="4"/>
        <v>0</v>
      </c>
      <c r="BF121" s="216">
        <f t="shared" si="5"/>
        <v>0</v>
      </c>
      <c r="BG121" s="216">
        <f t="shared" si="6"/>
        <v>0</v>
      </c>
      <c r="BH121" s="216">
        <f t="shared" si="7"/>
        <v>0</v>
      </c>
      <c r="BI121" s="216">
        <f t="shared" si="8"/>
        <v>0</v>
      </c>
      <c r="BJ121" s="26" t="s">
        <v>24</v>
      </c>
      <c r="BK121" s="216">
        <f t="shared" si="9"/>
        <v>0</v>
      </c>
      <c r="BL121" s="26" t="s">
        <v>307</v>
      </c>
      <c r="BM121" s="26" t="s">
        <v>458</v>
      </c>
    </row>
    <row r="122" spans="2:65" s="1" customFormat="1" ht="22.5" customHeight="1">
      <c r="B122" s="44"/>
      <c r="C122" s="205" t="s">
        <v>324</v>
      </c>
      <c r="D122" s="205" t="s">
        <v>187</v>
      </c>
      <c r="E122" s="206" t="s">
        <v>3469</v>
      </c>
      <c r="F122" s="207" t="s">
        <v>3470</v>
      </c>
      <c r="G122" s="208" t="s">
        <v>3446</v>
      </c>
      <c r="H122" s="209">
        <v>2</v>
      </c>
      <c r="I122" s="210"/>
      <c r="J122" s="211">
        <f t="shared" si="0"/>
        <v>0</v>
      </c>
      <c r="K122" s="207" t="s">
        <v>35</v>
      </c>
      <c r="L122" s="64"/>
      <c r="M122" s="212" t="s">
        <v>35</v>
      </c>
      <c r="N122" s="213" t="s">
        <v>50</v>
      </c>
      <c r="O122" s="45"/>
      <c r="P122" s="214">
        <f t="shared" si="1"/>
        <v>0</v>
      </c>
      <c r="Q122" s="214">
        <v>0</v>
      </c>
      <c r="R122" s="214">
        <f t="shared" si="2"/>
        <v>0</v>
      </c>
      <c r="S122" s="214">
        <v>0</v>
      </c>
      <c r="T122" s="215">
        <f t="shared" si="3"/>
        <v>0</v>
      </c>
      <c r="AR122" s="26" t="s">
        <v>307</v>
      </c>
      <c r="AT122" s="26" t="s">
        <v>187</v>
      </c>
      <c r="AU122" s="26" t="s">
        <v>105</v>
      </c>
      <c r="AY122" s="26" t="s">
        <v>185</v>
      </c>
      <c r="BE122" s="216">
        <f t="shared" si="4"/>
        <v>0</v>
      </c>
      <c r="BF122" s="216">
        <f t="shared" si="5"/>
        <v>0</v>
      </c>
      <c r="BG122" s="216">
        <f t="shared" si="6"/>
        <v>0</v>
      </c>
      <c r="BH122" s="216">
        <f t="shared" si="7"/>
        <v>0</v>
      </c>
      <c r="BI122" s="216">
        <f t="shared" si="8"/>
        <v>0</v>
      </c>
      <c r="BJ122" s="26" t="s">
        <v>24</v>
      </c>
      <c r="BK122" s="216">
        <f t="shared" si="9"/>
        <v>0</v>
      </c>
      <c r="BL122" s="26" t="s">
        <v>307</v>
      </c>
      <c r="BM122" s="26" t="s">
        <v>477</v>
      </c>
    </row>
    <row r="123" spans="2:65" s="1" customFormat="1" ht="22.5" customHeight="1">
      <c r="B123" s="44"/>
      <c r="C123" s="205" t="s">
        <v>343</v>
      </c>
      <c r="D123" s="205" t="s">
        <v>187</v>
      </c>
      <c r="E123" s="206" t="s">
        <v>3471</v>
      </c>
      <c r="F123" s="207" t="s">
        <v>3472</v>
      </c>
      <c r="G123" s="208" t="s">
        <v>3446</v>
      </c>
      <c r="H123" s="209">
        <v>2</v>
      </c>
      <c r="I123" s="210"/>
      <c r="J123" s="211">
        <f t="shared" si="0"/>
        <v>0</v>
      </c>
      <c r="K123" s="207" t="s">
        <v>35</v>
      </c>
      <c r="L123" s="64"/>
      <c r="M123" s="212" t="s">
        <v>35</v>
      </c>
      <c r="N123" s="213" t="s">
        <v>50</v>
      </c>
      <c r="O123" s="45"/>
      <c r="P123" s="214">
        <f t="shared" si="1"/>
        <v>0</v>
      </c>
      <c r="Q123" s="214">
        <v>0</v>
      </c>
      <c r="R123" s="214">
        <f t="shared" si="2"/>
        <v>0</v>
      </c>
      <c r="S123" s="214">
        <v>0</v>
      </c>
      <c r="T123" s="215">
        <f t="shared" si="3"/>
        <v>0</v>
      </c>
      <c r="AR123" s="26" t="s">
        <v>307</v>
      </c>
      <c r="AT123" s="26" t="s">
        <v>187</v>
      </c>
      <c r="AU123" s="26" t="s">
        <v>105</v>
      </c>
      <c r="AY123" s="26" t="s">
        <v>185</v>
      </c>
      <c r="BE123" s="216">
        <f t="shared" si="4"/>
        <v>0</v>
      </c>
      <c r="BF123" s="216">
        <f t="shared" si="5"/>
        <v>0</v>
      </c>
      <c r="BG123" s="216">
        <f t="shared" si="6"/>
        <v>0</v>
      </c>
      <c r="BH123" s="216">
        <f t="shared" si="7"/>
        <v>0</v>
      </c>
      <c r="BI123" s="216">
        <f t="shared" si="8"/>
        <v>0</v>
      </c>
      <c r="BJ123" s="26" t="s">
        <v>24</v>
      </c>
      <c r="BK123" s="216">
        <f t="shared" si="9"/>
        <v>0</v>
      </c>
      <c r="BL123" s="26" t="s">
        <v>307</v>
      </c>
      <c r="BM123" s="26" t="s">
        <v>495</v>
      </c>
    </row>
    <row r="124" spans="2:65" s="1" customFormat="1" ht="22.5" customHeight="1">
      <c r="B124" s="44"/>
      <c r="C124" s="205" t="s">
        <v>349</v>
      </c>
      <c r="D124" s="205" t="s">
        <v>187</v>
      </c>
      <c r="E124" s="206" t="s">
        <v>3473</v>
      </c>
      <c r="F124" s="207" t="s">
        <v>3474</v>
      </c>
      <c r="G124" s="208" t="s">
        <v>3446</v>
      </c>
      <c r="H124" s="209">
        <v>1</v>
      </c>
      <c r="I124" s="210"/>
      <c r="J124" s="211">
        <f t="shared" si="0"/>
        <v>0</v>
      </c>
      <c r="K124" s="207" t="s">
        <v>35</v>
      </c>
      <c r="L124" s="64"/>
      <c r="M124" s="212" t="s">
        <v>35</v>
      </c>
      <c r="N124" s="213" t="s">
        <v>50</v>
      </c>
      <c r="O124" s="45"/>
      <c r="P124" s="214">
        <f t="shared" si="1"/>
        <v>0</v>
      </c>
      <c r="Q124" s="214">
        <v>0</v>
      </c>
      <c r="R124" s="214">
        <f t="shared" si="2"/>
        <v>0</v>
      </c>
      <c r="S124" s="214">
        <v>0</v>
      </c>
      <c r="T124" s="215">
        <f t="shared" si="3"/>
        <v>0</v>
      </c>
      <c r="AR124" s="26" t="s">
        <v>307</v>
      </c>
      <c r="AT124" s="26" t="s">
        <v>187</v>
      </c>
      <c r="AU124" s="26" t="s">
        <v>105</v>
      </c>
      <c r="AY124" s="26" t="s">
        <v>185</v>
      </c>
      <c r="BE124" s="216">
        <f t="shared" si="4"/>
        <v>0</v>
      </c>
      <c r="BF124" s="216">
        <f t="shared" si="5"/>
        <v>0</v>
      </c>
      <c r="BG124" s="216">
        <f t="shared" si="6"/>
        <v>0</v>
      </c>
      <c r="BH124" s="216">
        <f t="shared" si="7"/>
        <v>0</v>
      </c>
      <c r="BI124" s="216">
        <f t="shared" si="8"/>
        <v>0</v>
      </c>
      <c r="BJ124" s="26" t="s">
        <v>24</v>
      </c>
      <c r="BK124" s="216">
        <f t="shared" si="9"/>
        <v>0</v>
      </c>
      <c r="BL124" s="26" t="s">
        <v>307</v>
      </c>
      <c r="BM124" s="26" t="s">
        <v>514</v>
      </c>
    </row>
    <row r="125" spans="2:65" s="1" customFormat="1" ht="22.5" customHeight="1">
      <c r="B125" s="44"/>
      <c r="C125" s="205" t="s">
        <v>9</v>
      </c>
      <c r="D125" s="205" t="s">
        <v>187</v>
      </c>
      <c r="E125" s="206" t="s">
        <v>3475</v>
      </c>
      <c r="F125" s="207" t="s">
        <v>3476</v>
      </c>
      <c r="G125" s="208" t="s">
        <v>3446</v>
      </c>
      <c r="H125" s="209">
        <v>1</v>
      </c>
      <c r="I125" s="210"/>
      <c r="J125" s="211">
        <f t="shared" si="0"/>
        <v>0</v>
      </c>
      <c r="K125" s="207" t="s">
        <v>35</v>
      </c>
      <c r="L125" s="64"/>
      <c r="M125" s="212" t="s">
        <v>35</v>
      </c>
      <c r="N125" s="213" t="s">
        <v>50</v>
      </c>
      <c r="O125" s="45"/>
      <c r="P125" s="214">
        <f t="shared" si="1"/>
        <v>0</v>
      </c>
      <c r="Q125" s="214">
        <v>0</v>
      </c>
      <c r="R125" s="214">
        <f t="shared" si="2"/>
        <v>0</v>
      </c>
      <c r="S125" s="214">
        <v>0</v>
      </c>
      <c r="T125" s="215">
        <f t="shared" si="3"/>
        <v>0</v>
      </c>
      <c r="AR125" s="26" t="s">
        <v>307</v>
      </c>
      <c r="AT125" s="26" t="s">
        <v>187</v>
      </c>
      <c r="AU125" s="26" t="s">
        <v>105</v>
      </c>
      <c r="AY125" s="26" t="s">
        <v>185</v>
      </c>
      <c r="BE125" s="216">
        <f t="shared" si="4"/>
        <v>0</v>
      </c>
      <c r="BF125" s="216">
        <f t="shared" si="5"/>
        <v>0</v>
      </c>
      <c r="BG125" s="216">
        <f t="shared" si="6"/>
        <v>0</v>
      </c>
      <c r="BH125" s="216">
        <f t="shared" si="7"/>
        <v>0</v>
      </c>
      <c r="BI125" s="216">
        <f t="shared" si="8"/>
        <v>0</v>
      </c>
      <c r="BJ125" s="26" t="s">
        <v>24</v>
      </c>
      <c r="BK125" s="216">
        <f t="shared" si="9"/>
        <v>0</v>
      </c>
      <c r="BL125" s="26" t="s">
        <v>307</v>
      </c>
      <c r="BM125" s="26" t="s">
        <v>566</v>
      </c>
    </row>
    <row r="126" spans="2:65" s="1" customFormat="1" ht="22.5" customHeight="1">
      <c r="B126" s="44"/>
      <c r="C126" s="205" t="s">
        <v>367</v>
      </c>
      <c r="D126" s="205" t="s">
        <v>187</v>
      </c>
      <c r="E126" s="206" t="s">
        <v>3477</v>
      </c>
      <c r="F126" s="207" t="s">
        <v>3478</v>
      </c>
      <c r="G126" s="208" t="s">
        <v>246</v>
      </c>
      <c r="H126" s="209">
        <v>1</v>
      </c>
      <c r="I126" s="210"/>
      <c r="J126" s="211">
        <f t="shared" si="0"/>
        <v>0</v>
      </c>
      <c r="K126" s="207" t="s">
        <v>35</v>
      </c>
      <c r="L126" s="64"/>
      <c r="M126" s="212" t="s">
        <v>35</v>
      </c>
      <c r="N126" s="213" t="s">
        <v>50</v>
      </c>
      <c r="O126" s="45"/>
      <c r="P126" s="214">
        <f t="shared" si="1"/>
        <v>0</v>
      </c>
      <c r="Q126" s="214">
        <v>0</v>
      </c>
      <c r="R126" s="214">
        <f t="shared" si="2"/>
        <v>0</v>
      </c>
      <c r="S126" s="214">
        <v>0</v>
      </c>
      <c r="T126" s="215">
        <f t="shared" si="3"/>
        <v>0</v>
      </c>
      <c r="AR126" s="26" t="s">
        <v>307</v>
      </c>
      <c r="AT126" s="26" t="s">
        <v>187</v>
      </c>
      <c r="AU126" s="26" t="s">
        <v>105</v>
      </c>
      <c r="AY126" s="26" t="s">
        <v>185</v>
      </c>
      <c r="BE126" s="216">
        <f t="shared" si="4"/>
        <v>0</v>
      </c>
      <c r="BF126" s="216">
        <f t="shared" si="5"/>
        <v>0</v>
      </c>
      <c r="BG126" s="216">
        <f t="shared" si="6"/>
        <v>0</v>
      </c>
      <c r="BH126" s="216">
        <f t="shared" si="7"/>
        <v>0</v>
      </c>
      <c r="BI126" s="216">
        <f t="shared" si="8"/>
        <v>0</v>
      </c>
      <c r="BJ126" s="26" t="s">
        <v>24</v>
      </c>
      <c r="BK126" s="216">
        <f t="shared" si="9"/>
        <v>0</v>
      </c>
      <c r="BL126" s="26" t="s">
        <v>307</v>
      </c>
      <c r="BM126" s="26" t="s">
        <v>577</v>
      </c>
    </row>
    <row r="127" spans="2:65" s="1" customFormat="1" ht="22.5" customHeight="1">
      <c r="B127" s="44"/>
      <c r="C127" s="205" t="s">
        <v>395</v>
      </c>
      <c r="D127" s="205" t="s">
        <v>187</v>
      </c>
      <c r="E127" s="206" t="s">
        <v>3479</v>
      </c>
      <c r="F127" s="207" t="s">
        <v>3480</v>
      </c>
      <c r="G127" s="208" t="s">
        <v>3430</v>
      </c>
      <c r="H127" s="209">
        <v>1</v>
      </c>
      <c r="I127" s="210"/>
      <c r="J127" s="211">
        <f t="shared" si="0"/>
        <v>0</v>
      </c>
      <c r="K127" s="207" t="s">
        <v>35</v>
      </c>
      <c r="L127" s="64"/>
      <c r="M127" s="212" t="s">
        <v>35</v>
      </c>
      <c r="N127" s="213" t="s">
        <v>50</v>
      </c>
      <c r="O127" s="45"/>
      <c r="P127" s="214">
        <f t="shared" si="1"/>
        <v>0</v>
      </c>
      <c r="Q127" s="214">
        <v>0</v>
      </c>
      <c r="R127" s="214">
        <f t="shared" si="2"/>
        <v>0</v>
      </c>
      <c r="S127" s="214">
        <v>0</v>
      </c>
      <c r="T127" s="215">
        <f t="shared" si="3"/>
        <v>0</v>
      </c>
      <c r="AR127" s="26" t="s">
        <v>307</v>
      </c>
      <c r="AT127" s="26" t="s">
        <v>187</v>
      </c>
      <c r="AU127" s="26" t="s">
        <v>105</v>
      </c>
      <c r="AY127" s="26" t="s">
        <v>185</v>
      </c>
      <c r="BE127" s="216">
        <f t="shared" si="4"/>
        <v>0</v>
      </c>
      <c r="BF127" s="216">
        <f t="shared" si="5"/>
        <v>0</v>
      </c>
      <c r="BG127" s="216">
        <f t="shared" si="6"/>
        <v>0</v>
      </c>
      <c r="BH127" s="216">
        <f t="shared" si="7"/>
        <v>0</v>
      </c>
      <c r="BI127" s="216">
        <f t="shared" si="8"/>
        <v>0</v>
      </c>
      <c r="BJ127" s="26" t="s">
        <v>24</v>
      </c>
      <c r="BK127" s="216">
        <f t="shared" si="9"/>
        <v>0</v>
      </c>
      <c r="BL127" s="26" t="s">
        <v>307</v>
      </c>
      <c r="BM127" s="26" t="s">
        <v>612</v>
      </c>
    </row>
    <row r="128" spans="2:65" s="1" customFormat="1" ht="22.5" customHeight="1">
      <c r="B128" s="44"/>
      <c r="C128" s="205" t="s">
        <v>403</v>
      </c>
      <c r="D128" s="205" t="s">
        <v>187</v>
      </c>
      <c r="E128" s="206" t="s">
        <v>3481</v>
      </c>
      <c r="F128" s="207" t="s">
        <v>3482</v>
      </c>
      <c r="G128" s="208" t="s">
        <v>3430</v>
      </c>
      <c r="H128" s="209">
        <v>1</v>
      </c>
      <c r="I128" s="210"/>
      <c r="J128" s="211">
        <f t="shared" si="0"/>
        <v>0</v>
      </c>
      <c r="K128" s="207" t="s">
        <v>35</v>
      </c>
      <c r="L128" s="64"/>
      <c r="M128" s="212" t="s">
        <v>35</v>
      </c>
      <c r="N128" s="213" t="s">
        <v>50</v>
      </c>
      <c r="O128" s="45"/>
      <c r="P128" s="214">
        <f t="shared" si="1"/>
        <v>0</v>
      </c>
      <c r="Q128" s="214">
        <v>0</v>
      </c>
      <c r="R128" s="214">
        <f t="shared" si="2"/>
        <v>0</v>
      </c>
      <c r="S128" s="214">
        <v>0</v>
      </c>
      <c r="T128" s="215">
        <f t="shared" si="3"/>
        <v>0</v>
      </c>
      <c r="AR128" s="26" t="s">
        <v>307</v>
      </c>
      <c r="AT128" s="26" t="s">
        <v>187</v>
      </c>
      <c r="AU128" s="26" t="s">
        <v>105</v>
      </c>
      <c r="AY128" s="26" t="s">
        <v>185</v>
      </c>
      <c r="BE128" s="216">
        <f t="shared" si="4"/>
        <v>0</v>
      </c>
      <c r="BF128" s="216">
        <f t="shared" si="5"/>
        <v>0</v>
      </c>
      <c r="BG128" s="216">
        <f t="shared" si="6"/>
        <v>0</v>
      </c>
      <c r="BH128" s="216">
        <f t="shared" si="7"/>
        <v>0</v>
      </c>
      <c r="BI128" s="216">
        <f t="shared" si="8"/>
        <v>0</v>
      </c>
      <c r="BJ128" s="26" t="s">
        <v>24</v>
      </c>
      <c r="BK128" s="216">
        <f t="shared" si="9"/>
        <v>0</v>
      </c>
      <c r="BL128" s="26" t="s">
        <v>307</v>
      </c>
      <c r="BM128" s="26" t="s">
        <v>626</v>
      </c>
    </row>
    <row r="129" spans="2:65" s="1" customFormat="1" ht="22.5" customHeight="1">
      <c r="B129" s="44"/>
      <c r="C129" s="205" t="s">
        <v>409</v>
      </c>
      <c r="D129" s="205" t="s">
        <v>187</v>
      </c>
      <c r="E129" s="206" t="s">
        <v>3483</v>
      </c>
      <c r="F129" s="207" t="s">
        <v>3484</v>
      </c>
      <c r="G129" s="208" t="s">
        <v>3446</v>
      </c>
      <c r="H129" s="209">
        <v>1</v>
      </c>
      <c r="I129" s="210"/>
      <c r="J129" s="211">
        <f t="shared" si="0"/>
        <v>0</v>
      </c>
      <c r="K129" s="207" t="s">
        <v>35</v>
      </c>
      <c r="L129" s="64"/>
      <c r="M129" s="212" t="s">
        <v>35</v>
      </c>
      <c r="N129" s="213" t="s">
        <v>50</v>
      </c>
      <c r="O129" s="45"/>
      <c r="P129" s="214">
        <f t="shared" si="1"/>
        <v>0</v>
      </c>
      <c r="Q129" s="214">
        <v>0</v>
      </c>
      <c r="R129" s="214">
        <f t="shared" si="2"/>
        <v>0</v>
      </c>
      <c r="S129" s="214">
        <v>0</v>
      </c>
      <c r="T129" s="215">
        <f t="shared" si="3"/>
        <v>0</v>
      </c>
      <c r="AR129" s="26" t="s">
        <v>307</v>
      </c>
      <c r="AT129" s="26" t="s">
        <v>187</v>
      </c>
      <c r="AU129" s="26" t="s">
        <v>105</v>
      </c>
      <c r="AY129" s="26" t="s">
        <v>185</v>
      </c>
      <c r="BE129" s="216">
        <f t="shared" si="4"/>
        <v>0</v>
      </c>
      <c r="BF129" s="216">
        <f t="shared" si="5"/>
        <v>0</v>
      </c>
      <c r="BG129" s="216">
        <f t="shared" si="6"/>
        <v>0</v>
      </c>
      <c r="BH129" s="216">
        <f t="shared" si="7"/>
        <v>0</v>
      </c>
      <c r="BI129" s="216">
        <f t="shared" si="8"/>
        <v>0</v>
      </c>
      <c r="BJ129" s="26" t="s">
        <v>24</v>
      </c>
      <c r="BK129" s="216">
        <f t="shared" si="9"/>
        <v>0</v>
      </c>
      <c r="BL129" s="26" t="s">
        <v>307</v>
      </c>
      <c r="BM129" s="26" t="s">
        <v>638</v>
      </c>
    </row>
    <row r="130" spans="2:65" s="1" customFormat="1" ht="22.5" customHeight="1">
      <c r="B130" s="44"/>
      <c r="C130" s="205" t="s">
        <v>413</v>
      </c>
      <c r="D130" s="205" t="s">
        <v>187</v>
      </c>
      <c r="E130" s="206" t="s">
        <v>3485</v>
      </c>
      <c r="F130" s="207" t="s">
        <v>3486</v>
      </c>
      <c r="G130" s="208" t="s">
        <v>3430</v>
      </c>
      <c r="H130" s="209">
        <v>1</v>
      </c>
      <c r="I130" s="210"/>
      <c r="J130" s="211">
        <f t="shared" si="0"/>
        <v>0</v>
      </c>
      <c r="K130" s="207" t="s">
        <v>35</v>
      </c>
      <c r="L130" s="64"/>
      <c r="M130" s="212" t="s">
        <v>35</v>
      </c>
      <c r="N130" s="213" t="s">
        <v>50</v>
      </c>
      <c r="O130" s="45"/>
      <c r="P130" s="214">
        <f t="shared" si="1"/>
        <v>0</v>
      </c>
      <c r="Q130" s="214">
        <v>0</v>
      </c>
      <c r="R130" s="214">
        <f t="shared" si="2"/>
        <v>0</v>
      </c>
      <c r="S130" s="214">
        <v>0</v>
      </c>
      <c r="T130" s="215">
        <f t="shared" si="3"/>
        <v>0</v>
      </c>
      <c r="AR130" s="26" t="s">
        <v>307</v>
      </c>
      <c r="AT130" s="26" t="s">
        <v>187</v>
      </c>
      <c r="AU130" s="26" t="s">
        <v>105</v>
      </c>
      <c r="AY130" s="26" t="s">
        <v>185</v>
      </c>
      <c r="BE130" s="216">
        <f t="shared" si="4"/>
        <v>0</v>
      </c>
      <c r="BF130" s="216">
        <f t="shared" si="5"/>
        <v>0</v>
      </c>
      <c r="BG130" s="216">
        <f t="shared" si="6"/>
        <v>0</v>
      </c>
      <c r="BH130" s="216">
        <f t="shared" si="7"/>
        <v>0</v>
      </c>
      <c r="BI130" s="216">
        <f t="shared" si="8"/>
        <v>0</v>
      </c>
      <c r="BJ130" s="26" t="s">
        <v>24</v>
      </c>
      <c r="BK130" s="216">
        <f t="shared" si="9"/>
        <v>0</v>
      </c>
      <c r="BL130" s="26" t="s">
        <v>307</v>
      </c>
      <c r="BM130" s="26" t="s">
        <v>647</v>
      </c>
    </row>
    <row r="131" spans="2:65" s="11" customFormat="1" ht="29.85" customHeight="1">
      <c r="B131" s="188"/>
      <c r="C131" s="189"/>
      <c r="D131" s="190" t="s">
        <v>78</v>
      </c>
      <c r="E131" s="294" t="s">
        <v>3487</v>
      </c>
      <c r="F131" s="294" t="s">
        <v>3488</v>
      </c>
      <c r="G131" s="189"/>
      <c r="H131" s="189"/>
      <c r="I131" s="192"/>
      <c r="J131" s="295">
        <f>BK131</f>
        <v>0</v>
      </c>
      <c r="K131" s="189"/>
      <c r="L131" s="194"/>
      <c r="M131" s="195"/>
      <c r="N131" s="196"/>
      <c r="O131" s="196"/>
      <c r="P131" s="197">
        <f>P132+P146+P166+P172+P179+P182</f>
        <v>0</v>
      </c>
      <c r="Q131" s="196"/>
      <c r="R131" s="197">
        <f>R132+R146+R166+R172+R179+R182</f>
        <v>0</v>
      </c>
      <c r="S131" s="196"/>
      <c r="T131" s="198">
        <f>T132+T146+T166+T172+T179+T182</f>
        <v>0</v>
      </c>
      <c r="AR131" s="199" t="s">
        <v>24</v>
      </c>
      <c r="AT131" s="200" t="s">
        <v>78</v>
      </c>
      <c r="AU131" s="200" t="s">
        <v>24</v>
      </c>
      <c r="AY131" s="199" t="s">
        <v>185</v>
      </c>
      <c r="BK131" s="201">
        <f>BK132+BK146+BK166+BK172+BK179+BK182</f>
        <v>0</v>
      </c>
    </row>
    <row r="132" spans="2:65" s="11" customFormat="1" ht="14.85" customHeight="1">
      <c r="B132" s="188"/>
      <c r="C132" s="189"/>
      <c r="D132" s="202" t="s">
        <v>78</v>
      </c>
      <c r="E132" s="203" t="s">
        <v>3489</v>
      </c>
      <c r="F132" s="203" t="s">
        <v>3490</v>
      </c>
      <c r="G132" s="189"/>
      <c r="H132" s="189"/>
      <c r="I132" s="192"/>
      <c r="J132" s="204">
        <f>BK132</f>
        <v>0</v>
      </c>
      <c r="K132" s="189"/>
      <c r="L132" s="194"/>
      <c r="M132" s="195"/>
      <c r="N132" s="196"/>
      <c r="O132" s="196"/>
      <c r="P132" s="197">
        <f>SUM(P133:P145)</f>
        <v>0</v>
      </c>
      <c r="Q132" s="196"/>
      <c r="R132" s="197">
        <f>SUM(R133:R145)</f>
        <v>0</v>
      </c>
      <c r="S132" s="196"/>
      <c r="T132" s="198">
        <f>SUM(T133:T145)</f>
        <v>0</v>
      </c>
      <c r="AR132" s="199" t="s">
        <v>24</v>
      </c>
      <c r="AT132" s="200" t="s">
        <v>78</v>
      </c>
      <c r="AU132" s="200" t="s">
        <v>89</v>
      </c>
      <c r="AY132" s="199" t="s">
        <v>185</v>
      </c>
      <c r="BK132" s="201">
        <f>SUM(BK133:BK145)</f>
        <v>0</v>
      </c>
    </row>
    <row r="133" spans="2:65" s="1" customFormat="1" ht="22.5" customHeight="1">
      <c r="B133" s="44"/>
      <c r="C133" s="205" t="s">
        <v>418</v>
      </c>
      <c r="D133" s="205" t="s">
        <v>187</v>
      </c>
      <c r="E133" s="206" t="s">
        <v>3491</v>
      </c>
      <c r="F133" s="207" t="s">
        <v>3492</v>
      </c>
      <c r="G133" s="208" t="s">
        <v>3430</v>
      </c>
      <c r="H133" s="209">
        <v>2</v>
      </c>
      <c r="I133" s="210"/>
      <c r="J133" s="211">
        <f t="shared" ref="J133:J145" si="10">ROUND(I133*H133,2)</f>
        <v>0</v>
      </c>
      <c r="K133" s="207" t="s">
        <v>35</v>
      </c>
      <c r="L133" s="64"/>
      <c r="M133" s="212" t="s">
        <v>35</v>
      </c>
      <c r="N133" s="213" t="s">
        <v>50</v>
      </c>
      <c r="O133" s="45"/>
      <c r="P133" s="214">
        <f t="shared" ref="P133:P145" si="11">O133*H133</f>
        <v>0</v>
      </c>
      <c r="Q133" s="214">
        <v>0</v>
      </c>
      <c r="R133" s="214">
        <f t="shared" ref="R133:R145" si="12">Q133*H133</f>
        <v>0</v>
      </c>
      <c r="S133" s="214">
        <v>0</v>
      </c>
      <c r="T133" s="215">
        <f t="shared" ref="T133:T145" si="13">S133*H133</f>
        <v>0</v>
      </c>
      <c r="AR133" s="26" t="s">
        <v>307</v>
      </c>
      <c r="AT133" s="26" t="s">
        <v>187</v>
      </c>
      <c r="AU133" s="26" t="s">
        <v>105</v>
      </c>
      <c r="AY133" s="26" t="s">
        <v>185</v>
      </c>
      <c r="BE133" s="216">
        <f t="shared" ref="BE133:BE145" si="14">IF(N133="základní",J133,0)</f>
        <v>0</v>
      </c>
      <c r="BF133" s="216">
        <f t="shared" ref="BF133:BF145" si="15">IF(N133="snížená",J133,0)</f>
        <v>0</v>
      </c>
      <c r="BG133" s="216">
        <f t="shared" ref="BG133:BG145" si="16">IF(N133="zákl. přenesená",J133,0)</f>
        <v>0</v>
      </c>
      <c r="BH133" s="216">
        <f t="shared" ref="BH133:BH145" si="17">IF(N133="sníž. přenesená",J133,0)</f>
        <v>0</v>
      </c>
      <c r="BI133" s="216">
        <f t="shared" ref="BI133:BI145" si="18">IF(N133="nulová",J133,0)</f>
        <v>0</v>
      </c>
      <c r="BJ133" s="26" t="s">
        <v>24</v>
      </c>
      <c r="BK133" s="216">
        <f t="shared" ref="BK133:BK145" si="19">ROUND(I133*H133,2)</f>
        <v>0</v>
      </c>
      <c r="BL133" s="26" t="s">
        <v>307</v>
      </c>
      <c r="BM133" s="26" t="s">
        <v>665</v>
      </c>
    </row>
    <row r="134" spans="2:65" s="1" customFormat="1" ht="22.5" customHeight="1">
      <c r="B134" s="44"/>
      <c r="C134" s="257" t="s">
        <v>424</v>
      </c>
      <c r="D134" s="257" t="s">
        <v>246</v>
      </c>
      <c r="E134" s="258" t="s">
        <v>3493</v>
      </c>
      <c r="F134" s="259" t="s">
        <v>3494</v>
      </c>
      <c r="G134" s="260" t="s">
        <v>3430</v>
      </c>
      <c r="H134" s="261">
        <v>2</v>
      </c>
      <c r="I134" s="262"/>
      <c r="J134" s="263">
        <f t="shared" si="10"/>
        <v>0</v>
      </c>
      <c r="K134" s="259" t="s">
        <v>35</v>
      </c>
      <c r="L134" s="264"/>
      <c r="M134" s="265" t="s">
        <v>35</v>
      </c>
      <c r="N134" s="266" t="s">
        <v>50</v>
      </c>
      <c r="O134" s="45"/>
      <c r="P134" s="214">
        <f t="shared" si="11"/>
        <v>0</v>
      </c>
      <c r="Q134" s="214">
        <v>0</v>
      </c>
      <c r="R134" s="214">
        <f t="shared" si="12"/>
        <v>0</v>
      </c>
      <c r="S134" s="214">
        <v>0</v>
      </c>
      <c r="T134" s="215">
        <f t="shared" si="13"/>
        <v>0</v>
      </c>
      <c r="AR134" s="26" t="s">
        <v>449</v>
      </c>
      <c r="AT134" s="26" t="s">
        <v>246</v>
      </c>
      <c r="AU134" s="26" t="s">
        <v>105</v>
      </c>
      <c r="AY134" s="26" t="s">
        <v>185</v>
      </c>
      <c r="BE134" s="216">
        <f t="shared" si="14"/>
        <v>0</v>
      </c>
      <c r="BF134" s="216">
        <f t="shared" si="15"/>
        <v>0</v>
      </c>
      <c r="BG134" s="216">
        <f t="shared" si="16"/>
        <v>0</v>
      </c>
      <c r="BH134" s="216">
        <f t="shared" si="17"/>
        <v>0</v>
      </c>
      <c r="BI134" s="216">
        <f t="shared" si="18"/>
        <v>0</v>
      </c>
      <c r="BJ134" s="26" t="s">
        <v>24</v>
      </c>
      <c r="BK134" s="216">
        <f t="shared" si="19"/>
        <v>0</v>
      </c>
      <c r="BL134" s="26" t="s">
        <v>307</v>
      </c>
      <c r="BM134" s="26" t="s">
        <v>693</v>
      </c>
    </row>
    <row r="135" spans="2:65" s="1" customFormat="1" ht="22.5" customHeight="1">
      <c r="B135" s="44"/>
      <c r="C135" s="257" t="s">
        <v>429</v>
      </c>
      <c r="D135" s="257" t="s">
        <v>246</v>
      </c>
      <c r="E135" s="258" t="s">
        <v>3495</v>
      </c>
      <c r="F135" s="259" t="s">
        <v>3496</v>
      </c>
      <c r="G135" s="260" t="s">
        <v>3430</v>
      </c>
      <c r="H135" s="261">
        <v>2</v>
      </c>
      <c r="I135" s="262"/>
      <c r="J135" s="263">
        <f t="shared" si="10"/>
        <v>0</v>
      </c>
      <c r="K135" s="259" t="s">
        <v>35</v>
      </c>
      <c r="L135" s="264"/>
      <c r="M135" s="265" t="s">
        <v>35</v>
      </c>
      <c r="N135" s="266" t="s">
        <v>50</v>
      </c>
      <c r="O135" s="45"/>
      <c r="P135" s="214">
        <f t="shared" si="11"/>
        <v>0</v>
      </c>
      <c r="Q135" s="214">
        <v>0</v>
      </c>
      <c r="R135" s="214">
        <f t="shared" si="12"/>
        <v>0</v>
      </c>
      <c r="S135" s="214">
        <v>0</v>
      </c>
      <c r="T135" s="215">
        <f t="shared" si="13"/>
        <v>0</v>
      </c>
      <c r="AR135" s="26" t="s">
        <v>449</v>
      </c>
      <c r="AT135" s="26" t="s">
        <v>246</v>
      </c>
      <c r="AU135" s="26" t="s">
        <v>105</v>
      </c>
      <c r="AY135" s="26" t="s">
        <v>185</v>
      </c>
      <c r="BE135" s="216">
        <f t="shared" si="14"/>
        <v>0</v>
      </c>
      <c r="BF135" s="216">
        <f t="shared" si="15"/>
        <v>0</v>
      </c>
      <c r="BG135" s="216">
        <f t="shared" si="16"/>
        <v>0</v>
      </c>
      <c r="BH135" s="216">
        <f t="shared" si="17"/>
        <v>0</v>
      </c>
      <c r="BI135" s="216">
        <f t="shared" si="18"/>
        <v>0</v>
      </c>
      <c r="BJ135" s="26" t="s">
        <v>24</v>
      </c>
      <c r="BK135" s="216">
        <f t="shared" si="19"/>
        <v>0</v>
      </c>
      <c r="BL135" s="26" t="s">
        <v>307</v>
      </c>
      <c r="BM135" s="26" t="s">
        <v>705</v>
      </c>
    </row>
    <row r="136" spans="2:65" s="1" customFormat="1" ht="22.5" customHeight="1">
      <c r="B136" s="44"/>
      <c r="C136" s="257" t="s">
        <v>436</v>
      </c>
      <c r="D136" s="257" t="s">
        <v>246</v>
      </c>
      <c r="E136" s="258" t="s">
        <v>3497</v>
      </c>
      <c r="F136" s="259" t="s">
        <v>3498</v>
      </c>
      <c r="G136" s="260" t="s">
        <v>3430</v>
      </c>
      <c r="H136" s="261">
        <v>1</v>
      </c>
      <c r="I136" s="262"/>
      <c r="J136" s="263">
        <f t="shared" si="10"/>
        <v>0</v>
      </c>
      <c r="K136" s="259" t="s">
        <v>35</v>
      </c>
      <c r="L136" s="264"/>
      <c r="M136" s="265" t="s">
        <v>35</v>
      </c>
      <c r="N136" s="266" t="s">
        <v>50</v>
      </c>
      <c r="O136" s="45"/>
      <c r="P136" s="214">
        <f t="shared" si="11"/>
        <v>0</v>
      </c>
      <c r="Q136" s="214">
        <v>0</v>
      </c>
      <c r="R136" s="214">
        <f t="shared" si="12"/>
        <v>0</v>
      </c>
      <c r="S136" s="214">
        <v>0</v>
      </c>
      <c r="T136" s="215">
        <f t="shared" si="13"/>
        <v>0</v>
      </c>
      <c r="AR136" s="26" t="s">
        <v>449</v>
      </c>
      <c r="AT136" s="26" t="s">
        <v>246</v>
      </c>
      <c r="AU136" s="26" t="s">
        <v>105</v>
      </c>
      <c r="AY136" s="26" t="s">
        <v>185</v>
      </c>
      <c r="BE136" s="216">
        <f t="shared" si="14"/>
        <v>0</v>
      </c>
      <c r="BF136" s="216">
        <f t="shared" si="15"/>
        <v>0</v>
      </c>
      <c r="BG136" s="216">
        <f t="shared" si="16"/>
        <v>0</v>
      </c>
      <c r="BH136" s="216">
        <f t="shared" si="17"/>
        <v>0</v>
      </c>
      <c r="BI136" s="216">
        <f t="shared" si="18"/>
        <v>0</v>
      </c>
      <c r="BJ136" s="26" t="s">
        <v>24</v>
      </c>
      <c r="BK136" s="216">
        <f t="shared" si="19"/>
        <v>0</v>
      </c>
      <c r="BL136" s="26" t="s">
        <v>307</v>
      </c>
      <c r="BM136" s="26" t="s">
        <v>723</v>
      </c>
    </row>
    <row r="137" spans="2:65" s="1" customFormat="1" ht="22.5" customHeight="1">
      <c r="B137" s="44"/>
      <c r="C137" s="257" t="s">
        <v>445</v>
      </c>
      <c r="D137" s="257" t="s">
        <v>246</v>
      </c>
      <c r="E137" s="258" t="s">
        <v>3499</v>
      </c>
      <c r="F137" s="259" t="s">
        <v>3500</v>
      </c>
      <c r="G137" s="260" t="s">
        <v>3430</v>
      </c>
      <c r="H137" s="261">
        <v>1</v>
      </c>
      <c r="I137" s="262"/>
      <c r="J137" s="263">
        <f t="shared" si="10"/>
        <v>0</v>
      </c>
      <c r="K137" s="259" t="s">
        <v>35</v>
      </c>
      <c r="L137" s="264"/>
      <c r="M137" s="265" t="s">
        <v>35</v>
      </c>
      <c r="N137" s="266" t="s">
        <v>50</v>
      </c>
      <c r="O137" s="45"/>
      <c r="P137" s="214">
        <f t="shared" si="11"/>
        <v>0</v>
      </c>
      <c r="Q137" s="214">
        <v>0</v>
      </c>
      <c r="R137" s="214">
        <f t="shared" si="12"/>
        <v>0</v>
      </c>
      <c r="S137" s="214">
        <v>0</v>
      </c>
      <c r="T137" s="215">
        <f t="shared" si="13"/>
        <v>0</v>
      </c>
      <c r="AR137" s="26" t="s">
        <v>449</v>
      </c>
      <c r="AT137" s="26" t="s">
        <v>246</v>
      </c>
      <c r="AU137" s="26" t="s">
        <v>105</v>
      </c>
      <c r="AY137" s="26" t="s">
        <v>185</v>
      </c>
      <c r="BE137" s="216">
        <f t="shared" si="14"/>
        <v>0</v>
      </c>
      <c r="BF137" s="216">
        <f t="shared" si="15"/>
        <v>0</v>
      </c>
      <c r="BG137" s="216">
        <f t="shared" si="16"/>
        <v>0</v>
      </c>
      <c r="BH137" s="216">
        <f t="shared" si="17"/>
        <v>0</v>
      </c>
      <c r="BI137" s="216">
        <f t="shared" si="18"/>
        <v>0</v>
      </c>
      <c r="BJ137" s="26" t="s">
        <v>24</v>
      </c>
      <c r="BK137" s="216">
        <f t="shared" si="19"/>
        <v>0</v>
      </c>
      <c r="BL137" s="26" t="s">
        <v>307</v>
      </c>
      <c r="BM137" s="26" t="s">
        <v>738</v>
      </c>
    </row>
    <row r="138" spans="2:65" s="1" customFormat="1" ht="22.5" customHeight="1">
      <c r="B138" s="44"/>
      <c r="C138" s="257" t="s">
        <v>449</v>
      </c>
      <c r="D138" s="257" t="s">
        <v>246</v>
      </c>
      <c r="E138" s="258" t="s">
        <v>3501</v>
      </c>
      <c r="F138" s="259" t="s">
        <v>3502</v>
      </c>
      <c r="G138" s="260" t="s">
        <v>3430</v>
      </c>
      <c r="H138" s="261">
        <v>1</v>
      </c>
      <c r="I138" s="262"/>
      <c r="J138" s="263">
        <f t="shared" si="10"/>
        <v>0</v>
      </c>
      <c r="K138" s="259" t="s">
        <v>35</v>
      </c>
      <c r="L138" s="264"/>
      <c r="M138" s="265" t="s">
        <v>35</v>
      </c>
      <c r="N138" s="266" t="s">
        <v>50</v>
      </c>
      <c r="O138" s="45"/>
      <c r="P138" s="214">
        <f t="shared" si="11"/>
        <v>0</v>
      </c>
      <c r="Q138" s="214">
        <v>0</v>
      </c>
      <c r="R138" s="214">
        <f t="shared" si="12"/>
        <v>0</v>
      </c>
      <c r="S138" s="214">
        <v>0</v>
      </c>
      <c r="T138" s="215">
        <f t="shared" si="13"/>
        <v>0</v>
      </c>
      <c r="AR138" s="26" t="s">
        <v>449</v>
      </c>
      <c r="AT138" s="26" t="s">
        <v>246</v>
      </c>
      <c r="AU138" s="26" t="s">
        <v>105</v>
      </c>
      <c r="AY138" s="26" t="s">
        <v>185</v>
      </c>
      <c r="BE138" s="216">
        <f t="shared" si="14"/>
        <v>0</v>
      </c>
      <c r="BF138" s="216">
        <f t="shared" si="15"/>
        <v>0</v>
      </c>
      <c r="BG138" s="216">
        <f t="shared" si="16"/>
        <v>0</v>
      </c>
      <c r="BH138" s="216">
        <f t="shared" si="17"/>
        <v>0</v>
      </c>
      <c r="BI138" s="216">
        <f t="shared" si="18"/>
        <v>0</v>
      </c>
      <c r="BJ138" s="26" t="s">
        <v>24</v>
      </c>
      <c r="BK138" s="216">
        <f t="shared" si="19"/>
        <v>0</v>
      </c>
      <c r="BL138" s="26" t="s">
        <v>307</v>
      </c>
      <c r="BM138" s="26" t="s">
        <v>750</v>
      </c>
    </row>
    <row r="139" spans="2:65" s="1" customFormat="1" ht="22.5" customHeight="1">
      <c r="B139" s="44"/>
      <c r="C139" s="257" t="s">
        <v>306</v>
      </c>
      <c r="D139" s="257" t="s">
        <v>246</v>
      </c>
      <c r="E139" s="258" t="s">
        <v>3503</v>
      </c>
      <c r="F139" s="259" t="s">
        <v>3504</v>
      </c>
      <c r="G139" s="260" t="s">
        <v>3430</v>
      </c>
      <c r="H139" s="261">
        <v>1</v>
      </c>
      <c r="I139" s="262"/>
      <c r="J139" s="263">
        <f t="shared" si="10"/>
        <v>0</v>
      </c>
      <c r="K139" s="259" t="s">
        <v>35</v>
      </c>
      <c r="L139" s="264"/>
      <c r="M139" s="265" t="s">
        <v>35</v>
      </c>
      <c r="N139" s="266" t="s">
        <v>50</v>
      </c>
      <c r="O139" s="45"/>
      <c r="P139" s="214">
        <f t="shared" si="11"/>
        <v>0</v>
      </c>
      <c r="Q139" s="214">
        <v>0</v>
      </c>
      <c r="R139" s="214">
        <f t="shared" si="12"/>
        <v>0</v>
      </c>
      <c r="S139" s="214">
        <v>0</v>
      </c>
      <c r="T139" s="215">
        <f t="shared" si="13"/>
        <v>0</v>
      </c>
      <c r="AR139" s="26" t="s">
        <v>449</v>
      </c>
      <c r="AT139" s="26" t="s">
        <v>246</v>
      </c>
      <c r="AU139" s="26" t="s">
        <v>105</v>
      </c>
      <c r="AY139" s="26" t="s">
        <v>185</v>
      </c>
      <c r="BE139" s="216">
        <f t="shared" si="14"/>
        <v>0</v>
      </c>
      <c r="BF139" s="216">
        <f t="shared" si="15"/>
        <v>0</v>
      </c>
      <c r="BG139" s="216">
        <f t="shared" si="16"/>
        <v>0</v>
      </c>
      <c r="BH139" s="216">
        <f t="shared" si="17"/>
        <v>0</v>
      </c>
      <c r="BI139" s="216">
        <f t="shared" si="18"/>
        <v>0</v>
      </c>
      <c r="BJ139" s="26" t="s">
        <v>24</v>
      </c>
      <c r="BK139" s="216">
        <f t="shared" si="19"/>
        <v>0</v>
      </c>
      <c r="BL139" s="26" t="s">
        <v>307</v>
      </c>
      <c r="BM139" s="26" t="s">
        <v>761</v>
      </c>
    </row>
    <row r="140" spans="2:65" s="1" customFormat="1" ht="22.5" customHeight="1">
      <c r="B140" s="44"/>
      <c r="C140" s="257" t="s">
        <v>458</v>
      </c>
      <c r="D140" s="257" t="s">
        <v>246</v>
      </c>
      <c r="E140" s="258" t="s">
        <v>3505</v>
      </c>
      <c r="F140" s="259" t="s">
        <v>3506</v>
      </c>
      <c r="G140" s="260" t="s">
        <v>3430</v>
      </c>
      <c r="H140" s="261">
        <v>1</v>
      </c>
      <c r="I140" s="262"/>
      <c r="J140" s="263">
        <f t="shared" si="10"/>
        <v>0</v>
      </c>
      <c r="K140" s="259" t="s">
        <v>35</v>
      </c>
      <c r="L140" s="264"/>
      <c r="M140" s="265" t="s">
        <v>35</v>
      </c>
      <c r="N140" s="266" t="s">
        <v>50</v>
      </c>
      <c r="O140" s="45"/>
      <c r="P140" s="214">
        <f t="shared" si="11"/>
        <v>0</v>
      </c>
      <c r="Q140" s="214">
        <v>0</v>
      </c>
      <c r="R140" s="214">
        <f t="shared" si="12"/>
        <v>0</v>
      </c>
      <c r="S140" s="214">
        <v>0</v>
      </c>
      <c r="T140" s="215">
        <f t="shared" si="13"/>
        <v>0</v>
      </c>
      <c r="AR140" s="26" t="s">
        <v>449</v>
      </c>
      <c r="AT140" s="26" t="s">
        <v>246</v>
      </c>
      <c r="AU140" s="26" t="s">
        <v>105</v>
      </c>
      <c r="AY140" s="26" t="s">
        <v>185</v>
      </c>
      <c r="BE140" s="216">
        <f t="shared" si="14"/>
        <v>0</v>
      </c>
      <c r="BF140" s="216">
        <f t="shared" si="15"/>
        <v>0</v>
      </c>
      <c r="BG140" s="216">
        <f t="shared" si="16"/>
        <v>0</v>
      </c>
      <c r="BH140" s="216">
        <f t="shared" si="17"/>
        <v>0</v>
      </c>
      <c r="BI140" s="216">
        <f t="shared" si="18"/>
        <v>0</v>
      </c>
      <c r="BJ140" s="26" t="s">
        <v>24</v>
      </c>
      <c r="BK140" s="216">
        <f t="shared" si="19"/>
        <v>0</v>
      </c>
      <c r="BL140" s="26" t="s">
        <v>307</v>
      </c>
      <c r="BM140" s="26" t="s">
        <v>769</v>
      </c>
    </row>
    <row r="141" spans="2:65" s="1" customFormat="1" ht="22.5" customHeight="1">
      <c r="B141" s="44"/>
      <c r="C141" s="257" t="s">
        <v>464</v>
      </c>
      <c r="D141" s="257" t="s">
        <v>246</v>
      </c>
      <c r="E141" s="258" t="s">
        <v>3507</v>
      </c>
      <c r="F141" s="259" t="s">
        <v>3508</v>
      </c>
      <c r="G141" s="260" t="s">
        <v>3446</v>
      </c>
      <c r="H141" s="261">
        <v>1</v>
      </c>
      <c r="I141" s="262"/>
      <c r="J141" s="263">
        <f t="shared" si="10"/>
        <v>0</v>
      </c>
      <c r="K141" s="259" t="s">
        <v>35</v>
      </c>
      <c r="L141" s="264"/>
      <c r="M141" s="265" t="s">
        <v>35</v>
      </c>
      <c r="N141" s="266" t="s">
        <v>50</v>
      </c>
      <c r="O141" s="45"/>
      <c r="P141" s="214">
        <f t="shared" si="11"/>
        <v>0</v>
      </c>
      <c r="Q141" s="214">
        <v>0</v>
      </c>
      <c r="R141" s="214">
        <f t="shared" si="12"/>
        <v>0</v>
      </c>
      <c r="S141" s="214">
        <v>0</v>
      </c>
      <c r="T141" s="215">
        <f t="shared" si="13"/>
        <v>0</v>
      </c>
      <c r="AR141" s="26" t="s">
        <v>449</v>
      </c>
      <c r="AT141" s="26" t="s">
        <v>246</v>
      </c>
      <c r="AU141" s="26" t="s">
        <v>105</v>
      </c>
      <c r="AY141" s="26" t="s">
        <v>185</v>
      </c>
      <c r="BE141" s="216">
        <f t="shared" si="14"/>
        <v>0</v>
      </c>
      <c r="BF141" s="216">
        <f t="shared" si="15"/>
        <v>0</v>
      </c>
      <c r="BG141" s="216">
        <f t="shared" si="16"/>
        <v>0</v>
      </c>
      <c r="BH141" s="216">
        <f t="shared" si="17"/>
        <v>0</v>
      </c>
      <c r="BI141" s="216">
        <f t="shared" si="18"/>
        <v>0</v>
      </c>
      <c r="BJ141" s="26" t="s">
        <v>24</v>
      </c>
      <c r="BK141" s="216">
        <f t="shared" si="19"/>
        <v>0</v>
      </c>
      <c r="BL141" s="26" t="s">
        <v>307</v>
      </c>
      <c r="BM141" s="26" t="s">
        <v>778</v>
      </c>
    </row>
    <row r="142" spans="2:65" s="1" customFormat="1" ht="22.5" customHeight="1">
      <c r="B142" s="44"/>
      <c r="C142" s="257" t="s">
        <v>477</v>
      </c>
      <c r="D142" s="257" t="s">
        <v>246</v>
      </c>
      <c r="E142" s="258" t="s">
        <v>3509</v>
      </c>
      <c r="F142" s="259" t="s">
        <v>3510</v>
      </c>
      <c r="G142" s="260" t="s">
        <v>246</v>
      </c>
      <c r="H142" s="261">
        <v>18</v>
      </c>
      <c r="I142" s="262"/>
      <c r="J142" s="263">
        <f t="shared" si="10"/>
        <v>0</v>
      </c>
      <c r="K142" s="259" t="s">
        <v>35</v>
      </c>
      <c r="L142" s="264"/>
      <c r="M142" s="265" t="s">
        <v>35</v>
      </c>
      <c r="N142" s="266" t="s">
        <v>50</v>
      </c>
      <c r="O142" s="45"/>
      <c r="P142" s="214">
        <f t="shared" si="11"/>
        <v>0</v>
      </c>
      <c r="Q142" s="214">
        <v>0</v>
      </c>
      <c r="R142" s="214">
        <f t="shared" si="12"/>
        <v>0</v>
      </c>
      <c r="S142" s="214">
        <v>0</v>
      </c>
      <c r="T142" s="215">
        <f t="shared" si="13"/>
        <v>0</v>
      </c>
      <c r="AR142" s="26" t="s">
        <v>449</v>
      </c>
      <c r="AT142" s="26" t="s">
        <v>246</v>
      </c>
      <c r="AU142" s="26" t="s">
        <v>105</v>
      </c>
      <c r="AY142" s="26" t="s">
        <v>185</v>
      </c>
      <c r="BE142" s="216">
        <f t="shared" si="14"/>
        <v>0</v>
      </c>
      <c r="BF142" s="216">
        <f t="shared" si="15"/>
        <v>0</v>
      </c>
      <c r="BG142" s="216">
        <f t="shared" si="16"/>
        <v>0</v>
      </c>
      <c r="BH142" s="216">
        <f t="shared" si="17"/>
        <v>0</v>
      </c>
      <c r="BI142" s="216">
        <f t="shared" si="18"/>
        <v>0</v>
      </c>
      <c r="BJ142" s="26" t="s">
        <v>24</v>
      </c>
      <c r="BK142" s="216">
        <f t="shared" si="19"/>
        <v>0</v>
      </c>
      <c r="BL142" s="26" t="s">
        <v>307</v>
      </c>
      <c r="BM142" s="26" t="s">
        <v>787</v>
      </c>
    </row>
    <row r="143" spans="2:65" s="1" customFormat="1" ht="22.5" customHeight="1">
      <c r="B143" s="44"/>
      <c r="C143" s="257" t="s">
        <v>482</v>
      </c>
      <c r="D143" s="257" t="s">
        <v>246</v>
      </c>
      <c r="E143" s="258" t="s">
        <v>3511</v>
      </c>
      <c r="F143" s="259" t="s">
        <v>3512</v>
      </c>
      <c r="G143" s="260" t="s">
        <v>3446</v>
      </c>
      <c r="H143" s="261">
        <v>8</v>
      </c>
      <c r="I143" s="262"/>
      <c r="J143" s="263">
        <f t="shared" si="10"/>
        <v>0</v>
      </c>
      <c r="K143" s="259" t="s">
        <v>35</v>
      </c>
      <c r="L143" s="264"/>
      <c r="M143" s="265" t="s">
        <v>35</v>
      </c>
      <c r="N143" s="266" t="s">
        <v>50</v>
      </c>
      <c r="O143" s="45"/>
      <c r="P143" s="214">
        <f t="shared" si="11"/>
        <v>0</v>
      </c>
      <c r="Q143" s="214">
        <v>0</v>
      </c>
      <c r="R143" s="214">
        <f t="shared" si="12"/>
        <v>0</v>
      </c>
      <c r="S143" s="214">
        <v>0</v>
      </c>
      <c r="T143" s="215">
        <f t="shared" si="13"/>
        <v>0</v>
      </c>
      <c r="AR143" s="26" t="s">
        <v>449</v>
      </c>
      <c r="AT143" s="26" t="s">
        <v>246</v>
      </c>
      <c r="AU143" s="26" t="s">
        <v>105</v>
      </c>
      <c r="AY143" s="26" t="s">
        <v>185</v>
      </c>
      <c r="BE143" s="216">
        <f t="shared" si="14"/>
        <v>0</v>
      </c>
      <c r="BF143" s="216">
        <f t="shared" si="15"/>
        <v>0</v>
      </c>
      <c r="BG143" s="216">
        <f t="shared" si="16"/>
        <v>0</v>
      </c>
      <c r="BH143" s="216">
        <f t="shared" si="17"/>
        <v>0</v>
      </c>
      <c r="BI143" s="216">
        <f t="shared" si="18"/>
        <v>0</v>
      </c>
      <c r="BJ143" s="26" t="s">
        <v>24</v>
      </c>
      <c r="BK143" s="216">
        <f t="shared" si="19"/>
        <v>0</v>
      </c>
      <c r="BL143" s="26" t="s">
        <v>307</v>
      </c>
      <c r="BM143" s="26" t="s">
        <v>796</v>
      </c>
    </row>
    <row r="144" spans="2:65" s="1" customFormat="1" ht="22.5" customHeight="1">
      <c r="B144" s="44"/>
      <c r="C144" s="205" t="s">
        <v>495</v>
      </c>
      <c r="D144" s="205" t="s">
        <v>187</v>
      </c>
      <c r="E144" s="206" t="s">
        <v>3513</v>
      </c>
      <c r="F144" s="207" t="s">
        <v>3514</v>
      </c>
      <c r="G144" s="208" t="s">
        <v>3430</v>
      </c>
      <c r="H144" s="209">
        <v>2</v>
      </c>
      <c r="I144" s="210"/>
      <c r="J144" s="211">
        <f t="shared" si="10"/>
        <v>0</v>
      </c>
      <c r="K144" s="207" t="s">
        <v>35</v>
      </c>
      <c r="L144" s="64"/>
      <c r="M144" s="212" t="s">
        <v>35</v>
      </c>
      <c r="N144" s="213" t="s">
        <v>50</v>
      </c>
      <c r="O144" s="45"/>
      <c r="P144" s="214">
        <f t="shared" si="11"/>
        <v>0</v>
      </c>
      <c r="Q144" s="214">
        <v>0</v>
      </c>
      <c r="R144" s="214">
        <f t="shared" si="12"/>
        <v>0</v>
      </c>
      <c r="S144" s="214">
        <v>0</v>
      </c>
      <c r="T144" s="215">
        <f t="shared" si="13"/>
        <v>0</v>
      </c>
      <c r="AR144" s="26" t="s">
        <v>307</v>
      </c>
      <c r="AT144" s="26" t="s">
        <v>187</v>
      </c>
      <c r="AU144" s="26" t="s">
        <v>105</v>
      </c>
      <c r="AY144" s="26" t="s">
        <v>185</v>
      </c>
      <c r="BE144" s="216">
        <f t="shared" si="14"/>
        <v>0</v>
      </c>
      <c r="BF144" s="216">
        <f t="shared" si="15"/>
        <v>0</v>
      </c>
      <c r="BG144" s="216">
        <f t="shared" si="16"/>
        <v>0</v>
      </c>
      <c r="BH144" s="216">
        <f t="shared" si="17"/>
        <v>0</v>
      </c>
      <c r="BI144" s="216">
        <f t="shared" si="18"/>
        <v>0</v>
      </c>
      <c r="BJ144" s="26" t="s">
        <v>24</v>
      </c>
      <c r="BK144" s="216">
        <f t="shared" si="19"/>
        <v>0</v>
      </c>
      <c r="BL144" s="26" t="s">
        <v>307</v>
      </c>
      <c r="BM144" s="26" t="s">
        <v>807</v>
      </c>
    </row>
    <row r="145" spans="2:65" s="1" customFormat="1" ht="22.5" customHeight="1">
      <c r="B145" s="44"/>
      <c r="C145" s="205" t="s">
        <v>503</v>
      </c>
      <c r="D145" s="205" t="s">
        <v>187</v>
      </c>
      <c r="E145" s="206" t="s">
        <v>3515</v>
      </c>
      <c r="F145" s="207" t="s">
        <v>3516</v>
      </c>
      <c r="G145" s="208" t="s">
        <v>3430</v>
      </c>
      <c r="H145" s="209">
        <v>1</v>
      </c>
      <c r="I145" s="210"/>
      <c r="J145" s="211">
        <f t="shared" si="10"/>
        <v>0</v>
      </c>
      <c r="K145" s="207" t="s">
        <v>35</v>
      </c>
      <c r="L145" s="64"/>
      <c r="M145" s="212" t="s">
        <v>35</v>
      </c>
      <c r="N145" s="213" t="s">
        <v>50</v>
      </c>
      <c r="O145" s="45"/>
      <c r="P145" s="214">
        <f t="shared" si="11"/>
        <v>0</v>
      </c>
      <c r="Q145" s="214">
        <v>0</v>
      </c>
      <c r="R145" s="214">
        <f t="shared" si="12"/>
        <v>0</v>
      </c>
      <c r="S145" s="214">
        <v>0</v>
      </c>
      <c r="T145" s="215">
        <f t="shared" si="13"/>
        <v>0</v>
      </c>
      <c r="AR145" s="26" t="s">
        <v>307</v>
      </c>
      <c r="AT145" s="26" t="s">
        <v>187</v>
      </c>
      <c r="AU145" s="26" t="s">
        <v>105</v>
      </c>
      <c r="AY145" s="26" t="s">
        <v>185</v>
      </c>
      <c r="BE145" s="216">
        <f t="shared" si="14"/>
        <v>0</v>
      </c>
      <c r="BF145" s="216">
        <f t="shared" si="15"/>
        <v>0</v>
      </c>
      <c r="BG145" s="216">
        <f t="shared" si="16"/>
        <v>0</v>
      </c>
      <c r="BH145" s="216">
        <f t="shared" si="17"/>
        <v>0</v>
      </c>
      <c r="BI145" s="216">
        <f t="shared" si="18"/>
        <v>0</v>
      </c>
      <c r="BJ145" s="26" t="s">
        <v>24</v>
      </c>
      <c r="BK145" s="216">
        <f t="shared" si="19"/>
        <v>0</v>
      </c>
      <c r="BL145" s="26" t="s">
        <v>307</v>
      </c>
      <c r="BM145" s="26" t="s">
        <v>821</v>
      </c>
    </row>
    <row r="146" spans="2:65" s="11" customFormat="1" ht="22.35" customHeight="1">
      <c r="B146" s="188"/>
      <c r="C146" s="189"/>
      <c r="D146" s="202" t="s">
        <v>78</v>
      </c>
      <c r="E146" s="203" t="s">
        <v>3517</v>
      </c>
      <c r="F146" s="203" t="s">
        <v>3518</v>
      </c>
      <c r="G146" s="189"/>
      <c r="H146" s="189"/>
      <c r="I146" s="192"/>
      <c r="J146" s="204">
        <f>BK146</f>
        <v>0</v>
      </c>
      <c r="K146" s="189"/>
      <c r="L146" s="194"/>
      <c r="M146" s="195"/>
      <c r="N146" s="196"/>
      <c r="O146" s="196"/>
      <c r="P146" s="197">
        <f>P147+SUM(P148:P154)</f>
        <v>0</v>
      </c>
      <c r="Q146" s="196"/>
      <c r="R146" s="197">
        <f>R147+SUM(R148:R154)</f>
        <v>0</v>
      </c>
      <c r="S146" s="196"/>
      <c r="T146" s="198">
        <f>T147+SUM(T148:T154)</f>
        <v>0</v>
      </c>
      <c r="AR146" s="199" t="s">
        <v>24</v>
      </c>
      <c r="AT146" s="200" t="s">
        <v>78</v>
      </c>
      <c r="AU146" s="200" t="s">
        <v>89</v>
      </c>
      <c r="AY146" s="199" t="s">
        <v>185</v>
      </c>
      <c r="BK146" s="201">
        <f>BK147+SUM(BK148:BK154)</f>
        <v>0</v>
      </c>
    </row>
    <row r="147" spans="2:65" s="1" customFormat="1" ht="22.5" customHeight="1">
      <c r="B147" s="44"/>
      <c r="C147" s="205" t="s">
        <v>514</v>
      </c>
      <c r="D147" s="205" t="s">
        <v>187</v>
      </c>
      <c r="E147" s="206" t="s">
        <v>3519</v>
      </c>
      <c r="F147" s="207" t="s">
        <v>3520</v>
      </c>
      <c r="G147" s="208" t="s">
        <v>3430</v>
      </c>
      <c r="H147" s="209">
        <v>1</v>
      </c>
      <c r="I147" s="210"/>
      <c r="J147" s="211">
        <f t="shared" ref="J147:J153" si="20">ROUND(I147*H147,2)</f>
        <v>0</v>
      </c>
      <c r="K147" s="207" t="s">
        <v>35</v>
      </c>
      <c r="L147" s="64"/>
      <c r="M147" s="212" t="s">
        <v>35</v>
      </c>
      <c r="N147" s="213" t="s">
        <v>50</v>
      </c>
      <c r="O147" s="45"/>
      <c r="P147" s="214">
        <f t="shared" ref="P147:P153" si="21">O147*H147</f>
        <v>0</v>
      </c>
      <c r="Q147" s="214">
        <v>0</v>
      </c>
      <c r="R147" s="214">
        <f t="shared" ref="R147:R153" si="22">Q147*H147</f>
        <v>0</v>
      </c>
      <c r="S147" s="214">
        <v>0</v>
      </c>
      <c r="T147" s="215">
        <f t="shared" ref="T147:T153" si="23">S147*H147</f>
        <v>0</v>
      </c>
      <c r="AR147" s="26" t="s">
        <v>307</v>
      </c>
      <c r="AT147" s="26" t="s">
        <v>187</v>
      </c>
      <c r="AU147" s="26" t="s">
        <v>105</v>
      </c>
      <c r="AY147" s="26" t="s">
        <v>185</v>
      </c>
      <c r="BE147" s="216">
        <f t="shared" ref="BE147:BE153" si="24">IF(N147="základní",J147,0)</f>
        <v>0</v>
      </c>
      <c r="BF147" s="216">
        <f t="shared" ref="BF147:BF153" si="25">IF(N147="snížená",J147,0)</f>
        <v>0</v>
      </c>
      <c r="BG147" s="216">
        <f t="shared" ref="BG147:BG153" si="26">IF(N147="zákl. přenesená",J147,0)</f>
        <v>0</v>
      </c>
      <c r="BH147" s="216">
        <f t="shared" ref="BH147:BH153" si="27">IF(N147="sníž. přenesená",J147,0)</f>
        <v>0</v>
      </c>
      <c r="BI147" s="216">
        <f t="shared" ref="BI147:BI153" si="28">IF(N147="nulová",J147,0)</f>
        <v>0</v>
      </c>
      <c r="BJ147" s="26" t="s">
        <v>24</v>
      </c>
      <c r="BK147" s="216">
        <f t="shared" ref="BK147:BK153" si="29">ROUND(I147*H147,2)</f>
        <v>0</v>
      </c>
      <c r="BL147" s="26" t="s">
        <v>307</v>
      </c>
      <c r="BM147" s="26" t="s">
        <v>834</v>
      </c>
    </row>
    <row r="148" spans="2:65" s="1" customFormat="1" ht="22.5" customHeight="1">
      <c r="B148" s="44"/>
      <c r="C148" s="205" t="s">
        <v>542</v>
      </c>
      <c r="D148" s="205" t="s">
        <v>187</v>
      </c>
      <c r="E148" s="206" t="s">
        <v>3521</v>
      </c>
      <c r="F148" s="207" t="s">
        <v>3522</v>
      </c>
      <c r="G148" s="208" t="s">
        <v>3446</v>
      </c>
      <c r="H148" s="209">
        <v>2</v>
      </c>
      <c r="I148" s="210"/>
      <c r="J148" s="211">
        <f t="shared" si="20"/>
        <v>0</v>
      </c>
      <c r="K148" s="207" t="s">
        <v>35</v>
      </c>
      <c r="L148" s="64"/>
      <c r="M148" s="212" t="s">
        <v>35</v>
      </c>
      <c r="N148" s="213" t="s">
        <v>50</v>
      </c>
      <c r="O148" s="45"/>
      <c r="P148" s="214">
        <f t="shared" si="21"/>
        <v>0</v>
      </c>
      <c r="Q148" s="214">
        <v>0</v>
      </c>
      <c r="R148" s="214">
        <f t="shared" si="22"/>
        <v>0</v>
      </c>
      <c r="S148" s="214">
        <v>0</v>
      </c>
      <c r="T148" s="215">
        <f t="shared" si="23"/>
        <v>0</v>
      </c>
      <c r="AR148" s="26" t="s">
        <v>307</v>
      </c>
      <c r="AT148" s="26" t="s">
        <v>187</v>
      </c>
      <c r="AU148" s="26" t="s">
        <v>105</v>
      </c>
      <c r="AY148" s="26" t="s">
        <v>185</v>
      </c>
      <c r="BE148" s="216">
        <f t="shared" si="24"/>
        <v>0</v>
      </c>
      <c r="BF148" s="216">
        <f t="shared" si="25"/>
        <v>0</v>
      </c>
      <c r="BG148" s="216">
        <f t="shared" si="26"/>
        <v>0</v>
      </c>
      <c r="BH148" s="216">
        <f t="shared" si="27"/>
        <v>0</v>
      </c>
      <c r="BI148" s="216">
        <f t="shared" si="28"/>
        <v>0</v>
      </c>
      <c r="BJ148" s="26" t="s">
        <v>24</v>
      </c>
      <c r="BK148" s="216">
        <f t="shared" si="29"/>
        <v>0</v>
      </c>
      <c r="BL148" s="26" t="s">
        <v>307</v>
      </c>
      <c r="BM148" s="26" t="s">
        <v>852</v>
      </c>
    </row>
    <row r="149" spans="2:65" s="1" customFormat="1" ht="22.5" customHeight="1">
      <c r="B149" s="44"/>
      <c r="C149" s="205" t="s">
        <v>566</v>
      </c>
      <c r="D149" s="205" t="s">
        <v>187</v>
      </c>
      <c r="E149" s="206" t="s">
        <v>3523</v>
      </c>
      <c r="F149" s="207" t="s">
        <v>3524</v>
      </c>
      <c r="G149" s="208" t="s">
        <v>3430</v>
      </c>
      <c r="H149" s="209">
        <v>4</v>
      </c>
      <c r="I149" s="210"/>
      <c r="J149" s="211">
        <f t="shared" si="20"/>
        <v>0</v>
      </c>
      <c r="K149" s="207" t="s">
        <v>35</v>
      </c>
      <c r="L149" s="64"/>
      <c r="M149" s="212" t="s">
        <v>35</v>
      </c>
      <c r="N149" s="213" t="s">
        <v>50</v>
      </c>
      <c r="O149" s="45"/>
      <c r="P149" s="214">
        <f t="shared" si="21"/>
        <v>0</v>
      </c>
      <c r="Q149" s="214">
        <v>0</v>
      </c>
      <c r="R149" s="214">
        <f t="shared" si="22"/>
        <v>0</v>
      </c>
      <c r="S149" s="214">
        <v>0</v>
      </c>
      <c r="T149" s="215">
        <f t="shared" si="23"/>
        <v>0</v>
      </c>
      <c r="AR149" s="26" t="s">
        <v>307</v>
      </c>
      <c r="AT149" s="26" t="s">
        <v>187</v>
      </c>
      <c r="AU149" s="26" t="s">
        <v>105</v>
      </c>
      <c r="AY149" s="26" t="s">
        <v>185</v>
      </c>
      <c r="BE149" s="216">
        <f t="shared" si="24"/>
        <v>0</v>
      </c>
      <c r="BF149" s="216">
        <f t="shared" si="25"/>
        <v>0</v>
      </c>
      <c r="BG149" s="216">
        <f t="shared" si="26"/>
        <v>0</v>
      </c>
      <c r="BH149" s="216">
        <f t="shared" si="27"/>
        <v>0</v>
      </c>
      <c r="BI149" s="216">
        <f t="shared" si="28"/>
        <v>0</v>
      </c>
      <c r="BJ149" s="26" t="s">
        <v>24</v>
      </c>
      <c r="BK149" s="216">
        <f t="shared" si="29"/>
        <v>0</v>
      </c>
      <c r="BL149" s="26" t="s">
        <v>307</v>
      </c>
      <c r="BM149" s="26" t="s">
        <v>864</v>
      </c>
    </row>
    <row r="150" spans="2:65" s="1" customFormat="1" ht="22.5" customHeight="1">
      <c r="B150" s="44"/>
      <c r="C150" s="205" t="s">
        <v>573</v>
      </c>
      <c r="D150" s="205" t="s">
        <v>187</v>
      </c>
      <c r="E150" s="206" t="s">
        <v>3525</v>
      </c>
      <c r="F150" s="207" t="s">
        <v>3526</v>
      </c>
      <c r="G150" s="208" t="s">
        <v>3430</v>
      </c>
      <c r="H150" s="209">
        <v>1</v>
      </c>
      <c r="I150" s="210"/>
      <c r="J150" s="211">
        <f t="shared" si="20"/>
        <v>0</v>
      </c>
      <c r="K150" s="207" t="s">
        <v>35</v>
      </c>
      <c r="L150" s="64"/>
      <c r="M150" s="212" t="s">
        <v>35</v>
      </c>
      <c r="N150" s="213" t="s">
        <v>50</v>
      </c>
      <c r="O150" s="45"/>
      <c r="P150" s="214">
        <f t="shared" si="21"/>
        <v>0</v>
      </c>
      <c r="Q150" s="214">
        <v>0</v>
      </c>
      <c r="R150" s="214">
        <f t="shared" si="22"/>
        <v>0</v>
      </c>
      <c r="S150" s="214">
        <v>0</v>
      </c>
      <c r="T150" s="215">
        <f t="shared" si="23"/>
        <v>0</v>
      </c>
      <c r="AR150" s="26" t="s">
        <v>307</v>
      </c>
      <c r="AT150" s="26" t="s">
        <v>187</v>
      </c>
      <c r="AU150" s="26" t="s">
        <v>105</v>
      </c>
      <c r="AY150" s="26" t="s">
        <v>185</v>
      </c>
      <c r="BE150" s="216">
        <f t="shared" si="24"/>
        <v>0</v>
      </c>
      <c r="BF150" s="216">
        <f t="shared" si="25"/>
        <v>0</v>
      </c>
      <c r="BG150" s="216">
        <f t="shared" si="26"/>
        <v>0</v>
      </c>
      <c r="BH150" s="216">
        <f t="shared" si="27"/>
        <v>0</v>
      </c>
      <c r="BI150" s="216">
        <f t="shared" si="28"/>
        <v>0</v>
      </c>
      <c r="BJ150" s="26" t="s">
        <v>24</v>
      </c>
      <c r="BK150" s="216">
        <f t="shared" si="29"/>
        <v>0</v>
      </c>
      <c r="BL150" s="26" t="s">
        <v>307</v>
      </c>
      <c r="BM150" s="26" t="s">
        <v>872</v>
      </c>
    </row>
    <row r="151" spans="2:65" s="1" customFormat="1" ht="22.5" customHeight="1">
      <c r="B151" s="44"/>
      <c r="C151" s="205" t="s">
        <v>577</v>
      </c>
      <c r="D151" s="205" t="s">
        <v>187</v>
      </c>
      <c r="E151" s="206" t="s">
        <v>3527</v>
      </c>
      <c r="F151" s="207" t="s">
        <v>3528</v>
      </c>
      <c r="G151" s="208" t="s">
        <v>3529</v>
      </c>
      <c r="H151" s="209">
        <v>1</v>
      </c>
      <c r="I151" s="210"/>
      <c r="J151" s="211">
        <f t="shared" si="20"/>
        <v>0</v>
      </c>
      <c r="K151" s="207" t="s">
        <v>35</v>
      </c>
      <c r="L151" s="64"/>
      <c r="M151" s="212" t="s">
        <v>35</v>
      </c>
      <c r="N151" s="213" t="s">
        <v>50</v>
      </c>
      <c r="O151" s="45"/>
      <c r="P151" s="214">
        <f t="shared" si="21"/>
        <v>0</v>
      </c>
      <c r="Q151" s="214">
        <v>0</v>
      </c>
      <c r="R151" s="214">
        <f t="shared" si="22"/>
        <v>0</v>
      </c>
      <c r="S151" s="214">
        <v>0</v>
      </c>
      <c r="T151" s="215">
        <f t="shared" si="23"/>
        <v>0</v>
      </c>
      <c r="AR151" s="26" t="s">
        <v>307</v>
      </c>
      <c r="AT151" s="26" t="s">
        <v>187</v>
      </c>
      <c r="AU151" s="26" t="s">
        <v>105</v>
      </c>
      <c r="AY151" s="26" t="s">
        <v>185</v>
      </c>
      <c r="BE151" s="216">
        <f t="shared" si="24"/>
        <v>0</v>
      </c>
      <c r="BF151" s="216">
        <f t="shared" si="25"/>
        <v>0</v>
      </c>
      <c r="BG151" s="216">
        <f t="shared" si="26"/>
        <v>0</v>
      </c>
      <c r="BH151" s="216">
        <f t="shared" si="27"/>
        <v>0</v>
      </c>
      <c r="BI151" s="216">
        <f t="shared" si="28"/>
        <v>0</v>
      </c>
      <c r="BJ151" s="26" t="s">
        <v>24</v>
      </c>
      <c r="BK151" s="216">
        <f t="shared" si="29"/>
        <v>0</v>
      </c>
      <c r="BL151" s="26" t="s">
        <v>307</v>
      </c>
      <c r="BM151" s="26" t="s">
        <v>886</v>
      </c>
    </row>
    <row r="152" spans="2:65" s="1" customFormat="1" ht="22.5" customHeight="1">
      <c r="B152" s="44"/>
      <c r="C152" s="205" t="s">
        <v>607</v>
      </c>
      <c r="D152" s="205" t="s">
        <v>187</v>
      </c>
      <c r="E152" s="206" t="s">
        <v>3530</v>
      </c>
      <c r="F152" s="207" t="s">
        <v>3531</v>
      </c>
      <c r="G152" s="208" t="s">
        <v>3430</v>
      </c>
      <c r="H152" s="209">
        <v>1</v>
      </c>
      <c r="I152" s="210"/>
      <c r="J152" s="211">
        <f t="shared" si="20"/>
        <v>0</v>
      </c>
      <c r="K152" s="207" t="s">
        <v>35</v>
      </c>
      <c r="L152" s="64"/>
      <c r="M152" s="212" t="s">
        <v>35</v>
      </c>
      <c r="N152" s="213" t="s">
        <v>50</v>
      </c>
      <c r="O152" s="45"/>
      <c r="P152" s="214">
        <f t="shared" si="21"/>
        <v>0</v>
      </c>
      <c r="Q152" s="214">
        <v>0</v>
      </c>
      <c r="R152" s="214">
        <f t="shared" si="22"/>
        <v>0</v>
      </c>
      <c r="S152" s="214">
        <v>0</v>
      </c>
      <c r="T152" s="215">
        <f t="shared" si="23"/>
        <v>0</v>
      </c>
      <c r="AR152" s="26" t="s">
        <v>307</v>
      </c>
      <c r="AT152" s="26" t="s">
        <v>187</v>
      </c>
      <c r="AU152" s="26" t="s">
        <v>105</v>
      </c>
      <c r="AY152" s="26" t="s">
        <v>185</v>
      </c>
      <c r="BE152" s="216">
        <f t="shared" si="24"/>
        <v>0</v>
      </c>
      <c r="BF152" s="216">
        <f t="shared" si="25"/>
        <v>0</v>
      </c>
      <c r="BG152" s="216">
        <f t="shared" si="26"/>
        <v>0</v>
      </c>
      <c r="BH152" s="216">
        <f t="shared" si="27"/>
        <v>0</v>
      </c>
      <c r="BI152" s="216">
        <f t="shared" si="28"/>
        <v>0</v>
      </c>
      <c r="BJ152" s="26" t="s">
        <v>24</v>
      </c>
      <c r="BK152" s="216">
        <f t="shared" si="29"/>
        <v>0</v>
      </c>
      <c r="BL152" s="26" t="s">
        <v>307</v>
      </c>
      <c r="BM152" s="26" t="s">
        <v>914</v>
      </c>
    </row>
    <row r="153" spans="2:65" s="1" customFormat="1" ht="22.5" customHeight="1">
      <c r="B153" s="44"/>
      <c r="C153" s="205" t="s">
        <v>612</v>
      </c>
      <c r="D153" s="205" t="s">
        <v>187</v>
      </c>
      <c r="E153" s="206" t="s">
        <v>3532</v>
      </c>
      <c r="F153" s="207" t="s">
        <v>3516</v>
      </c>
      <c r="G153" s="208" t="s">
        <v>3430</v>
      </c>
      <c r="H153" s="209">
        <v>1</v>
      </c>
      <c r="I153" s="210"/>
      <c r="J153" s="211">
        <f t="shared" si="20"/>
        <v>0</v>
      </c>
      <c r="K153" s="207" t="s">
        <v>35</v>
      </c>
      <c r="L153" s="64"/>
      <c r="M153" s="212" t="s">
        <v>35</v>
      </c>
      <c r="N153" s="213" t="s">
        <v>50</v>
      </c>
      <c r="O153" s="45"/>
      <c r="P153" s="214">
        <f t="shared" si="21"/>
        <v>0</v>
      </c>
      <c r="Q153" s="214">
        <v>0</v>
      </c>
      <c r="R153" s="214">
        <f t="shared" si="22"/>
        <v>0</v>
      </c>
      <c r="S153" s="214">
        <v>0</v>
      </c>
      <c r="T153" s="215">
        <f t="shared" si="23"/>
        <v>0</v>
      </c>
      <c r="AR153" s="26" t="s">
        <v>307</v>
      </c>
      <c r="AT153" s="26" t="s">
        <v>187</v>
      </c>
      <c r="AU153" s="26" t="s">
        <v>105</v>
      </c>
      <c r="AY153" s="26" t="s">
        <v>185</v>
      </c>
      <c r="BE153" s="216">
        <f t="shared" si="24"/>
        <v>0</v>
      </c>
      <c r="BF153" s="216">
        <f t="shared" si="25"/>
        <v>0</v>
      </c>
      <c r="BG153" s="216">
        <f t="shared" si="26"/>
        <v>0</v>
      </c>
      <c r="BH153" s="216">
        <f t="shared" si="27"/>
        <v>0</v>
      </c>
      <c r="BI153" s="216">
        <f t="shared" si="28"/>
        <v>0</v>
      </c>
      <c r="BJ153" s="26" t="s">
        <v>24</v>
      </c>
      <c r="BK153" s="216">
        <f t="shared" si="29"/>
        <v>0</v>
      </c>
      <c r="BL153" s="26" t="s">
        <v>307</v>
      </c>
      <c r="BM153" s="26" t="s">
        <v>932</v>
      </c>
    </row>
    <row r="154" spans="2:65" s="16" customFormat="1" ht="21.6" customHeight="1">
      <c r="B154" s="296"/>
      <c r="C154" s="297"/>
      <c r="D154" s="298" t="s">
        <v>78</v>
      </c>
      <c r="E154" s="298" t="s">
        <v>2486</v>
      </c>
      <c r="F154" s="298" t="s">
        <v>3533</v>
      </c>
      <c r="G154" s="297"/>
      <c r="H154" s="297"/>
      <c r="I154" s="299"/>
      <c r="J154" s="300">
        <f>BK154</f>
        <v>0</v>
      </c>
      <c r="K154" s="297"/>
      <c r="L154" s="301"/>
      <c r="M154" s="302"/>
      <c r="N154" s="303"/>
      <c r="O154" s="303"/>
      <c r="P154" s="304">
        <f>SUM(P155:P165)</f>
        <v>0</v>
      </c>
      <c r="Q154" s="303"/>
      <c r="R154" s="304">
        <f>SUM(R155:R165)</f>
        <v>0</v>
      </c>
      <c r="S154" s="303"/>
      <c r="T154" s="305">
        <f>SUM(T155:T165)</f>
        <v>0</v>
      </c>
      <c r="AR154" s="306" t="s">
        <v>24</v>
      </c>
      <c r="AT154" s="307" t="s">
        <v>78</v>
      </c>
      <c r="AU154" s="307" t="s">
        <v>105</v>
      </c>
      <c r="AY154" s="306" t="s">
        <v>185</v>
      </c>
      <c r="BK154" s="308">
        <f>SUM(BK155:BK165)</f>
        <v>0</v>
      </c>
    </row>
    <row r="155" spans="2:65" s="1" customFormat="1" ht="22.5" customHeight="1">
      <c r="B155" s="44"/>
      <c r="C155" s="205" t="s">
        <v>618</v>
      </c>
      <c r="D155" s="205" t="s">
        <v>187</v>
      </c>
      <c r="E155" s="206" t="s">
        <v>3534</v>
      </c>
      <c r="F155" s="207" t="s">
        <v>3535</v>
      </c>
      <c r="G155" s="208" t="s">
        <v>246</v>
      </c>
      <c r="H155" s="209">
        <v>8</v>
      </c>
      <c r="I155" s="210"/>
      <c r="J155" s="211">
        <f t="shared" ref="J155:J163" si="30">ROUND(I155*H155,2)</f>
        <v>0</v>
      </c>
      <c r="K155" s="207" t="s">
        <v>35</v>
      </c>
      <c r="L155" s="64"/>
      <c r="M155" s="212" t="s">
        <v>35</v>
      </c>
      <c r="N155" s="213" t="s">
        <v>50</v>
      </c>
      <c r="O155" s="45"/>
      <c r="P155" s="214">
        <f t="shared" ref="P155:P163" si="31">O155*H155</f>
        <v>0</v>
      </c>
      <c r="Q155" s="214">
        <v>0</v>
      </c>
      <c r="R155" s="214">
        <f t="shared" ref="R155:R163" si="32">Q155*H155</f>
        <v>0</v>
      </c>
      <c r="S155" s="214">
        <v>0</v>
      </c>
      <c r="T155" s="215">
        <f t="shared" ref="T155:T163" si="33">S155*H155</f>
        <v>0</v>
      </c>
      <c r="AR155" s="26" t="s">
        <v>307</v>
      </c>
      <c r="AT155" s="26" t="s">
        <v>187</v>
      </c>
      <c r="AU155" s="26" t="s">
        <v>192</v>
      </c>
      <c r="AY155" s="26" t="s">
        <v>185</v>
      </c>
      <c r="BE155" s="216">
        <f t="shared" ref="BE155:BE163" si="34">IF(N155="základní",J155,0)</f>
        <v>0</v>
      </c>
      <c r="BF155" s="216">
        <f t="shared" ref="BF155:BF163" si="35">IF(N155="snížená",J155,0)</f>
        <v>0</v>
      </c>
      <c r="BG155" s="216">
        <f t="shared" ref="BG155:BG163" si="36">IF(N155="zákl. přenesená",J155,0)</f>
        <v>0</v>
      </c>
      <c r="BH155" s="216">
        <f t="shared" ref="BH155:BH163" si="37">IF(N155="sníž. přenesená",J155,0)</f>
        <v>0</v>
      </c>
      <c r="BI155" s="216">
        <f t="shared" ref="BI155:BI163" si="38">IF(N155="nulová",J155,0)</f>
        <v>0</v>
      </c>
      <c r="BJ155" s="26" t="s">
        <v>24</v>
      </c>
      <c r="BK155" s="216">
        <f t="shared" ref="BK155:BK163" si="39">ROUND(I155*H155,2)</f>
        <v>0</v>
      </c>
      <c r="BL155" s="26" t="s">
        <v>307</v>
      </c>
      <c r="BM155" s="26" t="s">
        <v>952</v>
      </c>
    </row>
    <row r="156" spans="2:65" s="1" customFormat="1" ht="22.5" customHeight="1">
      <c r="B156" s="44"/>
      <c r="C156" s="205" t="s">
        <v>626</v>
      </c>
      <c r="D156" s="205" t="s">
        <v>187</v>
      </c>
      <c r="E156" s="206" t="s">
        <v>3536</v>
      </c>
      <c r="F156" s="207" t="s">
        <v>3537</v>
      </c>
      <c r="G156" s="208" t="s">
        <v>246</v>
      </c>
      <c r="H156" s="209">
        <v>8</v>
      </c>
      <c r="I156" s="210"/>
      <c r="J156" s="211">
        <f t="shared" si="30"/>
        <v>0</v>
      </c>
      <c r="K156" s="207" t="s">
        <v>35</v>
      </c>
      <c r="L156" s="64"/>
      <c r="M156" s="212" t="s">
        <v>35</v>
      </c>
      <c r="N156" s="213" t="s">
        <v>50</v>
      </c>
      <c r="O156" s="45"/>
      <c r="P156" s="214">
        <f t="shared" si="31"/>
        <v>0</v>
      </c>
      <c r="Q156" s="214">
        <v>0</v>
      </c>
      <c r="R156" s="214">
        <f t="shared" si="32"/>
        <v>0</v>
      </c>
      <c r="S156" s="214">
        <v>0</v>
      </c>
      <c r="T156" s="215">
        <f t="shared" si="33"/>
        <v>0</v>
      </c>
      <c r="AR156" s="26" t="s">
        <v>307</v>
      </c>
      <c r="AT156" s="26" t="s">
        <v>187</v>
      </c>
      <c r="AU156" s="26" t="s">
        <v>192</v>
      </c>
      <c r="AY156" s="26" t="s">
        <v>185</v>
      </c>
      <c r="BE156" s="216">
        <f t="shared" si="34"/>
        <v>0</v>
      </c>
      <c r="BF156" s="216">
        <f t="shared" si="35"/>
        <v>0</v>
      </c>
      <c r="BG156" s="216">
        <f t="shared" si="36"/>
        <v>0</v>
      </c>
      <c r="BH156" s="216">
        <f t="shared" si="37"/>
        <v>0</v>
      </c>
      <c r="BI156" s="216">
        <f t="shared" si="38"/>
        <v>0</v>
      </c>
      <c r="BJ156" s="26" t="s">
        <v>24</v>
      </c>
      <c r="BK156" s="216">
        <f t="shared" si="39"/>
        <v>0</v>
      </c>
      <c r="BL156" s="26" t="s">
        <v>307</v>
      </c>
      <c r="BM156" s="26" t="s">
        <v>967</v>
      </c>
    </row>
    <row r="157" spans="2:65" s="1" customFormat="1" ht="22.5" customHeight="1">
      <c r="B157" s="44"/>
      <c r="C157" s="205" t="s">
        <v>632</v>
      </c>
      <c r="D157" s="205" t="s">
        <v>187</v>
      </c>
      <c r="E157" s="206" t="s">
        <v>3538</v>
      </c>
      <c r="F157" s="207" t="s">
        <v>3539</v>
      </c>
      <c r="G157" s="208" t="s">
        <v>246</v>
      </c>
      <c r="H157" s="209">
        <v>40</v>
      </c>
      <c r="I157" s="210"/>
      <c r="J157" s="211">
        <f t="shared" si="30"/>
        <v>0</v>
      </c>
      <c r="K157" s="207" t="s">
        <v>35</v>
      </c>
      <c r="L157" s="64"/>
      <c r="M157" s="212" t="s">
        <v>35</v>
      </c>
      <c r="N157" s="213" t="s">
        <v>50</v>
      </c>
      <c r="O157" s="45"/>
      <c r="P157" s="214">
        <f t="shared" si="31"/>
        <v>0</v>
      </c>
      <c r="Q157" s="214">
        <v>0</v>
      </c>
      <c r="R157" s="214">
        <f t="shared" si="32"/>
        <v>0</v>
      </c>
      <c r="S157" s="214">
        <v>0</v>
      </c>
      <c r="T157" s="215">
        <f t="shared" si="33"/>
        <v>0</v>
      </c>
      <c r="AR157" s="26" t="s">
        <v>307</v>
      </c>
      <c r="AT157" s="26" t="s">
        <v>187</v>
      </c>
      <c r="AU157" s="26" t="s">
        <v>192</v>
      </c>
      <c r="AY157" s="26" t="s">
        <v>185</v>
      </c>
      <c r="BE157" s="216">
        <f t="shared" si="34"/>
        <v>0</v>
      </c>
      <c r="BF157" s="216">
        <f t="shared" si="35"/>
        <v>0</v>
      </c>
      <c r="BG157" s="216">
        <f t="shared" si="36"/>
        <v>0</v>
      </c>
      <c r="BH157" s="216">
        <f t="shared" si="37"/>
        <v>0</v>
      </c>
      <c r="BI157" s="216">
        <f t="shared" si="38"/>
        <v>0</v>
      </c>
      <c r="BJ157" s="26" t="s">
        <v>24</v>
      </c>
      <c r="BK157" s="216">
        <f t="shared" si="39"/>
        <v>0</v>
      </c>
      <c r="BL157" s="26" t="s">
        <v>307</v>
      </c>
      <c r="BM157" s="26" t="s">
        <v>978</v>
      </c>
    </row>
    <row r="158" spans="2:65" s="1" customFormat="1" ht="22.5" customHeight="1">
      <c r="B158" s="44"/>
      <c r="C158" s="205" t="s">
        <v>638</v>
      </c>
      <c r="D158" s="205" t="s">
        <v>187</v>
      </c>
      <c r="E158" s="206" t="s">
        <v>3540</v>
      </c>
      <c r="F158" s="207" t="s">
        <v>3541</v>
      </c>
      <c r="G158" s="208" t="s">
        <v>246</v>
      </c>
      <c r="H158" s="209">
        <v>12</v>
      </c>
      <c r="I158" s="210"/>
      <c r="J158" s="211">
        <f t="shared" si="30"/>
        <v>0</v>
      </c>
      <c r="K158" s="207" t="s">
        <v>35</v>
      </c>
      <c r="L158" s="64"/>
      <c r="M158" s="212" t="s">
        <v>35</v>
      </c>
      <c r="N158" s="213" t="s">
        <v>50</v>
      </c>
      <c r="O158" s="45"/>
      <c r="P158" s="214">
        <f t="shared" si="31"/>
        <v>0</v>
      </c>
      <c r="Q158" s="214">
        <v>0</v>
      </c>
      <c r="R158" s="214">
        <f t="shared" si="32"/>
        <v>0</v>
      </c>
      <c r="S158" s="214">
        <v>0</v>
      </c>
      <c r="T158" s="215">
        <f t="shared" si="33"/>
        <v>0</v>
      </c>
      <c r="AR158" s="26" t="s">
        <v>307</v>
      </c>
      <c r="AT158" s="26" t="s">
        <v>187</v>
      </c>
      <c r="AU158" s="26" t="s">
        <v>192</v>
      </c>
      <c r="AY158" s="26" t="s">
        <v>185</v>
      </c>
      <c r="BE158" s="216">
        <f t="shared" si="34"/>
        <v>0</v>
      </c>
      <c r="BF158" s="216">
        <f t="shared" si="35"/>
        <v>0</v>
      </c>
      <c r="BG158" s="216">
        <f t="shared" si="36"/>
        <v>0</v>
      </c>
      <c r="BH158" s="216">
        <f t="shared" si="37"/>
        <v>0</v>
      </c>
      <c r="BI158" s="216">
        <f t="shared" si="38"/>
        <v>0</v>
      </c>
      <c r="BJ158" s="26" t="s">
        <v>24</v>
      </c>
      <c r="BK158" s="216">
        <f t="shared" si="39"/>
        <v>0</v>
      </c>
      <c r="BL158" s="26" t="s">
        <v>307</v>
      </c>
      <c r="BM158" s="26" t="s">
        <v>32</v>
      </c>
    </row>
    <row r="159" spans="2:65" s="1" customFormat="1" ht="22.5" customHeight="1">
      <c r="B159" s="44"/>
      <c r="C159" s="205" t="s">
        <v>642</v>
      </c>
      <c r="D159" s="205" t="s">
        <v>187</v>
      </c>
      <c r="E159" s="206" t="s">
        <v>3542</v>
      </c>
      <c r="F159" s="207" t="s">
        <v>3543</v>
      </c>
      <c r="G159" s="208" t="s">
        <v>246</v>
      </c>
      <c r="H159" s="209">
        <v>8</v>
      </c>
      <c r="I159" s="210"/>
      <c r="J159" s="211">
        <f t="shared" si="30"/>
        <v>0</v>
      </c>
      <c r="K159" s="207" t="s">
        <v>35</v>
      </c>
      <c r="L159" s="64"/>
      <c r="M159" s="212" t="s">
        <v>35</v>
      </c>
      <c r="N159" s="213" t="s">
        <v>50</v>
      </c>
      <c r="O159" s="45"/>
      <c r="P159" s="214">
        <f t="shared" si="31"/>
        <v>0</v>
      </c>
      <c r="Q159" s="214">
        <v>0</v>
      </c>
      <c r="R159" s="214">
        <f t="shared" si="32"/>
        <v>0</v>
      </c>
      <c r="S159" s="214">
        <v>0</v>
      </c>
      <c r="T159" s="215">
        <f t="shared" si="33"/>
        <v>0</v>
      </c>
      <c r="AR159" s="26" t="s">
        <v>307</v>
      </c>
      <c r="AT159" s="26" t="s">
        <v>187</v>
      </c>
      <c r="AU159" s="26" t="s">
        <v>192</v>
      </c>
      <c r="AY159" s="26" t="s">
        <v>185</v>
      </c>
      <c r="BE159" s="216">
        <f t="shared" si="34"/>
        <v>0</v>
      </c>
      <c r="BF159" s="216">
        <f t="shared" si="35"/>
        <v>0</v>
      </c>
      <c r="BG159" s="216">
        <f t="shared" si="36"/>
        <v>0</v>
      </c>
      <c r="BH159" s="216">
        <f t="shared" si="37"/>
        <v>0</v>
      </c>
      <c r="BI159" s="216">
        <f t="shared" si="38"/>
        <v>0</v>
      </c>
      <c r="BJ159" s="26" t="s">
        <v>24</v>
      </c>
      <c r="BK159" s="216">
        <f t="shared" si="39"/>
        <v>0</v>
      </c>
      <c r="BL159" s="26" t="s">
        <v>307</v>
      </c>
      <c r="BM159" s="26" t="s">
        <v>1008</v>
      </c>
    </row>
    <row r="160" spans="2:65" s="1" customFormat="1" ht="22.5" customHeight="1">
      <c r="B160" s="44"/>
      <c r="C160" s="205" t="s">
        <v>647</v>
      </c>
      <c r="D160" s="205" t="s">
        <v>187</v>
      </c>
      <c r="E160" s="206" t="s">
        <v>3544</v>
      </c>
      <c r="F160" s="207" t="s">
        <v>3545</v>
      </c>
      <c r="G160" s="208" t="s">
        <v>246</v>
      </c>
      <c r="H160" s="209">
        <v>16</v>
      </c>
      <c r="I160" s="210"/>
      <c r="J160" s="211">
        <f t="shared" si="30"/>
        <v>0</v>
      </c>
      <c r="K160" s="207" t="s">
        <v>35</v>
      </c>
      <c r="L160" s="64"/>
      <c r="M160" s="212" t="s">
        <v>35</v>
      </c>
      <c r="N160" s="213" t="s">
        <v>50</v>
      </c>
      <c r="O160" s="45"/>
      <c r="P160" s="214">
        <f t="shared" si="31"/>
        <v>0</v>
      </c>
      <c r="Q160" s="214">
        <v>0</v>
      </c>
      <c r="R160" s="214">
        <f t="shared" si="32"/>
        <v>0</v>
      </c>
      <c r="S160" s="214">
        <v>0</v>
      </c>
      <c r="T160" s="215">
        <f t="shared" si="33"/>
        <v>0</v>
      </c>
      <c r="AR160" s="26" t="s">
        <v>307</v>
      </c>
      <c r="AT160" s="26" t="s">
        <v>187</v>
      </c>
      <c r="AU160" s="26" t="s">
        <v>192</v>
      </c>
      <c r="AY160" s="26" t="s">
        <v>185</v>
      </c>
      <c r="BE160" s="216">
        <f t="shared" si="34"/>
        <v>0</v>
      </c>
      <c r="BF160" s="216">
        <f t="shared" si="35"/>
        <v>0</v>
      </c>
      <c r="BG160" s="216">
        <f t="shared" si="36"/>
        <v>0</v>
      </c>
      <c r="BH160" s="216">
        <f t="shared" si="37"/>
        <v>0</v>
      </c>
      <c r="BI160" s="216">
        <f t="shared" si="38"/>
        <v>0</v>
      </c>
      <c r="BJ160" s="26" t="s">
        <v>24</v>
      </c>
      <c r="BK160" s="216">
        <f t="shared" si="39"/>
        <v>0</v>
      </c>
      <c r="BL160" s="26" t="s">
        <v>307</v>
      </c>
      <c r="BM160" s="26" t="s">
        <v>1019</v>
      </c>
    </row>
    <row r="161" spans="2:65" s="1" customFormat="1" ht="22.5" customHeight="1">
      <c r="B161" s="44"/>
      <c r="C161" s="205" t="s">
        <v>659</v>
      </c>
      <c r="D161" s="205" t="s">
        <v>187</v>
      </c>
      <c r="E161" s="206" t="s">
        <v>3546</v>
      </c>
      <c r="F161" s="207" t="s">
        <v>3547</v>
      </c>
      <c r="G161" s="208" t="s">
        <v>3446</v>
      </c>
      <c r="H161" s="209">
        <v>4</v>
      </c>
      <c r="I161" s="210"/>
      <c r="J161" s="211">
        <f t="shared" si="30"/>
        <v>0</v>
      </c>
      <c r="K161" s="207" t="s">
        <v>35</v>
      </c>
      <c r="L161" s="64"/>
      <c r="M161" s="212" t="s">
        <v>35</v>
      </c>
      <c r="N161" s="213" t="s">
        <v>50</v>
      </c>
      <c r="O161" s="45"/>
      <c r="P161" s="214">
        <f t="shared" si="31"/>
        <v>0</v>
      </c>
      <c r="Q161" s="214">
        <v>0</v>
      </c>
      <c r="R161" s="214">
        <f t="shared" si="32"/>
        <v>0</v>
      </c>
      <c r="S161" s="214">
        <v>0</v>
      </c>
      <c r="T161" s="215">
        <f t="shared" si="33"/>
        <v>0</v>
      </c>
      <c r="AR161" s="26" t="s">
        <v>307</v>
      </c>
      <c r="AT161" s="26" t="s">
        <v>187</v>
      </c>
      <c r="AU161" s="26" t="s">
        <v>192</v>
      </c>
      <c r="AY161" s="26" t="s">
        <v>185</v>
      </c>
      <c r="BE161" s="216">
        <f t="shared" si="34"/>
        <v>0</v>
      </c>
      <c r="BF161" s="216">
        <f t="shared" si="35"/>
        <v>0</v>
      </c>
      <c r="BG161" s="216">
        <f t="shared" si="36"/>
        <v>0</v>
      </c>
      <c r="BH161" s="216">
        <f t="shared" si="37"/>
        <v>0</v>
      </c>
      <c r="BI161" s="216">
        <f t="shared" si="38"/>
        <v>0</v>
      </c>
      <c r="BJ161" s="26" t="s">
        <v>24</v>
      </c>
      <c r="BK161" s="216">
        <f t="shared" si="39"/>
        <v>0</v>
      </c>
      <c r="BL161" s="26" t="s">
        <v>307</v>
      </c>
      <c r="BM161" s="26" t="s">
        <v>1037</v>
      </c>
    </row>
    <row r="162" spans="2:65" s="1" customFormat="1" ht="22.5" customHeight="1">
      <c r="B162" s="44"/>
      <c r="C162" s="205" t="s">
        <v>665</v>
      </c>
      <c r="D162" s="205" t="s">
        <v>187</v>
      </c>
      <c r="E162" s="206" t="s">
        <v>3548</v>
      </c>
      <c r="F162" s="207" t="s">
        <v>3549</v>
      </c>
      <c r="G162" s="208" t="s">
        <v>3446</v>
      </c>
      <c r="H162" s="209">
        <v>2</v>
      </c>
      <c r="I162" s="210"/>
      <c r="J162" s="211">
        <f t="shared" si="30"/>
        <v>0</v>
      </c>
      <c r="K162" s="207" t="s">
        <v>35</v>
      </c>
      <c r="L162" s="64"/>
      <c r="M162" s="212" t="s">
        <v>35</v>
      </c>
      <c r="N162" s="213" t="s">
        <v>50</v>
      </c>
      <c r="O162" s="45"/>
      <c r="P162" s="214">
        <f t="shared" si="31"/>
        <v>0</v>
      </c>
      <c r="Q162" s="214">
        <v>0</v>
      </c>
      <c r="R162" s="214">
        <f t="shared" si="32"/>
        <v>0</v>
      </c>
      <c r="S162" s="214">
        <v>0</v>
      </c>
      <c r="T162" s="215">
        <f t="shared" si="33"/>
        <v>0</v>
      </c>
      <c r="AR162" s="26" t="s">
        <v>307</v>
      </c>
      <c r="AT162" s="26" t="s">
        <v>187</v>
      </c>
      <c r="AU162" s="26" t="s">
        <v>192</v>
      </c>
      <c r="AY162" s="26" t="s">
        <v>185</v>
      </c>
      <c r="BE162" s="216">
        <f t="shared" si="34"/>
        <v>0</v>
      </c>
      <c r="BF162" s="216">
        <f t="shared" si="35"/>
        <v>0</v>
      </c>
      <c r="BG162" s="216">
        <f t="shared" si="36"/>
        <v>0</v>
      </c>
      <c r="BH162" s="216">
        <f t="shared" si="37"/>
        <v>0</v>
      </c>
      <c r="BI162" s="216">
        <f t="shared" si="38"/>
        <v>0</v>
      </c>
      <c r="BJ162" s="26" t="s">
        <v>24</v>
      </c>
      <c r="BK162" s="216">
        <f t="shared" si="39"/>
        <v>0</v>
      </c>
      <c r="BL162" s="26" t="s">
        <v>307</v>
      </c>
      <c r="BM162" s="26" t="s">
        <v>1057</v>
      </c>
    </row>
    <row r="163" spans="2:65" s="1" customFormat="1" ht="22.5" customHeight="1">
      <c r="B163" s="44"/>
      <c r="C163" s="205" t="s">
        <v>689</v>
      </c>
      <c r="D163" s="205" t="s">
        <v>187</v>
      </c>
      <c r="E163" s="206" t="s">
        <v>3550</v>
      </c>
      <c r="F163" s="207" t="s">
        <v>3551</v>
      </c>
      <c r="G163" s="208" t="s">
        <v>246</v>
      </c>
      <c r="H163" s="209">
        <v>76</v>
      </c>
      <c r="I163" s="210"/>
      <c r="J163" s="211">
        <f t="shared" si="30"/>
        <v>0</v>
      </c>
      <c r="K163" s="207" t="s">
        <v>35</v>
      </c>
      <c r="L163" s="64"/>
      <c r="M163" s="212" t="s">
        <v>35</v>
      </c>
      <c r="N163" s="213" t="s">
        <v>50</v>
      </c>
      <c r="O163" s="45"/>
      <c r="P163" s="214">
        <f t="shared" si="31"/>
        <v>0</v>
      </c>
      <c r="Q163" s="214">
        <v>0</v>
      </c>
      <c r="R163" s="214">
        <f t="shared" si="32"/>
        <v>0</v>
      </c>
      <c r="S163" s="214">
        <v>0</v>
      </c>
      <c r="T163" s="215">
        <f t="shared" si="33"/>
        <v>0</v>
      </c>
      <c r="AR163" s="26" t="s">
        <v>307</v>
      </c>
      <c r="AT163" s="26" t="s">
        <v>187</v>
      </c>
      <c r="AU163" s="26" t="s">
        <v>192</v>
      </c>
      <c r="AY163" s="26" t="s">
        <v>185</v>
      </c>
      <c r="BE163" s="216">
        <f t="shared" si="34"/>
        <v>0</v>
      </c>
      <c r="BF163" s="216">
        <f t="shared" si="35"/>
        <v>0</v>
      </c>
      <c r="BG163" s="216">
        <f t="shared" si="36"/>
        <v>0</v>
      </c>
      <c r="BH163" s="216">
        <f t="shared" si="37"/>
        <v>0</v>
      </c>
      <c r="BI163" s="216">
        <f t="shared" si="38"/>
        <v>0</v>
      </c>
      <c r="BJ163" s="26" t="s">
        <v>24</v>
      </c>
      <c r="BK163" s="216">
        <f t="shared" si="39"/>
        <v>0</v>
      </c>
      <c r="BL163" s="26" t="s">
        <v>307</v>
      </c>
      <c r="BM163" s="26" t="s">
        <v>1068</v>
      </c>
    </row>
    <row r="164" spans="2:65" s="1" customFormat="1" ht="27">
      <c r="B164" s="44"/>
      <c r="C164" s="66"/>
      <c r="D164" s="233" t="s">
        <v>250</v>
      </c>
      <c r="E164" s="66"/>
      <c r="F164" s="281" t="s">
        <v>3552</v>
      </c>
      <c r="G164" s="66"/>
      <c r="H164" s="66"/>
      <c r="I164" s="175"/>
      <c r="J164" s="66"/>
      <c r="K164" s="66"/>
      <c r="L164" s="64"/>
      <c r="M164" s="219"/>
      <c r="N164" s="45"/>
      <c r="O164" s="45"/>
      <c r="P164" s="45"/>
      <c r="Q164" s="45"/>
      <c r="R164" s="45"/>
      <c r="S164" s="45"/>
      <c r="T164" s="81"/>
      <c r="AT164" s="26" t="s">
        <v>250</v>
      </c>
      <c r="AU164" s="26" t="s">
        <v>192</v>
      </c>
    </row>
    <row r="165" spans="2:65" s="1" customFormat="1" ht="22.5" customHeight="1">
      <c r="B165" s="44"/>
      <c r="C165" s="205" t="s">
        <v>693</v>
      </c>
      <c r="D165" s="205" t="s">
        <v>187</v>
      </c>
      <c r="E165" s="206" t="s">
        <v>3553</v>
      </c>
      <c r="F165" s="207" t="s">
        <v>3554</v>
      </c>
      <c r="G165" s="208" t="s">
        <v>3430</v>
      </c>
      <c r="H165" s="209">
        <v>1</v>
      </c>
      <c r="I165" s="210"/>
      <c r="J165" s="211">
        <f>ROUND(I165*H165,2)</f>
        <v>0</v>
      </c>
      <c r="K165" s="207" t="s">
        <v>35</v>
      </c>
      <c r="L165" s="64"/>
      <c r="M165" s="212" t="s">
        <v>35</v>
      </c>
      <c r="N165" s="213" t="s">
        <v>50</v>
      </c>
      <c r="O165" s="45"/>
      <c r="P165" s="214">
        <f>O165*H165</f>
        <v>0</v>
      </c>
      <c r="Q165" s="214">
        <v>0</v>
      </c>
      <c r="R165" s="214">
        <f>Q165*H165</f>
        <v>0</v>
      </c>
      <c r="S165" s="214">
        <v>0</v>
      </c>
      <c r="T165" s="215">
        <f>S165*H165</f>
        <v>0</v>
      </c>
      <c r="AR165" s="26" t="s">
        <v>307</v>
      </c>
      <c r="AT165" s="26" t="s">
        <v>187</v>
      </c>
      <c r="AU165" s="26" t="s">
        <v>192</v>
      </c>
      <c r="AY165" s="26" t="s">
        <v>185</v>
      </c>
      <c r="BE165" s="216">
        <f>IF(N165="základní",J165,0)</f>
        <v>0</v>
      </c>
      <c r="BF165" s="216">
        <f>IF(N165="snížená",J165,0)</f>
        <v>0</v>
      </c>
      <c r="BG165" s="216">
        <f>IF(N165="zákl. přenesená",J165,0)</f>
        <v>0</v>
      </c>
      <c r="BH165" s="216">
        <f>IF(N165="sníž. přenesená",J165,0)</f>
        <v>0</v>
      </c>
      <c r="BI165" s="216">
        <f>IF(N165="nulová",J165,0)</f>
        <v>0</v>
      </c>
      <c r="BJ165" s="26" t="s">
        <v>24</v>
      </c>
      <c r="BK165" s="216">
        <f>ROUND(I165*H165,2)</f>
        <v>0</v>
      </c>
      <c r="BL165" s="26" t="s">
        <v>307</v>
      </c>
      <c r="BM165" s="26" t="s">
        <v>1080</v>
      </c>
    </row>
    <row r="166" spans="2:65" s="11" customFormat="1" ht="22.35" customHeight="1">
      <c r="B166" s="188"/>
      <c r="C166" s="189"/>
      <c r="D166" s="202" t="s">
        <v>78</v>
      </c>
      <c r="E166" s="203" t="s">
        <v>3555</v>
      </c>
      <c r="F166" s="203" t="s">
        <v>3556</v>
      </c>
      <c r="G166" s="189"/>
      <c r="H166" s="189"/>
      <c r="I166" s="192"/>
      <c r="J166" s="204">
        <f>BK166</f>
        <v>0</v>
      </c>
      <c r="K166" s="189"/>
      <c r="L166" s="194"/>
      <c r="M166" s="195"/>
      <c r="N166" s="196"/>
      <c r="O166" s="196"/>
      <c r="P166" s="197">
        <f>SUM(P167:P171)</f>
        <v>0</v>
      </c>
      <c r="Q166" s="196"/>
      <c r="R166" s="197">
        <f>SUM(R167:R171)</f>
        <v>0</v>
      </c>
      <c r="S166" s="196"/>
      <c r="T166" s="198">
        <f>SUM(T167:T171)</f>
        <v>0</v>
      </c>
      <c r="AR166" s="199" t="s">
        <v>24</v>
      </c>
      <c r="AT166" s="200" t="s">
        <v>78</v>
      </c>
      <c r="AU166" s="200" t="s">
        <v>89</v>
      </c>
      <c r="AY166" s="199" t="s">
        <v>185</v>
      </c>
      <c r="BK166" s="201">
        <f>SUM(BK167:BK171)</f>
        <v>0</v>
      </c>
    </row>
    <row r="167" spans="2:65" s="1" customFormat="1" ht="22.5" customHeight="1">
      <c r="B167" s="44"/>
      <c r="C167" s="205" t="s">
        <v>698</v>
      </c>
      <c r="D167" s="205" t="s">
        <v>187</v>
      </c>
      <c r="E167" s="206" t="s">
        <v>3557</v>
      </c>
      <c r="F167" s="207" t="s">
        <v>3558</v>
      </c>
      <c r="G167" s="208" t="s">
        <v>3446</v>
      </c>
      <c r="H167" s="209">
        <v>4</v>
      </c>
      <c r="I167" s="210"/>
      <c r="J167" s="211">
        <f>ROUND(I167*H167,2)</f>
        <v>0</v>
      </c>
      <c r="K167" s="207" t="s">
        <v>35</v>
      </c>
      <c r="L167" s="64"/>
      <c r="M167" s="212" t="s">
        <v>35</v>
      </c>
      <c r="N167" s="213" t="s">
        <v>50</v>
      </c>
      <c r="O167" s="45"/>
      <c r="P167" s="214">
        <f>O167*H167</f>
        <v>0</v>
      </c>
      <c r="Q167" s="214">
        <v>0</v>
      </c>
      <c r="R167" s="214">
        <f>Q167*H167</f>
        <v>0</v>
      </c>
      <c r="S167" s="214">
        <v>0</v>
      </c>
      <c r="T167" s="215">
        <f>S167*H167</f>
        <v>0</v>
      </c>
      <c r="AR167" s="26" t="s">
        <v>307</v>
      </c>
      <c r="AT167" s="26" t="s">
        <v>187</v>
      </c>
      <c r="AU167" s="26" t="s">
        <v>105</v>
      </c>
      <c r="AY167" s="26" t="s">
        <v>185</v>
      </c>
      <c r="BE167" s="216">
        <f>IF(N167="základní",J167,0)</f>
        <v>0</v>
      </c>
      <c r="BF167" s="216">
        <f>IF(N167="snížená",J167,0)</f>
        <v>0</v>
      </c>
      <c r="BG167" s="216">
        <f>IF(N167="zákl. přenesená",J167,0)</f>
        <v>0</v>
      </c>
      <c r="BH167" s="216">
        <f>IF(N167="sníž. přenesená",J167,0)</f>
        <v>0</v>
      </c>
      <c r="BI167" s="216">
        <f>IF(N167="nulová",J167,0)</f>
        <v>0</v>
      </c>
      <c r="BJ167" s="26" t="s">
        <v>24</v>
      </c>
      <c r="BK167" s="216">
        <f>ROUND(I167*H167,2)</f>
        <v>0</v>
      </c>
      <c r="BL167" s="26" t="s">
        <v>307</v>
      </c>
      <c r="BM167" s="26" t="s">
        <v>1091</v>
      </c>
    </row>
    <row r="168" spans="2:65" s="1" customFormat="1" ht="22.5" customHeight="1">
      <c r="B168" s="44"/>
      <c r="C168" s="205" t="s">
        <v>705</v>
      </c>
      <c r="D168" s="205" t="s">
        <v>187</v>
      </c>
      <c r="E168" s="206" t="s">
        <v>3559</v>
      </c>
      <c r="F168" s="207" t="s">
        <v>3560</v>
      </c>
      <c r="G168" s="208" t="s">
        <v>3446</v>
      </c>
      <c r="H168" s="209">
        <v>4</v>
      </c>
      <c r="I168" s="210"/>
      <c r="J168" s="211">
        <f>ROUND(I168*H168,2)</f>
        <v>0</v>
      </c>
      <c r="K168" s="207" t="s">
        <v>35</v>
      </c>
      <c r="L168" s="64"/>
      <c r="M168" s="212" t="s">
        <v>35</v>
      </c>
      <c r="N168" s="213" t="s">
        <v>50</v>
      </c>
      <c r="O168" s="45"/>
      <c r="P168" s="214">
        <f>O168*H168</f>
        <v>0</v>
      </c>
      <c r="Q168" s="214">
        <v>0</v>
      </c>
      <c r="R168" s="214">
        <f>Q168*H168</f>
        <v>0</v>
      </c>
      <c r="S168" s="214">
        <v>0</v>
      </c>
      <c r="T168" s="215">
        <f>S168*H168</f>
        <v>0</v>
      </c>
      <c r="AR168" s="26" t="s">
        <v>307</v>
      </c>
      <c r="AT168" s="26" t="s">
        <v>187</v>
      </c>
      <c r="AU168" s="26" t="s">
        <v>105</v>
      </c>
      <c r="AY168" s="26" t="s">
        <v>185</v>
      </c>
      <c r="BE168" s="216">
        <f>IF(N168="základní",J168,0)</f>
        <v>0</v>
      </c>
      <c r="BF168" s="216">
        <f>IF(N168="snížená",J168,0)</f>
        <v>0</v>
      </c>
      <c r="BG168" s="216">
        <f>IF(N168="zákl. přenesená",J168,0)</f>
        <v>0</v>
      </c>
      <c r="BH168" s="216">
        <f>IF(N168="sníž. přenesená",J168,0)</f>
        <v>0</v>
      </c>
      <c r="BI168" s="216">
        <f>IF(N168="nulová",J168,0)</f>
        <v>0</v>
      </c>
      <c r="BJ168" s="26" t="s">
        <v>24</v>
      </c>
      <c r="BK168" s="216">
        <f>ROUND(I168*H168,2)</f>
        <v>0</v>
      </c>
      <c r="BL168" s="26" t="s">
        <v>307</v>
      </c>
      <c r="BM168" s="26" t="s">
        <v>1102</v>
      </c>
    </row>
    <row r="169" spans="2:65" s="1" customFormat="1" ht="22.5" customHeight="1">
      <c r="B169" s="44"/>
      <c r="C169" s="205" t="s">
        <v>718</v>
      </c>
      <c r="D169" s="205" t="s">
        <v>187</v>
      </c>
      <c r="E169" s="206" t="s">
        <v>3561</v>
      </c>
      <c r="F169" s="207" t="s">
        <v>3562</v>
      </c>
      <c r="G169" s="208" t="s">
        <v>3446</v>
      </c>
      <c r="H169" s="209">
        <v>15</v>
      </c>
      <c r="I169" s="210"/>
      <c r="J169" s="211">
        <f>ROUND(I169*H169,2)</f>
        <v>0</v>
      </c>
      <c r="K169" s="207" t="s">
        <v>35</v>
      </c>
      <c r="L169" s="64"/>
      <c r="M169" s="212" t="s">
        <v>35</v>
      </c>
      <c r="N169" s="213" t="s">
        <v>50</v>
      </c>
      <c r="O169" s="45"/>
      <c r="P169" s="214">
        <f>O169*H169</f>
        <v>0</v>
      </c>
      <c r="Q169" s="214">
        <v>0</v>
      </c>
      <c r="R169" s="214">
        <f>Q169*H169</f>
        <v>0</v>
      </c>
      <c r="S169" s="214">
        <v>0</v>
      </c>
      <c r="T169" s="215">
        <f>S169*H169</f>
        <v>0</v>
      </c>
      <c r="AR169" s="26" t="s">
        <v>307</v>
      </c>
      <c r="AT169" s="26" t="s">
        <v>187</v>
      </c>
      <c r="AU169" s="26" t="s">
        <v>105</v>
      </c>
      <c r="AY169" s="26" t="s">
        <v>185</v>
      </c>
      <c r="BE169" s="216">
        <f>IF(N169="základní",J169,0)</f>
        <v>0</v>
      </c>
      <c r="BF169" s="216">
        <f>IF(N169="snížená",J169,0)</f>
        <v>0</v>
      </c>
      <c r="BG169" s="216">
        <f>IF(N169="zákl. přenesená",J169,0)</f>
        <v>0</v>
      </c>
      <c r="BH169" s="216">
        <f>IF(N169="sníž. přenesená",J169,0)</f>
        <v>0</v>
      </c>
      <c r="BI169" s="216">
        <f>IF(N169="nulová",J169,0)</f>
        <v>0</v>
      </c>
      <c r="BJ169" s="26" t="s">
        <v>24</v>
      </c>
      <c r="BK169" s="216">
        <f>ROUND(I169*H169,2)</f>
        <v>0</v>
      </c>
      <c r="BL169" s="26" t="s">
        <v>307</v>
      </c>
      <c r="BM169" s="26" t="s">
        <v>1114</v>
      </c>
    </row>
    <row r="170" spans="2:65" s="1" customFormat="1" ht="22.5" customHeight="1">
      <c r="B170" s="44"/>
      <c r="C170" s="205" t="s">
        <v>723</v>
      </c>
      <c r="D170" s="205" t="s">
        <v>187</v>
      </c>
      <c r="E170" s="206" t="s">
        <v>3563</v>
      </c>
      <c r="F170" s="207" t="s">
        <v>3564</v>
      </c>
      <c r="G170" s="208" t="s">
        <v>3446</v>
      </c>
      <c r="H170" s="209">
        <v>4</v>
      </c>
      <c r="I170" s="210"/>
      <c r="J170" s="211">
        <f>ROUND(I170*H170,2)</f>
        <v>0</v>
      </c>
      <c r="K170" s="207" t="s">
        <v>35</v>
      </c>
      <c r="L170" s="64"/>
      <c r="M170" s="212" t="s">
        <v>35</v>
      </c>
      <c r="N170" s="213" t="s">
        <v>50</v>
      </c>
      <c r="O170" s="45"/>
      <c r="P170" s="214">
        <f>O170*H170</f>
        <v>0</v>
      </c>
      <c r="Q170" s="214">
        <v>0</v>
      </c>
      <c r="R170" s="214">
        <f>Q170*H170</f>
        <v>0</v>
      </c>
      <c r="S170" s="214">
        <v>0</v>
      </c>
      <c r="T170" s="215">
        <f>S170*H170</f>
        <v>0</v>
      </c>
      <c r="AR170" s="26" t="s">
        <v>307</v>
      </c>
      <c r="AT170" s="26" t="s">
        <v>187</v>
      </c>
      <c r="AU170" s="26" t="s">
        <v>105</v>
      </c>
      <c r="AY170" s="26" t="s">
        <v>185</v>
      </c>
      <c r="BE170" s="216">
        <f>IF(N170="základní",J170,0)</f>
        <v>0</v>
      </c>
      <c r="BF170" s="216">
        <f>IF(N170="snížená",J170,0)</f>
        <v>0</v>
      </c>
      <c r="BG170" s="216">
        <f>IF(N170="zákl. přenesená",J170,0)</f>
        <v>0</v>
      </c>
      <c r="BH170" s="216">
        <f>IF(N170="sníž. přenesená",J170,0)</f>
        <v>0</v>
      </c>
      <c r="BI170" s="216">
        <f>IF(N170="nulová",J170,0)</f>
        <v>0</v>
      </c>
      <c r="BJ170" s="26" t="s">
        <v>24</v>
      </c>
      <c r="BK170" s="216">
        <f>ROUND(I170*H170,2)</f>
        <v>0</v>
      </c>
      <c r="BL170" s="26" t="s">
        <v>307</v>
      </c>
      <c r="BM170" s="26" t="s">
        <v>1125</v>
      </c>
    </row>
    <row r="171" spans="2:65" s="1" customFormat="1" ht="22.5" customHeight="1">
      <c r="B171" s="44"/>
      <c r="C171" s="205" t="s">
        <v>732</v>
      </c>
      <c r="D171" s="205" t="s">
        <v>187</v>
      </c>
      <c r="E171" s="206" t="s">
        <v>3565</v>
      </c>
      <c r="F171" s="207" t="s">
        <v>3566</v>
      </c>
      <c r="G171" s="208" t="s">
        <v>3446</v>
      </c>
      <c r="H171" s="209">
        <v>4</v>
      </c>
      <c r="I171" s="210"/>
      <c r="J171" s="211">
        <f>ROUND(I171*H171,2)</f>
        <v>0</v>
      </c>
      <c r="K171" s="207" t="s">
        <v>35</v>
      </c>
      <c r="L171" s="64"/>
      <c r="M171" s="212" t="s">
        <v>35</v>
      </c>
      <c r="N171" s="213" t="s">
        <v>50</v>
      </c>
      <c r="O171" s="45"/>
      <c r="P171" s="214">
        <f>O171*H171</f>
        <v>0</v>
      </c>
      <c r="Q171" s="214">
        <v>0</v>
      </c>
      <c r="R171" s="214">
        <f>Q171*H171</f>
        <v>0</v>
      </c>
      <c r="S171" s="214">
        <v>0</v>
      </c>
      <c r="T171" s="215">
        <f>S171*H171</f>
        <v>0</v>
      </c>
      <c r="AR171" s="26" t="s">
        <v>307</v>
      </c>
      <c r="AT171" s="26" t="s">
        <v>187</v>
      </c>
      <c r="AU171" s="26" t="s">
        <v>105</v>
      </c>
      <c r="AY171" s="26" t="s">
        <v>185</v>
      </c>
      <c r="BE171" s="216">
        <f>IF(N171="základní",J171,0)</f>
        <v>0</v>
      </c>
      <c r="BF171" s="216">
        <f>IF(N171="snížená",J171,0)</f>
        <v>0</v>
      </c>
      <c r="BG171" s="216">
        <f>IF(N171="zákl. přenesená",J171,0)</f>
        <v>0</v>
      </c>
      <c r="BH171" s="216">
        <f>IF(N171="sníž. přenesená",J171,0)</f>
        <v>0</v>
      </c>
      <c r="BI171" s="216">
        <f>IF(N171="nulová",J171,0)</f>
        <v>0</v>
      </c>
      <c r="BJ171" s="26" t="s">
        <v>24</v>
      </c>
      <c r="BK171" s="216">
        <f>ROUND(I171*H171,2)</f>
        <v>0</v>
      </c>
      <c r="BL171" s="26" t="s">
        <v>307</v>
      </c>
      <c r="BM171" s="26" t="s">
        <v>1137</v>
      </c>
    </row>
    <row r="172" spans="2:65" s="11" customFormat="1" ht="22.35" customHeight="1">
      <c r="B172" s="188"/>
      <c r="C172" s="189"/>
      <c r="D172" s="202" t="s">
        <v>78</v>
      </c>
      <c r="E172" s="203" t="s">
        <v>24</v>
      </c>
      <c r="F172" s="203" t="s">
        <v>89</v>
      </c>
      <c r="G172" s="189"/>
      <c r="H172" s="189"/>
      <c r="I172" s="192"/>
      <c r="J172" s="204">
        <f>BK172</f>
        <v>0</v>
      </c>
      <c r="K172" s="189"/>
      <c r="L172" s="194"/>
      <c r="M172" s="195"/>
      <c r="N172" s="196"/>
      <c r="O172" s="196"/>
      <c r="P172" s="197">
        <f>SUM(P173:P178)</f>
        <v>0</v>
      </c>
      <c r="Q172" s="196"/>
      <c r="R172" s="197">
        <f>SUM(R173:R178)</f>
        <v>0</v>
      </c>
      <c r="S172" s="196"/>
      <c r="T172" s="198">
        <f>SUM(T173:T178)</f>
        <v>0</v>
      </c>
      <c r="AR172" s="199" t="s">
        <v>24</v>
      </c>
      <c r="AT172" s="200" t="s">
        <v>78</v>
      </c>
      <c r="AU172" s="200" t="s">
        <v>89</v>
      </c>
      <c r="AY172" s="199" t="s">
        <v>185</v>
      </c>
      <c r="BK172" s="201">
        <f>SUM(BK173:BK178)</f>
        <v>0</v>
      </c>
    </row>
    <row r="173" spans="2:65" s="1" customFormat="1" ht="22.5" customHeight="1">
      <c r="B173" s="44"/>
      <c r="C173" s="205" t="s">
        <v>738</v>
      </c>
      <c r="D173" s="205" t="s">
        <v>187</v>
      </c>
      <c r="E173" s="206" t="s">
        <v>3567</v>
      </c>
      <c r="F173" s="207" t="s">
        <v>3568</v>
      </c>
      <c r="G173" s="208" t="s">
        <v>3446</v>
      </c>
      <c r="H173" s="209">
        <v>6</v>
      </c>
      <c r="I173" s="210"/>
      <c r="J173" s="211">
        <f t="shared" ref="J173:J178" si="40">ROUND(I173*H173,2)</f>
        <v>0</v>
      </c>
      <c r="K173" s="207" t="s">
        <v>35</v>
      </c>
      <c r="L173" s="64"/>
      <c r="M173" s="212" t="s">
        <v>35</v>
      </c>
      <c r="N173" s="213" t="s">
        <v>50</v>
      </c>
      <c r="O173" s="45"/>
      <c r="P173" s="214">
        <f t="shared" ref="P173:P178" si="41">O173*H173</f>
        <v>0</v>
      </c>
      <c r="Q173" s="214">
        <v>0</v>
      </c>
      <c r="R173" s="214">
        <f t="shared" ref="R173:R178" si="42">Q173*H173</f>
        <v>0</v>
      </c>
      <c r="S173" s="214">
        <v>0</v>
      </c>
      <c r="T173" s="215">
        <f t="shared" ref="T173:T178" si="43">S173*H173</f>
        <v>0</v>
      </c>
      <c r="AR173" s="26" t="s">
        <v>307</v>
      </c>
      <c r="AT173" s="26" t="s">
        <v>187</v>
      </c>
      <c r="AU173" s="26" t="s">
        <v>105</v>
      </c>
      <c r="AY173" s="26" t="s">
        <v>185</v>
      </c>
      <c r="BE173" s="216">
        <f t="shared" ref="BE173:BE178" si="44">IF(N173="základní",J173,0)</f>
        <v>0</v>
      </c>
      <c r="BF173" s="216">
        <f t="shared" ref="BF173:BF178" si="45">IF(N173="snížená",J173,0)</f>
        <v>0</v>
      </c>
      <c r="BG173" s="216">
        <f t="shared" ref="BG173:BG178" si="46">IF(N173="zákl. přenesená",J173,0)</f>
        <v>0</v>
      </c>
      <c r="BH173" s="216">
        <f t="shared" ref="BH173:BH178" si="47">IF(N173="sníž. přenesená",J173,0)</f>
        <v>0</v>
      </c>
      <c r="BI173" s="216">
        <f t="shared" ref="BI173:BI178" si="48">IF(N173="nulová",J173,0)</f>
        <v>0</v>
      </c>
      <c r="BJ173" s="26" t="s">
        <v>24</v>
      </c>
      <c r="BK173" s="216">
        <f t="shared" ref="BK173:BK178" si="49">ROUND(I173*H173,2)</f>
        <v>0</v>
      </c>
      <c r="BL173" s="26" t="s">
        <v>307</v>
      </c>
      <c r="BM173" s="26" t="s">
        <v>1160</v>
      </c>
    </row>
    <row r="174" spans="2:65" s="1" customFormat="1" ht="22.5" customHeight="1">
      <c r="B174" s="44"/>
      <c r="C174" s="205" t="s">
        <v>745</v>
      </c>
      <c r="D174" s="205" t="s">
        <v>187</v>
      </c>
      <c r="E174" s="206" t="s">
        <v>3569</v>
      </c>
      <c r="F174" s="207" t="s">
        <v>3570</v>
      </c>
      <c r="G174" s="208" t="s">
        <v>3529</v>
      </c>
      <c r="H174" s="209">
        <v>6</v>
      </c>
      <c r="I174" s="210"/>
      <c r="J174" s="211">
        <f t="shared" si="40"/>
        <v>0</v>
      </c>
      <c r="K174" s="207" t="s">
        <v>35</v>
      </c>
      <c r="L174" s="64"/>
      <c r="M174" s="212" t="s">
        <v>35</v>
      </c>
      <c r="N174" s="213" t="s">
        <v>50</v>
      </c>
      <c r="O174" s="45"/>
      <c r="P174" s="214">
        <f t="shared" si="41"/>
        <v>0</v>
      </c>
      <c r="Q174" s="214">
        <v>0</v>
      </c>
      <c r="R174" s="214">
        <f t="shared" si="42"/>
        <v>0</v>
      </c>
      <c r="S174" s="214">
        <v>0</v>
      </c>
      <c r="T174" s="215">
        <f t="shared" si="43"/>
        <v>0</v>
      </c>
      <c r="AR174" s="26" t="s">
        <v>307</v>
      </c>
      <c r="AT174" s="26" t="s">
        <v>187</v>
      </c>
      <c r="AU174" s="26" t="s">
        <v>105</v>
      </c>
      <c r="AY174" s="26" t="s">
        <v>185</v>
      </c>
      <c r="BE174" s="216">
        <f t="shared" si="44"/>
        <v>0</v>
      </c>
      <c r="BF174" s="216">
        <f t="shared" si="45"/>
        <v>0</v>
      </c>
      <c r="BG174" s="216">
        <f t="shared" si="46"/>
        <v>0</v>
      </c>
      <c r="BH174" s="216">
        <f t="shared" si="47"/>
        <v>0</v>
      </c>
      <c r="BI174" s="216">
        <f t="shared" si="48"/>
        <v>0</v>
      </c>
      <c r="BJ174" s="26" t="s">
        <v>24</v>
      </c>
      <c r="BK174" s="216">
        <f t="shared" si="49"/>
        <v>0</v>
      </c>
      <c r="BL174" s="26" t="s">
        <v>307</v>
      </c>
      <c r="BM174" s="26" t="s">
        <v>1174</v>
      </c>
    </row>
    <row r="175" spans="2:65" s="1" customFormat="1" ht="22.5" customHeight="1">
      <c r="B175" s="44"/>
      <c r="C175" s="205" t="s">
        <v>750</v>
      </c>
      <c r="D175" s="205" t="s">
        <v>187</v>
      </c>
      <c r="E175" s="206" t="s">
        <v>3571</v>
      </c>
      <c r="F175" s="207" t="s">
        <v>3572</v>
      </c>
      <c r="G175" s="208" t="s">
        <v>3430</v>
      </c>
      <c r="H175" s="209">
        <v>4</v>
      </c>
      <c r="I175" s="210"/>
      <c r="J175" s="211">
        <f t="shared" si="40"/>
        <v>0</v>
      </c>
      <c r="K175" s="207" t="s">
        <v>35</v>
      </c>
      <c r="L175" s="64"/>
      <c r="M175" s="212" t="s">
        <v>35</v>
      </c>
      <c r="N175" s="213" t="s">
        <v>50</v>
      </c>
      <c r="O175" s="45"/>
      <c r="P175" s="214">
        <f t="shared" si="41"/>
        <v>0</v>
      </c>
      <c r="Q175" s="214">
        <v>0</v>
      </c>
      <c r="R175" s="214">
        <f t="shared" si="42"/>
        <v>0</v>
      </c>
      <c r="S175" s="214">
        <v>0</v>
      </c>
      <c r="T175" s="215">
        <f t="shared" si="43"/>
        <v>0</v>
      </c>
      <c r="AR175" s="26" t="s">
        <v>307</v>
      </c>
      <c r="AT175" s="26" t="s">
        <v>187</v>
      </c>
      <c r="AU175" s="26" t="s">
        <v>105</v>
      </c>
      <c r="AY175" s="26" t="s">
        <v>185</v>
      </c>
      <c r="BE175" s="216">
        <f t="shared" si="44"/>
        <v>0</v>
      </c>
      <c r="BF175" s="216">
        <f t="shared" si="45"/>
        <v>0</v>
      </c>
      <c r="BG175" s="216">
        <f t="shared" si="46"/>
        <v>0</v>
      </c>
      <c r="BH175" s="216">
        <f t="shared" si="47"/>
        <v>0</v>
      </c>
      <c r="BI175" s="216">
        <f t="shared" si="48"/>
        <v>0</v>
      </c>
      <c r="BJ175" s="26" t="s">
        <v>24</v>
      </c>
      <c r="BK175" s="216">
        <f t="shared" si="49"/>
        <v>0</v>
      </c>
      <c r="BL175" s="26" t="s">
        <v>307</v>
      </c>
      <c r="BM175" s="26" t="s">
        <v>1186</v>
      </c>
    </row>
    <row r="176" spans="2:65" s="1" customFormat="1" ht="22.5" customHeight="1">
      <c r="B176" s="44"/>
      <c r="C176" s="205" t="s">
        <v>757</v>
      </c>
      <c r="D176" s="205" t="s">
        <v>187</v>
      </c>
      <c r="E176" s="206" t="s">
        <v>3573</v>
      </c>
      <c r="F176" s="207" t="s">
        <v>3574</v>
      </c>
      <c r="G176" s="208" t="s">
        <v>3446</v>
      </c>
      <c r="H176" s="209">
        <v>6</v>
      </c>
      <c r="I176" s="210"/>
      <c r="J176" s="211">
        <f t="shared" si="40"/>
        <v>0</v>
      </c>
      <c r="K176" s="207" t="s">
        <v>35</v>
      </c>
      <c r="L176" s="64"/>
      <c r="M176" s="212" t="s">
        <v>35</v>
      </c>
      <c r="N176" s="213" t="s">
        <v>50</v>
      </c>
      <c r="O176" s="45"/>
      <c r="P176" s="214">
        <f t="shared" si="41"/>
        <v>0</v>
      </c>
      <c r="Q176" s="214">
        <v>0</v>
      </c>
      <c r="R176" s="214">
        <f t="shared" si="42"/>
        <v>0</v>
      </c>
      <c r="S176" s="214">
        <v>0</v>
      </c>
      <c r="T176" s="215">
        <f t="shared" si="43"/>
        <v>0</v>
      </c>
      <c r="AR176" s="26" t="s">
        <v>307</v>
      </c>
      <c r="AT176" s="26" t="s">
        <v>187</v>
      </c>
      <c r="AU176" s="26" t="s">
        <v>105</v>
      </c>
      <c r="AY176" s="26" t="s">
        <v>185</v>
      </c>
      <c r="BE176" s="216">
        <f t="shared" si="44"/>
        <v>0</v>
      </c>
      <c r="BF176" s="216">
        <f t="shared" si="45"/>
        <v>0</v>
      </c>
      <c r="BG176" s="216">
        <f t="shared" si="46"/>
        <v>0</v>
      </c>
      <c r="BH176" s="216">
        <f t="shared" si="47"/>
        <v>0</v>
      </c>
      <c r="BI176" s="216">
        <f t="shared" si="48"/>
        <v>0</v>
      </c>
      <c r="BJ176" s="26" t="s">
        <v>24</v>
      </c>
      <c r="BK176" s="216">
        <f t="shared" si="49"/>
        <v>0</v>
      </c>
      <c r="BL176" s="26" t="s">
        <v>307</v>
      </c>
      <c r="BM176" s="26" t="s">
        <v>1195</v>
      </c>
    </row>
    <row r="177" spans="2:65" s="1" customFormat="1" ht="22.5" customHeight="1">
      <c r="B177" s="44"/>
      <c r="C177" s="205" t="s">
        <v>761</v>
      </c>
      <c r="D177" s="205" t="s">
        <v>187</v>
      </c>
      <c r="E177" s="206" t="s">
        <v>3575</v>
      </c>
      <c r="F177" s="207" t="s">
        <v>3576</v>
      </c>
      <c r="G177" s="208" t="s">
        <v>3446</v>
      </c>
      <c r="H177" s="209">
        <v>1</v>
      </c>
      <c r="I177" s="210"/>
      <c r="J177" s="211">
        <f t="shared" si="40"/>
        <v>0</v>
      </c>
      <c r="K177" s="207" t="s">
        <v>35</v>
      </c>
      <c r="L177" s="64"/>
      <c r="M177" s="212" t="s">
        <v>35</v>
      </c>
      <c r="N177" s="213" t="s">
        <v>50</v>
      </c>
      <c r="O177" s="45"/>
      <c r="P177" s="214">
        <f t="shared" si="41"/>
        <v>0</v>
      </c>
      <c r="Q177" s="214">
        <v>0</v>
      </c>
      <c r="R177" s="214">
        <f t="shared" si="42"/>
        <v>0</v>
      </c>
      <c r="S177" s="214">
        <v>0</v>
      </c>
      <c r="T177" s="215">
        <f t="shared" si="43"/>
        <v>0</v>
      </c>
      <c r="AR177" s="26" t="s">
        <v>307</v>
      </c>
      <c r="AT177" s="26" t="s">
        <v>187</v>
      </c>
      <c r="AU177" s="26" t="s">
        <v>105</v>
      </c>
      <c r="AY177" s="26" t="s">
        <v>185</v>
      </c>
      <c r="BE177" s="216">
        <f t="shared" si="44"/>
        <v>0</v>
      </c>
      <c r="BF177" s="216">
        <f t="shared" si="45"/>
        <v>0</v>
      </c>
      <c r="BG177" s="216">
        <f t="shared" si="46"/>
        <v>0</v>
      </c>
      <c r="BH177" s="216">
        <f t="shared" si="47"/>
        <v>0</v>
      </c>
      <c r="BI177" s="216">
        <f t="shared" si="48"/>
        <v>0</v>
      </c>
      <c r="BJ177" s="26" t="s">
        <v>24</v>
      </c>
      <c r="BK177" s="216">
        <f t="shared" si="49"/>
        <v>0</v>
      </c>
      <c r="BL177" s="26" t="s">
        <v>307</v>
      </c>
      <c r="BM177" s="26" t="s">
        <v>1206</v>
      </c>
    </row>
    <row r="178" spans="2:65" s="1" customFormat="1" ht="22.5" customHeight="1">
      <c r="B178" s="44"/>
      <c r="C178" s="205" t="s">
        <v>765</v>
      </c>
      <c r="D178" s="205" t="s">
        <v>187</v>
      </c>
      <c r="E178" s="206" t="s">
        <v>3577</v>
      </c>
      <c r="F178" s="207" t="s">
        <v>3578</v>
      </c>
      <c r="G178" s="208" t="s">
        <v>3430</v>
      </c>
      <c r="H178" s="209">
        <v>1</v>
      </c>
      <c r="I178" s="210"/>
      <c r="J178" s="211">
        <f t="shared" si="40"/>
        <v>0</v>
      </c>
      <c r="K178" s="207" t="s">
        <v>35</v>
      </c>
      <c r="L178" s="64"/>
      <c r="M178" s="212" t="s">
        <v>35</v>
      </c>
      <c r="N178" s="213" t="s">
        <v>50</v>
      </c>
      <c r="O178" s="45"/>
      <c r="P178" s="214">
        <f t="shared" si="41"/>
        <v>0</v>
      </c>
      <c r="Q178" s="214">
        <v>0</v>
      </c>
      <c r="R178" s="214">
        <f t="shared" si="42"/>
        <v>0</v>
      </c>
      <c r="S178" s="214">
        <v>0</v>
      </c>
      <c r="T178" s="215">
        <f t="shared" si="43"/>
        <v>0</v>
      </c>
      <c r="AR178" s="26" t="s">
        <v>307</v>
      </c>
      <c r="AT178" s="26" t="s">
        <v>187</v>
      </c>
      <c r="AU178" s="26" t="s">
        <v>105</v>
      </c>
      <c r="AY178" s="26" t="s">
        <v>185</v>
      </c>
      <c r="BE178" s="216">
        <f t="shared" si="44"/>
        <v>0</v>
      </c>
      <c r="BF178" s="216">
        <f t="shared" si="45"/>
        <v>0</v>
      </c>
      <c r="BG178" s="216">
        <f t="shared" si="46"/>
        <v>0</v>
      </c>
      <c r="BH178" s="216">
        <f t="shared" si="47"/>
        <v>0</v>
      </c>
      <c r="BI178" s="216">
        <f t="shared" si="48"/>
        <v>0</v>
      </c>
      <c r="BJ178" s="26" t="s">
        <v>24</v>
      </c>
      <c r="BK178" s="216">
        <f t="shared" si="49"/>
        <v>0</v>
      </c>
      <c r="BL178" s="26" t="s">
        <v>307</v>
      </c>
      <c r="BM178" s="26" t="s">
        <v>1220</v>
      </c>
    </row>
    <row r="179" spans="2:65" s="11" customFormat="1" ht="22.35" customHeight="1">
      <c r="B179" s="188"/>
      <c r="C179" s="189"/>
      <c r="D179" s="202" t="s">
        <v>78</v>
      </c>
      <c r="E179" s="203" t="s">
        <v>3579</v>
      </c>
      <c r="F179" s="203" t="s">
        <v>3580</v>
      </c>
      <c r="G179" s="189"/>
      <c r="H179" s="189"/>
      <c r="I179" s="192"/>
      <c r="J179" s="204">
        <f>BK179</f>
        <v>0</v>
      </c>
      <c r="K179" s="189"/>
      <c r="L179" s="194"/>
      <c r="M179" s="195"/>
      <c r="N179" s="196"/>
      <c r="O179" s="196"/>
      <c r="P179" s="197">
        <f>SUM(P180:P181)</f>
        <v>0</v>
      </c>
      <c r="Q179" s="196"/>
      <c r="R179" s="197">
        <f>SUM(R180:R181)</f>
        <v>0</v>
      </c>
      <c r="S179" s="196"/>
      <c r="T179" s="198">
        <f>SUM(T180:T181)</f>
        <v>0</v>
      </c>
      <c r="AR179" s="199" t="s">
        <v>24</v>
      </c>
      <c r="AT179" s="200" t="s">
        <v>78</v>
      </c>
      <c r="AU179" s="200" t="s">
        <v>89</v>
      </c>
      <c r="AY179" s="199" t="s">
        <v>185</v>
      </c>
      <c r="BK179" s="201">
        <f>SUM(BK180:BK181)</f>
        <v>0</v>
      </c>
    </row>
    <row r="180" spans="2:65" s="1" customFormat="1" ht="22.5" customHeight="1">
      <c r="B180" s="44"/>
      <c r="C180" s="205" t="s">
        <v>769</v>
      </c>
      <c r="D180" s="205" t="s">
        <v>187</v>
      </c>
      <c r="E180" s="206" t="s">
        <v>3581</v>
      </c>
      <c r="F180" s="207" t="s">
        <v>3582</v>
      </c>
      <c r="G180" s="208" t="s">
        <v>3430</v>
      </c>
      <c r="H180" s="209">
        <v>1</v>
      </c>
      <c r="I180" s="210"/>
      <c r="J180" s="211">
        <f>ROUND(I180*H180,2)</f>
        <v>0</v>
      </c>
      <c r="K180" s="207" t="s">
        <v>35</v>
      </c>
      <c r="L180" s="64"/>
      <c r="M180" s="212" t="s">
        <v>35</v>
      </c>
      <c r="N180" s="213" t="s">
        <v>50</v>
      </c>
      <c r="O180" s="45"/>
      <c r="P180" s="214">
        <f>O180*H180</f>
        <v>0</v>
      </c>
      <c r="Q180" s="214">
        <v>0</v>
      </c>
      <c r="R180" s="214">
        <f>Q180*H180</f>
        <v>0</v>
      </c>
      <c r="S180" s="214">
        <v>0</v>
      </c>
      <c r="T180" s="215">
        <f>S180*H180</f>
        <v>0</v>
      </c>
      <c r="AR180" s="26" t="s">
        <v>307</v>
      </c>
      <c r="AT180" s="26" t="s">
        <v>187</v>
      </c>
      <c r="AU180" s="26" t="s">
        <v>105</v>
      </c>
      <c r="AY180" s="26" t="s">
        <v>185</v>
      </c>
      <c r="BE180" s="216">
        <f>IF(N180="základní",J180,0)</f>
        <v>0</v>
      </c>
      <c r="BF180" s="216">
        <f>IF(N180="snížená",J180,0)</f>
        <v>0</v>
      </c>
      <c r="BG180" s="216">
        <f>IF(N180="zákl. přenesená",J180,0)</f>
        <v>0</v>
      </c>
      <c r="BH180" s="216">
        <f>IF(N180="sníž. přenesená",J180,0)</f>
        <v>0</v>
      </c>
      <c r="BI180" s="216">
        <f>IF(N180="nulová",J180,0)</f>
        <v>0</v>
      </c>
      <c r="BJ180" s="26" t="s">
        <v>24</v>
      </c>
      <c r="BK180" s="216">
        <f>ROUND(I180*H180,2)</f>
        <v>0</v>
      </c>
      <c r="BL180" s="26" t="s">
        <v>307</v>
      </c>
      <c r="BM180" s="26" t="s">
        <v>1230</v>
      </c>
    </row>
    <row r="181" spans="2:65" s="1" customFormat="1" ht="22.5" customHeight="1">
      <c r="B181" s="44"/>
      <c r="C181" s="205" t="s">
        <v>773</v>
      </c>
      <c r="D181" s="205" t="s">
        <v>187</v>
      </c>
      <c r="E181" s="206" t="s">
        <v>3583</v>
      </c>
      <c r="F181" s="207" t="s">
        <v>3440</v>
      </c>
      <c r="G181" s="208" t="s">
        <v>3430</v>
      </c>
      <c r="H181" s="209">
        <v>1</v>
      </c>
      <c r="I181" s="210"/>
      <c r="J181" s="211">
        <f>ROUND(I181*H181,2)</f>
        <v>0</v>
      </c>
      <c r="K181" s="207" t="s">
        <v>35</v>
      </c>
      <c r="L181" s="64"/>
      <c r="M181" s="212" t="s">
        <v>35</v>
      </c>
      <c r="N181" s="213" t="s">
        <v>50</v>
      </c>
      <c r="O181" s="45"/>
      <c r="P181" s="214">
        <f>O181*H181</f>
        <v>0</v>
      </c>
      <c r="Q181" s="214">
        <v>0</v>
      </c>
      <c r="R181" s="214">
        <f>Q181*H181</f>
        <v>0</v>
      </c>
      <c r="S181" s="214">
        <v>0</v>
      </c>
      <c r="T181" s="215">
        <f>S181*H181</f>
        <v>0</v>
      </c>
      <c r="AR181" s="26" t="s">
        <v>307</v>
      </c>
      <c r="AT181" s="26" t="s">
        <v>187</v>
      </c>
      <c r="AU181" s="26" t="s">
        <v>105</v>
      </c>
      <c r="AY181" s="26" t="s">
        <v>185</v>
      </c>
      <c r="BE181" s="216">
        <f>IF(N181="základní",J181,0)</f>
        <v>0</v>
      </c>
      <c r="BF181" s="216">
        <f>IF(N181="snížená",J181,0)</f>
        <v>0</v>
      </c>
      <c r="BG181" s="216">
        <f>IF(N181="zákl. přenesená",J181,0)</f>
        <v>0</v>
      </c>
      <c r="BH181" s="216">
        <f>IF(N181="sníž. přenesená",J181,0)</f>
        <v>0</v>
      </c>
      <c r="BI181" s="216">
        <f>IF(N181="nulová",J181,0)</f>
        <v>0</v>
      </c>
      <c r="BJ181" s="26" t="s">
        <v>24</v>
      </c>
      <c r="BK181" s="216">
        <f>ROUND(I181*H181,2)</f>
        <v>0</v>
      </c>
      <c r="BL181" s="26" t="s">
        <v>307</v>
      </c>
      <c r="BM181" s="26" t="s">
        <v>1241</v>
      </c>
    </row>
    <row r="182" spans="2:65" s="11" customFormat="1" ht="22.35" customHeight="1">
      <c r="B182" s="188"/>
      <c r="C182" s="189"/>
      <c r="D182" s="202" t="s">
        <v>78</v>
      </c>
      <c r="E182" s="203" t="s">
        <v>3555</v>
      </c>
      <c r="F182" s="203" t="s">
        <v>3556</v>
      </c>
      <c r="G182" s="189"/>
      <c r="H182" s="189"/>
      <c r="I182" s="192"/>
      <c r="J182" s="204">
        <f>BK182</f>
        <v>0</v>
      </c>
      <c r="K182" s="189"/>
      <c r="L182" s="194"/>
      <c r="M182" s="195"/>
      <c r="N182" s="196"/>
      <c r="O182" s="196"/>
      <c r="P182" s="197">
        <f>P183</f>
        <v>0</v>
      </c>
      <c r="Q182" s="196"/>
      <c r="R182" s="197">
        <f>R183</f>
        <v>0</v>
      </c>
      <c r="S182" s="196"/>
      <c r="T182" s="198">
        <f>T183</f>
        <v>0</v>
      </c>
      <c r="AR182" s="199" t="s">
        <v>24</v>
      </c>
      <c r="AT182" s="200" t="s">
        <v>78</v>
      </c>
      <c r="AU182" s="200" t="s">
        <v>89</v>
      </c>
      <c r="AY182" s="199" t="s">
        <v>185</v>
      </c>
      <c r="BK182" s="201">
        <f>BK183</f>
        <v>0</v>
      </c>
    </row>
    <row r="183" spans="2:65" s="1" customFormat="1" ht="22.5" customHeight="1">
      <c r="B183" s="44"/>
      <c r="C183" s="205" t="s">
        <v>778</v>
      </c>
      <c r="D183" s="205" t="s">
        <v>187</v>
      </c>
      <c r="E183" s="206" t="s">
        <v>3584</v>
      </c>
      <c r="F183" s="207" t="s">
        <v>3585</v>
      </c>
      <c r="G183" s="208" t="s">
        <v>3430</v>
      </c>
      <c r="H183" s="209">
        <v>8</v>
      </c>
      <c r="I183" s="210"/>
      <c r="J183" s="211">
        <f>ROUND(I183*H183,2)</f>
        <v>0</v>
      </c>
      <c r="K183" s="207" t="s">
        <v>35</v>
      </c>
      <c r="L183" s="64"/>
      <c r="M183" s="212" t="s">
        <v>35</v>
      </c>
      <c r="N183" s="213" t="s">
        <v>50</v>
      </c>
      <c r="O183" s="45"/>
      <c r="P183" s="214">
        <f>O183*H183</f>
        <v>0</v>
      </c>
      <c r="Q183" s="214">
        <v>0</v>
      </c>
      <c r="R183" s="214">
        <f>Q183*H183</f>
        <v>0</v>
      </c>
      <c r="S183" s="214">
        <v>0</v>
      </c>
      <c r="T183" s="215">
        <f>S183*H183</f>
        <v>0</v>
      </c>
      <c r="AR183" s="26" t="s">
        <v>307</v>
      </c>
      <c r="AT183" s="26" t="s">
        <v>187</v>
      </c>
      <c r="AU183" s="26" t="s">
        <v>105</v>
      </c>
      <c r="AY183" s="26" t="s">
        <v>185</v>
      </c>
      <c r="BE183" s="216">
        <f>IF(N183="základní",J183,0)</f>
        <v>0</v>
      </c>
      <c r="BF183" s="216">
        <f>IF(N183="snížená",J183,0)</f>
        <v>0</v>
      </c>
      <c r="BG183" s="216">
        <f>IF(N183="zákl. přenesená",J183,0)</f>
        <v>0</v>
      </c>
      <c r="BH183" s="216">
        <f>IF(N183="sníž. přenesená",J183,0)</f>
        <v>0</v>
      </c>
      <c r="BI183" s="216">
        <f>IF(N183="nulová",J183,0)</f>
        <v>0</v>
      </c>
      <c r="BJ183" s="26" t="s">
        <v>24</v>
      </c>
      <c r="BK183" s="216">
        <f>ROUND(I183*H183,2)</f>
        <v>0</v>
      </c>
      <c r="BL183" s="26" t="s">
        <v>307</v>
      </c>
      <c r="BM183" s="26" t="s">
        <v>1246</v>
      </c>
    </row>
    <row r="184" spans="2:65" s="11" customFormat="1" ht="29.85" customHeight="1">
      <c r="B184" s="188"/>
      <c r="C184" s="189"/>
      <c r="D184" s="190" t="s">
        <v>78</v>
      </c>
      <c r="E184" s="294" t="s">
        <v>2449</v>
      </c>
      <c r="F184" s="294" t="s">
        <v>35</v>
      </c>
      <c r="G184" s="189"/>
      <c r="H184" s="189"/>
      <c r="I184" s="192"/>
      <c r="J184" s="295">
        <f>BK184</f>
        <v>0</v>
      </c>
      <c r="K184" s="189"/>
      <c r="L184" s="194"/>
      <c r="M184" s="195"/>
      <c r="N184" s="196"/>
      <c r="O184" s="196"/>
      <c r="P184" s="197">
        <f>P185</f>
        <v>0</v>
      </c>
      <c r="Q184" s="196"/>
      <c r="R184" s="197">
        <f>R185</f>
        <v>0</v>
      </c>
      <c r="S184" s="196"/>
      <c r="T184" s="198">
        <f>T185</f>
        <v>0</v>
      </c>
      <c r="AR184" s="199" t="s">
        <v>24</v>
      </c>
      <c r="AT184" s="200" t="s">
        <v>78</v>
      </c>
      <c r="AU184" s="200" t="s">
        <v>24</v>
      </c>
      <c r="AY184" s="199" t="s">
        <v>185</v>
      </c>
      <c r="BK184" s="201">
        <f>BK185</f>
        <v>0</v>
      </c>
    </row>
    <row r="185" spans="2:65" s="11" customFormat="1" ht="14.85" customHeight="1">
      <c r="B185" s="188"/>
      <c r="C185" s="189"/>
      <c r="D185" s="202" t="s">
        <v>78</v>
      </c>
      <c r="E185" s="203" t="s">
        <v>1337</v>
      </c>
      <c r="F185" s="203" t="s">
        <v>3586</v>
      </c>
      <c r="G185" s="189"/>
      <c r="H185" s="189"/>
      <c r="I185" s="192"/>
      <c r="J185" s="204">
        <f>BK185</f>
        <v>0</v>
      </c>
      <c r="K185" s="189"/>
      <c r="L185" s="194"/>
      <c r="M185" s="195"/>
      <c r="N185" s="196"/>
      <c r="O185" s="196"/>
      <c r="P185" s="197">
        <f>SUM(P186:P187)</f>
        <v>0</v>
      </c>
      <c r="Q185" s="196"/>
      <c r="R185" s="197">
        <f>SUM(R186:R187)</f>
        <v>0</v>
      </c>
      <c r="S185" s="196"/>
      <c r="T185" s="198">
        <f>SUM(T186:T187)</f>
        <v>0</v>
      </c>
      <c r="AR185" s="199" t="s">
        <v>24</v>
      </c>
      <c r="AT185" s="200" t="s">
        <v>78</v>
      </c>
      <c r="AU185" s="200" t="s">
        <v>89</v>
      </c>
      <c r="AY185" s="199" t="s">
        <v>185</v>
      </c>
      <c r="BK185" s="201">
        <f>SUM(BK186:BK187)</f>
        <v>0</v>
      </c>
    </row>
    <row r="186" spans="2:65" s="1" customFormat="1" ht="22.5" customHeight="1">
      <c r="B186" s="44"/>
      <c r="C186" s="205" t="s">
        <v>782</v>
      </c>
      <c r="D186" s="205" t="s">
        <v>187</v>
      </c>
      <c r="E186" s="206" t="s">
        <v>3587</v>
      </c>
      <c r="F186" s="207" t="s">
        <v>3588</v>
      </c>
      <c r="G186" s="208" t="s">
        <v>3430</v>
      </c>
      <c r="H186" s="209">
        <v>8</v>
      </c>
      <c r="I186" s="210"/>
      <c r="J186" s="211">
        <f>ROUND(I186*H186,2)</f>
        <v>0</v>
      </c>
      <c r="K186" s="207" t="s">
        <v>35</v>
      </c>
      <c r="L186" s="64"/>
      <c r="M186" s="212" t="s">
        <v>35</v>
      </c>
      <c r="N186" s="213" t="s">
        <v>50</v>
      </c>
      <c r="O186" s="45"/>
      <c r="P186" s="214">
        <f>O186*H186</f>
        <v>0</v>
      </c>
      <c r="Q186" s="214">
        <v>0</v>
      </c>
      <c r="R186" s="214">
        <f>Q186*H186</f>
        <v>0</v>
      </c>
      <c r="S186" s="214">
        <v>0</v>
      </c>
      <c r="T186" s="215">
        <f>S186*H186</f>
        <v>0</v>
      </c>
      <c r="AR186" s="26" t="s">
        <v>750</v>
      </c>
      <c r="AT186" s="26" t="s">
        <v>187</v>
      </c>
      <c r="AU186" s="26" t="s">
        <v>105</v>
      </c>
      <c r="AY186" s="26" t="s">
        <v>185</v>
      </c>
      <c r="BE186" s="216">
        <f>IF(N186="základní",J186,0)</f>
        <v>0</v>
      </c>
      <c r="BF186" s="216">
        <f>IF(N186="snížená",J186,0)</f>
        <v>0</v>
      </c>
      <c r="BG186" s="216">
        <f>IF(N186="zákl. přenesená",J186,0)</f>
        <v>0</v>
      </c>
      <c r="BH186" s="216">
        <f>IF(N186="sníž. přenesená",J186,0)</f>
        <v>0</v>
      </c>
      <c r="BI186" s="216">
        <f>IF(N186="nulová",J186,0)</f>
        <v>0</v>
      </c>
      <c r="BJ186" s="26" t="s">
        <v>24</v>
      </c>
      <c r="BK186" s="216">
        <f>ROUND(I186*H186,2)</f>
        <v>0</v>
      </c>
      <c r="BL186" s="26" t="s">
        <v>750</v>
      </c>
      <c r="BM186" s="26" t="s">
        <v>1256</v>
      </c>
    </row>
    <row r="187" spans="2:65" s="1" customFormat="1" ht="22.5" customHeight="1">
      <c r="B187" s="44"/>
      <c r="C187" s="205" t="s">
        <v>787</v>
      </c>
      <c r="D187" s="205" t="s">
        <v>187</v>
      </c>
      <c r="E187" s="206" t="s">
        <v>3589</v>
      </c>
      <c r="F187" s="207" t="s">
        <v>3590</v>
      </c>
      <c r="G187" s="208" t="s">
        <v>3430</v>
      </c>
      <c r="H187" s="209">
        <v>1</v>
      </c>
      <c r="I187" s="210"/>
      <c r="J187" s="211">
        <f>ROUND(I187*H187,2)</f>
        <v>0</v>
      </c>
      <c r="K187" s="207" t="s">
        <v>35</v>
      </c>
      <c r="L187" s="64"/>
      <c r="M187" s="212" t="s">
        <v>35</v>
      </c>
      <c r="N187" s="289" t="s">
        <v>50</v>
      </c>
      <c r="O187" s="283"/>
      <c r="P187" s="290">
        <f>O187*H187</f>
        <v>0</v>
      </c>
      <c r="Q187" s="290">
        <v>0</v>
      </c>
      <c r="R187" s="290">
        <f>Q187*H187</f>
        <v>0</v>
      </c>
      <c r="S187" s="290">
        <v>0</v>
      </c>
      <c r="T187" s="291">
        <f>S187*H187</f>
        <v>0</v>
      </c>
      <c r="AR187" s="26" t="s">
        <v>750</v>
      </c>
      <c r="AT187" s="26" t="s">
        <v>187</v>
      </c>
      <c r="AU187" s="26" t="s">
        <v>105</v>
      </c>
      <c r="AY187" s="26" t="s">
        <v>185</v>
      </c>
      <c r="BE187" s="216">
        <f>IF(N187="základní",J187,0)</f>
        <v>0</v>
      </c>
      <c r="BF187" s="216">
        <f>IF(N187="snížená",J187,0)</f>
        <v>0</v>
      </c>
      <c r="BG187" s="216">
        <f>IF(N187="zákl. přenesená",J187,0)</f>
        <v>0</v>
      </c>
      <c r="BH187" s="216">
        <f>IF(N187="sníž. přenesená",J187,0)</f>
        <v>0</v>
      </c>
      <c r="BI187" s="216">
        <f>IF(N187="nulová",J187,0)</f>
        <v>0</v>
      </c>
      <c r="BJ187" s="26" t="s">
        <v>24</v>
      </c>
      <c r="BK187" s="216">
        <f>ROUND(I187*H187,2)</f>
        <v>0</v>
      </c>
      <c r="BL187" s="26" t="s">
        <v>750</v>
      </c>
      <c r="BM187" s="26" t="s">
        <v>1266</v>
      </c>
    </row>
    <row r="188" spans="2:65" s="1" customFormat="1" ht="6.95" customHeight="1">
      <c r="B188" s="59"/>
      <c r="C188" s="60"/>
      <c r="D188" s="60"/>
      <c r="E188" s="60"/>
      <c r="F188" s="60"/>
      <c r="G188" s="60"/>
      <c r="H188" s="60"/>
      <c r="I188" s="151"/>
      <c r="J188" s="60"/>
      <c r="K188" s="60"/>
      <c r="L188" s="64"/>
    </row>
  </sheetData>
  <sheetProtection password="CC35" sheet="1" objects="1" scenarios="1" formatCells="0" formatColumns="0" formatRows="0" sort="0" autoFilter="0"/>
  <autoFilter ref="C97:K187"/>
  <mergeCells count="12">
    <mergeCell ref="G1:H1"/>
    <mergeCell ref="L2:V2"/>
    <mergeCell ref="E49:H49"/>
    <mergeCell ref="E51:H51"/>
    <mergeCell ref="E86:H86"/>
    <mergeCell ref="E88:H88"/>
    <mergeCell ref="E90:H90"/>
    <mergeCell ref="E7:H7"/>
    <mergeCell ref="E9:H9"/>
    <mergeCell ref="E11:H11"/>
    <mergeCell ref="E26:H26"/>
    <mergeCell ref="E47:H47"/>
  </mergeCells>
  <hyperlinks>
    <hyperlink ref="F1:G1" location="C2" display="1) Krycí list soupisu"/>
    <hyperlink ref="G1:H1" location="C58" display="2) Rekapitulace"/>
    <hyperlink ref="J1" location="C9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BR172"/>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125</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2879</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3591</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26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ROUND(J94,2)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ROUND(SUM(BE94:BE171), 2)</f>
        <v>0</v>
      </c>
      <c r="G32" s="45"/>
      <c r="H32" s="45"/>
      <c r="I32" s="143">
        <v>0.21</v>
      </c>
      <c r="J32" s="142">
        <f>ROUND(ROUND((SUM(BE94:BE171)), 2)*I32, 2)</f>
        <v>0</v>
      </c>
      <c r="K32" s="48"/>
    </row>
    <row r="33" spans="2:11" s="1" customFormat="1" ht="14.45" customHeight="1">
      <c r="B33" s="44"/>
      <c r="C33" s="45"/>
      <c r="D33" s="45"/>
      <c r="E33" s="52" t="s">
        <v>51</v>
      </c>
      <c r="F33" s="142">
        <f>ROUND(SUM(BF94:BF171), 2)</f>
        <v>0</v>
      </c>
      <c r="G33" s="45"/>
      <c r="H33" s="45"/>
      <c r="I33" s="143">
        <v>0.15</v>
      </c>
      <c r="J33" s="142">
        <f>ROUND(ROUND((SUM(BF94:BF171)), 2)*I33, 2)</f>
        <v>0</v>
      </c>
      <c r="K33" s="48"/>
    </row>
    <row r="34" spans="2:11" s="1" customFormat="1" ht="14.45" hidden="1" customHeight="1">
      <c r="B34" s="44"/>
      <c r="C34" s="45"/>
      <c r="D34" s="45"/>
      <c r="E34" s="52" t="s">
        <v>52</v>
      </c>
      <c r="F34" s="142">
        <f>ROUND(SUM(BG94:BG171), 2)</f>
        <v>0</v>
      </c>
      <c r="G34" s="45"/>
      <c r="H34" s="45"/>
      <c r="I34" s="143">
        <v>0.21</v>
      </c>
      <c r="J34" s="142">
        <v>0</v>
      </c>
      <c r="K34" s="48"/>
    </row>
    <row r="35" spans="2:11" s="1" customFormat="1" ht="14.45" hidden="1" customHeight="1">
      <c r="B35" s="44"/>
      <c r="C35" s="45"/>
      <c r="D35" s="45"/>
      <c r="E35" s="52" t="s">
        <v>53</v>
      </c>
      <c r="F35" s="142">
        <f>ROUND(SUM(BH94:BH171), 2)</f>
        <v>0</v>
      </c>
      <c r="G35" s="45"/>
      <c r="H35" s="45"/>
      <c r="I35" s="143">
        <v>0.15</v>
      </c>
      <c r="J35" s="142">
        <v>0</v>
      </c>
      <c r="K35" s="48"/>
    </row>
    <row r="36" spans="2:11" s="1" customFormat="1" ht="14.45" hidden="1" customHeight="1">
      <c r="B36" s="44"/>
      <c r="C36" s="45"/>
      <c r="D36" s="45"/>
      <c r="E36" s="52" t="s">
        <v>54</v>
      </c>
      <c r="F36" s="142">
        <f>ROUND(SUM(BI94:BI171),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2879</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2.4 - ZTI - etapa 1</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 1</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J94</f>
        <v>0</v>
      </c>
      <c r="K60" s="48"/>
      <c r="AU60" s="26" t="s">
        <v>142</v>
      </c>
    </row>
    <row r="61" spans="2:47" s="8" customFormat="1" ht="24.95" customHeight="1">
      <c r="B61" s="161"/>
      <c r="C61" s="162"/>
      <c r="D61" s="163" t="s">
        <v>3592</v>
      </c>
      <c r="E61" s="164"/>
      <c r="F61" s="164"/>
      <c r="G61" s="164"/>
      <c r="H61" s="164"/>
      <c r="I61" s="165"/>
      <c r="J61" s="166">
        <f>J95</f>
        <v>0</v>
      </c>
      <c r="K61" s="167"/>
    </row>
    <row r="62" spans="2:47" s="8" customFormat="1" ht="24.95" customHeight="1">
      <c r="B62" s="161"/>
      <c r="C62" s="162"/>
      <c r="D62" s="163" t="s">
        <v>2004</v>
      </c>
      <c r="E62" s="164"/>
      <c r="F62" s="164"/>
      <c r="G62" s="164"/>
      <c r="H62" s="164"/>
      <c r="I62" s="165"/>
      <c r="J62" s="166">
        <f>J98</f>
        <v>0</v>
      </c>
      <c r="K62" s="167"/>
    </row>
    <row r="63" spans="2:47" s="8" customFormat="1" ht="24.95" customHeight="1">
      <c r="B63" s="161"/>
      <c r="C63" s="162"/>
      <c r="D63" s="163" t="s">
        <v>3593</v>
      </c>
      <c r="E63" s="164"/>
      <c r="F63" s="164"/>
      <c r="G63" s="164"/>
      <c r="H63" s="164"/>
      <c r="I63" s="165"/>
      <c r="J63" s="166">
        <f>J104</f>
        <v>0</v>
      </c>
      <c r="K63" s="167"/>
    </row>
    <row r="64" spans="2:47" s="8" customFormat="1" ht="24.95" customHeight="1">
      <c r="B64" s="161"/>
      <c r="C64" s="162"/>
      <c r="D64" s="163" t="s">
        <v>3594</v>
      </c>
      <c r="E64" s="164"/>
      <c r="F64" s="164"/>
      <c r="G64" s="164"/>
      <c r="H64" s="164"/>
      <c r="I64" s="165"/>
      <c r="J64" s="166">
        <f>J106</f>
        <v>0</v>
      </c>
      <c r="K64" s="167"/>
    </row>
    <row r="65" spans="2:12" s="8" customFormat="1" ht="24.95" customHeight="1">
      <c r="B65" s="161"/>
      <c r="C65" s="162"/>
      <c r="D65" s="163" t="s">
        <v>3595</v>
      </c>
      <c r="E65" s="164"/>
      <c r="F65" s="164"/>
      <c r="G65" s="164"/>
      <c r="H65" s="164"/>
      <c r="I65" s="165"/>
      <c r="J65" s="166">
        <f>J108</f>
        <v>0</v>
      </c>
      <c r="K65" s="167"/>
    </row>
    <row r="66" spans="2:12" s="8" customFormat="1" ht="24.95" customHeight="1">
      <c r="B66" s="161"/>
      <c r="C66" s="162"/>
      <c r="D66" s="163" t="s">
        <v>3596</v>
      </c>
      <c r="E66" s="164"/>
      <c r="F66" s="164"/>
      <c r="G66" s="164"/>
      <c r="H66" s="164"/>
      <c r="I66" s="165"/>
      <c r="J66" s="166">
        <f>J117</f>
        <v>0</v>
      </c>
      <c r="K66" s="167"/>
    </row>
    <row r="67" spans="2:12" s="8" customFormat="1" ht="24.95" customHeight="1">
      <c r="B67" s="161"/>
      <c r="C67" s="162"/>
      <c r="D67" s="163" t="s">
        <v>3597</v>
      </c>
      <c r="E67" s="164"/>
      <c r="F67" s="164"/>
      <c r="G67" s="164"/>
      <c r="H67" s="164"/>
      <c r="I67" s="165"/>
      <c r="J67" s="166">
        <f>J133</f>
        <v>0</v>
      </c>
      <c r="K67" s="167"/>
    </row>
    <row r="68" spans="2:12" s="8" customFormat="1" ht="24.95" customHeight="1">
      <c r="B68" s="161"/>
      <c r="C68" s="162"/>
      <c r="D68" s="163" t="s">
        <v>2007</v>
      </c>
      <c r="E68" s="164"/>
      <c r="F68" s="164"/>
      <c r="G68" s="164"/>
      <c r="H68" s="164"/>
      <c r="I68" s="165"/>
      <c r="J68" s="166">
        <f>J146</f>
        <v>0</v>
      </c>
      <c r="K68" s="167"/>
    </row>
    <row r="69" spans="2:12" s="8" customFormat="1" ht="24.95" customHeight="1">
      <c r="B69" s="161"/>
      <c r="C69" s="162"/>
      <c r="D69" s="163" t="s">
        <v>3598</v>
      </c>
      <c r="E69" s="164"/>
      <c r="F69" s="164"/>
      <c r="G69" s="164"/>
      <c r="H69" s="164"/>
      <c r="I69" s="165"/>
      <c r="J69" s="166">
        <f>J154</f>
        <v>0</v>
      </c>
      <c r="K69" s="167"/>
    </row>
    <row r="70" spans="2:12" s="8" customFormat="1" ht="24.95" customHeight="1">
      <c r="B70" s="161"/>
      <c r="C70" s="162"/>
      <c r="D70" s="163" t="s">
        <v>3599</v>
      </c>
      <c r="E70" s="164"/>
      <c r="F70" s="164"/>
      <c r="G70" s="164"/>
      <c r="H70" s="164"/>
      <c r="I70" s="165"/>
      <c r="J70" s="166">
        <f>J158</f>
        <v>0</v>
      </c>
      <c r="K70" s="167"/>
    </row>
    <row r="71" spans="2:12" s="8" customFormat="1" ht="24.95" customHeight="1">
      <c r="B71" s="161"/>
      <c r="C71" s="162"/>
      <c r="D71" s="163" t="s">
        <v>3409</v>
      </c>
      <c r="E71" s="164"/>
      <c r="F71" s="164"/>
      <c r="G71" s="164"/>
      <c r="H71" s="164"/>
      <c r="I71" s="165"/>
      <c r="J71" s="166">
        <f>J159</f>
        <v>0</v>
      </c>
      <c r="K71" s="167"/>
    </row>
    <row r="72" spans="2:12" s="8" customFormat="1" ht="24.95" customHeight="1">
      <c r="B72" s="161"/>
      <c r="C72" s="162"/>
      <c r="D72" s="163" t="s">
        <v>3600</v>
      </c>
      <c r="E72" s="164"/>
      <c r="F72" s="164"/>
      <c r="G72" s="164"/>
      <c r="H72" s="164"/>
      <c r="I72" s="165"/>
      <c r="J72" s="166">
        <f>J170</f>
        <v>0</v>
      </c>
      <c r="K72" s="167"/>
    </row>
    <row r="73" spans="2:12" s="1" customFormat="1" ht="21.75" customHeight="1">
      <c r="B73" s="44"/>
      <c r="C73" s="45"/>
      <c r="D73" s="45"/>
      <c r="E73" s="45"/>
      <c r="F73" s="45"/>
      <c r="G73" s="45"/>
      <c r="H73" s="45"/>
      <c r="I73" s="130"/>
      <c r="J73" s="45"/>
      <c r="K73" s="48"/>
    </row>
    <row r="74" spans="2:12" s="1" customFormat="1" ht="6.95" customHeight="1">
      <c r="B74" s="59"/>
      <c r="C74" s="60"/>
      <c r="D74" s="60"/>
      <c r="E74" s="60"/>
      <c r="F74" s="60"/>
      <c r="G74" s="60"/>
      <c r="H74" s="60"/>
      <c r="I74" s="151"/>
      <c r="J74" s="60"/>
      <c r="K74" s="61"/>
    </row>
    <row r="78" spans="2:12" s="1" customFormat="1" ht="6.95" customHeight="1">
      <c r="B78" s="62"/>
      <c r="C78" s="63"/>
      <c r="D78" s="63"/>
      <c r="E78" s="63"/>
      <c r="F78" s="63"/>
      <c r="G78" s="63"/>
      <c r="H78" s="63"/>
      <c r="I78" s="154"/>
      <c r="J78" s="63"/>
      <c r="K78" s="63"/>
      <c r="L78" s="64"/>
    </row>
    <row r="79" spans="2:12" s="1" customFormat="1" ht="36.950000000000003" customHeight="1">
      <c r="B79" s="44"/>
      <c r="C79" s="65" t="s">
        <v>169</v>
      </c>
      <c r="D79" s="66"/>
      <c r="E79" s="66"/>
      <c r="F79" s="66"/>
      <c r="G79" s="66"/>
      <c r="H79" s="66"/>
      <c r="I79" s="175"/>
      <c r="J79" s="66"/>
      <c r="K79" s="66"/>
      <c r="L79" s="64"/>
    </row>
    <row r="80" spans="2:12" s="1" customFormat="1" ht="6.95" customHeight="1">
      <c r="B80" s="44"/>
      <c r="C80" s="66"/>
      <c r="D80" s="66"/>
      <c r="E80" s="66"/>
      <c r="F80" s="66"/>
      <c r="G80" s="66"/>
      <c r="H80" s="66"/>
      <c r="I80" s="175"/>
      <c r="J80" s="66"/>
      <c r="K80" s="66"/>
      <c r="L80" s="64"/>
    </row>
    <row r="81" spans="2:65" s="1" customFormat="1" ht="14.45" customHeight="1">
      <c r="B81" s="44"/>
      <c r="C81" s="68" t="s">
        <v>18</v>
      </c>
      <c r="D81" s="66"/>
      <c r="E81" s="66"/>
      <c r="F81" s="66"/>
      <c r="G81" s="66"/>
      <c r="H81" s="66"/>
      <c r="I81" s="175"/>
      <c r="J81" s="66"/>
      <c r="K81" s="66"/>
      <c r="L81" s="64"/>
    </row>
    <row r="82" spans="2:65" s="1" customFormat="1" ht="22.5" customHeight="1">
      <c r="B82" s="44"/>
      <c r="C82" s="66"/>
      <c r="D82" s="66"/>
      <c r="E82" s="437" t="str">
        <f>E7</f>
        <v>Stavební úpravy spojené se změnou užívání zadní přistavěné části objektu - Chabařovice- DVZ</v>
      </c>
      <c r="F82" s="438"/>
      <c r="G82" s="438"/>
      <c r="H82" s="438"/>
      <c r="I82" s="175"/>
      <c r="J82" s="66"/>
      <c r="K82" s="66"/>
      <c r="L82" s="64"/>
    </row>
    <row r="83" spans="2:65">
      <c r="B83" s="30"/>
      <c r="C83" s="68" t="s">
        <v>134</v>
      </c>
      <c r="D83" s="285"/>
      <c r="E83" s="285"/>
      <c r="F83" s="285"/>
      <c r="G83" s="285"/>
      <c r="H83" s="285"/>
      <c r="J83" s="285"/>
      <c r="K83" s="285"/>
      <c r="L83" s="286"/>
    </row>
    <row r="84" spans="2:65" s="1" customFormat="1" ht="22.5" customHeight="1">
      <c r="B84" s="44"/>
      <c r="C84" s="66"/>
      <c r="D84" s="66"/>
      <c r="E84" s="437" t="s">
        <v>2879</v>
      </c>
      <c r="F84" s="439"/>
      <c r="G84" s="439"/>
      <c r="H84" s="439"/>
      <c r="I84" s="175"/>
      <c r="J84" s="66"/>
      <c r="K84" s="66"/>
      <c r="L84" s="64"/>
    </row>
    <row r="85" spans="2:65" s="1" customFormat="1" ht="14.45" customHeight="1">
      <c r="B85" s="44"/>
      <c r="C85" s="68" t="s">
        <v>2002</v>
      </c>
      <c r="D85" s="66"/>
      <c r="E85" s="66"/>
      <c r="F85" s="66"/>
      <c r="G85" s="66"/>
      <c r="H85" s="66"/>
      <c r="I85" s="175"/>
      <c r="J85" s="66"/>
      <c r="K85" s="66"/>
      <c r="L85" s="64"/>
    </row>
    <row r="86" spans="2:65" s="1" customFormat="1" ht="23.25" customHeight="1">
      <c r="B86" s="44"/>
      <c r="C86" s="66"/>
      <c r="D86" s="66"/>
      <c r="E86" s="408" t="str">
        <f>E11</f>
        <v>2.4 - ZTI - etapa 1</v>
      </c>
      <c r="F86" s="439"/>
      <c r="G86" s="439"/>
      <c r="H86" s="439"/>
      <c r="I86" s="175"/>
      <c r="J86" s="66"/>
      <c r="K86" s="66"/>
      <c r="L86" s="64"/>
    </row>
    <row r="87" spans="2:65" s="1" customFormat="1" ht="6.95" customHeight="1">
      <c r="B87" s="44"/>
      <c r="C87" s="66"/>
      <c r="D87" s="66"/>
      <c r="E87" s="66"/>
      <c r="F87" s="66"/>
      <c r="G87" s="66"/>
      <c r="H87" s="66"/>
      <c r="I87" s="175"/>
      <c r="J87" s="66"/>
      <c r="K87" s="66"/>
      <c r="L87" s="64"/>
    </row>
    <row r="88" spans="2:65" s="1" customFormat="1" ht="18" customHeight="1">
      <c r="B88" s="44"/>
      <c r="C88" s="68" t="s">
        <v>25</v>
      </c>
      <c r="D88" s="66"/>
      <c r="E88" s="66"/>
      <c r="F88" s="176" t="str">
        <f>F14</f>
        <v>Chabařovice,Husovo náměstí 1</v>
      </c>
      <c r="G88" s="66"/>
      <c r="H88" s="66"/>
      <c r="I88" s="177" t="s">
        <v>27</v>
      </c>
      <c r="J88" s="76" t="str">
        <f>IF(J14="","",J14)</f>
        <v>10.5.2017</v>
      </c>
      <c r="K88" s="66"/>
      <c r="L88" s="64"/>
    </row>
    <row r="89" spans="2:65" s="1" customFormat="1" ht="6.95" customHeight="1">
      <c r="B89" s="44"/>
      <c r="C89" s="66"/>
      <c r="D89" s="66"/>
      <c r="E89" s="66"/>
      <c r="F89" s="66"/>
      <c r="G89" s="66"/>
      <c r="H89" s="66"/>
      <c r="I89" s="175"/>
      <c r="J89" s="66"/>
      <c r="K89" s="66"/>
      <c r="L89" s="64"/>
    </row>
    <row r="90" spans="2:65" s="1" customFormat="1">
      <c r="B90" s="44"/>
      <c r="C90" s="68" t="s">
        <v>33</v>
      </c>
      <c r="D90" s="66"/>
      <c r="E90" s="66"/>
      <c r="F90" s="176" t="str">
        <f>E17</f>
        <v xml:space="preserve"> </v>
      </c>
      <c r="G90" s="66"/>
      <c r="H90" s="66"/>
      <c r="I90" s="177" t="s">
        <v>40</v>
      </c>
      <c r="J90" s="176" t="str">
        <f>E23</f>
        <v>Miloš Dolník</v>
      </c>
      <c r="K90" s="66"/>
      <c r="L90" s="64"/>
    </row>
    <row r="91" spans="2:65" s="1" customFormat="1" ht="14.45" customHeight="1">
      <c r="B91" s="44"/>
      <c r="C91" s="68" t="s">
        <v>38</v>
      </c>
      <c r="D91" s="66"/>
      <c r="E91" s="66"/>
      <c r="F91" s="176" t="str">
        <f>IF(E20="","",E20)</f>
        <v/>
      </c>
      <c r="G91" s="66"/>
      <c r="H91" s="66"/>
      <c r="I91" s="175"/>
      <c r="J91" s="66"/>
      <c r="K91" s="66"/>
      <c r="L91" s="64"/>
    </row>
    <row r="92" spans="2:65" s="1" customFormat="1" ht="10.35" customHeight="1">
      <c r="B92" s="44"/>
      <c r="C92" s="66"/>
      <c r="D92" s="66"/>
      <c r="E92" s="66"/>
      <c r="F92" s="66"/>
      <c r="G92" s="66"/>
      <c r="H92" s="66"/>
      <c r="I92" s="175"/>
      <c r="J92" s="66"/>
      <c r="K92" s="66"/>
      <c r="L92" s="64"/>
    </row>
    <row r="93" spans="2:65" s="10" customFormat="1" ht="29.25" customHeight="1">
      <c r="B93" s="178"/>
      <c r="C93" s="179" t="s">
        <v>170</v>
      </c>
      <c r="D93" s="180" t="s">
        <v>64</v>
      </c>
      <c r="E93" s="180" t="s">
        <v>60</v>
      </c>
      <c r="F93" s="180" t="s">
        <v>171</v>
      </c>
      <c r="G93" s="180" t="s">
        <v>172</v>
      </c>
      <c r="H93" s="180" t="s">
        <v>173</v>
      </c>
      <c r="I93" s="181" t="s">
        <v>174</v>
      </c>
      <c r="J93" s="180" t="s">
        <v>140</v>
      </c>
      <c r="K93" s="182" t="s">
        <v>175</v>
      </c>
      <c r="L93" s="183"/>
      <c r="M93" s="84" t="s">
        <v>176</v>
      </c>
      <c r="N93" s="85" t="s">
        <v>49</v>
      </c>
      <c r="O93" s="85" t="s">
        <v>177</v>
      </c>
      <c r="P93" s="85" t="s">
        <v>178</v>
      </c>
      <c r="Q93" s="85" t="s">
        <v>179</v>
      </c>
      <c r="R93" s="85" t="s">
        <v>180</v>
      </c>
      <c r="S93" s="85" t="s">
        <v>181</v>
      </c>
      <c r="T93" s="86" t="s">
        <v>182</v>
      </c>
    </row>
    <row r="94" spans="2:65" s="1" customFormat="1" ht="29.25" customHeight="1">
      <c r="B94" s="44"/>
      <c r="C94" s="90" t="s">
        <v>141</v>
      </c>
      <c r="D94" s="66"/>
      <c r="E94" s="66"/>
      <c r="F94" s="66"/>
      <c r="G94" s="66"/>
      <c r="H94" s="66"/>
      <c r="I94" s="175"/>
      <c r="J94" s="184">
        <f>BK94</f>
        <v>0</v>
      </c>
      <c r="K94" s="66"/>
      <c r="L94" s="64"/>
      <c r="M94" s="87"/>
      <c r="N94" s="88"/>
      <c r="O94" s="88"/>
      <c r="P94" s="185">
        <f>P95+P98+P104+P106+P108+P117+P133+P146+P154+P158+P159+P170</f>
        <v>0</v>
      </c>
      <c r="Q94" s="88"/>
      <c r="R94" s="185">
        <f>R95+R98+R104+R106+R108+R117+R133+R146+R154+R158+R159+R170</f>
        <v>33.982069760000002</v>
      </c>
      <c r="S94" s="88"/>
      <c r="T94" s="186">
        <f>T95+T98+T104+T106+T108+T117+T133+T146+T154+T158+T159+T170</f>
        <v>0</v>
      </c>
      <c r="AT94" s="26" t="s">
        <v>78</v>
      </c>
      <c r="AU94" s="26" t="s">
        <v>142</v>
      </c>
      <c r="BK94" s="187">
        <f>BK95+BK98+BK104+BK106+BK108+BK117+BK133+BK146+BK154+BK158+BK159+BK170</f>
        <v>0</v>
      </c>
    </row>
    <row r="95" spans="2:65" s="11" customFormat="1" ht="37.35" customHeight="1">
      <c r="B95" s="188"/>
      <c r="C95" s="189"/>
      <c r="D95" s="202" t="s">
        <v>78</v>
      </c>
      <c r="E95" s="287" t="s">
        <v>3601</v>
      </c>
      <c r="F95" s="287" t="s">
        <v>3602</v>
      </c>
      <c r="G95" s="189"/>
      <c r="H95" s="189"/>
      <c r="I95" s="192"/>
      <c r="J95" s="288">
        <f>BK95</f>
        <v>0</v>
      </c>
      <c r="K95" s="189"/>
      <c r="L95" s="194"/>
      <c r="M95" s="195"/>
      <c r="N95" s="196"/>
      <c r="O95" s="196"/>
      <c r="P95" s="197">
        <f>SUM(P96:P97)</f>
        <v>0</v>
      </c>
      <c r="Q95" s="196"/>
      <c r="R95" s="197">
        <f>SUM(R96:R97)</f>
        <v>0</v>
      </c>
      <c r="S95" s="196"/>
      <c r="T95" s="198">
        <f>SUM(T96:T97)</f>
        <v>0</v>
      </c>
      <c r="AR95" s="199" t="s">
        <v>24</v>
      </c>
      <c r="AT95" s="200" t="s">
        <v>78</v>
      </c>
      <c r="AU95" s="200" t="s">
        <v>79</v>
      </c>
      <c r="AY95" s="199" t="s">
        <v>185</v>
      </c>
      <c r="BK95" s="201">
        <f>SUM(BK96:BK97)</f>
        <v>0</v>
      </c>
    </row>
    <row r="96" spans="2:65" s="1" customFormat="1" ht="22.5" customHeight="1">
      <c r="B96" s="44"/>
      <c r="C96" s="205" t="s">
        <v>24</v>
      </c>
      <c r="D96" s="205" t="s">
        <v>187</v>
      </c>
      <c r="E96" s="206" t="s">
        <v>3603</v>
      </c>
      <c r="F96" s="207" t="s">
        <v>3604</v>
      </c>
      <c r="G96" s="208" t="s">
        <v>35</v>
      </c>
      <c r="H96" s="209">
        <v>0</v>
      </c>
      <c r="I96" s="210"/>
      <c r="J96" s="211">
        <f>ROUND(I96*H96,2)</f>
        <v>0</v>
      </c>
      <c r="K96" s="207" t="s">
        <v>35</v>
      </c>
      <c r="L96" s="64"/>
      <c r="M96" s="212" t="s">
        <v>35</v>
      </c>
      <c r="N96" s="213" t="s">
        <v>50</v>
      </c>
      <c r="O96" s="45"/>
      <c r="P96" s="214">
        <f>O96*H96</f>
        <v>0</v>
      </c>
      <c r="Q96" s="214">
        <v>0</v>
      </c>
      <c r="R96" s="214">
        <f>Q96*H96</f>
        <v>0</v>
      </c>
      <c r="S96" s="214">
        <v>0</v>
      </c>
      <c r="T96" s="215">
        <f>S96*H96</f>
        <v>0</v>
      </c>
      <c r="AR96" s="26" t="s">
        <v>192</v>
      </c>
      <c r="AT96" s="26" t="s">
        <v>187</v>
      </c>
      <c r="AU96" s="26" t="s">
        <v>24</v>
      </c>
      <c r="AY96" s="26" t="s">
        <v>185</v>
      </c>
      <c r="BE96" s="216">
        <f>IF(N96="základní",J96,0)</f>
        <v>0</v>
      </c>
      <c r="BF96" s="216">
        <f>IF(N96="snížená",J96,0)</f>
        <v>0</v>
      </c>
      <c r="BG96" s="216">
        <f>IF(N96="zákl. přenesená",J96,0)</f>
        <v>0</v>
      </c>
      <c r="BH96" s="216">
        <f>IF(N96="sníž. přenesená",J96,0)</f>
        <v>0</v>
      </c>
      <c r="BI96" s="216">
        <f>IF(N96="nulová",J96,0)</f>
        <v>0</v>
      </c>
      <c r="BJ96" s="26" t="s">
        <v>24</v>
      </c>
      <c r="BK96" s="216">
        <f>ROUND(I96*H96,2)</f>
        <v>0</v>
      </c>
      <c r="BL96" s="26" t="s">
        <v>192</v>
      </c>
      <c r="BM96" s="26" t="s">
        <v>89</v>
      </c>
    </row>
    <row r="97" spans="2:65" s="1" customFormat="1" ht="22.5" customHeight="1">
      <c r="B97" s="44"/>
      <c r="C97" s="205" t="s">
        <v>89</v>
      </c>
      <c r="D97" s="205" t="s">
        <v>187</v>
      </c>
      <c r="E97" s="206" t="s">
        <v>3605</v>
      </c>
      <c r="F97" s="207" t="s">
        <v>3606</v>
      </c>
      <c r="G97" s="208" t="s">
        <v>35</v>
      </c>
      <c r="H97" s="209">
        <v>0</v>
      </c>
      <c r="I97" s="210"/>
      <c r="J97" s="211">
        <f>ROUND(I97*H97,2)</f>
        <v>0</v>
      </c>
      <c r="K97" s="207" t="s">
        <v>35</v>
      </c>
      <c r="L97" s="64"/>
      <c r="M97" s="212" t="s">
        <v>35</v>
      </c>
      <c r="N97" s="213" t="s">
        <v>50</v>
      </c>
      <c r="O97" s="45"/>
      <c r="P97" s="214">
        <f>O97*H97</f>
        <v>0</v>
      </c>
      <c r="Q97" s="214">
        <v>0</v>
      </c>
      <c r="R97" s="214">
        <f>Q97*H97</f>
        <v>0</v>
      </c>
      <c r="S97" s="214">
        <v>0</v>
      </c>
      <c r="T97" s="215">
        <f>S97*H97</f>
        <v>0</v>
      </c>
      <c r="AR97" s="26" t="s">
        <v>192</v>
      </c>
      <c r="AT97" s="26" t="s">
        <v>187</v>
      </c>
      <c r="AU97" s="26" t="s">
        <v>24</v>
      </c>
      <c r="AY97" s="26" t="s">
        <v>185</v>
      </c>
      <c r="BE97" s="216">
        <f>IF(N97="základní",J97,0)</f>
        <v>0</v>
      </c>
      <c r="BF97" s="216">
        <f>IF(N97="snížená",J97,0)</f>
        <v>0</v>
      </c>
      <c r="BG97" s="216">
        <f>IF(N97="zákl. přenesená",J97,0)</f>
        <v>0</v>
      </c>
      <c r="BH97" s="216">
        <f>IF(N97="sníž. přenesená",J97,0)</f>
        <v>0</v>
      </c>
      <c r="BI97" s="216">
        <f>IF(N97="nulová",J97,0)</f>
        <v>0</v>
      </c>
      <c r="BJ97" s="26" t="s">
        <v>24</v>
      </c>
      <c r="BK97" s="216">
        <f>ROUND(I97*H97,2)</f>
        <v>0</v>
      </c>
      <c r="BL97" s="26" t="s">
        <v>192</v>
      </c>
      <c r="BM97" s="26" t="s">
        <v>192</v>
      </c>
    </row>
    <row r="98" spans="2:65" s="11" customFormat="1" ht="37.35" customHeight="1">
      <c r="B98" s="188"/>
      <c r="C98" s="189"/>
      <c r="D98" s="202" t="s">
        <v>78</v>
      </c>
      <c r="E98" s="287" t="s">
        <v>24</v>
      </c>
      <c r="F98" s="287" t="s">
        <v>186</v>
      </c>
      <c r="G98" s="189"/>
      <c r="H98" s="189"/>
      <c r="I98" s="192"/>
      <c r="J98" s="288">
        <f>BK98</f>
        <v>0</v>
      </c>
      <c r="K98" s="189"/>
      <c r="L98" s="194"/>
      <c r="M98" s="195"/>
      <c r="N98" s="196"/>
      <c r="O98" s="196"/>
      <c r="P98" s="197">
        <f>SUM(P99:P103)</f>
        <v>0</v>
      </c>
      <c r="Q98" s="196"/>
      <c r="R98" s="197">
        <f>SUM(R99:R103)</f>
        <v>11.160609999999998</v>
      </c>
      <c r="S98" s="196"/>
      <c r="T98" s="198">
        <f>SUM(T99:T103)</f>
        <v>0</v>
      </c>
      <c r="AR98" s="199" t="s">
        <v>24</v>
      </c>
      <c r="AT98" s="200" t="s">
        <v>78</v>
      </c>
      <c r="AU98" s="200" t="s">
        <v>79</v>
      </c>
      <c r="AY98" s="199" t="s">
        <v>185</v>
      </c>
      <c r="BK98" s="201">
        <f>SUM(BK99:BK103)</f>
        <v>0</v>
      </c>
    </row>
    <row r="99" spans="2:65" s="1" customFormat="1" ht="22.5" customHeight="1">
      <c r="B99" s="44"/>
      <c r="C99" s="205" t="s">
        <v>105</v>
      </c>
      <c r="D99" s="205" t="s">
        <v>187</v>
      </c>
      <c r="E99" s="206" t="s">
        <v>3607</v>
      </c>
      <c r="F99" s="207" t="s">
        <v>3608</v>
      </c>
      <c r="G99" s="208" t="s">
        <v>201</v>
      </c>
      <c r="H99" s="209">
        <v>10.295</v>
      </c>
      <c r="I99" s="210"/>
      <c r="J99" s="211">
        <f>ROUND(I99*H99,2)</f>
        <v>0</v>
      </c>
      <c r="K99" s="207" t="s">
        <v>35</v>
      </c>
      <c r="L99" s="64"/>
      <c r="M99" s="212" t="s">
        <v>35</v>
      </c>
      <c r="N99" s="213" t="s">
        <v>50</v>
      </c>
      <c r="O99" s="45"/>
      <c r="P99" s="214">
        <f>O99*H99</f>
        <v>0</v>
      </c>
      <c r="Q99" s="214">
        <v>0</v>
      </c>
      <c r="R99" s="214">
        <f>Q99*H99</f>
        <v>0</v>
      </c>
      <c r="S99" s="214">
        <v>0</v>
      </c>
      <c r="T99" s="215">
        <f>S99*H99</f>
        <v>0</v>
      </c>
      <c r="AR99" s="26" t="s">
        <v>192</v>
      </c>
      <c r="AT99" s="26" t="s">
        <v>187</v>
      </c>
      <c r="AU99" s="26" t="s">
        <v>24</v>
      </c>
      <c r="AY99" s="26" t="s">
        <v>185</v>
      </c>
      <c r="BE99" s="216">
        <f>IF(N99="základní",J99,0)</f>
        <v>0</v>
      </c>
      <c r="BF99" s="216">
        <f>IF(N99="snížená",J99,0)</f>
        <v>0</v>
      </c>
      <c r="BG99" s="216">
        <f>IF(N99="zákl. přenesená",J99,0)</f>
        <v>0</v>
      </c>
      <c r="BH99" s="216">
        <f>IF(N99="sníž. přenesená",J99,0)</f>
        <v>0</v>
      </c>
      <c r="BI99" s="216">
        <f>IF(N99="nulová",J99,0)</f>
        <v>0</v>
      </c>
      <c r="BJ99" s="26" t="s">
        <v>24</v>
      </c>
      <c r="BK99" s="216">
        <f>ROUND(I99*H99,2)</f>
        <v>0</v>
      </c>
      <c r="BL99" s="26" t="s">
        <v>192</v>
      </c>
      <c r="BM99" s="26" t="s">
        <v>228</v>
      </c>
    </row>
    <row r="100" spans="2:65" s="1" customFormat="1" ht="22.5" customHeight="1">
      <c r="B100" s="44"/>
      <c r="C100" s="205" t="s">
        <v>192</v>
      </c>
      <c r="D100" s="205" t="s">
        <v>187</v>
      </c>
      <c r="E100" s="206" t="s">
        <v>3609</v>
      </c>
      <c r="F100" s="207" t="s">
        <v>3610</v>
      </c>
      <c r="G100" s="208" t="s">
        <v>201</v>
      </c>
      <c r="H100" s="209">
        <v>6.6829999999999998</v>
      </c>
      <c r="I100" s="210"/>
      <c r="J100" s="211">
        <f>ROUND(I100*H100,2)</f>
        <v>0</v>
      </c>
      <c r="K100" s="207" t="s">
        <v>35</v>
      </c>
      <c r="L100" s="64"/>
      <c r="M100" s="212" t="s">
        <v>35</v>
      </c>
      <c r="N100" s="213" t="s">
        <v>50</v>
      </c>
      <c r="O100" s="45"/>
      <c r="P100" s="214">
        <f>O100*H100</f>
        <v>0</v>
      </c>
      <c r="Q100" s="214">
        <v>0</v>
      </c>
      <c r="R100" s="214">
        <f>Q100*H100</f>
        <v>0</v>
      </c>
      <c r="S100" s="214">
        <v>0</v>
      </c>
      <c r="T100" s="215">
        <f>S100*H100</f>
        <v>0</v>
      </c>
      <c r="AR100" s="26" t="s">
        <v>192</v>
      </c>
      <c r="AT100" s="26" t="s">
        <v>187</v>
      </c>
      <c r="AU100" s="26" t="s">
        <v>24</v>
      </c>
      <c r="AY100" s="26" t="s">
        <v>185</v>
      </c>
      <c r="BE100" s="216">
        <f>IF(N100="základní",J100,0)</f>
        <v>0</v>
      </c>
      <c r="BF100" s="216">
        <f>IF(N100="snížená",J100,0)</f>
        <v>0</v>
      </c>
      <c r="BG100" s="216">
        <f>IF(N100="zákl. přenesená",J100,0)</f>
        <v>0</v>
      </c>
      <c r="BH100" s="216">
        <f>IF(N100="sníž. přenesená",J100,0)</f>
        <v>0</v>
      </c>
      <c r="BI100" s="216">
        <f>IF(N100="nulová",J100,0)</f>
        <v>0</v>
      </c>
      <c r="BJ100" s="26" t="s">
        <v>24</v>
      </c>
      <c r="BK100" s="216">
        <f>ROUND(I100*H100,2)</f>
        <v>0</v>
      </c>
      <c r="BL100" s="26" t="s">
        <v>192</v>
      </c>
      <c r="BM100" s="26" t="s">
        <v>245</v>
      </c>
    </row>
    <row r="101" spans="2:65" s="1" customFormat="1" ht="22.5" customHeight="1">
      <c r="B101" s="44"/>
      <c r="C101" s="257" t="s">
        <v>222</v>
      </c>
      <c r="D101" s="257" t="s">
        <v>246</v>
      </c>
      <c r="E101" s="258" t="s">
        <v>3611</v>
      </c>
      <c r="F101" s="259" t="s">
        <v>3612</v>
      </c>
      <c r="G101" s="260" t="s">
        <v>3613</v>
      </c>
      <c r="H101" s="261">
        <v>6.6829999999999998</v>
      </c>
      <c r="I101" s="262"/>
      <c r="J101" s="263">
        <f>ROUND(I101*H101,2)</f>
        <v>0</v>
      </c>
      <c r="K101" s="259" t="s">
        <v>35</v>
      </c>
      <c r="L101" s="264"/>
      <c r="M101" s="265" t="s">
        <v>35</v>
      </c>
      <c r="N101" s="266" t="s">
        <v>50</v>
      </c>
      <c r="O101" s="45"/>
      <c r="P101" s="214">
        <f>O101*H101</f>
        <v>0</v>
      </c>
      <c r="Q101" s="214">
        <v>1.67</v>
      </c>
      <c r="R101" s="214">
        <f>Q101*H101</f>
        <v>11.160609999999998</v>
      </c>
      <c r="S101" s="214">
        <v>0</v>
      </c>
      <c r="T101" s="215">
        <f>S101*H101</f>
        <v>0</v>
      </c>
      <c r="AR101" s="26" t="s">
        <v>245</v>
      </c>
      <c r="AT101" s="26" t="s">
        <v>246</v>
      </c>
      <c r="AU101" s="26" t="s">
        <v>24</v>
      </c>
      <c r="AY101" s="26" t="s">
        <v>185</v>
      </c>
      <c r="BE101" s="216">
        <f>IF(N101="základní",J101,0)</f>
        <v>0</v>
      </c>
      <c r="BF101" s="216">
        <f>IF(N101="snížená",J101,0)</f>
        <v>0</v>
      </c>
      <c r="BG101" s="216">
        <f>IF(N101="zákl. přenesená",J101,0)</f>
        <v>0</v>
      </c>
      <c r="BH101" s="216">
        <f>IF(N101="sníž. přenesená",J101,0)</f>
        <v>0</v>
      </c>
      <c r="BI101" s="216">
        <f>IF(N101="nulová",J101,0)</f>
        <v>0</v>
      </c>
      <c r="BJ101" s="26" t="s">
        <v>24</v>
      </c>
      <c r="BK101" s="216">
        <f>ROUND(I101*H101,2)</f>
        <v>0</v>
      </c>
      <c r="BL101" s="26" t="s">
        <v>192</v>
      </c>
      <c r="BM101" s="26" t="s">
        <v>29</v>
      </c>
    </row>
    <row r="102" spans="2:65" s="1" customFormat="1" ht="22.5" customHeight="1">
      <c r="B102" s="44"/>
      <c r="C102" s="205" t="s">
        <v>228</v>
      </c>
      <c r="D102" s="205" t="s">
        <v>187</v>
      </c>
      <c r="E102" s="206" t="s">
        <v>3614</v>
      </c>
      <c r="F102" s="207" t="s">
        <v>3615</v>
      </c>
      <c r="G102" s="208" t="s">
        <v>201</v>
      </c>
      <c r="H102" s="209">
        <v>10.295</v>
      </c>
      <c r="I102" s="210"/>
      <c r="J102" s="211">
        <f>ROUND(I102*H102,2)</f>
        <v>0</v>
      </c>
      <c r="K102" s="207" t="s">
        <v>35</v>
      </c>
      <c r="L102" s="64"/>
      <c r="M102" s="212" t="s">
        <v>35</v>
      </c>
      <c r="N102" s="213" t="s">
        <v>50</v>
      </c>
      <c r="O102" s="45"/>
      <c r="P102" s="214">
        <f>O102*H102</f>
        <v>0</v>
      </c>
      <c r="Q102" s="214">
        <v>0</v>
      </c>
      <c r="R102" s="214">
        <f>Q102*H102</f>
        <v>0</v>
      </c>
      <c r="S102" s="214">
        <v>0</v>
      </c>
      <c r="T102" s="215">
        <f>S102*H102</f>
        <v>0</v>
      </c>
      <c r="AR102" s="26" t="s">
        <v>192</v>
      </c>
      <c r="AT102" s="26" t="s">
        <v>187</v>
      </c>
      <c r="AU102" s="26" t="s">
        <v>24</v>
      </c>
      <c r="AY102" s="26" t="s">
        <v>185</v>
      </c>
      <c r="BE102" s="216">
        <f>IF(N102="základní",J102,0)</f>
        <v>0</v>
      </c>
      <c r="BF102" s="216">
        <f>IF(N102="snížená",J102,0)</f>
        <v>0</v>
      </c>
      <c r="BG102" s="216">
        <f>IF(N102="zákl. přenesená",J102,0)</f>
        <v>0</v>
      </c>
      <c r="BH102" s="216">
        <f>IF(N102="sníž. přenesená",J102,0)</f>
        <v>0</v>
      </c>
      <c r="BI102" s="216">
        <f>IF(N102="nulová",J102,0)</f>
        <v>0</v>
      </c>
      <c r="BJ102" s="26" t="s">
        <v>24</v>
      </c>
      <c r="BK102" s="216">
        <f>ROUND(I102*H102,2)</f>
        <v>0</v>
      </c>
      <c r="BL102" s="26" t="s">
        <v>192</v>
      </c>
      <c r="BM102" s="26" t="s">
        <v>273</v>
      </c>
    </row>
    <row r="103" spans="2:65" s="1" customFormat="1" ht="22.5" customHeight="1">
      <c r="B103" s="44"/>
      <c r="C103" s="205" t="s">
        <v>236</v>
      </c>
      <c r="D103" s="205" t="s">
        <v>187</v>
      </c>
      <c r="E103" s="206" t="s">
        <v>3616</v>
      </c>
      <c r="F103" s="207" t="s">
        <v>3617</v>
      </c>
      <c r="G103" s="208" t="s">
        <v>201</v>
      </c>
      <c r="H103" s="209">
        <v>30.885000000000002</v>
      </c>
      <c r="I103" s="210"/>
      <c r="J103" s="211">
        <f>ROUND(I103*H103,2)</f>
        <v>0</v>
      </c>
      <c r="K103" s="207" t="s">
        <v>35</v>
      </c>
      <c r="L103" s="64"/>
      <c r="M103" s="212" t="s">
        <v>35</v>
      </c>
      <c r="N103" s="213" t="s">
        <v>50</v>
      </c>
      <c r="O103" s="45"/>
      <c r="P103" s="214">
        <f>O103*H103</f>
        <v>0</v>
      </c>
      <c r="Q103" s="214">
        <v>0</v>
      </c>
      <c r="R103" s="214">
        <f>Q103*H103</f>
        <v>0</v>
      </c>
      <c r="S103" s="214">
        <v>0</v>
      </c>
      <c r="T103" s="215">
        <f>S103*H103</f>
        <v>0</v>
      </c>
      <c r="AR103" s="26" t="s">
        <v>192</v>
      </c>
      <c r="AT103" s="26" t="s">
        <v>187</v>
      </c>
      <c r="AU103" s="26" t="s">
        <v>24</v>
      </c>
      <c r="AY103" s="26" t="s">
        <v>185</v>
      </c>
      <c r="BE103" s="216">
        <f>IF(N103="základní",J103,0)</f>
        <v>0</v>
      </c>
      <c r="BF103" s="216">
        <f>IF(N103="snížená",J103,0)</f>
        <v>0</v>
      </c>
      <c r="BG103" s="216">
        <f>IF(N103="zákl. přenesená",J103,0)</f>
        <v>0</v>
      </c>
      <c r="BH103" s="216">
        <f>IF(N103="sníž. přenesená",J103,0)</f>
        <v>0</v>
      </c>
      <c r="BI103" s="216">
        <f>IF(N103="nulová",J103,0)</f>
        <v>0</v>
      </c>
      <c r="BJ103" s="26" t="s">
        <v>24</v>
      </c>
      <c r="BK103" s="216">
        <f>ROUND(I103*H103,2)</f>
        <v>0</v>
      </c>
      <c r="BL103" s="26" t="s">
        <v>192</v>
      </c>
      <c r="BM103" s="26" t="s">
        <v>287</v>
      </c>
    </row>
    <row r="104" spans="2:65" s="11" customFormat="1" ht="37.35" customHeight="1">
      <c r="B104" s="188"/>
      <c r="C104" s="189"/>
      <c r="D104" s="202" t="s">
        <v>78</v>
      </c>
      <c r="E104" s="287" t="s">
        <v>745</v>
      </c>
      <c r="F104" s="287" t="s">
        <v>3618</v>
      </c>
      <c r="G104" s="189"/>
      <c r="H104" s="189"/>
      <c r="I104" s="192"/>
      <c r="J104" s="288">
        <f>BK104</f>
        <v>0</v>
      </c>
      <c r="K104" s="189"/>
      <c r="L104" s="194"/>
      <c r="M104" s="195"/>
      <c r="N104" s="196"/>
      <c r="O104" s="196"/>
      <c r="P104" s="197">
        <f>P105</f>
        <v>0</v>
      </c>
      <c r="Q104" s="196"/>
      <c r="R104" s="197">
        <f>R105</f>
        <v>5.7852557599999992</v>
      </c>
      <c r="S104" s="196"/>
      <c r="T104" s="198">
        <f>T105</f>
        <v>0</v>
      </c>
      <c r="AR104" s="199" t="s">
        <v>24</v>
      </c>
      <c r="AT104" s="200" t="s">
        <v>78</v>
      </c>
      <c r="AU104" s="200" t="s">
        <v>79</v>
      </c>
      <c r="AY104" s="199" t="s">
        <v>185</v>
      </c>
      <c r="BK104" s="201">
        <f>BK105</f>
        <v>0</v>
      </c>
    </row>
    <row r="105" spans="2:65" s="1" customFormat="1" ht="22.5" customHeight="1">
      <c r="B105" s="44"/>
      <c r="C105" s="205" t="s">
        <v>245</v>
      </c>
      <c r="D105" s="205" t="s">
        <v>187</v>
      </c>
      <c r="E105" s="206" t="s">
        <v>3619</v>
      </c>
      <c r="F105" s="207" t="s">
        <v>3620</v>
      </c>
      <c r="G105" s="208" t="s">
        <v>201</v>
      </c>
      <c r="H105" s="209">
        <v>2.5640000000000001</v>
      </c>
      <c r="I105" s="210"/>
      <c r="J105" s="211">
        <f>ROUND(I105*H105,2)</f>
        <v>0</v>
      </c>
      <c r="K105" s="207" t="s">
        <v>35</v>
      </c>
      <c r="L105" s="64"/>
      <c r="M105" s="212" t="s">
        <v>35</v>
      </c>
      <c r="N105" s="213" t="s">
        <v>50</v>
      </c>
      <c r="O105" s="45"/>
      <c r="P105" s="214">
        <f>O105*H105</f>
        <v>0</v>
      </c>
      <c r="Q105" s="214">
        <v>2.2563399999999998</v>
      </c>
      <c r="R105" s="214">
        <f>Q105*H105</f>
        <v>5.7852557599999992</v>
      </c>
      <c r="S105" s="214">
        <v>0</v>
      </c>
      <c r="T105" s="215">
        <f>S105*H105</f>
        <v>0</v>
      </c>
      <c r="AR105" s="26" t="s">
        <v>192</v>
      </c>
      <c r="AT105" s="26" t="s">
        <v>187</v>
      </c>
      <c r="AU105" s="26" t="s">
        <v>24</v>
      </c>
      <c r="AY105" s="26" t="s">
        <v>185</v>
      </c>
      <c r="BE105" s="216">
        <f>IF(N105="základní",J105,0)</f>
        <v>0</v>
      </c>
      <c r="BF105" s="216">
        <f>IF(N105="snížená",J105,0)</f>
        <v>0</v>
      </c>
      <c r="BG105" s="216">
        <f>IF(N105="zákl. přenesená",J105,0)</f>
        <v>0</v>
      </c>
      <c r="BH105" s="216">
        <f>IF(N105="sníž. přenesená",J105,0)</f>
        <v>0</v>
      </c>
      <c r="BI105" s="216">
        <f>IF(N105="nulová",J105,0)</f>
        <v>0</v>
      </c>
      <c r="BJ105" s="26" t="s">
        <v>24</v>
      </c>
      <c r="BK105" s="216">
        <f>ROUND(I105*H105,2)</f>
        <v>0</v>
      </c>
      <c r="BL105" s="26" t="s">
        <v>192</v>
      </c>
      <c r="BM105" s="26" t="s">
        <v>307</v>
      </c>
    </row>
    <row r="106" spans="2:65" s="11" customFormat="1" ht="37.35" customHeight="1">
      <c r="B106" s="188"/>
      <c r="C106" s="189"/>
      <c r="D106" s="202" t="s">
        <v>78</v>
      </c>
      <c r="E106" s="287" t="s">
        <v>1167</v>
      </c>
      <c r="F106" s="287" t="s">
        <v>3621</v>
      </c>
      <c r="G106" s="189"/>
      <c r="H106" s="189"/>
      <c r="I106" s="192"/>
      <c r="J106" s="288">
        <f>BK106</f>
        <v>0</v>
      </c>
      <c r="K106" s="189"/>
      <c r="L106" s="194"/>
      <c r="M106" s="195"/>
      <c r="N106" s="196"/>
      <c r="O106" s="196"/>
      <c r="P106" s="197">
        <f>P107</f>
        <v>0</v>
      </c>
      <c r="Q106" s="196"/>
      <c r="R106" s="197">
        <f>R107</f>
        <v>0</v>
      </c>
      <c r="S106" s="196"/>
      <c r="T106" s="198">
        <f>T107</f>
        <v>0</v>
      </c>
      <c r="AR106" s="199" t="s">
        <v>89</v>
      </c>
      <c r="AT106" s="200" t="s">
        <v>78</v>
      </c>
      <c r="AU106" s="200" t="s">
        <v>79</v>
      </c>
      <c r="AY106" s="199" t="s">
        <v>185</v>
      </c>
      <c r="BK106" s="201">
        <f>BK107</f>
        <v>0</v>
      </c>
    </row>
    <row r="107" spans="2:65" s="1" customFormat="1" ht="22.5" customHeight="1">
      <c r="B107" s="44"/>
      <c r="C107" s="205" t="s">
        <v>253</v>
      </c>
      <c r="D107" s="205" t="s">
        <v>187</v>
      </c>
      <c r="E107" s="206" t="s">
        <v>3622</v>
      </c>
      <c r="F107" s="207" t="s">
        <v>3623</v>
      </c>
      <c r="G107" s="208" t="s">
        <v>3624</v>
      </c>
      <c r="H107" s="209">
        <v>40.008000000000003</v>
      </c>
      <c r="I107" s="210"/>
      <c r="J107" s="211">
        <f>ROUND(I107*H107,2)</f>
        <v>0</v>
      </c>
      <c r="K107" s="207" t="s">
        <v>35</v>
      </c>
      <c r="L107" s="64"/>
      <c r="M107" s="212" t="s">
        <v>35</v>
      </c>
      <c r="N107" s="213" t="s">
        <v>50</v>
      </c>
      <c r="O107" s="45"/>
      <c r="P107" s="214">
        <f>O107*H107</f>
        <v>0</v>
      </c>
      <c r="Q107" s="214">
        <v>0</v>
      </c>
      <c r="R107" s="214">
        <f>Q107*H107</f>
        <v>0</v>
      </c>
      <c r="S107" s="214">
        <v>0</v>
      </c>
      <c r="T107" s="215">
        <f>S107*H107</f>
        <v>0</v>
      </c>
      <c r="AR107" s="26" t="s">
        <v>307</v>
      </c>
      <c r="AT107" s="26" t="s">
        <v>187</v>
      </c>
      <c r="AU107" s="26" t="s">
        <v>24</v>
      </c>
      <c r="AY107" s="26" t="s">
        <v>185</v>
      </c>
      <c r="BE107" s="216">
        <f>IF(N107="základní",J107,0)</f>
        <v>0</v>
      </c>
      <c r="BF107" s="216">
        <f>IF(N107="snížená",J107,0)</f>
        <v>0</v>
      </c>
      <c r="BG107" s="216">
        <f>IF(N107="zákl. přenesená",J107,0)</f>
        <v>0</v>
      </c>
      <c r="BH107" s="216">
        <f>IF(N107="sníž. přenesená",J107,0)</f>
        <v>0</v>
      </c>
      <c r="BI107" s="216">
        <f>IF(N107="nulová",J107,0)</f>
        <v>0</v>
      </c>
      <c r="BJ107" s="26" t="s">
        <v>24</v>
      </c>
      <c r="BK107" s="216">
        <f>ROUND(I107*H107,2)</f>
        <v>0</v>
      </c>
      <c r="BL107" s="26" t="s">
        <v>307</v>
      </c>
      <c r="BM107" s="26" t="s">
        <v>324</v>
      </c>
    </row>
    <row r="108" spans="2:65" s="11" customFormat="1" ht="37.35" customHeight="1">
      <c r="B108" s="188"/>
      <c r="C108" s="189"/>
      <c r="D108" s="202" t="s">
        <v>78</v>
      </c>
      <c r="E108" s="287" t="s">
        <v>2071</v>
      </c>
      <c r="F108" s="287" t="s">
        <v>3625</v>
      </c>
      <c r="G108" s="189"/>
      <c r="H108" s="189"/>
      <c r="I108" s="192"/>
      <c r="J108" s="288">
        <f>BK108</f>
        <v>0</v>
      </c>
      <c r="K108" s="189"/>
      <c r="L108" s="194"/>
      <c r="M108" s="195"/>
      <c r="N108" s="196"/>
      <c r="O108" s="196"/>
      <c r="P108" s="197">
        <f>SUM(P109:P116)</f>
        <v>0</v>
      </c>
      <c r="Q108" s="196"/>
      <c r="R108" s="197">
        <f>SUM(R109:R116)</f>
        <v>1.0912000000000002</v>
      </c>
      <c r="S108" s="196"/>
      <c r="T108" s="198">
        <f>SUM(T109:T116)</f>
        <v>0</v>
      </c>
      <c r="AR108" s="199" t="s">
        <v>89</v>
      </c>
      <c r="AT108" s="200" t="s">
        <v>78</v>
      </c>
      <c r="AU108" s="200" t="s">
        <v>79</v>
      </c>
      <c r="AY108" s="199" t="s">
        <v>185</v>
      </c>
      <c r="BK108" s="201">
        <f>SUM(BK109:BK116)</f>
        <v>0</v>
      </c>
    </row>
    <row r="109" spans="2:65" s="1" customFormat="1" ht="22.5" customHeight="1">
      <c r="B109" s="44"/>
      <c r="C109" s="205" t="s">
        <v>29</v>
      </c>
      <c r="D109" s="205" t="s">
        <v>187</v>
      </c>
      <c r="E109" s="206" t="s">
        <v>3626</v>
      </c>
      <c r="F109" s="207" t="s">
        <v>3627</v>
      </c>
      <c r="G109" s="208" t="s">
        <v>246</v>
      </c>
      <c r="H109" s="209">
        <v>3.8</v>
      </c>
      <c r="I109" s="210"/>
      <c r="J109" s="211">
        <f t="shared" ref="J109:J116" si="0">ROUND(I109*H109,2)</f>
        <v>0</v>
      </c>
      <c r="K109" s="207" t="s">
        <v>35</v>
      </c>
      <c r="L109" s="64"/>
      <c r="M109" s="212" t="s">
        <v>35</v>
      </c>
      <c r="N109" s="213" t="s">
        <v>50</v>
      </c>
      <c r="O109" s="45"/>
      <c r="P109" s="214">
        <f t="shared" ref="P109:P116" si="1">O109*H109</f>
        <v>0</v>
      </c>
      <c r="Q109" s="214">
        <v>0.02</v>
      </c>
      <c r="R109" s="214">
        <f t="shared" ref="R109:R116" si="2">Q109*H109</f>
        <v>7.5999999999999998E-2</v>
      </c>
      <c r="S109" s="214">
        <v>0</v>
      </c>
      <c r="T109" s="215">
        <f t="shared" ref="T109:T116" si="3">S109*H109</f>
        <v>0</v>
      </c>
      <c r="AR109" s="26" t="s">
        <v>307</v>
      </c>
      <c r="AT109" s="26" t="s">
        <v>187</v>
      </c>
      <c r="AU109" s="26" t="s">
        <v>24</v>
      </c>
      <c r="AY109" s="26" t="s">
        <v>185</v>
      </c>
      <c r="BE109" s="216">
        <f t="shared" ref="BE109:BE116" si="4">IF(N109="základní",J109,0)</f>
        <v>0</v>
      </c>
      <c r="BF109" s="216">
        <f t="shared" ref="BF109:BF116" si="5">IF(N109="snížená",J109,0)</f>
        <v>0</v>
      </c>
      <c r="BG109" s="216">
        <f t="shared" ref="BG109:BG116" si="6">IF(N109="zákl. přenesená",J109,0)</f>
        <v>0</v>
      </c>
      <c r="BH109" s="216">
        <f t="shared" ref="BH109:BH116" si="7">IF(N109="sníž. přenesená",J109,0)</f>
        <v>0</v>
      </c>
      <c r="BI109" s="216">
        <f t="shared" ref="BI109:BI116" si="8">IF(N109="nulová",J109,0)</f>
        <v>0</v>
      </c>
      <c r="BJ109" s="26" t="s">
        <v>24</v>
      </c>
      <c r="BK109" s="216">
        <f t="shared" ref="BK109:BK116" si="9">ROUND(I109*H109,2)</f>
        <v>0</v>
      </c>
      <c r="BL109" s="26" t="s">
        <v>307</v>
      </c>
      <c r="BM109" s="26" t="s">
        <v>349</v>
      </c>
    </row>
    <row r="110" spans="2:65" s="1" customFormat="1" ht="22.5" customHeight="1">
      <c r="B110" s="44"/>
      <c r="C110" s="205" t="s">
        <v>265</v>
      </c>
      <c r="D110" s="205" t="s">
        <v>187</v>
      </c>
      <c r="E110" s="206" t="s">
        <v>3628</v>
      </c>
      <c r="F110" s="207" t="s">
        <v>3629</v>
      </c>
      <c r="G110" s="208" t="s">
        <v>246</v>
      </c>
      <c r="H110" s="209">
        <v>20</v>
      </c>
      <c r="I110" s="210"/>
      <c r="J110" s="211">
        <f t="shared" si="0"/>
        <v>0</v>
      </c>
      <c r="K110" s="207" t="s">
        <v>35</v>
      </c>
      <c r="L110" s="64"/>
      <c r="M110" s="212" t="s">
        <v>35</v>
      </c>
      <c r="N110" s="213" t="s">
        <v>50</v>
      </c>
      <c r="O110" s="45"/>
      <c r="P110" s="214">
        <f t="shared" si="1"/>
        <v>0</v>
      </c>
      <c r="Q110" s="214">
        <v>0.02</v>
      </c>
      <c r="R110" s="214">
        <f t="shared" si="2"/>
        <v>0.4</v>
      </c>
      <c r="S110" s="214">
        <v>0</v>
      </c>
      <c r="T110" s="215">
        <f t="shared" si="3"/>
        <v>0</v>
      </c>
      <c r="AR110" s="26" t="s">
        <v>307</v>
      </c>
      <c r="AT110" s="26" t="s">
        <v>187</v>
      </c>
      <c r="AU110" s="26" t="s">
        <v>24</v>
      </c>
      <c r="AY110" s="26" t="s">
        <v>185</v>
      </c>
      <c r="BE110" s="216">
        <f t="shared" si="4"/>
        <v>0</v>
      </c>
      <c r="BF110" s="216">
        <f t="shared" si="5"/>
        <v>0</v>
      </c>
      <c r="BG110" s="216">
        <f t="shared" si="6"/>
        <v>0</v>
      </c>
      <c r="BH110" s="216">
        <f t="shared" si="7"/>
        <v>0</v>
      </c>
      <c r="BI110" s="216">
        <f t="shared" si="8"/>
        <v>0</v>
      </c>
      <c r="BJ110" s="26" t="s">
        <v>24</v>
      </c>
      <c r="BK110" s="216">
        <f t="shared" si="9"/>
        <v>0</v>
      </c>
      <c r="BL110" s="26" t="s">
        <v>307</v>
      </c>
      <c r="BM110" s="26" t="s">
        <v>367</v>
      </c>
    </row>
    <row r="111" spans="2:65" s="1" customFormat="1" ht="22.5" customHeight="1">
      <c r="B111" s="44"/>
      <c r="C111" s="205" t="s">
        <v>273</v>
      </c>
      <c r="D111" s="205" t="s">
        <v>187</v>
      </c>
      <c r="E111" s="206" t="s">
        <v>3630</v>
      </c>
      <c r="F111" s="207" t="s">
        <v>3631</v>
      </c>
      <c r="G111" s="208" t="s">
        <v>246</v>
      </c>
      <c r="H111" s="209">
        <v>9.3000000000000007</v>
      </c>
      <c r="I111" s="210"/>
      <c r="J111" s="211">
        <f t="shared" si="0"/>
        <v>0</v>
      </c>
      <c r="K111" s="207" t="s">
        <v>35</v>
      </c>
      <c r="L111" s="64"/>
      <c r="M111" s="212" t="s">
        <v>35</v>
      </c>
      <c r="N111" s="213" t="s">
        <v>50</v>
      </c>
      <c r="O111" s="45"/>
      <c r="P111" s="214">
        <f t="shared" si="1"/>
        <v>0</v>
      </c>
      <c r="Q111" s="214">
        <v>0.02</v>
      </c>
      <c r="R111" s="214">
        <f t="shared" si="2"/>
        <v>0.18600000000000003</v>
      </c>
      <c r="S111" s="214">
        <v>0</v>
      </c>
      <c r="T111" s="215">
        <f t="shared" si="3"/>
        <v>0</v>
      </c>
      <c r="AR111" s="26" t="s">
        <v>307</v>
      </c>
      <c r="AT111" s="26" t="s">
        <v>187</v>
      </c>
      <c r="AU111" s="26" t="s">
        <v>24</v>
      </c>
      <c r="AY111" s="26" t="s">
        <v>185</v>
      </c>
      <c r="BE111" s="216">
        <f t="shared" si="4"/>
        <v>0</v>
      </c>
      <c r="BF111" s="216">
        <f t="shared" si="5"/>
        <v>0</v>
      </c>
      <c r="BG111" s="216">
        <f t="shared" si="6"/>
        <v>0</v>
      </c>
      <c r="BH111" s="216">
        <f t="shared" si="7"/>
        <v>0</v>
      </c>
      <c r="BI111" s="216">
        <f t="shared" si="8"/>
        <v>0</v>
      </c>
      <c r="BJ111" s="26" t="s">
        <v>24</v>
      </c>
      <c r="BK111" s="216">
        <f t="shared" si="9"/>
        <v>0</v>
      </c>
      <c r="BL111" s="26" t="s">
        <v>307</v>
      </c>
      <c r="BM111" s="26" t="s">
        <v>403</v>
      </c>
    </row>
    <row r="112" spans="2:65" s="1" customFormat="1" ht="22.5" customHeight="1">
      <c r="B112" s="44"/>
      <c r="C112" s="205" t="s">
        <v>281</v>
      </c>
      <c r="D112" s="205" t="s">
        <v>187</v>
      </c>
      <c r="E112" s="206" t="s">
        <v>3632</v>
      </c>
      <c r="F112" s="207" t="s">
        <v>3633</v>
      </c>
      <c r="G112" s="208" t="s">
        <v>246</v>
      </c>
      <c r="H112" s="209">
        <v>21</v>
      </c>
      <c r="I112" s="210"/>
      <c r="J112" s="211">
        <f t="shared" si="0"/>
        <v>0</v>
      </c>
      <c r="K112" s="207" t="s">
        <v>35</v>
      </c>
      <c r="L112" s="64"/>
      <c r="M112" s="212" t="s">
        <v>35</v>
      </c>
      <c r="N112" s="213" t="s">
        <v>50</v>
      </c>
      <c r="O112" s="45"/>
      <c r="P112" s="214">
        <f t="shared" si="1"/>
        <v>0</v>
      </c>
      <c r="Q112" s="214">
        <v>0.02</v>
      </c>
      <c r="R112" s="214">
        <f t="shared" si="2"/>
        <v>0.42</v>
      </c>
      <c r="S112" s="214">
        <v>0</v>
      </c>
      <c r="T112" s="215">
        <f t="shared" si="3"/>
        <v>0</v>
      </c>
      <c r="AR112" s="26" t="s">
        <v>307</v>
      </c>
      <c r="AT112" s="26" t="s">
        <v>187</v>
      </c>
      <c r="AU112" s="26" t="s">
        <v>24</v>
      </c>
      <c r="AY112" s="26" t="s">
        <v>185</v>
      </c>
      <c r="BE112" s="216">
        <f t="shared" si="4"/>
        <v>0</v>
      </c>
      <c r="BF112" s="216">
        <f t="shared" si="5"/>
        <v>0</v>
      </c>
      <c r="BG112" s="216">
        <f t="shared" si="6"/>
        <v>0</v>
      </c>
      <c r="BH112" s="216">
        <f t="shared" si="7"/>
        <v>0</v>
      </c>
      <c r="BI112" s="216">
        <f t="shared" si="8"/>
        <v>0</v>
      </c>
      <c r="BJ112" s="26" t="s">
        <v>24</v>
      </c>
      <c r="BK112" s="216">
        <f t="shared" si="9"/>
        <v>0</v>
      </c>
      <c r="BL112" s="26" t="s">
        <v>307</v>
      </c>
      <c r="BM112" s="26" t="s">
        <v>413</v>
      </c>
    </row>
    <row r="113" spans="2:65" s="1" customFormat="1" ht="22.5" customHeight="1">
      <c r="B113" s="44"/>
      <c r="C113" s="205" t="s">
        <v>287</v>
      </c>
      <c r="D113" s="205" t="s">
        <v>187</v>
      </c>
      <c r="E113" s="206" t="s">
        <v>3634</v>
      </c>
      <c r="F113" s="207" t="s">
        <v>3635</v>
      </c>
      <c r="G113" s="208" t="s">
        <v>302</v>
      </c>
      <c r="H113" s="209">
        <v>5</v>
      </c>
      <c r="I113" s="210"/>
      <c r="J113" s="211">
        <f t="shared" si="0"/>
        <v>0</v>
      </c>
      <c r="K113" s="207" t="s">
        <v>35</v>
      </c>
      <c r="L113" s="64"/>
      <c r="M113" s="212" t="s">
        <v>35</v>
      </c>
      <c r="N113" s="213" t="s">
        <v>50</v>
      </c>
      <c r="O113" s="45"/>
      <c r="P113" s="214">
        <f t="shared" si="1"/>
        <v>0</v>
      </c>
      <c r="Q113" s="214">
        <v>1.8400000000000001E-3</v>
      </c>
      <c r="R113" s="214">
        <f t="shared" si="2"/>
        <v>9.1999999999999998E-3</v>
      </c>
      <c r="S113" s="214">
        <v>0</v>
      </c>
      <c r="T113" s="215">
        <f t="shared" si="3"/>
        <v>0</v>
      </c>
      <c r="AR113" s="26" t="s">
        <v>307</v>
      </c>
      <c r="AT113" s="26" t="s">
        <v>187</v>
      </c>
      <c r="AU113" s="26" t="s">
        <v>24</v>
      </c>
      <c r="AY113" s="26" t="s">
        <v>185</v>
      </c>
      <c r="BE113" s="216">
        <f t="shared" si="4"/>
        <v>0</v>
      </c>
      <c r="BF113" s="216">
        <f t="shared" si="5"/>
        <v>0</v>
      </c>
      <c r="BG113" s="216">
        <f t="shared" si="6"/>
        <v>0</v>
      </c>
      <c r="BH113" s="216">
        <f t="shared" si="7"/>
        <v>0</v>
      </c>
      <c r="BI113" s="216">
        <f t="shared" si="8"/>
        <v>0</v>
      </c>
      <c r="BJ113" s="26" t="s">
        <v>24</v>
      </c>
      <c r="BK113" s="216">
        <f t="shared" si="9"/>
        <v>0</v>
      </c>
      <c r="BL113" s="26" t="s">
        <v>307</v>
      </c>
      <c r="BM113" s="26" t="s">
        <v>424</v>
      </c>
    </row>
    <row r="114" spans="2:65" s="1" customFormat="1" ht="22.5" customHeight="1">
      <c r="B114" s="44"/>
      <c r="C114" s="205" t="s">
        <v>10</v>
      </c>
      <c r="D114" s="205" t="s">
        <v>187</v>
      </c>
      <c r="E114" s="206" t="s">
        <v>3636</v>
      </c>
      <c r="F114" s="207" t="s">
        <v>3637</v>
      </c>
      <c r="G114" s="208" t="s">
        <v>190</v>
      </c>
      <c r="H114" s="209">
        <v>59.1</v>
      </c>
      <c r="I114" s="210"/>
      <c r="J114" s="211">
        <f t="shared" si="0"/>
        <v>0</v>
      </c>
      <c r="K114" s="207" t="s">
        <v>35</v>
      </c>
      <c r="L114" s="64"/>
      <c r="M114" s="212" t="s">
        <v>35</v>
      </c>
      <c r="N114" s="213" t="s">
        <v>50</v>
      </c>
      <c r="O114" s="45"/>
      <c r="P114" s="214">
        <f t="shared" si="1"/>
        <v>0</v>
      </c>
      <c r="Q114" s="214">
        <v>0</v>
      </c>
      <c r="R114" s="214">
        <f t="shared" si="2"/>
        <v>0</v>
      </c>
      <c r="S114" s="214">
        <v>0</v>
      </c>
      <c r="T114" s="215">
        <f t="shared" si="3"/>
        <v>0</v>
      </c>
      <c r="AR114" s="26" t="s">
        <v>307</v>
      </c>
      <c r="AT114" s="26" t="s">
        <v>187</v>
      </c>
      <c r="AU114" s="26" t="s">
        <v>24</v>
      </c>
      <c r="AY114" s="26" t="s">
        <v>185</v>
      </c>
      <c r="BE114" s="216">
        <f t="shared" si="4"/>
        <v>0</v>
      </c>
      <c r="BF114" s="216">
        <f t="shared" si="5"/>
        <v>0</v>
      </c>
      <c r="BG114" s="216">
        <f t="shared" si="6"/>
        <v>0</v>
      </c>
      <c r="BH114" s="216">
        <f t="shared" si="7"/>
        <v>0</v>
      </c>
      <c r="BI114" s="216">
        <f t="shared" si="8"/>
        <v>0</v>
      </c>
      <c r="BJ114" s="26" t="s">
        <v>24</v>
      </c>
      <c r="BK114" s="216">
        <f t="shared" si="9"/>
        <v>0</v>
      </c>
      <c r="BL114" s="26" t="s">
        <v>307</v>
      </c>
      <c r="BM114" s="26" t="s">
        <v>436</v>
      </c>
    </row>
    <row r="115" spans="2:65" s="1" customFormat="1" ht="22.5" customHeight="1">
      <c r="B115" s="44"/>
      <c r="C115" s="205" t="s">
        <v>307</v>
      </c>
      <c r="D115" s="205" t="s">
        <v>187</v>
      </c>
      <c r="E115" s="206" t="s">
        <v>3638</v>
      </c>
      <c r="F115" s="207" t="s">
        <v>3639</v>
      </c>
      <c r="G115" s="208" t="s">
        <v>190</v>
      </c>
      <c r="H115" s="209">
        <v>59.1</v>
      </c>
      <c r="I115" s="210"/>
      <c r="J115" s="211">
        <f t="shared" si="0"/>
        <v>0</v>
      </c>
      <c r="K115" s="207" t="s">
        <v>35</v>
      </c>
      <c r="L115" s="64"/>
      <c r="M115" s="212" t="s">
        <v>35</v>
      </c>
      <c r="N115" s="213" t="s">
        <v>50</v>
      </c>
      <c r="O115" s="45"/>
      <c r="P115" s="214">
        <f t="shared" si="1"/>
        <v>0</v>
      </c>
      <c r="Q115" s="214">
        <v>0</v>
      </c>
      <c r="R115" s="214">
        <f t="shared" si="2"/>
        <v>0</v>
      </c>
      <c r="S115" s="214">
        <v>0</v>
      </c>
      <c r="T115" s="215">
        <f t="shared" si="3"/>
        <v>0</v>
      </c>
      <c r="AR115" s="26" t="s">
        <v>307</v>
      </c>
      <c r="AT115" s="26" t="s">
        <v>187</v>
      </c>
      <c r="AU115" s="26" t="s">
        <v>24</v>
      </c>
      <c r="AY115" s="26" t="s">
        <v>185</v>
      </c>
      <c r="BE115" s="216">
        <f t="shared" si="4"/>
        <v>0</v>
      </c>
      <c r="BF115" s="216">
        <f t="shared" si="5"/>
        <v>0</v>
      </c>
      <c r="BG115" s="216">
        <f t="shared" si="6"/>
        <v>0</v>
      </c>
      <c r="BH115" s="216">
        <f t="shared" si="7"/>
        <v>0</v>
      </c>
      <c r="BI115" s="216">
        <f t="shared" si="8"/>
        <v>0</v>
      </c>
      <c r="BJ115" s="26" t="s">
        <v>24</v>
      </c>
      <c r="BK115" s="216">
        <f t="shared" si="9"/>
        <v>0</v>
      </c>
      <c r="BL115" s="26" t="s">
        <v>307</v>
      </c>
      <c r="BM115" s="26" t="s">
        <v>449</v>
      </c>
    </row>
    <row r="116" spans="2:65" s="1" customFormat="1" ht="22.5" customHeight="1">
      <c r="B116" s="44"/>
      <c r="C116" s="205" t="s">
        <v>317</v>
      </c>
      <c r="D116" s="205" t="s">
        <v>187</v>
      </c>
      <c r="E116" s="206" t="s">
        <v>3640</v>
      </c>
      <c r="F116" s="207" t="s">
        <v>3641</v>
      </c>
      <c r="G116" s="208" t="s">
        <v>231</v>
      </c>
      <c r="H116" s="209">
        <v>1.091</v>
      </c>
      <c r="I116" s="210"/>
      <c r="J116" s="211">
        <f t="shared" si="0"/>
        <v>0</v>
      </c>
      <c r="K116" s="207" t="s">
        <v>35</v>
      </c>
      <c r="L116" s="64"/>
      <c r="M116" s="212" t="s">
        <v>35</v>
      </c>
      <c r="N116" s="213" t="s">
        <v>50</v>
      </c>
      <c r="O116" s="45"/>
      <c r="P116" s="214">
        <f t="shared" si="1"/>
        <v>0</v>
      </c>
      <c r="Q116" s="214">
        <v>0</v>
      </c>
      <c r="R116" s="214">
        <f t="shared" si="2"/>
        <v>0</v>
      </c>
      <c r="S116" s="214">
        <v>0</v>
      </c>
      <c r="T116" s="215">
        <f t="shared" si="3"/>
        <v>0</v>
      </c>
      <c r="AR116" s="26" t="s">
        <v>307</v>
      </c>
      <c r="AT116" s="26" t="s">
        <v>187</v>
      </c>
      <c r="AU116" s="26" t="s">
        <v>24</v>
      </c>
      <c r="AY116" s="26" t="s">
        <v>185</v>
      </c>
      <c r="BE116" s="216">
        <f t="shared" si="4"/>
        <v>0</v>
      </c>
      <c r="BF116" s="216">
        <f t="shared" si="5"/>
        <v>0</v>
      </c>
      <c r="BG116" s="216">
        <f t="shared" si="6"/>
        <v>0</v>
      </c>
      <c r="BH116" s="216">
        <f t="shared" si="7"/>
        <v>0</v>
      </c>
      <c r="BI116" s="216">
        <f t="shared" si="8"/>
        <v>0</v>
      </c>
      <c r="BJ116" s="26" t="s">
        <v>24</v>
      </c>
      <c r="BK116" s="216">
        <f t="shared" si="9"/>
        <v>0</v>
      </c>
      <c r="BL116" s="26" t="s">
        <v>307</v>
      </c>
      <c r="BM116" s="26" t="s">
        <v>458</v>
      </c>
    </row>
    <row r="117" spans="2:65" s="11" customFormat="1" ht="37.35" customHeight="1">
      <c r="B117" s="188"/>
      <c r="C117" s="189"/>
      <c r="D117" s="202" t="s">
        <v>78</v>
      </c>
      <c r="E117" s="287" t="s">
        <v>2101</v>
      </c>
      <c r="F117" s="287" t="s">
        <v>3642</v>
      </c>
      <c r="G117" s="189"/>
      <c r="H117" s="189"/>
      <c r="I117" s="192"/>
      <c r="J117" s="288">
        <f>BK117</f>
        <v>0</v>
      </c>
      <c r="K117" s="189"/>
      <c r="L117" s="194"/>
      <c r="M117" s="195"/>
      <c r="N117" s="196"/>
      <c r="O117" s="196"/>
      <c r="P117" s="197">
        <f>SUM(P118:P132)</f>
        <v>0</v>
      </c>
      <c r="Q117" s="196"/>
      <c r="R117" s="197">
        <f>SUM(R118:R132)</f>
        <v>6.7211999999999994E-2</v>
      </c>
      <c r="S117" s="196"/>
      <c r="T117" s="198">
        <f>SUM(T118:T132)</f>
        <v>0</v>
      </c>
      <c r="AR117" s="199" t="s">
        <v>89</v>
      </c>
      <c r="AT117" s="200" t="s">
        <v>78</v>
      </c>
      <c r="AU117" s="200" t="s">
        <v>79</v>
      </c>
      <c r="AY117" s="199" t="s">
        <v>185</v>
      </c>
      <c r="BK117" s="201">
        <f>SUM(BK118:BK132)</f>
        <v>0</v>
      </c>
    </row>
    <row r="118" spans="2:65" s="1" customFormat="1" ht="22.5" customHeight="1">
      <c r="B118" s="44"/>
      <c r="C118" s="205" t="s">
        <v>324</v>
      </c>
      <c r="D118" s="205" t="s">
        <v>187</v>
      </c>
      <c r="E118" s="206" t="s">
        <v>3643</v>
      </c>
      <c r="F118" s="207" t="s">
        <v>3644</v>
      </c>
      <c r="G118" s="208" t="s">
        <v>190</v>
      </c>
      <c r="H118" s="209">
        <v>1.8</v>
      </c>
      <c r="I118" s="210"/>
      <c r="J118" s="211">
        <f t="shared" ref="J118:J132" si="10">ROUND(I118*H118,2)</f>
        <v>0</v>
      </c>
      <c r="K118" s="207" t="s">
        <v>35</v>
      </c>
      <c r="L118" s="64"/>
      <c r="M118" s="212" t="s">
        <v>35</v>
      </c>
      <c r="N118" s="213" t="s">
        <v>50</v>
      </c>
      <c r="O118" s="45"/>
      <c r="P118" s="214">
        <f t="shared" ref="P118:P132" si="11">O118*H118</f>
        <v>0</v>
      </c>
      <c r="Q118" s="214">
        <v>9.2000000000000003E-4</v>
      </c>
      <c r="R118" s="214">
        <f t="shared" ref="R118:R132" si="12">Q118*H118</f>
        <v>1.6560000000000001E-3</v>
      </c>
      <c r="S118" s="214">
        <v>0</v>
      </c>
      <c r="T118" s="215">
        <f t="shared" ref="T118:T132" si="13">S118*H118</f>
        <v>0</v>
      </c>
      <c r="AR118" s="26" t="s">
        <v>307</v>
      </c>
      <c r="AT118" s="26" t="s">
        <v>187</v>
      </c>
      <c r="AU118" s="26" t="s">
        <v>24</v>
      </c>
      <c r="AY118" s="26" t="s">
        <v>185</v>
      </c>
      <c r="BE118" s="216">
        <f t="shared" ref="BE118:BE132" si="14">IF(N118="základní",J118,0)</f>
        <v>0</v>
      </c>
      <c r="BF118" s="216">
        <f t="shared" ref="BF118:BF132" si="15">IF(N118="snížená",J118,0)</f>
        <v>0</v>
      </c>
      <c r="BG118" s="216">
        <f t="shared" ref="BG118:BG132" si="16">IF(N118="zákl. přenesená",J118,0)</f>
        <v>0</v>
      </c>
      <c r="BH118" s="216">
        <f t="shared" ref="BH118:BH132" si="17">IF(N118="sníž. přenesená",J118,0)</f>
        <v>0</v>
      </c>
      <c r="BI118" s="216">
        <f t="shared" ref="BI118:BI132" si="18">IF(N118="nulová",J118,0)</f>
        <v>0</v>
      </c>
      <c r="BJ118" s="26" t="s">
        <v>24</v>
      </c>
      <c r="BK118" s="216">
        <f t="shared" ref="BK118:BK132" si="19">ROUND(I118*H118,2)</f>
        <v>0</v>
      </c>
      <c r="BL118" s="26" t="s">
        <v>307</v>
      </c>
      <c r="BM118" s="26" t="s">
        <v>477</v>
      </c>
    </row>
    <row r="119" spans="2:65" s="1" customFormat="1" ht="22.5" customHeight="1">
      <c r="B119" s="44"/>
      <c r="C119" s="205" t="s">
        <v>343</v>
      </c>
      <c r="D119" s="205" t="s">
        <v>187</v>
      </c>
      <c r="E119" s="206" t="s">
        <v>3645</v>
      </c>
      <c r="F119" s="207" t="s">
        <v>3646</v>
      </c>
      <c r="G119" s="208" t="s">
        <v>190</v>
      </c>
      <c r="H119" s="209">
        <v>31</v>
      </c>
      <c r="I119" s="210"/>
      <c r="J119" s="211">
        <f t="shared" si="10"/>
        <v>0</v>
      </c>
      <c r="K119" s="207" t="s">
        <v>35</v>
      </c>
      <c r="L119" s="64"/>
      <c r="M119" s="212" t="s">
        <v>35</v>
      </c>
      <c r="N119" s="213" t="s">
        <v>50</v>
      </c>
      <c r="O119" s="45"/>
      <c r="P119" s="214">
        <f t="shared" si="11"/>
        <v>0</v>
      </c>
      <c r="Q119" s="214">
        <v>9.2000000000000003E-4</v>
      </c>
      <c r="R119" s="214">
        <f t="shared" si="12"/>
        <v>2.852E-2</v>
      </c>
      <c r="S119" s="214">
        <v>0</v>
      </c>
      <c r="T119" s="215">
        <f t="shared" si="13"/>
        <v>0</v>
      </c>
      <c r="AR119" s="26" t="s">
        <v>307</v>
      </c>
      <c r="AT119" s="26" t="s">
        <v>187</v>
      </c>
      <c r="AU119" s="26" t="s">
        <v>24</v>
      </c>
      <c r="AY119" s="26" t="s">
        <v>185</v>
      </c>
      <c r="BE119" s="216">
        <f t="shared" si="14"/>
        <v>0</v>
      </c>
      <c r="BF119" s="216">
        <f t="shared" si="15"/>
        <v>0</v>
      </c>
      <c r="BG119" s="216">
        <f t="shared" si="16"/>
        <v>0</v>
      </c>
      <c r="BH119" s="216">
        <f t="shared" si="17"/>
        <v>0</v>
      </c>
      <c r="BI119" s="216">
        <f t="shared" si="18"/>
        <v>0</v>
      </c>
      <c r="BJ119" s="26" t="s">
        <v>24</v>
      </c>
      <c r="BK119" s="216">
        <f t="shared" si="19"/>
        <v>0</v>
      </c>
      <c r="BL119" s="26" t="s">
        <v>307</v>
      </c>
      <c r="BM119" s="26" t="s">
        <v>495</v>
      </c>
    </row>
    <row r="120" spans="2:65" s="1" customFormat="1" ht="22.5" customHeight="1">
      <c r="B120" s="44"/>
      <c r="C120" s="205" t="s">
        <v>349</v>
      </c>
      <c r="D120" s="205" t="s">
        <v>187</v>
      </c>
      <c r="E120" s="206" t="s">
        <v>3647</v>
      </c>
      <c r="F120" s="207" t="s">
        <v>3648</v>
      </c>
      <c r="G120" s="208" t="s">
        <v>246</v>
      </c>
      <c r="H120" s="209">
        <v>1.8</v>
      </c>
      <c r="I120" s="210"/>
      <c r="J120" s="211">
        <f t="shared" si="10"/>
        <v>0</v>
      </c>
      <c r="K120" s="207" t="s">
        <v>35</v>
      </c>
      <c r="L120" s="64"/>
      <c r="M120" s="212" t="s">
        <v>35</v>
      </c>
      <c r="N120" s="213" t="s">
        <v>50</v>
      </c>
      <c r="O120" s="45"/>
      <c r="P120" s="214">
        <f t="shared" si="11"/>
        <v>0</v>
      </c>
      <c r="Q120" s="214">
        <v>9.0000000000000006E-5</v>
      </c>
      <c r="R120" s="214">
        <f t="shared" si="12"/>
        <v>1.6200000000000001E-4</v>
      </c>
      <c r="S120" s="214">
        <v>0</v>
      </c>
      <c r="T120" s="215">
        <f t="shared" si="13"/>
        <v>0</v>
      </c>
      <c r="AR120" s="26" t="s">
        <v>307</v>
      </c>
      <c r="AT120" s="26" t="s">
        <v>187</v>
      </c>
      <c r="AU120" s="26" t="s">
        <v>24</v>
      </c>
      <c r="AY120" s="26" t="s">
        <v>185</v>
      </c>
      <c r="BE120" s="216">
        <f t="shared" si="14"/>
        <v>0</v>
      </c>
      <c r="BF120" s="216">
        <f t="shared" si="15"/>
        <v>0</v>
      </c>
      <c r="BG120" s="216">
        <f t="shared" si="16"/>
        <v>0</v>
      </c>
      <c r="BH120" s="216">
        <f t="shared" si="17"/>
        <v>0</v>
      </c>
      <c r="BI120" s="216">
        <f t="shared" si="18"/>
        <v>0</v>
      </c>
      <c r="BJ120" s="26" t="s">
        <v>24</v>
      </c>
      <c r="BK120" s="216">
        <f t="shared" si="19"/>
        <v>0</v>
      </c>
      <c r="BL120" s="26" t="s">
        <v>307</v>
      </c>
      <c r="BM120" s="26" t="s">
        <v>514</v>
      </c>
    </row>
    <row r="121" spans="2:65" s="1" customFormat="1" ht="22.5" customHeight="1">
      <c r="B121" s="44"/>
      <c r="C121" s="205" t="s">
        <v>9</v>
      </c>
      <c r="D121" s="205" t="s">
        <v>187</v>
      </c>
      <c r="E121" s="206" t="s">
        <v>3649</v>
      </c>
      <c r="F121" s="207" t="s">
        <v>3650</v>
      </c>
      <c r="G121" s="208" t="s">
        <v>246</v>
      </c>
      <c r="H121" s="209">
        <v>31</v>
      </c>
      <c r="I121" s="210"/>
      <c r="J121" s="211">
        <f t="shared" si="10"/>
        <v>0</v>
      </c>
      <c r="K121" s="207" t="s">
        <v>35</v>
      </c>
      <c r="L121" s="64"/>
      <c r="M121" s="212" t="s">
        <v>35</v>
      </c>
      <c r="N121" s="213" t="s">
        <v>50</v>
      </c>
      <c r="O121" s="45"/>
      <c r="P121" s="214">
        <f t="shared" si="11"/>
        <v>0</v>
      </c>
      <c r="Q121" s="214">
        <v>9.0000000000000006E-5</v>
      </c>
      <c r="R121" s="214">
        <f t="shared" si="12"/>
        <v>2.7900000000000004E-3</v>
      </c>
      <c r="S121" s="214">
        <v>0</v>
      </c>
      <c r="T121" s="215">
        <f t="shared" si="13"/>
        <v>0</v>
      </c>
      <c r="AR121" s="26" t="s">
        <v>307</v>
      </c>
      <c r="AT121" s="26" t="s">
        <v>187</v>
      </c>
      <c r="AU121" s="26" t="s">
        <v>24</v>
      </c>
      <c r="AY121" s="26" t="s">
        <v>185</v>
      </c>
      <c r="BE121" s="216">
        <f t="shared" si="14"/>
        <v>0</v>
      </c>
      <c r="BF121" s="216">
        <f t="shared" si="15"/>
        <v>0</v>
      </c>
      <c r="BG121" s="216">
        <f t="shared" si="16"/>
        <v>0</v>
      </c>
      <c r="BH121" s="216">
        <f t="shared" si="17"/>
        <v>0</v>
      </c>
      <c r="BI121" s="216">
        <f t="shared" si="18"/>
        <v>0</v>
      </c>
      <c r="BJ121" s="26" t="s">
        <v>24</v>
      </c>
      <c r="BK121" s="216">
        <f t="shared" si="19"/>
        <v>0</v>
      </c>
      <c r="BL121" s="26" t="s">
        <v>307</v>
      </c>
      <c r="BM121" s="26" t="s">
        <v>566</v>
      </c>
    </row>
    <row r="122" spans="2:65" s="1" customFormat="1" ht="22.5" customHeight="1">
      <c r="B122" s="44"/>
      <c r="C122" s="205" t="s">
        <v>367</v>
      </c>
      <c r="D122" s="205" t="s">
        <v>187</v>
      </c>
      <c r="E122" s="206" t="s">
        <v>3651</v>
      </c>
      <c r="F122" s="207" t="s">
        <v>3652</v>
      </c>
      <c r="G122" s="208" t="s">
        <v>302</v>
      </c>
      <c r="H122" s="209">
        <v>3</v>
      </c>
      <c r="I122" s="210"/>
      <c r="J122" s="211">
        <f t="shared" si="10"/>
        <v>0</v>
      </c>
      <c r="K122" s="207" t="s">
        <v>35</v>
      </c>
      <c r="L122" s="64"/>
      <c r="M122" s="212" t="s">
        <v>35</v>
      </c>
      <c r="N122" s="213" t="s">
        <v>50</v>
      </c>
      <c r="O122" s="45"/>
      <c r="P122" s="214">
        <f t="shared" si="11"/>
        <v>0</v>
      </c>
      <c r="Q122" s="214">
        <v>7.5000000000000002E-4</v>
      </c>
      <c r="R122" s="214">
        <f t="shared" si="12"/>
        <v>2.2500000000000003E-3</v>
      </c>
      <c r="S122" s="214">
        <v>0</v>
      </c>
      <c r="T122" s="215">
        <f t="shared" si="13"/>
        <v>0</v>
      </c>
      <c r="AR122" s="26" t="s">
        <v>307</v>
      </c>
      <c r="AT122" s="26" t="s">
        <v>187</v>
      </c>
      <c r="AU122" s="26" t="s">
        <v>24</v>
      </c>
      <c r="AY122" s="26" t="s">
        <v>185</v>
      </c>
      <c r="BE122" s="216">
        <f t="shared" si="14"/>
        <v>0</v>
      </c>
      <c r="BF122" s="216">
        <f t="shared" si="15"/>
        <v>0</v>
      </c>
      <c r="BG122" s="216">
        <f t="shared" si="16"/>
        <v>0</v>
      </c>
      <c r="BH122" s="216">
        <f t="shared" si="17"/>
        <v>0</v>
      </c>
      <c r="BI122" s="216">
        <f t="shared" si="18"/>
        <v>0</v>
      </c>
      <c r="BJ122" s="26" t="s">
        <v>24</v>
      </c>
      <c r="BK122" s="216">
        <f t="shared" si="19"/>
        <v>0</v>
      </c>
      <c r="BL122" s="26" t="s">
        <v>307</v>
      </c>
      <c r="BM122" s="26" t="s">
        <v>577</v>
      </c>
    </row>
    <row r="123" spans="2:65" s="1" customFormat="1" ht="22.5" customHeight="1">
      <c r="B123" s="44"/>
      <c r="C123" s="205" t="s">
        <v>395</v>
      </c>
      <c r="D123" s="205" t="s">
        <v>187</v>
      </c>
      <c r="E123" s="206" t="s">
        <v>3653</v>
      </c>
      <c r="F123" s="207" t="s">
        <v>3654</v>
      </c>
      <c r="G123" s="208" t="s">
        <v>190</v>
      </c>
      <c r="H123" s="209">
        <v>1.8</v>
      </c>
      <c r="I123" s="210"/>
      <c r="J123" s="211">
        <f t="shared" si="10"/>
        <v>0</v>
      </c>
      <c r="K123" s="207" t="s">
        <v>35</v>
      </c>
      <c r="L123" s="64"/>
      <c r="M123" s="212" t="s">
        <v>35</v>
      </c>
      <c r="N123" s="213" t="s">
        <v>50</v>
      </c>
      <c r="O123" s="45"/>
      <c r="P123" s="214">
        <f t="shared" si="11"/>
        <v>0</v>
      </c>
      <c r="Q123" s="214">
        <v>3.0000000000000001E-5</v>
      </c>
      <c r="R123" s="214">
        <f t="shared" si="12"/>
        <v>5.4000000000000005E-5</v>
      </c>
      <c r="S123" s="214">
        <v>0</v>
      </c>
      <c r="T123" s="215">
        <f t="shared" si="13"/>
        <v>0</v>
      </c>
      <c r="AR123" s="26" t="s">
        <v>307</v>
      </c>
      <c r="AT123" s="26" t="s">
        <v>187</v>
      </c>
      <c r="AU123" s="26" t="s">
        <v>24</v>
      </c>
      <c r="AY123" s="26" t="s">
        <v>185</v>
      </c>
      <c r="BE123" s="216">
        <f t="shared" si="14"/>
        <v>0</v>
      </c>
      <c r="BF123" s="216">
        <f t="shared" si="15"/>
        <v>0</v>
      </c>
      <c r="BG123" s="216">
        <f t="shared" si="16"/>
        <v>0</v>
      </c>
      <c r="BH123" s="216">
        <f t="shared" si="17"/>
        <v>0</v>
      </c>
      <c r="BI123" s="216">
        <f t="shared" si="18"/>
        <v>0</v>
      </c>
      <c r="BJ123" s="26" t="s">
        <v>24</v>
      </c>
      <c r="BK123" s="216">
        <f t="shared" si="19"/>
        <v>0</v>
      </c>
      <c r="BL123" s="26" t="s">
        <v>307</v>
      </c>
      <c r="BM123" s="26" t="s">
        <v>612</v>
      </c>
    </row>
    <row r="124" spans="2:65" s="1" customFormat="1" ht="22.5" customHeight="1">
      <c r="B124" s="44"/>
      <c r="C124" s="205" t="s">
        <v>403</v>
      </c>
      <c r="D124" s="205" t="s">
        <v>187</v>
      </c>
      <c r="E124" s="206" t="s">
        <v>3655</v>
      </c>
      <c r="F124" s="207" t="s">
        <v>3656</v>
      </c>
      <c r="G124" s="208" t="s">
        <v>190</v>
      </c>
      <c r="H124" s="209">
        <v>31</v>
      </c>
      <c r="I124" s="210"/>
      <c r="J124" s="211">
        <f t="shared" si="10"/>
        <v>0</v>
      </c>
      <c r="K124" s="207" t="s">
        <v>35</v>
      </c>
      <c r="L124" s="64"/>
      <c r="M124" s="212" t="s">
        <v>35</v>
      </c>
      <c r="N124" s="213" t="s">
        <v>50</v>
      </c>
      <c r="O124" s="45"/>
      <c r="P124" s="214">
        <f t="shared" si="11"/>
        <v>0</v>
      </c>
      <c r="Q124" s="214">
        <v>3.0000000000000001E-5</v>
      </c>
      <c r="R124" s="214">
        <f t="shared" si="12"/>
        <v>9.3000000000000005E-4</v>
      </c>
      <c r="S124" s="214">
        <v>0</v>
      </c>
      <c r="T124" s="215">
        <f t="shared" si="13"/>
        <v>0</v>
      </c>
      <c r="AR124" s="26" t="s">
        <v>307</v>
      </c>
      <c r="AT124" s="26" t="s">
        <v>187</v>
      </c>
      <c r="AU124" s="26" t="s">
        <v>24</v>
      </c>
      <c r="AY124" s="26" t="s">
        <v>185</v>
      </c>
      <c r="BE124" s="216">
        <f t="shared" si="14"/>
        <v>0</v>
      </c>
      <c r="BF124" s="216">
        <f t="shared" si="15"/>
        <v>0</v>
      </c>
      <c r="BG124" s="216">
        <f t="shared" si="16"/>
        <v>0</v>
      </c>
      <c r="BH124" s="216">
        <f t="shared" si="17"/>
        <v>0</v>
      </c>
      <c r="BI124" s="216">
        <f t="shared" si="18"/>
        <v>0</v>
      </c>
      <c r="BJ124" s="26" t="s">
        <v>24</v>
      </c>
      <c r="BK124" s="216">
        <f t="shared" si="19"/>
        <v>0</v>
      </c>
      <c r="BL124" s="26" t="s">
        <v>307</v>
      </c>
      <c r="BM124" s="26" t="s">
        <v>626</v>
      </c>
    </row>
    <row r="125" spans="2:65" s="1" customFormat="1" ht="22.5" customHeight="1">
      <c r="B125" s="44"/>
      <c r="C125" s="205" t="s">
        <v>409</v>
      </c>
      <c r="D125" s="205" t="s">
        <v>187</v>
      </c>
      <c r="E125" s="206" t="s">
        <v>3657</v>
      </c>
      <c r="F125" s="207" t="s">
        <v>3658</v>
      </c>
      <c r="G125" s="208" t="s">
        <v>302</v>
      </c>
      <c r="H125" s="209">
        <v>1</v>
      </c>
      <c r="I125" s="210"/>
      <c r="J125" s="211">
        <f t="shared" si="10"/>
        <v>0</v>
      </c>
      <c r="K125" s="207" t="s">
        <v>35</v>
      </c>
      <c r="L125" s="64"/>
      <c r="M125" s="212" t="s">
        <v>35</v>
      </c>
      <c r="N125" s="213" t="s">
        <v>50</v>
      </c>
      <c r="O125" s="45"/>
      <c r="P125" s="214">
        <f t="shared" si="11"/>
        <v>0</v>
      </c>
      <c r="Q125" s="214">
        <v>3.46E-3</v>
      </c>
      <c r="R125" s="214">
        <f t="shared" si="12"/>
        <v>3.46E-3</v>
      </c>
      <c r="S125" s="214">
        <v>0</v>
      </c>
      <c r="T125" s="215">
        <f t="shared" si="13"/>
        <v>0</v>
      </c>
      <c r="AR125" s="26" t="s">
        <v>307</v>
      </c>
      <c r="AT125" s="26" t="s">
        <v>187</v>
      </c>
      <c r="AU125" s="26" t="s">
        <v>24</v>
      </c>
      <c r="AY125" s="26" t="s">
        <v>185</v>
      </c>
      <c r="BE125" s="216">
        <f t="shared" si="14"/>
        <v>0</v>
      </c>
      <c r="BF125" s="216">
        <f t="shared" si="15"/>
        <v>0</v>
      </c>
      <c r="BG125" s="216">
        <f t="shared" si="16"/>
        <v>0</v>
      </c>
      <c r="BH125" s="216">
        <f t="shared" si="17"/>
        <v>0</v>
      </c>
      <c r="BI125" s="216">
        <f t="shared" si="18"/>
        <v>0</v>
      </c>
      <c r="BJ125" s="26" t="s">
        <v>24</v>
      </c>
      <c r="BK125" s="216">
        <f t="shared" si="19"/>
        <v>0</v>
      </c>
      <c r="BL125" s="26" t="s">
        <v>307</v>
      </c>
      <c r="BM125" s="26" t="s">
        <v>638</v>
      </c>
    </row>
    <row r="126" spans="2:65" s="1" customFormat="1" ht="22.5" customHeight="1">
      <c r="B126" s="44"/>
      <c r="C126" s="205" t="s">
        <v>413</v>
      </c>
      <c r="D126" s="205" t="s">
        <v>187</v>
      </c>
      <c r="E126" s="206" t="s">
        <v>3659</v>
      </c>
      <c r="F126" s="207" t="s">
        <v>3660</v>
      </c>
      <c r="G126" s="208" t="s">
        <v>302</v>
      </c>
      <c r="H126" s="209">
        <v>3</v>
      </c>
      <c r="I126" s="210"/>
      <c r="J126" s="211">
        <f t="shared" si="10"/>
        <v>0</v>
      </c>
      <c r="K126" s="207" t="s">
        <v>35</v>
      </c>
      <c r="L126" s="64"/>
      <c r="M126" s="212" t="s">
        <v>35</v>
      </c>
      <c r="N126" s="213" t="s">
        <v>50</v>
      </c>
      <c r="O126" s="45"/>
      <c r="P126" s="214">
        <f t="shared" si="11"/>
        <v>0</v>
      </c>
      <c r="Q126" s="214">
        <v>0</v>
      </c>
      <c r="R126" s="214">
        <f t="shared" si="12"/>
        <v>0</v>
      </c>
      <c r="S126" s="214">
        <v>0</v>
      </c>
      <c r="T126" s="215">
        <f t="shared" si="13"/>
        <v>0</v>
      </c>
      <c r="AR126" s="26" t="s">
        <v>307</v>
      </c>
      <c r="AT126" s="26" t="s">
        <v>187</v>
      </c>
      <c r="AU126" s="26" t="s">
        <v>24</v>
      </c>
      <c r="AY126" s="26" t="s">
        <v>185</v>
      </c>
      <c r="BE126" s="216">
        <f t="shared" si="14"/>
        <v>0</v>
      </c>
      <c r="BF126" s="216">
        <f t="shared" si="15"/>
        <v>0</v>
      </c>
      <c r="BG126" s="216">
        <f t="shared" si="16"/>
        <v>0</v>
      </c>
      <c r="BH126" s="216">
        <f t="shared" si="17"/>
        <v>0</v>
      </c>
      <c r="BI126" s="216">
        <f t="shared" si="18"/>
        <v>0</v>
      </c>
      <c r="BJ126" s="26" t="s">
        <v>24</v>
      </c>
      <c r="BK126" s="216">
        <f t="shared" si="19"/>
        <v>0</v>
      </c>
      <c r="BL126" s="26" t="s">
        <v>307</v>
      </c>
      <c r="BM126" s="26" t="s">
        <v>647</v>
      </c>
    </row>
    <row r="127" spans="2:65" s="1" customFormat="1" ht="22.5" customHeight="1">
      <c r="B127" s="44"/>
      <c r="C127" s="205" t="s">
        <v>418</v>
      </c>
      <c r="D127" s="205" t="s">
        <v>187</v>
      </c>
      <c r="E127" s="206" t="s">
        <v>3661</v>
      </c>
      <c r="F127" s="207" t="s">
        <v>3662</v>
      </c>
      <c r="G127" s="208" t="s">
        <v>302</v>
      </c>
      <c r="H127" s="209">
        <v>1</v>
      </c>
      <c r="I127" s="210"/>
      <c r="J127" s="211">
        <f t="shared" si="10"/>
        <v>0</v>
      </c>
      <c r="K127" s="207" t="s">
        <v>35</v>
      </c>
      <c r="L127" s="64"/>
      <c r="M127" s="212" t="s">
        <v>35</v>
      </c>
      <c r="N127" s="213" t="s">
        <v>50</v>
      </c>
      <c r="O127" s="45"/>
      <c r="P127" s="214">
        <f t="shared" si="11"/>
        <v>0</v>
      </c>
      <c r="Q127" s="214">
        <v>8.3000000000000001E-4</v>
      </c>
      <c r="R127" s="214">
        <f t="shared" si="12"/>
        <v>8.3000000000000001E-4</v>
      </c>
      <c r="S127" s="214">
        <v>0</v>
      </c>
      <c r="T127" s="215">
        <f t="shared" si="13"/>
        <v>0</v>
      </c>
      <c r="AR127" s="26" t="s">
        <v>307</v>
      </c>
      <c r="AT127" s="26" t="s">
        <v>187</v>
      </c>
      <c r="AU127" s="26" t="s">
        <v>24</v>
      </c>
      <c r="AY127" s="26" t="s">
        <v>185</v>
      </c>
      <c r="BE127" s="216">
        <f t="shared" si="14"/>
        <v>0</v>
      </c>
      <c r="BF127" s="216">
        <f t="shared" si="15"/>
        <v>0</v>
      </c>
      <c r="BG127" s="216">
        <f t="shared" si="16"/>
        <v>0</v>
      </c>
      <c r="BH127" s="216">
        <f t="shared" si="17"/>
        <v>0</v>
      </c>
      <c r="BI127" s="216">
        <f t="shared" si="18"/>
        <v>0</v>
      </c>
      <c r="BJ127" s="26" t="s">
        <v>24</v>
      </c>
      <c r="BK127" s="216">
        <f t="shared" si="19"/>
        <v>0</v>
      </c>
      <c r="BL127" s="26" t="s">
        <v>307</v>
      </c>
      <c r="BM127" s="26" t="s">
        <v>665</v>
      </c>
    </row>
    <row r="128" spans="2:65" s="1" customFormat="1" ht="22.5" customHeight="1">
      <c r="B128" s="44"/>
      <c r="C128" s="205" t="s">
        <v>424</v>
      </c>
      <c r="D128" s="205" t="s">
        <v>187</v>
      </c>
      <c r="E128" s="206" t="s">
        <v>3663</v>
      </c>
      <c r="F128" s="207" t="s">
        <v>3664</v>
      </c>
      <c r="G128" s="208" t="s">
        <v>2135</v>
      </c>
      <c r="H128" s="209">
        <v>1</v>
      </c>
      <c r="I128" s="210"/>
      <c r="J128" s="211">
        <f t="shared" si="10"/>
        <v>0</v>
      </c>
      <c r="K128" s="207" t="s">
        <v>35</v>
      </c>
      <c r="L128" s="64"/>
      <c r="M128" s="212" t="s">
        <v>35</v>
      </c>
      <c r="N128" s="213" t="s">
        <v>50</v>
      </c>
      <c r="O128" s="45"/>
      <c r="P128" s="214">
        <f t="shared" si="11"/>
        <v>0</v>
      </c>
      <c r="Q128" s="214">
        <v>0.02</v>
      </c>
      <c r="R128" s="214">
        <f t="shared" si="12"/>
        <v>0.02</v>
      </c>
      <c r="S128" s="214">
        <v>0</v>
      </c>
      <c r="T128" s="215">
        <f t="shared" si="13"/>
        <v>0</v>
      </c>
      <c r="AR128" s="26" t="s">
        <v>307</v>
      </c>
      <c r="AT128" s="26" t="s">
        <v>187</v>
      </c>
      <c r="AU128" s="26" t="s">
        <v>24</v>
      </c>
      <c r="AY128" s="26" t="s">
        <v>185</v>
      </c>
      <c r="BE128" s="216">
        <f t="shared" si="14"/>
        <v>0</v>
      </c>
      <c r="BF128" s="216">
        <f t="shared" si="15"/>
        <v>0</v>
      </c>
      <c r="BG128" s="216">
        <f t="shared" si="16"/>
        <v>0</v>
      </c>
      <c r="BH128" s="216">
        <f t="shared" si="17"/>
        <v>0</v>
      </c>
      <c r="BI128" s="216">
        <f t="shared" si="18"/>
        <v>0</v>
      </c>
      <c r="BJ128" s="26" t="s">
        <v>24</v>
      </c>
      <c r="BK128" s="216">
        <f t="shared" si="19"/>
        <v>0</v>
      </c>
      <c r="BL128" s="26" t="s">
        <v>307</v>
      </c>
      <c r="BM128" s="26" t="s">
        <v>693</v>
      </c>
    </row>
    <row r="129" spans="2:65" s="1" customFormat="1" ht="22.5" customHeight="1">
      <c r="B129" s="44"/>
      <c r="C129" s="205" t="s">
        <v>429</v>
      </c>
      <c r="D129" s="205" t="s">
        <v>187</v>
      </c>
      <c r="E129" s="206" t="s">
        <v>3665</v>
      </c>
      <c r="F129" s="207" t="s">
        <v>3666</v>
      </c>
      <c r="G129" s="208" t="s">
        <v>302</v>
      </c>
      <c r="H129" s="209">
        <v>2</v>
      </c>
      <c r="I129" s="210"/>
      <c r="J129" s="211">
        <f t="shared" si="10"/>
        <v>0</v>
      </c>
      <c r="K129" s="207" t="s">
        <v>35</v>
      </c>
      <c r="L129" s="64"/>
      <c r="M129" s="212" t="s">
        <v>35</v>
      </c>
      <c r="N129" s="213" t="s">
        <v>50</v>
      </c>
      <c r="O129" s="45"/>
      <c r="P129" s="214">
        <f t="shared" si="11"/>
        <v>0</v>
      </c>
      <c r="Q129" s="214">
        <v>0</v>
      </c>
      <c r="R129" s="214">
        <f t="shared" si="12"/>
        <v>0</v>
      </c>
      <c r="S129" s="214">
        <v>0</v>
      </c>
      <c r="T129" s="215">
        <f t="shared" si="13"/>
        <v>0</v>
      </c>
      <c r="AR129" s="26" t="s">
        <v>307</v>
      </c>
      <c r="AT129" s="26" t="s">
        <v>187</v>
      </c>
      <c r="AU129" s="26" t="s">
        <v>24</v>
      </c>
      <c r="AY129" s="26" t="s">
        <v>185</v>
      </c>
      <c r="BE129" s="216">
        <f t="shared" si="14"/>
        <v>0</v>
      </c>
      <c r="BF129" s="216">
        <f t="shared" si="15"/>
        <v>0</v>
      </c>
      <c r="BG129" s="216">
        <f t="shared" si="16"/>
        <v>0</v>
      </c>
      <c r="BH129" s="216">
        <f t="shared" si="17"/>
        <v>0</v>
      </c>
      <c r="BI129" s="216">
        <f t="shared" si="18"/>
        <v>0</v>
      </c>
      <c r="BJ129" s="26" t="s">
        <v>24</v>
      </c>
      <c r="BK129" s="216">
        <f t="shared" si="19"/>
        <v>0</v>
      </c>
      <c r="BL129" s="26" t="s">
        <v>307</v>
      </c>
      <c r="BM129" s="26" t="s">
        <v>705</v>
      </c>
    </row>
    <row r="130" spans="2:65" s="1" customFormat="1" ht="22.5" customHeight="1">
      <c r="B130" s="44"/>
      <c r="C130" s="205" t="s">
        <v>436</v>
      </c>
      <c r="D130" s="205" t="s">
        <v>187</v>
      </c>
      <c r="E130" s="206" t="s">
        <v>3667</v>
      </c>
      <c r="F130" s="207" t="s">
        <v>3668</v>
      </c>
      <c r="G130" s="208" t="s">
        <v>190</v>
      </c>
      <c r="H130" s="209">
        <v>32.799999999999997</v>
      </c>
      <c r="I130" s="210"/>
      <c r="J130" s="211">
        <f t="shared" si="10"/>
        <v>0</v>
      </c>
      <c r="K130" s="207" t="s">
        <v>35</v>
      </c>
      <c r="L130" s="64"/>
      <c r="M130" s="212" t="s">
        <v>35</v>
      </c>
      <c r="N130" s="213" t="s">
        <v>50</v>
      </c>
      <c r="O130" s="45"/>
      <c r="P130" s="214">
        <f t="shared" si="11"/>
        <v>0</v>
      </c>
      <c r="Q130" s="214">
        <v>1.0000000000000001E-5</v>
      </c>
      <c r="R130" s="214">
        <f t="shared" si="12"/>
        <v>3.28E-4</v>
      </c>
      <c r="S130" s="214">
        <v>0</v>
      </c>
      <c r="T130" s="215">
        <f t="shared" si="13"/>
        <v>0</v>
      </c>
      <c r="AR130" s="26" t="s">
        <v>307</v>
      </c>
      <c r="AT130" s="26" t="s">
        <v>187</v>
      </c>
      <c r="AU130" s="26" t="s">
        <v>24</v>
      </c>
      <c r="AY130" s="26" t="s">
        <v>185</v>
      </c>
      <c r="BE130" s="216">
        <f t="shared" si="14"/>
        <v>0</v>
      </c>
      <c r="BF130" s="216">
        <f t="shared" si="15"/>
        <v>0</v>
      </c>
      <c r="BG130" s="216">
        <f t="shared" si="16"/>
        <v>0</v>
      </c>
      <c r="BH130" s="216">
        <f t="shared" si="17"/>
        <v>0</v>
      </c>
      <c r="BI130" s="216">
        <f t="shared" si="18"/>
        <v>0</v>
      </c>
      <c r="BJ130" s="26" t="s">
        <v>24</v>
      </c>
      <c r="BK130" s="216">
        <f t="shared" si="19"/>
        <v>0</v>
      </c>
      <c r="BL130" s="26" t="s">
        <v>307</v>
      </c>
      <c r="BM130" s="26" t="s">
        <v>723</v>
      </c>
    </row>
    <row r="131" spans="2:65" s="1" customFormat="1" ht="22.5" customHeight="1">
      <c r="B131" s="44"/>
      <c r="C131" s="205" t="s">
        <v>445</v>
      </c>
      <c r="D131" s="205" t="s">
        <v>187</v>
      </c>
      <c r="E131" s="206" t="s">
        <v>3669</v>
      </c>
      <c r="F131" s="207" t="s">
        <v>3670</v>
      </c>
      <c r="G131" s="208" t="s">
        <v>190</v>
      </c>
      <c r="H131" s="209">
        <v>32.799999999999997</v>
      </c>
      <c r="I131" s="210"/>
      <c r="J131" s="211">
        <f t="shared" si="10"/>
        <v>0</v>
      </c>
      <c r="K131" s="207" t="s">
        <v>35</v>
      </c>
      <c r="L131" s="64"/>
      <c r="M131" s="212" t="s">
        <v>35</v>
      </c>
      <c r="N131" s="213" t="s">
        <v>50</v>
      </c>
      <c r="O131" s="45"/>
      <c r="P131" s="214">
        <f t="shared" si="11"/>
        <v>0</v>
      </c>
      <c r="Q131" s="214">
        <v>1.9000000000000001E-4</v>
      </c>
      <c r="R131" s="214">
        <f t="shared" si="12"/>
        <v>6.2319999999999997E-3</v>
      </c>
      <c r="S131" s="214">
        <v>0</v>
      </c>
      <c r="T131" s="215">
        <f t="shared" si="13"/>
        <v>0</v>
      </c>
      <c r="AR131" s="26" t="s">
        <v>307</v>
      </c>
      <c r="AT131" s="26" t="s">
        <v>187</v>
      </c>
      <c r="AU131" s="26" t="s">
        <v>24</v>
      </c>
      <c r="AY131" s="26" t="s">
        <v>185</v>
      </c>
      <c r="BE131" s="216">
        <f t="shared" si="14"/>
        <v>0</v>
      </c>
      <c r="BF131" s="216">
        <f t="shared" si="15"/>
        <v>0</v>
      </c>
      <c r="BG131" s="216">
        <f t="shared" si="16"/>
        <v>0</v>
      </c>
      <c r="BH131" s="216">
        <f t="shared" si="17"/>
        <v>0</v>
      </c>
      <c r="BI131" s="216">
        <f t="shared" si="18"/>
        <v>0</v>
      </c>
      <c r="BJ131" s="26" t="s">
        <v>24</v>
      </c>
      <c r="BK131" s="216">
        <f t="shared" si="19"/>
        <v>0</v>
      </c>
      <c r="BL131" s="26" t="s">
        <v>307</v>
      </c>
      <c r="BM131" s="26" t="s">
        <v>738</v>
      </c>
    </row>
    <row r="132" spans="2:65" s="1" customFormat="1" ht="22.5" customHeight="1">
      <c r="B132" s="44"/>
      <c r="C132" s="205" t="s">
        <v>449</v>
      </c>
      <c r="D132" s="205" t="s">
        <v>187</v>
      </c>
      <c r="E132" s="206" t="s">
        <v>3671</v>
      </c>
      <c r="F132" s="207" t="s">
        <v>3672</v>
      </c>
      <c r="G132" s="208" t="s">
        <v>231</v>
      </c>
      <c r="H132" s="209">
        <v>6.7000000000000004E-2</v>
      </c>
      <c r="I132" s="210"/>
      <c r="J132" s="211">
        <f t="shared" si="10"/>
        <v>0</v>
      </c>
      <c r="K132" s="207" t="s">
        <v>35</v>
      </c>
      <c r="L132" s="64"/>
      <c r="M132" s="212" t="s">
        <v>35</v>
      </c>
      <c r="N132" s="213" t="s">
        <v>50</v>
      </c>
      <c r="O132" s="45"/>
      <c r="P132" s="214">
        <f t="shared" si="11"/>
        <v>0</v>
      </c>
      <c r="Q132" s="214">
        <v>0</v>
      </c>
      <c r="R132" s="214">
        <f t="shared" si="12"/>
        <v>0</v>
      </c>
      <c r="S132" s="214">
        <v>0</v>
      </c>
      <c r="T132" s="215">
        <f t="shared" si="13"/>
        <v>0</v>
      </c>
      <c r="AR132" s="26" t="s">
        <v>307</v>
      </c>
      <c r="AT132" s="26" t="s">
        <v>187</v>
      </c>
      <c r="AU132" s="26" t="s">
        <v>24</v>
      </c>
      <c r="AY132" s="26" t="s">
        <v>185</v>
      </c>
      <c r="BE132" s="216">
        <f t="shared" si="14"/>
        <v>0</v>
      </c>
      <c r="BF132" s="216">
        <f t="shared" si="15"/>
        <v>0</v>
      </c>
      <c r="BG132" s="216">
        <f t="shared" si="16"/>
        <v>0</v>
      </c>
      <c r="BH132" s="216">
        <f t="shared" si="17"/>
        <v>0</v>
      </c>
      <c r="BI132" s="216">
        <f t="shared" si="18"/>
        <v>0</v>
      </c>
      <c r="BJ132" s="26" t="s">
        <v>24</v>
      </c>
      <c r="BK132" s="216">
        <f t="shared" si="19"/>
        <v>0</v>
      </c>
      <c r="BL132" s="26" t="s">
        <v>307</v>
      </c>
      <c r="BM132" s="26" t="s">
        <v>750</v>
      </c>
    </row>
    <row r="133" spans="2:65" s="11" customFormat="1" ht="37.35" customHeight="1">
      <c r="B133" s="188"/>
      <c r="C133" s="189"/>
      <c r="D133" s="202" t="s">
        <v>78</v>
      </c>
      <c r="E133" s="287" t="s">
        <v>2131</v>
      </c>
      <c r="F133" s="287" t="s">
        <v>3673</v>
      </c>
      <c r="G133" s="189"/>
      <c r="H133" s="189"/>
      <c r="I133" s="192"/>
      <c r="J133" s="288">
        <f>BK133</f>
        <v>0</v>
      </c>
      <c r="K133" s="189"/>
      <c r="L133" s="194"/>
      <c r="M133" s="195"/>
      <c r="N133" s="196"/>
      <c r="O133" s="196"/>
      <c r="P133" s="197">
        <f>SUM(P134:P145)</f>
        <v>0</v>
      </c>
      <c r="Q133" s="196"/>
      <c r="R133" s="197">
        <f>SUM(R134:R145)</f>
        <v>6.7319999999999991E-2</v>
      </c>
      <c r="S133" s="196"/>
      <c r="T133" s="198">
        <f>SUM(T134:T145)</f>
        <v>0</v>
      </c>
      <c r="AR133" s="199" t="s">
        <v>89</v>
      </c>
      <c r="AT133" s="200" t="s">
        <v>78</v>
      </c>
      <c r="AU133" s="200" t="s">
        <v>79</v>
      </c>
      <c r="AY133" s="199" t="s">
        <v>185</v>
      </c>
      <c r="BK133" s="201">
        <f>SUM(BK134:BK145)</f>
        <v>0</v>
      </c>
    </row>
    <row r="134" spans="2:65" s="1" customFormat="1" ht="22.5" customHeight="1">
      <c r="B134" s="44"/>
      <c r="C134" s="205" t="s">
        <v>306</v>
      </c>
      <c r="D134" s="205" t="s">
        <v>187</v>
      </c>
      <c r="E134" s="206" t="s">
        <v>3674</v>
      </c>
      <c r="F134" s="207" t="s">
        <v>3675</v>
      </c>
      <c r="G134" s="208" t="s">
        <v>35</v>
      </c>
      <c r="H134" s="209">
        <v>0</v>
      </c>
      <c r="I134" s="210"/>
      <c r="J134" s="211">
        <f t="shared" ref="J134:J145" si="20">ROUND(I134*H134,2)</f>
        <v>0</v>
      </c>
      <c r="K134" s="207" t="s">
        <v>35</v>
      </c>
      <c r="L134" s="64"/>
      <c r="M134" s="212" t="s">
        <v>35</v>
      </c>
      <c r="N134" s="213" t="s">
        <v>50</v>
      </c>
      <c r="O134" s="45"/>
      <c r="P134" s="214">
        <f t="shared" ref="P134:P145" si="21">O134*H134</f>
        <v>0</v>
      </c>
      <c r="Q134" s="214">
        <v>0</v>
      </c>
      <c r="R134" s="214">
        <f t="shared" ref="R134:R145" si="22">Q134*H134</f>
        <v>0</v>
      </c>
      <c r="S134" s="214">
        <v>0</v>
      </c>
      <c r="T134" s="215">
        <f t="shared" ref="T134:T145" si="23">S134*H134</f>
        <v>0</v>
      </c>
      <c r="AR134" s="26" t="s">
        <v>307</v>
      </c>
      <c r="AT134" s="26" t="s">
        <v>187</v>
      </c>
      <c r="AU134" s="26" t="s">
        <v>24</v>
      </c>
      <c r="AY134" s="26" t="s">
        <v>185</v>
      </c>
      <c r="BE134" s="216">
        <f t="shared" ref="BE134:BE145" si="24">IF(N134="základní",J134,0)</f>
        <v>0</v>
      </c>
      <c r="BF134" s="216">
        <f t="shared" ref="BF134:BF145" si="25">IF(N134="snížená",J134,0)</f>
        <v>0</v>
      </c>
      <c r="BG134" s="216">
        <f t="shared" ref="BG134:BG145" si="26">IF(N134="zákl. přenesená",J134,0)</f>
        <v>0</v>
      </c>
      <c r="BH134" s="216">
        <f t="shared" ref="BH134:BH145" si="27">IF(N134="sníž. přenesená",J134,0)</f>
        <v>0</v>
      </c>
      <c r="BI134" s="216">
        <f t="shared" ref="BI134:BI145" si="28">IF(N134="nulová",J134,0)</f>
        <v>0</v>
      </c>
      <c r="BJ134" s="26" t="s">
        <v>24</v>
      </c>
      <c r="BK134" s="216">
        <f t="shared" ref="BK134:BK145" si="29">ROUND(I134*H134,2)</f>
        <v>0</v>
      </c>
      <c r="BL134" s="26" t="s">
        <v>307</v>
      </c>
      <c r="BM134" s="26" t="s">
        <v>761</v>
      </c>
    </row>
    <row r="135" spans="2:65" s="1" customFormat="1" ht="22.5" customHeight="1">
      <c r="B135" s="44"/>
      <c r="C135" s="205" t="s">
        <v>458</v>
      </c>
      <c r="D135" s="205" t="s">
        <v>187</v>
      </c>
      <c r="E135" s="206" t="s">
        <v>3676</v>
      </c>
      <c r="F135" s="207" t="s">
        <v>3677</v>
      </c>
      <c r="G135" s="208" t="s">
        <v>2135</v>
      </c>
      <c r="H135" s="209">
        <v>1</v>
      </c>
      <c r="I135" s="210"/>
      <c r="J135" s="211">
        <f t="shared" si="20"/>
        <v>0</v>
      </c>
      <c r="K135" s="207" t="s">
        <v>35</v>
      </c>
      <c r="L135" s="64"/>
      <c r="M135" s="212" t="s">
        <v>35</v>
      </c>
      <c r="N135" s="213" t="s">
        <v>50</v>
      </c>
      <c r="O135" s="45"/>
      <c r="P135" s="214">
        <f t="shared" si="21"/>
        <v>0</v>
      </c>
      <c r="Q135" s="214">
        <v>3.4000000000000002E-2</v>
      </c>
      <c r="R135" s="214">
        <f t="shared" si="22"/>
        <v>3.4000000000000002E-2</v>
      </c>
      <c r="S135" s="214">
        <v>0</v>
      </c>
      <c r="T135" s="215">
        <f t="shared" si="23"/>
        <v>0</v>
      </c>
      <c r="AR135" s="26" t="s">
        <v>307</v>
      </c>
      <c r="AT135" s="26" t="s">
        <v>187</v>
      </c>
      <c r="AU135" s="26" t="s">
        <v>24</v>
      </c>
      <c r="AY135" s="26" t="s">
        <v>185</v>
      </c>
      <c r="BE135" s="216">
        <f t="shared" si="24"/>
        <v>0</v>
      </c>
      <c r="BF135" s="216">
        <f t="shared" si="25"/>
        <v>0</v>
      </c>
      <c r="BG135" s="216">
        <f t="shared" si="26"/>
        <v>0</v>
      </c>
      <c r="BH135" s="216">
        <f t="shared" si="27"/>
        <v>0</v>
      </c>
      <c r="BI135" s="216">
        <f t="shared" si="28"/>
        <v>0</v>
      </c>
      <c r="BJ135" s="26" t="s">
        <v>24</v>
      </c>
      <c r="BK135" s="216">
        <f t="shared" si="29"/>
        <v>0</v>
      </c>
      <c r="BL135" s="26" t="s">
        <v>307</v>
      </c>
      <c r="BM135" s="26" t="s">
        <v>769</v>
      </c>
    </row>
    <row r="136" spans="2:65" s="1" customFormat="1" ht="22.5" customHeight="1">
      <c r="B136" s="44"/>
      <c r="C136" s="205" t="s">
        <v>464</v>
      </c>
      <c r="D136" s="205" t="s">
        <v>187</v>
      </c>
      <c r="E136" s="206" t="s">
        <v>3678</v>
      </c>
      <c r="F136" s="207" t="s">
        <v>3679</v>
      </c>
      <c r="G136" s="208" t="s">
        <v>3680</v>
      </c>
      <c r="H136" s="209">
        <v>1.9E-2</v>
      </c>
      <c r="I136" s="210"/>
      <c r="J136" s="211">
        <f t="shared" si="20"/>
        <v>0</v>
      </c>
      <c r="K136" s="207" t="s">
        <v>35</v>
      </c>
      <c r="L136" s="64"/>
      <c r="M136" s="212" t="s">
        <v>35</v>
      </c>
      <c r="N136" s="213" t="s">
        <v>50</v>
      </c>
      <c r="O136" s="45"/>
      <c r="P136" s="214">
        <f t="shared" si="21"/>
        <v>0</v>
      </c>
      <c r="Q136" s="214">
        <v>0</v>
      </c>
      <c r="R136" s="214">
        <f t="shared" si="22"/>
        <v>0</v>
      </c>
      <c r="S136" s="214">
        <v>0</v>
      </c>
      <c r="T136" s="215">
        <f t="shared" si="23"/>
        <v>0</v>
      </c>
      <c r="AR136" s="26" t="s">
        <v>307</v>
      </c>
      <c r="AT136" s="26" t="s">
        <v>187</v>
      </c>
      <c r="AU136" s="26" t="s">
        <v>24</v>
      </c>
      <c r="AY136" s="26" t="s">
        <v>185</v>
      </c>
      <c r="BE136" s="216">
        <f t="shared" si="24"/>
        <v>0</v>
      </c>
      <c r="BF136" s="216">
        <f t="shared" si="25"/>
        <v>0</v>
      </c>
      <c r="BG136" s="216">
        <f t="shared" si="26"/>
        <v>0</v>
      </c>
      <c r="BH136" s="216">
        <f t="shared" si="27"/>
        <v>0</v>
      </c>
      <c r="BI136" s="216">
        <f t="shared" si="28"/>
        <v>0</v>
      </c>
      <c r="BJ136" s="26" t="s">
        <v>24</v>
      </c>
      <c r="BK136" s="216">
        <f t="shared" si="29"/>
        <v>0</v>
      </c>
      <c r="BL136" s="26" t="s">
        <v>307</v>
      </c>
      <c r="BM136" s="26" t="s">
        <v>778</v>
      </c>
    </row>
    <row r="137" spans="2:65" s="1" customFormat="1" ht="22.5" customHeight="1">
      <c r="B137" s="44"/>
      <c r="C137" s="205" t="s">
        <v>477</v>
      </c>
      <c r="D137" s="205" t="s">
        <v>187</v>
      </c>
      <c r="E137" s="206" t="s">
        <v>3681</v>
      </c>
      <c r="F137" s="207" t="s">
        <v>3682</v>
      </c>
      <c r="G137" s="208" t="s">
        <v>3680</v>
      </c>
      <c r="H137" s="209">
        <v>1.9E-2</v>
      </c>
      <c r="I137" s="210"/>
      <c r="J137" s="211">
        <f t="shared" si="20"/>
        <v>0</v>
      </c>
      <c r="K137" s="207" t="s">
        <v>35</v>
      </c>
      <c r="L137" s="64"/>
      <c r="M137" s="212" t="s">
        <v>35</v>
      </c>
      <c r="N137" s="213" t="s">
        <v>50</v>
      </c>
      <c r="O137" s="45"/>
      <c r="P137" s="214">
        <f t="shared" si="21"/>
        <v>0</v>
      </c>
      <c r="Q137" s="214">
        <v>0</v>
      </c>
      <c r="R137" s="214">
        <f t="shared" si="22"/>
        <v>0</v>
      </c>
      <c r="S137" s="214">
        <v>0</v>
      </c>
      <c r="T137" s="215">
        <f t="shared" si="23"/>
        <v>0</v>
      </c>
      <c r="AR137" s="26" t="s">
        <v>307</v>
      </c>
      <c r="AT137" s="26" t="s">
        <v>187</v>
      </c>
      <c r="AU137" s="26" t="s">
        <v>24</v>
      </c>
      <c r="AY137" s="26" t="s">
        <v>185</v>
      </c>
      <c r="BE137" s="216">
        <f t="shared" si="24"/>
        <v>0</v>
      </c>
      <c r="BF137" s="216">
        <f t="shared" si="25"/>
        <v>0</v>
      </c>
      <c r="BG137" s="216">
        <f t="shared" si="26"/>
        <v>0</v>
      </c>
      <c r="BH137" s="216">
        <f t="shared" si="27"/>
        <v>0</v>
      </c>
      <c r="BI137" s="216">
        <f t="shared" si="28"/>
        <v>0</v>
      </c>
      <c r="BJ137" s="26" t="s">
        <v>24</v>
      </c>
      <c r="BK137" s="216">
        <f t="shared" si="29"/>
        <v>0</v>
      </c>
      <c r="BL137" s="26" t="s">
        <v>307</v>
      </c>
      <c r="BM137" s="26" t="s">
        <v>787</v>
      </c>
    </row>
    <row r="138" spans="2:65" s="1" customFormat="1" ht="22.5" customHeight="1">
      <c r="B138" s="44"/>
      <c r="C138" s="205" t="s">
        <v>482</v>
      </c>
      <c r="D138" s="205" t="s">
        <v>187</v>
      </c>
      <c r="E138" s="206" t="s">
        <v>3683</v>
      </c>
      <c r="F138" s="207" t="s">
        <v>3684</v>
      </c>
      <c r="G138" s="208" t="s">
        <v>3680</v>
      </c>
      <c r="H138" s="209">
        <v>1.9E-2</v>
      </c>
      <c r="I138" s="210"/>
      <c r="J138" s="211">
        <f t="shared" si="20"/>
        <v>0</v>
      </c>
      <c r="K138" s="207" t="s">
        <v>35</v>
      </c>
      <c r="L138" s="64"/>
      <c r="M138" s="212" t="s">
        <v>35</v>
      </c>
      <c r="N138" s="213" t="s">
        <v>50</v>
      </c>
      <c r="O138" s="45"/>
      <c r="P138" s="214">
        <f t="shared" si="21"/>
        <v>0</v>
      </c>
      <c r="Q138" s="214">
        <v>0</v>
      </c>
      <c r="R138" s="214">
        <f t="shared" si="22"/>
        <v>0</v>
      </c>
      <c r="S138" s="214">
        <v>0</v>
      </c>
      <c r="T138" s="215">
        <f t="shared" si="23"/>
        <v>0</v>
      </c>
      <c r="AR138" s="26" t="s">
        <v>307</v>
      </c>
      <c r="AT138" s="26" t="s">
        <v>187</v>
      </c>
      <c r="AU138" s="26" t="s">
        <v>24</v>
      </c>
      <c r="AY138" s="26" t="s">
        <v>185</v>
      </c>
      <c r="BE138" s="216">
        <f t="shared" si="24"/>
        <v>0</v>
      </c>
      <c r="BF138" s="216">
        <f t="shared" si="25"/>
        <v>0</v>
      </c>
      <c r="BG138" s="216">
        <f t="shared" si="26"/>
        <v>0</v>
      </c>
      <c r="BH138" s="216">
        <f t="shared" si="27"/>
        <v>0</v>
      </c>
      <c r="BI138" s="216">
        <f t="shared" si="28"/>
        <v>0</v>
      </c>
      <c r="BJ138" s="26" t="s">
        <v>24</v>
      </c>
      <c r="BK138" s="216">
        <f t="shared" si="29"/>
        <v>0</v>
      </c>
      <c r="BL138" s="26" t="s">
        <v>307</v>
      </c>
      <c r="BM138" s="26" t="s">
        <v>796</v>
      </c>
    </row>
    <row r="139" spans="2:65" s="1" customFormat="1" ht="22.5" customHeight="1">
      <c r="B139" s="44"/>
      <c r="C139" s="205" t="s">
        <v>495</v>
      </c>
      <c r="D139" s="205" t="s">
        <v>187</v>
      </c>
      <c r="E139" s="206" t="s">
        <v>3685</v>
      </c>
      <c r="F139" s="207" t="s">
        <v>3686</v>
      </c>
      <c r="G139" s="208" t="s">
        <v>3680</v>
      </c>
      <c r="H139" s="209">
        <v>0.95</v>
      </c>
      <c r="I139" s="210"/>
      <c r="J139" s="211">
        <f t="shared" si="20"/>
        <v>0</v>
      </c>
      <c r="K139" s="207" t="s">
        <v>35</v>
      </c>
      <c r="L139" s="64"/>
      <c r="M139" s="212" t="s">
        <v>35</v>
      </c>
      <c r="N139" s="213" t="s">
        <v>50</v>
      </c>
      <c r="O139" s="45"/>
      <c r="P139" s="214">
        <f t="shared" si="21"/>
        <v>0</v>
      </c>
      <c r="Q139" s="214">
        <v>0</v>
      </c>
      <c r="R139" s="214">
        <f t="shared" si="22"/>
        <v>0</v>
      </c>
      <c r="S139" s="214">
        <v>0</v>
      </c>
      <c r="T139" s="215">
        <f t="shared" si="23"/>
        <v>0</v>
      </c>
      <c r="AR139" s="26" t="s">
        <v>307</v>
      </c>
      <c r="AT139" s="26" t="s">
        <v>187</v>
      </c>
      <c r="AU139" s="26" t="s">
        <v>24</v>
      </c>
      <c r="AY139" s="26" t="s">
        <v>185</v>
      </c>
      <c r="BE139" s="216">
        <f t="shared" si="24"/>
        <v>0</v>
      </c>
      <c r="BF139" s="216">
        <f t="shared" si="25"/>
        <v>0</v>
      </c>
      <c r="BG139" s="216">
        <f t="shared" si="26"/>
        <v>0</v>
      </c>
      <c r="BH139" s="216">
        <f t="shared" si="27"/>
        <v>0</v>
      </c>
      <c r="BI139" s="216">
        <f t="shared" si="28"/>
        <v>0</v>
      </c>
      <c r="BJ139" s="26" t="s">
        <v>24</v>
      </c>
      <c r="BK139" s="216">
        <f t="shared" si="29"/>
        <v>0</v>
      </c>
      <c r="BL139" s="26" t="s">
        <v>307</v>
      </c>
      <c r="BM139" s="26" t="s">
        <v>807</v>
      </c>
    </row>
    <row r="140" spans="2:65" s="1" customFormat="1" ht="22.5" customHeight="1">
      <c r="B140" s="44"/>
      <c r="C140" s="205" t="s">
        <v>503</v>
      </c>
      <c r="D140" s="205" t="s">
        <v>187</v>
      </c>
      <c r="E140" s="206" t="s">
        <v>3687</v>
      </c>
      <c r="F140" s="207" t="s">
        <v>3688</v>
      </c>
      <c r="G140" s="208" t="s">
        <v>231</v>
      </c>
      <c r="H140" s="209">
        <v>1.9E-2</v>
      </c>
      <c r="I140" s="210"/>
      <c r="J140" s="211">
        <f t="shared" si="20"/>
        <v>0</v>
      </c>
      <c r="K140" s="207" t="s">
        <v>35</v>
      </c>
      <c r="L140" s="64"/>
      <c r="M140" s="212" t="s">
        <v>35</v>
      </c>
      <c r="N140" s="213" t="s">
        <v>50</v>
      </c>
      <c r="O140" s="45"/>
      <c r="P140" s="214">
        <f t="shared" si="21"/>
        <v>0</v>
      </c>
      <c r="Q140" s="214">
        <v>0</v>
      </c>
      <c r="R140" s="214">
        <f t="shared" si="22"/>
        <v>0</v>
      </c>
      <c r="S140" s="214">
        <v>0</v>
      </c>
      <c r="T140" s="215">
        <f t="shared" si="23"/>
        <v>0</v>
      </c>
      <c r="AR140" s="26" t="s">
        <v>307</v>
      </c>
      <c r="AT140" s="26" t="s">
        <v>187</v>
      </c>
      <c r="AU140" s="26" t="s">
        <v>24</v>
      </c>
      <c r="AY140" s="26" t="s">
        <v>185</v>
      </c>
      <c r="BE140" s="216">
        <f t="shared" si="24"/>
        <v>0</v>
      </c>
      <c r="BF140" s="216">
        <f t="shared" si="25"/>
        <v>0</v>
      </c>
      <c r="BG140" s="216">
        <f t="shared" si="26"/>
        <v>0</v>
      </c>
      <c r="BH140" s="216">
        <f t="shared" si="27"/>
        <v>0</v>
      </c>
      <c r="BI140" s="216">
        <f t="shared" si="28"/>
        <v>0</v>
      </c>
      <c r="BJ140" s="26" t="s">
        <v>24</v>
      </c>
      <c r="BK140" s="216">
        <f t="shared" si="29"/>
        <v>0</v>
      </c>
      <c r="BL140" s="26" t="s">
        <v>307</v>
      </c>
      <c r="BM140" s="26" t="s">
        <v>821</v>
      </c>
    </row>
    <row r="141" spans="2:65" s="1" customFormat="1" ht="22.5" customHeight="1">
      <c r="B141" s="44"/>
      <c r="C141" s="205" t="s">
        <v>514</v>
      </c>
      <c r="D141" s="205" t="s">
        <v>187</v>
      </c>
      <c r="E141" s="206" t="s">
        <v>3689</v>
      </c>
      <c r="F141" s="207" t="s">
        <v>3690</v>
      </c>
      <c r="G141" s="208" t="s">
        <v>3446</v>
      </c>
      <c r="H141" s="209">
        <v>1</v>
      </c>
      <c r="I141" s="210"/>
      <c r="J141" s="211">
        <f t="shared" si="20"/>
        <v>0</v>
      </c>
      <c r="K141" s="207" t="s">
        <v>35</v>
      </c>
      <c r="L141" s="64"/>
      <c r="M141" s="212" t="s">
        <v>35</v>
      </c>
      <c r="N141" s="213" t="s">
        <v>50</v>
      </c>
      <c r="O141" s="45"/>
      <c r="P141" s="214">
        <f t="shared" si="21"/>
        <v>0</v>
      </c>
      <c r="Q141" s="214">
        <v>0.03</v>
      </c>
      <c r="R141" s="214">
        <f t="shared" si="22"/>
        <v>0.03</v>
      </c>
      <c r="S141" s="214">
        <v>0</v>
      </c>
      <c r="T141" s="215">
        <f t="shared" si="23"/>
        <v>0</v>
      </c>
      <c r="AR141" s="26" t="s">
        <v>307</v>
      </c>
      <c r="AT141" s="26" t="s">
        <v>187</v>
      </c>
      <c r="AU141" s="26" t="s">
        <v>24</v>
      </c>
      <c r="AY141" s="26" t="s">
        <v>185</v>
      </c>
      <c r="BE141" s="216">
        <f t="shared" si="24"/>
        <v>0</v>
      </c>
      <c r="BF141" s="216">
        <f t="shared" si="25"/>
        <v>0</v>
      </c>
      <c r="BG141" s="216">
        <f t="shared" si="26"/>
        <v>0</v>
      </c>
      <c r="BH141" s="216">
        <f t="shared" si="27"/>
        <v>0</v>
      </c>
      <c r="BI141" s="216">
        <f t="shared" si="28"/>
        <v>0</v>
      </c>
      <c r="BJ141" s="26" t="s">
        <v>24</v>
      </c>
      <c r="BK141" s="216">
        <f t="shared" si="29"/>
        <v>0</v>
      </c>
      <c r="BL141" s="26" t="s">
        <v>307</v>
      </c>
      <c r="BM141" s="26" t="s">
        <v>834</v>
      </c>
    </row>
    <row r="142" spans="2:65" s="1" customFormat="1" ht="22.5" customHeight="1">
      <c r="B142" s="44"/>
      <c r="C142" s="205" t="s">
        <v>542</v>
      </c>
      <c r="D142" s="205" t="s">
        <v>187</v>
      </c>
      <c r="E142" s="206" t="s">
        <v>3691</v>
      </c>
      <c r="F142" s="207" t="s">
        <v>3692</v>
      </c>
      <c r="G142" s="208" t="s">
        <v>2135</v>
      </c>
      <c r="H142" s="209">
        <v>1</v>
      </c>
      <c r="I142" s="210"/>
      <c r="J142" s="211">
        <f t="shared" si="20"/>
        <v>0</v>
      </c>
      <c r="K142" s="207" t="s">
        <v>35</v>
      </c>
      <c r="L142" s="64"/>
      <c r="M142" s="212" t="s">
        <v>35</v>
      </c>
      <c r="N142" s="213" t="s">
        <v>50</v>
      </c>
      <c r="O142" s="45"/>
      <c r="P142" s="214">
        <f t="shared" si="21"/>
        <v>0</v>
      </c>
      <c r="Q142" s="214">
        <v>1.8400000000000001E-3</v>
      </c>
      <c r="R142" s="214">
        <f t="shared" si="22"/>
        <v>1.8400000000000001E-3</v>
      </c>
      <c r="S142" s="214">
        <v>0</v>
      </c>
      <c r="T142" s="215">
        <f t="shared" si="23"/>
        <v>0</v>
      </c>
      <c r="AR142" s="26" t="s">
        <v>307</v>
      </c>
      <c r="AT142" s="26" t="s">
        <v>187</v>
      </c>
      <c r="AU142" s="26" t="s">
        <v>24</v>
      </c>
      <c r="AY142" s="26" t="s">
        <v>185</v>
      </c>
      <c r="BE142" s="216">
        <f t="shared" si="24"/>
        <v>0</v>
      </c>
      <c r="BF142" s="216">
        <f t="shared" si="25"/>
        <v>0</v>
      </c>
      <c r="BG142" s="216">
        <f t="shared" si="26"/>
        <v>0</v>
      </c>
      <c r="BH142" s="216">
        <f t="shared" si="27"/>
        <v>0</v>
      </c>
      <c r="BI142" s="216">
        <f t="shared" si="28"/>
        <v>0</v>
      </c>
      <c r="BJ142" s="26" t="s">
        <v>24</v>
      </c>
      <c r="BK142" s="216">
        <f t="shared" si="29"/>
        <v>0</v>
      </c>
      <c r="BL142" s="26" t="s">
        <v>307</v>
      </c>
      <c r="BM142" s="26" t="s">
        <v>852</v>
      </c>
    </row>
    <row r="143" spans="2:65" s="1" customFormat="1" ht="22.5" customHeight="1">
      <c r="B143" s="44"/>
      <c r="C143" s="205" t="s">
        <v>566</v>
      </c>
      <c r="D143" s="205" t="s">
        <v>187</v>
      </c>
      <c r="E143" s="206" t="s">
        <v>3693</v>
      </c>
      <c r="F143" s="207" t="s">
        <v>3694</v>
      </c>
      <c r="G143" s="208" t="s">
        <v>302</v>
      </c>
      <c r="H143" s="209">
        <v>1</v>
      </c>
      <c r="I143" s="210"/>
      <c r="J143" s="211">
        <f t="shared" si="20"/>
        <v>0</v>
      </c>
      <c r="K143" s="207" t="s">
        <v>35</v>
      </c>
      <c r="L143" s="64"/>
      <c r="M143" s="212" t="s">
        <v>35</v>
      </c>
      <c r="N143" s="213" t="s">
        <v>50</v>
      </c>
      <c r="O143" s="45"/>
      <c r="P143" s="214">
        <f t="shared" si="21"/>
        <v>0</v>
      </c>
      <c r="Q143" s="214">
        <v>3.6000000000000002E-4</v>
      </c>
      <c r="R143" s="214">
        <f t="shared" si="22"/>
        <v>3.6000000000000002E-4</v>
      </c>
      <c r="S143" s="214">
        <v>0</v>
      </c>
      <c r="T143" s="215">
        <f t="shared" si="23"/>
        <v>0</v>
      </c>
      <c r="AR143" s="26" t="s">
        <v>307</v>
      </c>
      <c r="AT143" s="26" t="s">
        <v>187</v>
      </c>
      <c r="AU143" s="26" t="s">
        <v>24</v>
      </c>
      <c r="AY143" s="26" t="s">
        <v>185</v>
      </c>
      <c r="BE143" s="216">
        <f t="shared" si="24"/>
        <v>0</v>
      </c>
      <c r="BF143" s="216">
        <f t="shared" si="25"/>
        <v>0</v>
      </c>
      <c r="BG143" s="216">
        <f t="shared" si="26"/>
        <v>0</v>
      </c>
      <c r="BH143" s="216">
        <f t="shared" si="27"/>
        <v>0</v>
      </c>
      <c r="BI143" s="216">
        <f t="shared" si="28"/>
        <v>0</v>
      </c>
      <c r="BJ143" s="26" t="s">
        <v>24</v>
      </c>
      <c r="BK143" s="216">
        <f t="shared" si="29"/>
        <v>0</v>
      </c>
      <c r="BL143" s="26" t="s">
        <v>307</v>
      </c>
      <c r="BM143" s="26" t="s">
        <v>864</v>
      </c>
    </row>
    <row r="144" spans="2:65" s="1" customFormat="1" ht="22.5" customHeight="1">
      <c r="B144" s="44"/>
      <c r="C144" s="205" t="s">
        <v>573</v>
      </c>
      <c r="D144" s="205" t="s">
        <v>187</v>
      </c>
      <c r="E144" s="206" t="s">
        <v>3695</v>
      </c>
      <c r="F144" s="207" t="s">
        <v>3696</v>
      </c>
      <c r="G144" s="208" t="s">
        <v>302</v>
      </c>
      <c r="H144" s="209">
        <v>7</v>
      </c>
      <c r="I144" s="210"/>
      <c r="J144" s="211">
        <f t="shared" si="20"/>
        <v>0</v>
      </c>
      <c r="K144" s="207" t="s">
        <v>35</v>
      </c>
      <c r="L144" s="64"/>
      <c r="M144" s="212" t="s">
        <v>35</v>
      </c>
      <c r="N144" s="213" t="s">
        <v>50</v>
      </c>
      <c r="O144" s="45"/>
      <c r="P144" s="214">
        <f t="shared" si="21"/>
        <v>0</v>
      </c>
      <c r="Q144" s="214">
        <v>1.6000000000000001E-4</v>
      </c>
      <c r="R144" s="214">
        <f t="shared" si="22"/>
        <v>1.1200000000000001E-3</v>
      </c>
      <c r="S144" s="214">
        <v>0</v>
      </c>
      <c r="T144" s="215">
        <f t="shared" si="23"/>
        <v>0</v>
      </c>
      <c r="AR144" s="26" t="s">
        <v>307</v>
      </c>
      <c r="AT144" s="26" t="s">
        <v>187</v>
      </c>
      <c r="AU144" s="26" t="s">
        <v>24</v>
      </c>
      <c r="AY144" s="26" t="s">
        <v>185</v>
      </c>
      <c r="BE144" s="216">
        <f t="shared" si="24"/>
        <v>0</v>
      </c>
      <c r="BF144" s="216">
        <f t="shared" si="25"/>
        <v>0</v>
      </c>
      <c r="BG144" s="216">
        <f t="shared" si="26"/>
        <v>0</v>
      </c>
      <c r="BH144" s="216">
        <f t="shared" si="27"/>
        <v>0</v>
      </c>
      <c r="BI144" s="216">
        <f t="shared" si="28"/>
        <v>0</v>
      </c>
      <c r="BJ144" s="26" t="s">
        <v>24</v>
      </c>
      <c r="BK144" s="216">
        <f t="shared" si="29"/>
        <v>0</v>
      </c>
      <c r="BL144" s="26" t="s">
        <v>307</v>
      </c>
      <c r="BM144" s="26" t="s">
        <v>872</v>
      </c>
    </row>
    <row r="145" spans="2:65" s="1" customFormat="1" ht="22.5" customHeight="1">
      <c r="B145" s="44"/>
      <c r="C145" s="205" t="s">
        <v>577</v>
      </c>
      <c r="D145" s="205" t="s">
        <v>187</v>
      </c>
      <c r="E145" s="206" t="s">
        <v>3697</v>
      </c>
      <c r="F145" s="207" t="s">
        <v>3698</v>
      </c>
      <c r="G145" s="208" t="s">
        <v>231</v>
      </c>
      <c r="H145" s="209">
        <v>0.67</v>
      </c>
      <c r="I145" s="210"/>
      <c r="J145" s="211">
        <f t="shared" si="20"/>
        <v>0</v>
      </c>
      <c r="K145" s="207" t="s">
        <v>35</v>
      </c>
      <c r="L145" s="64"/>
      <c r="M145" s="212" t="s">
        <v>35</v>
      </c>
      <c r="N145" s="213" t="s">
        <v>50</v>
      </c>
      <c r="O145" s="45"/>
      <c r="P145" s="214">
        <f t="shared" si="21"/>
        <v>0</v>
      </c>
      <c r="Q145" s="214">
        <v>0</v>
      </c>
      <c r="R145" s="214">
        <f t="shared" si="22"/>
        <v>0</v>
      </c>
      <c r="S145" s="214">
        <v>0</v>
      </c>
      <c r="T145" s="215">
        <f t="shared" si="23"/>
        <v>0</v>
      </c>
      <c r="AR145" s="26" t="s">
        <v>307</v>
      </c>
      <c r="AT145" s="26" t="s">
        <v>187</v>
      </c>
      <c r="AU145" s="26" t="s">
        <v>24</v>
      </c>
      <c r="AY145" s="26" t="s">
        <v>185</v>
      </c>
      <c r="BE145" s="216">
        <f t="shared" si="24"/>
        <v>0</v>
      </c>
      <c r="BF145" s="216">
        <f t="shared" si="25"/>
        <v>0</v>
      </c>
      <c r="BG145" s="216">
        <f t="shared" si="26"/>
        <v>0</v>
      </c>
      <c r="BH145" s="216">
        <f t="shared" si="27"/>
        <v>0</v>
      </c>
      <c r="BI145" s="216">
        <f t="shared" si="28"/>
        <v>0</v>
      </c>
      <c r="BJ145" s="26" t="s">
        <v>24</v>
      </c>
      <c r="BK145" s="216">
        <f t="shared" si="29"/>
        <v>0</v>
      </c>
      <c r="BL145" s="26" t="s">
        <v>307</v>
      </c>
      <c r="BM145" s="26" t="s">
        <v>886</v>
      </c>
    </row>
    <row r="146" spans="2:65" s="11" customFormat="1" ht="37.35" customHeight="1">
      <c r="B146" s="188"/>
      <c r="C146" s="189"/>
      <c r="D146" s="202" t="s">
        <v>78</v>
      </c>
      <c r="E146" s="287" t="s">
        <v>245</v>
      </c>
      <c r="F146" s="287" t="s">
        <v>2046</v>
      </c>
      <c r="G146" s="189"/>
      <c r="H146" s="189"/>
      <c r="I146" s="192"/>
      <c r="J146" s="288">
        <f>BK146</f>
        <v>0</v>
      </c>
      <c r="K146" s="189"/>
      <c r="L146" s="194"/>
      <c r="M146" s="195"/>
      <c r="N146" s="196"/>
      <c r="O146" s="196"/>
      <c r="P146" s="197">
        <f>SUM(P147:P153)</f>
        <v>0</v>
      </c>
      <c r="Q146" s="196"/>
      <c r="R146" s="197">
        <f>SUM(R147:R153)</f>
        <v>1.82592</v>
      </c>
      <c r="S146" s="196"/>
      <c r="T146" s="198">
        <f>SUM(T147:T153)</f>
        <v>0</v>
      </c>
      <c r="AR146" s="199" t="s">
        <v>24</v>
      </c>
      <c r="AT146" s="200" t="s">
        <v>78</v>
      </c>
      <c r="AU146" s="200" t="s">
        <v>79</v>
      </c>
      <c r="AY146" s="199" t="s">
        <v>185</v>
      </c>
      <c r="BK146" s="201">
        <f>SUM(BK147:BK153)</f>
        <v>0</v>
      </c>
    </row>
    <row r="147" spans="2:65" s="1" customFormat="1" ht="22.5" customHeight="1">
      <c r="B147" s="44"/>
      <c r="C147" s="205" t="s">
        <v>607</v>
      </c>
      <c r="D147" s="205" t="s">
        <v>187</v>
      </c>
      <c r="E147" s="206" t="s">
        <v>3699</v>
      </c>
      <c r="F147" s="207" t="s">
        <v>3700</v>
      </c>
      <c r="G147" s="208" t="s">
        <v>3529</v>
      </c>
      <c r="H147" s="209">
        <v>1</v>
      </c>
      <c r="I147" s="210"/>
      <c r="J147" s="211">
        <f t="shared" ref="J147:J153" si="30">ROUND(I147*H147,2)</f>
        <v>0</v>
      </c>
      <c r="K147" s="207" t="s">
        <v>35</v>
      </c>
      <c r="L147" s="64"/>
      <c r="M147" s="212" t="s">
        <v>35</v>
      </c>
      <c r="N147" s="213" t="s">
        <v>50</v>
      </c>
      <c r="O147" s="45"/>
      <c r="P147" s="214">
        <f t="shared" ref="P147:P153" si="31">O147*H147</f>
        <v>0</v>
      </c>
      <c r="Q147" s="214">
        <v>0</v>
      </c>
      <c r="R147" s="214">
        <f t="shared" ref="R147:R153" si="32">Q147*H147</f>
        <v>0</v>
      </c>
      <c r="S147" s="214">
        <v>0</v>
      </c>
      <c r="T147" s="215">
        <f t="shared" ref="T147:T153" si="33">S147*H147</f>
        <v>0</v>
      </c>
      <c r="AR147" s="26" t="s">
        <v>192</v>
      </c>
      <c r="AT147" s="26" t="s">
        <v>187</v>
      </c>
      <c r="AU147" s="26" t="s">
        <v>24</v>
      </c>
      <c r="AY147" s="26" t="s">
        <v>185</v>
      </c>
      <c r="BE147" s="216">
        <f t="shared" ref="BE147:BE153" si="34">IF(N147="základní",J147,0)</f>
        <v>0</v>
      </c>
      <c r="BF147" s="216">
        <f t="shared" ref="BF147:BF153" si="35">IF(N147="snížená",J147,0)</f>
        <v>0</v>
      </c>
      <c r="BG147" s="216">
        <f t="shared" ref="BG147:BG153" si="36">IF(N147="zákl. přenesená",J147,0)</f>
        <v>0</v>
      </c>
      <c r="BH147" s="216">
        <f t="shared" ref="BH147:BH153" si="37">IF(N147="sníž. přenesená",J147,0)</f>
        <v>0</v>
      </c>
      <c r="BI147" s="216">
        <f t="shared" ref="BI147:BI153" si="38">IF(N147="nulová",J147,0)</f>
        <v>0</v>
      </c>
      <c r="BJ147" s="26" t="s">
        <v>24</v>
      </c>
      <c r="BK147" s="216">
        <f t="shared" ref="BK147:BK153" si="39">ROUND(I147*H147,2)</f>
        <v>0</v>
      </c>
      <c r="BL147" s="26" t="s">
        <v>192</v>
      </c>
      <c r="BM147" s="26" t="s">
        <v>914</v>
      </c>
    </row>
    <row r="148" spans="2:65" s="1" customFormat="1" ht="22.5" customHeight="1">
      <c r="B148" s="44"/>
      <c r="C148" s="205" t="s">
        <v>612</v>
      </c>
      <c r="D148" s="205" t="s">
        <v>187</v>
      </c>
      <c r="E148" s="206" t="s">
        <v>3701</v>
      </c>
      <c r="F148" s="207" t="s">
        <v>3702</v>
      </c>
      <c r="G148" s="208" t="s">
        <v>2135</v>
      </c>
      <c r="H148" s="209">
        <v>1</v>
      </c>
      <c r="I148" s="210"/>
      <c r="J148" s="211">
        <f t="shared" si="30"/>
        <v>0</v>
      </c>
      <c r="K148" s="207" t="s">
        <v>35</v>
      </c>
      <c r="L148" s="64"/>
      <c r="M148" s="212" t="s">
        <v>35</v>
      </c>
      <c r="N148" s="213" t="s">
        <v>50</v>
      </c>
      <c r="O148" s="45"/>
      <c r="P148" s="214">
        <f t="shared" si="31"/>
        <v>0</v>
      </c>
      <c r="Q148" s="214">
        <v>0</v>
      </c>
      <c r="R148" s="214">
        <f t="shared" si="32"/>
        <v>0</v>
      </c>
      <c r="S148" s="214">
        <v>0</v>
      </c>
      <c r="T148" s="215">
        <f t="shared" si="33"/>
        <v>0</v>
      </c>
      <c r="AR148" s="26" t="s">
        <v>192</v>
      </c>
      <c r="AT148" s="26" t="s">
        <v>187</v>
      </c>
      <c r="AU148" s="26" t="s">
        <v>24</v>
      </c>
      <c r="AY148" s="26" t="s">
        <v>185</v>
      </c>
      <c r="BE148" s="216">
        <f t="shared" si="34"/>
        <v>0</v>
      </c>
      <c r="BF148" s="216">
        <f t="shared" si="35"/>
        <v>0</v>
      </c>
      <c r="BG148" s="216">
        <f t="shared" si="36"/>
        <v>0</v>
      </c>
      <c r="BH148" s="216">
        <f t="shared" si="37"/>
        <v>0</v>
      </c>
      <c r="BI148" s="216">
        <f t="shared" si="38"/>
        <v>0</v>
      </c>
      <c r="BJ148" s="26" t="s">
        <v>24</v>
      </c>
      <c r="BK148" s="216">
        <f t="shared" si="39"/>
        <v>0</v>
      </c>
      <c r="BL148" s="26" t="s">
        <v>192</v>
      </c>
      <c r="BM148" s="26" t="s">
        <v>932</v>
      </c>
    </row>
    <row r="149" spans="2:65" s="1" customFormat="1" ht="22.5" customHeight="1">
      <c r="B149" s="44"/>
      <c r="C149" s="205" t="s">
        <v>618</v>
      </c>
      <c r="D149" s="205" t="s">
        <v>187</v>
      </c>
      <c r="E149" s="206" t="s">
        <v>3703</v>
      </c>
      <c r="F149" s="207" t="s">
        <v>3704</v>
      </c>
      <c r="G149" s="208" t="s">
        <v>2135</v>
      </c>
      <c r="H149" s="209">
        <v>1</v>
      </c>
      <c r="I149" s="210"/>
      <c r="J149" s="211">
        <f t="shared" si="30"/>
        <v>0</v>
      </c>
      <c r="K149" s="207" t="s">
        <v>35</v>
      </c>
      <c r="L149" s="64"/>
      <c r="M149" s="212" t="s">
        <v>35</v>
      </c>
      <c r="N149" s="213" t="s">
        <v>50</v>
      </c>
      <c r="O149" s="45"/>
      <c r="P149" s="214">
        <f t="shared" si="31"/>
        <v>0</v>
      </c>
      <c r="Q149" s="214">
        <v>0</v>
      </c>
      <c r="R149" s="214">
        <f t="shared" si="32"/>
        <v>0</v>
      </c>
      <c r="S149" s="214">
        <v>0</v>
      </c>
      <c r="T149" s="215">
        <f t="shared" si="33"/>
        <v>0</v>
      </c>
      <c r="AR149" s="26" t="s">
        <v>192</v>
      </c>
      <c r="AT149" s="26" t="s">
        <v>187</v>
      </c>
      <c r="AU149" s="26" t="s">
        <v>24</v>
      </c>
      <c r="AY149" s="26" t="s">
        <v>185</v>
      </c>
      <c r="BE149" s="216">
        <f t="shared" si="34"/>
        <v>0</v>
      </c>
      <c r="BF149" s="216">
        <f t="shared" si="35"/>
        <v>0</v>
      </c>
      <c r="BG149" s="216">
        <f t="shared" si="36"/>
        <v>0</v>
      </c>
      <c r="BH149" s="216">
        <f t="shared" si="37"/>
        <v>0</v>
      </c>
      <c r="BI149" s="216">
        <f t="shared" si="38"/>
        <v>0</v>
      </c>
      <c r="BJ149" s="26" t="s">
        <v>24</v>
      </c>
      <c r="BK149" s="216">
        <f t="shared" si="39"/>
        <v>0</v>
      </c>
      <c r="BL149" s="26" t="s">
        <v>192</v>
      </c>
      <c r="BM149" s="26" t="s">
        <v>952</v>
      </c>
    </row>
    <row r="150" spans="2:65" s="1" customFormat="1" ht="22.5" customHeight="1">
      <c r="B150" s="44"/>
      <c r="C150" s="205" t="s">
        <v>626</v>
      </c>
      <c r="D150" s="205" t="s">
        <v>187</v>
      </c>
      <c r="E150" s="206" t="s">
        <v>3705</v>
      </c>
      <c r="F150" s="207" t="s">
        <v>3706</v>
      </c>
      <c r="G150" s="208" t="s">
        <v>2135</v>
      </c>
      <c r="H150" s="209">
        <v>1</v>
      </c>
      <c r="I150" s="210"/>
      <c r="J150" s="211">
        <f t="shared" si="30"/>
        <v>0</v>
      </c>
      <c r="K150" s="207" t="s">
        <v>35</v>
      </c>
      <c r="L150" s="64"/>
      <c r="M150" s="212" t="s">
        <v>35</v>
      </c>
      <c r="N150" s="213" t="s">
        <v>50</v>
      </c>
      <c r="O150" s="45"/>
      <c r="P150" s="214">
        <f t="shared" si="31"/>
        <v>0</v>
      </c>
      <c r="Q150" s="214">
        <v>0</v>
      </c>
      <c r="R150" s="214">
        <f t="shared" si="32"/>
        <v>0</v>
      </c>
      <c r="S150" s="214">
        <v>0</v>
      </c>
      <c r="T150" s="215">
        <f t="shared" si="33"/>
        <v>0</v>
      </c>
      <c r="AR150" s="26" t="s">
        <v>192</v>
      </c>
      <c r="AT150" s="26" t="s">
        <v>187</v>
      </c>
      <c r="AU150" s="26" t="s">
        <v>24</v>
      </c>
      <c r="AY150" s="26" t="s">
        <v>185</v>
      </c>
      <c r="BE150" s="216">
        <f t="shared" si="34"/>
        <v>0</v>
      </c>
      <c r="BF150" s="216">
        <f t="shared" si="35"/>
        <v>0</v>
      </c>
      <c r="BG150" s="216">
        <f t="shared" si="36"/>
        <v>0</v>
      </c>
      <c r="BH150" s="216">
        <f t="shared" si="37"/>
        <v>0</v>
      </c>
      <c r="BI150" s="216">
        <f t="shared" si="38"/>
        <v>0</v>
      </c>
      <c r="BJ150" s="26" t="s">
        <v>24</v>
      </c>
      <c r="BK150" s="216">
        <f t="shared" si="39"/>
        <v>0</v>
      </c>
      <c r="BL150" s="26" t="s">
        <v>192</v>
      </c>
      <c r="BM150" s="26" t="s">
        <v>967</v>
      </c>
    </row>
    <row r="151" spans="2:65" s="1" customFormat="1" ht="22.5" customHeight="1">
      <c r="B151" s="44"/>
      <c r="C151" s="205" t="s">
        <v>632</v>
      </c>
      <c r="D151" s="205" t="s">
        <v>187</v>
      </c>
      <c r="E151" s="206" t="s">
        <v>3707</v>
      </c>
      <c r="F151" s="207" t="s">
        <v>3708</v>
      </c>
      <c r="G151" s="208" t="s">
        <v>302</v>
      </c>
      <c r="H151" s="209">
        <v>1</v>
      </c>
      <c r="I151" s="210"/>
      <c r="J151" s="211">
        <f t="shared" si="30"/>
        <v>0</v>
      </c>
      <c r="K151" s="207" t="s">
        <v>35</v>
      </c>
      <c r="L151" s="64"/>
      <c r="M151" s="212" t="s">
        <v>35</v>
      </c>
      <c r="N151" s="213" t="s">
        <v>50</v>
      </c>
      <c r="O151" s="45"/>
      <c r="P151" s="214">
        <f t="shared" si="31"/>
        <v>0</v>
      </c>
      <c r="Q151" s="214">
        <v>0.46156000000000003</v>
      </c>
      <c r="R151" s="214">
        <f t="shared" si="32"/>
        <v>0.46156000000000003</v>
      </c>
      <c r="S151" s="214">
        <v>0</v>
      </c>
      <c r="T151" s="215">
        <f t="shared" si="33"/>
        <v>0</v>
      </c>
      <c r="AR151" s="26" t="s">
        <v>192</v>
      </c>
      <c r="AT151" s="26" t="s">
        <v>187</v>
      </c>
      <c r="AU151" s="26" t="s">
        <v>24</v>
      </c>
      <c r="AY151" s="26" t="s">
        <v>185</v>
      </c>
      <c r="BE151" s="216">
        <f t="shared" si="34"/>
        <v>0</v>
      </c>
      <c r="BF151" s="216">
        <f t="shared" si="35"/>
        <v>0</v>
      </c>
      <c r="BG151" s="216">
        <f t="shared" si="36"/>
        <v>0</v>
      </c>
      <c r="BH151" s="216">
        <f t="shared" si="37"/>
        <v>0</v>
      </c>
      <c r="BI151" s="216">
        <f t="shared" si="38"/>
        <v>0</v>
      </c>
      <c r="BJ151" s="26" t="s">
        <v>24</v>
      </c>
      <c r="BK151" s="216">
        <f t="shared" si="39"/>
        <v>0</v>
      </c>
      <c r="BL151" s="26" t="s">
        <v>192</v>
      </c>
      <c r="BM151" s="26" t="s">
        <v>978</v>
      </c>
    </row>
    <row r="152" spans="2:65" s="1" customFormat="1" ht="22.5" customHeight="1">
      <c r="B152" s="44"/>
      <c r="C152" s="205" t="s">
        <v>638</v>
      </c>
      <c r="D152" s="205" t="s">
        <v>187</v>
      </c>
      <c r="E152" s="206" t="s">
        <v>3709</v>
      </c>
      <c r="F152" s="207" t="s">
        <v>3710</v>
      </c>
      <c r="G152" s="208" t="s">
        <v>3446</v>
      </c>
      <c r="H152" s="209">
        <v>1</v>
      </c>
      <c r="I152" s="210"/>
      <c r="J152" s="211">
        <f t="shared" si="30"/>
        <v>0</v>
      </c>
      <c r="K152" s="207" t="s">
        <v>35</v>
      </c>
      <c r="L152" s="64"/>
      <c r="M152" s="212" t="s">
        <v>35</v>
      </c>
      <c r="N152" s="213" t="s">
        <v>50</v>
      </c>
      <c r="O152" s="45"/>
      <c r="P152" s="214">
        <f t="shared" si="31"/>
        <v>0</v>
      </c>
      <c r="Q152" s="214">
        <v>0.52059999999999995</v>
      </c>
      <c r="R152" s="214">
        <f t="shared" si="32"/>
        <v>0.52059999999999995</v>
      </c>
      <c r="S152" s="214">
        <v>0</v>
      </c>
      <c r="T152" s="215">
        <f t="shared" si="33"/>
        <v>0</v>
      </c>
      <c r="AR152" s="26" t="s">
        <v>192</v>
      </c>
      <c r="AT152" s="26" t="s">
        <v>187</v>
      </c>
      <c r="AU152" s="26" t="s">
        <v>24</v>
      </c>
      <c r="AY152" s="26" t="s">
        <v>185</v>
      </c>
      <c r="BE152" s="216">
        <f t="shared" si="34"/>
        <v>0</v>
      </c>
      <c r="BF152" s="216">
        <f t="shared" si="35"/>
        <v>0</v>
      </c>
      <c r="BG152" s="216">
        <f t="shared" si="36"/>
        <v>0</v>
      </c>
      <c r="BH152" s="216">
        <f t="shared" si="37"/>
        <v>0</v>
      </c>
      <c r="BI152" s="216">
        <f t="shared" si="38"/>
        <v>0</v>
      </c>
      <c r="BJ152" s="26" t="s">
        <v>24</v>
      </c>
      <c r="BK152" s="216">
        <f t="shared" si="39"/>
        <v>0</v>
      </c>
      <c r="BL152" s="26" t="s">
        <v>192</v>
      </c>
      <c r="BM152" s="26" t="s">
        <v>32</v>
      </c>
    </row>
    <row r="153" spans="2:65" s="1" customFormat="1" ht="22.5" customHeight="1">
      <c r="B153" s="44"/>
      <c r="C153" s="205" t="s">
        <v>642</v>
      </c>
      <c r="D153" s="205" t="s">
        <v>187</v>
      </c>
      <c r="E153" s="206" t="s">
        <v>3711</v>
      </c>
      <c r="F153" s="207" t="s">
        <v>3712</v>
      </c>
      <c r="G153" s="208" t="s">
        <v>3446</v>
      </c>
      <c r="H153" s="209">
        <v>2</v>
      </c>
      <c r="I153" s="210"/>
      <c r="J153" s="211">
        <f t="shared" si="30"/>
        <v>0</v>
      </c>
      <c r="K153" s="207" t="s">
        <v>35</v>
      </c>
      <c r="L153" s="64"/>
      <c r="M153" s="212" t="s">
        <v>35</v>
      </c>
      <c r="N153" s="213" t="s">
        <v>50</v>
      </c>
      <c r="O153" s="45"/>
      <c r="P153" s="214">
        <f t="shared" si="31"/>
        <v>0</v>
      </c>
      <c r="Q153" s="214">
        <v>0.42187999999999998</v>
      </c>
      <c r="R153" s="214">
        <f t="shared" si="32"/>
        <v>0.84375999999999995</v>
      </c>
      <c r="S153" s="214">
        <v>0</v>
      </c>
      <c r="T153" s="215">
        <f t="shared" si="33"/>
        <v>0</v>
      </c>
      <c r="AR153" s="26" t="s">
        <v>192</v>
      </c>
      <c r="AT153" s="26" t="s">
        <v>187</v>
      </c>
      <c r="AU153" s="26" t="s">
        <v>24</v>
      </c>
      <c r="AY153" s="26" t="s">
        <v>185</v>
      </c>
      <c r="BE153" s="216">
        <f t="shared" si="34"/>
        <v>0</v>
      </c>
      <c r="BF153" s="216">
        <f t="shared" si="35"/>
        <v>0</v>
      </c>
      <c r="BG153" s="216">
        <f t="shared" si="36"/>
        <v>0</v>
      </c>
      <c r="BH153" s="216">
        <f t="shared" si="37"/>
        <v>0</v>
      </c>
      <c r="BI153" s="216">
        <f t="shared" si="38"/>
        <v>0</v>
      </c>
      <c r="BJ153" s="26" t="s">
        <v>24</v>
      </c>
      <c r="BK153" s="216">
        <f t="shared" si="39"/>
        <v>0</v>
      </c>
      <c r="BL153" s="26" t="s">
        <v>192</v>
      </c>
      <c r="BM153" s="26" t="s">
        <v>1008</v>
      </c>
    </row>
    <row r="154" spans="2:65" s="11" customFormat="1" ht="37.35" customHeight="1">
      <c r="B154" s="188"/>
      <c r="C154" s="189"/>
      <c r="D154" s="202" t="s">
        <v>78</v>
      </c>
      <c r="E154" s="287" t="s">
        <v>958</v>
      </c>
      <c r="F154" s="287" t="s">
        <v>3713</v>
      </c>
      <c r="G154" s="189"/>
      <c r="H154" s="189"/>
      <c r="I154" s="192"/>
      <c r="J154" s="288">
        <f>BK154</f>
        <v>0</v>
      </c>
      <c r="K154" s="189"/>
      <c r="L154" s="194"/>
      <c r="M154" s="195"/>
      <c r="N154" s="196"/>
      <c r="O154" s="196"/>
      <c r="P154" s="197">
        <f>SUM(P155:P157)</f>
        <v>0</v>
      </c>
      <c r="Q154" s="196"/>
      <c r="R154" s="197">
        <f>SUM(R155:R157)</f>
        <v>0</v>
      </c>
      <c r="S154" s="196"/>
      <c r="T154" s="198">
        <f>SUM(T155:T157)</f>
        <v>0</v>
      </c>
      <c r="AR154" s="199" t="s">
        <v>24</v>
      </c>
      <c r="AT154" s="200" t="s">
        <v>78</v>
      </c>
      <c r="AU154" s="200" t="s">
        <v>79</v>
      </c>
      <c r="AY154" s="199" t="s">
        <v>185</v>
      </c>
      <c r="BK154" s="201">
        <f>SUM(BK155:BK157)</f>
        <v>0</v>
      </c>
    </row>
    <row r="155" spans="2:65" s="1" customFormat="1" ht="22.5" customHeight="1">
      <c r="B155" s="44"/>
      <c r="C155" s="205" t="s">
        <v>647</v>
      </c>
      <c r="D155" s="205" t="s">
        <v>187</v>
      </c>
      <c r="E155" s="206" t="s">
        <v>3714</v>
      </c>
      <c r="F155" s="207" t="s">
        <v>3715</v>
      </c>
      <c r="G155" s="208" t="s">
        <v>3716</v>
      </c>
      <c r="H155" s="209">
        <v>1</v>
      </c>
      <c r="I155" s="210"/>
      <c r="J155" s="211">
        <f>ROUND(I155*H155,2)</f>
        <v>0</v>
      </c>
      <c r="K155" s="207" t="s">
        <v>35</v>
      </c>
      <c r="L155" s="64"/>
      <c r="M155" s="212" t="s">
        <v>35</v>
      </c>
      <c r="N155" s="213" t="s">
        <v>50</v>
      </c>
      <c r="O155" s="45"/>
      <c r="P155" s="214">
        <f>O155*H155</f>
        <v>0</v>
      </c>
      <c r="Q155" s="214">
        <v>0</v>
      </c>
      <c r="R155" s="214">
        <f>Q155*H155</f>
        <v>0</v>
      </c>
      <c r="S155" s="214">
        <v>0</v>
      </c>
      <c r="T155" s="215">
        <f>S155*H155</f>
        <v>0</v>
      </c>
      <c r="AR155" s="26" t="s">
        <v>192</v>
      </c>
      <c r="AT155" s="26" t="s">
        <v>187</v>
      </c>
      <c r="AU155" s="26" t="s">
        <v>24</v>
      </c>
      <c r="AY155" s="26" t="s">
        <v>185</v>
      </c>
      <c r="BE155" s="216">
        <f>IF(N155="základní",J155,0)</f>
        <v>0</v>
      </c>
      <c r="BF155" s="216">
        <f>IF(N155="snížená",J155,0)</f>
        <v>0</v>
      </c>
      <c r="BG155" s="216">
        <f>IF(N155="zákl. přenesená",J155,0)</f>
        <v>0</v>
      </c>
      <c r="BH155" s="216">
        <f>IF(N155="sníž. přenesená",J155,0)</f>
        <v>0</v>
      </c>
      <c r="BI155" s="216">
        <f>IF(N155="nulová",J155,0)</f>
        <v>0</v>
      </c>
      <c r="BJ155" s="26" t="s">
        <v>24</v>
      </c>
      <c r="BK155" s="216">
        <f>ROUND(I155*H155,2)</f>
        <v>0</v>
      </c>
      <c r="BL155" s="26" t="s">
        <v>192</v>
      </c>
      <c r="BM155" s="26" t="s">
        <v>1019</v>
      </c>
    </row>
    <row r="156" spans="2:65" s="1" customFormat="1" ht="22.5" customHeight="1">
      <c r="B156" s="44"/>
      <c r="C156" s="205" t="s">
        <v>659</v>
      </c>
      <c r="D156" s="205" t="s">
        <v>187</v>
      </c>
      <c r="E156" s="206" t="s">
        <v>3717</v>
      </c>
      <c r="F156" s="207" t="s">
        <v>3718</v>
      </c>
      <c r="G156" s="208" t="s">
        <v>2135</v>
      </c>
      <c r="H156" s="209">
        <v>1</v>
      </c>
      <c r="I156" s="210"/>
      <c r="J156" s="211">
        <f>ROUND(I156*H156,2)</f>
        <v>0</v>
      </c>
      <c r="K156" s="207" t="s">
        <v>35</v>
      </c>
      <c r="L156" s="64"/>
      <c r="M156" s="212" t="s">
        <v>35</v>
      </c>
      <c r="N156" s="213" t="s">
        <v>50</v>
      </c>
      <c r="O156" s="45"/>
      <c r="P156" s="214">
        <f>O156*H156</f>
        <v>0</v>
      </c>
      <c r="Q156" s="214">
        <v>0</v>
      </c>
      <c r="R156" s="214">
        <f>Q156*H156</f>
        <v>0</v>
      </c>
      <c r="S156" s="214">
        <v>0</v>
      </c>
      <c r="T156" s="215">
        <f>S156*H156</f>
        <v>0</v>
      </c>
      <c r="AR156" s="26" t="s">
        <v>192</v>
      </c>
      <c r="AT156" s="26" t="s">
        <v>187</v>
      </c>
      <c r="AU156" s="26" t="s">
        <v>24</v>
      </c>
      <c r="AY156" s="26" t="s">
        <v>185</v>
      </c>
      <c r="BE156" s="216">
        <f>IF(N156="základní",J156,0)</f>
        <v>0</v>
      </c>
      <c r="BF156" s="216">
        <f>IF(N156="snížená",J156,0)</f>
        <v>0</v>
      </c>
      <c r="BG156" s="216">
        <f>IF(N156="zákl. přenesená",J156,0)</f>
        <v>0</v>
      </c>
      <c r="BH156" s="216">
        <f>IF(N156="sníž. přenesená",J156,0)</f>
        <v>0</v>
      </c>
      <c r="BI156" s="216">
        <f>IF(N156="nulová",J156,0)</f>
        <v>0</v>
      </c>
      <c r="BJ156" s="26" t="s">
        <v>24</v>
      </c>
      <c r="BK156" s="216">
        <f>ROUND(I156*H156,2)</f>
        <v>0</v>
      </c>
      <c r="BL156" s="26" t="s">
        <v>192</v>
      </c>
      <c r="BM156" s="26" t="s">
        <v>1037</v>
      </c>
    </row>
    <row r="157" spans="2:65" s="1" customFormat="1" ht="22.5" customHeight="1">
      <c r="B157" s="44"/>
      <c r="C157" s="205" t="s">
        <v>665</v>
      </c>
      <c r="D157" s="205" t="s">
        <v>187</v>
      </c>
      <c r="E157" s="206" t="s">
        <v>3719</v>
      </c>
      <c r="F157" s="207" t="s">
        <v>3720</v>
      </c>
      <c r="G157" s="208" t="s">
        <v>2135</v>
      </c>
      <c r="H157" s="209">
        <v>1</v>
      </c>
      <c r="I157" s="210"/>
      <c r="J157" s="211">
        <f>ROUND(I157*H157,2)</f>
        <v>0</v>
      </c>
      <c r="K157" s="207" t="s">
        <v>35</v>
      </c>
      <c r="L157" s="64"/>
      <c r="M157" s="212" t="s">
        <v>35</v>
      </c>
      <c r="N157" s="213" t="s">
        <v>50</v>
      </c>
      <c r="O157" s="45"/>
      <c r="P157" s="214">
        <f>O157*H157</f>
        <v>0</v>
      </c>
      <c r="Q157" s="214">
        <v>0</v>
      </c>
      <c r="R157" s="214">
        <f>Q157*H157</f>
        <v>0</v>
      </c>
      <c r="S157" s="214">
        <v>0</v>
      </c>
      <c r="T157" s="215">
        <f>S157*H157</f>
        <v>0</v>
      </c>
      <c r="AR157" s="26" t="s">
        <v>192</v>
      </c>
      <c r="AT157" s="26" t="s">
        <v>187</v>
      </c>
      <c r="AU157" s="26" t="s">
        <v>24</v>
      </c>
      <c r="AY157" s="26" t="s">
        <v>185</v>
      </c>
      <c r="BE157" s="216">
        <f>IF(N157="základní",J157,0)</f>
        <v>0</v>
      </c>
      <c r="BF157" s="216">
        <f>IF(N157="snížená",J157,0)</f>
        <v>0</v>
      </c>
      <c r="BG157" s="216">
        <f>IF(N157="zákl. přenesená",J157,0)</f>
        <v>0</v>
      </c>
      <c r="BH157" s="216">
        <f>IF(N157="sníž. přenesená",J157,0)</f>
        <v>0</v>
      </c>
      <c r="BI157" s="216">
        <f>IF(N157="nulová",J157,0)</f>
        <v>0</v>
      </c>
      <c r="BJ157" s="26" t="s">
        <v>24</v>
      </c>
      <c r="BK157" s="216">
        <f>ROUND(I157*H157,2)</f>
        <v>0</v>
      </c>
      <c r="BL157" s="26" t="s">
        <v>192</v>
      </c>
      <c r="BM157" s="26" t="s">
        <v>1057</v>
      </c>
    </row>
    <row r="158" spans="2:65" s="11" customFormat="1" ht="37.35" customHeight="1">
      <c r="B158" s="188"/>
      <c r="C158" s="189"/>
      <c r="D158" s="190" t="s">
        <v>78</v>
      </c>
      <c r="E158" s="191" t="s">
        <v>967</v>
      </c>
      <c r="F158" s="191" t="s">
        <v>3721</v>
      </c>
      <c r="G158" s="189"/>
      <c r="H158" s="189"/>
      <c r="I158" s="192"/>
      <c r="J158" s="193">
        <f>BK158</f>
        <v>0</v>
      </c>
      <c r="K158" s="189"/>
      <c r="L158" s="194"/>
      <c r="M158" s="195"/>
      <c r="N158" s="196"/>
      <c r="O158" s="196"/>
      <c r="P158" s="197">
        <v>0</v>
      </c>
      <c r="Q158" s="196"/>
      <c r="R158" s="197">
        <v>0</v>
      </c>
      <c r="S158" s="196"/>
      <c r="T158" s="198">
        <v>0</v>
      </c>
      <c r="AR158" s="199" t="s">
        <v>24</v>
      </c>
      <c r="AT158" s="200" t="s">
        <v>78</v>
      </c>
      <c r="AU158" s="200" t="s">
        <v>79</v>
      </c>
      <c r="AY158" s="199" t="s">
        <v>185</v>
      </c>
      <c r="BK158" s="201">
        <v>0</v>
      </c>
    </row>
    <row r="159" spans="2:65" s="11" customFormat="1" ht="24.95" customHeight="1">
      <c r="B159" s="188"/>
      <c r="C159" s="189"/>
      <c r="D159" s="202" t="s">
        <v>78</v>
      </c>
      <c r="E159" s="287" t="s">
        <v>2449</v>
      </c>
      <c r="F159" s="287" t="s">
        <v>35</v>
      </c>
      <c r="G159" s="189"/>
      <c r="H159" s="189"/>
      <c r="I159" s="192"/>
      <c r="J159" s="288">
        <f>BK159</f>
        <v>0</v>
      </c>
      <c r="K159" s="189"/>
      <c r="L159" s="194"/>
      <c r="M159" s="195"/>
      <c r="N159" s="196"/>
      <c r="O159" s="196"/>
      <c r="P159" s="197">
        <f>SUM(P160:P169)</f>
        <v>0</v>
      </c>
      <c r="Q159" s="196"/>
      <c r="R159" s="197">
        <f>SUM(R160:R169)</f>
        <v>13.984552000000001</v>
      </c>
      <c r="S159" s="196"/>
      <c r="T159" s="198">
        <f>SUM(T160:T169)</f>
        <v>0</v>
      </c>
      <c r="AR159" s="199" t="s">
        <v>24</v>
      </c>
      <c r="AT159" s="200" t="s">
        <v>78</v>
      </c>
      <c r="AU159" s="200" t="s">
        <v>79</v>
      </c>
      <c r="AY159" s="199" t="s">
        <v>185</v>
      </c>
      <c r="BK159" s="201">
        <f>SUM(BK160:BK169)</f>
        <v>0</v>
      </c>
    </row>
    <row r="160" spans="2:65" s="1" customFormat="1" ht="22.5" customHeight="1">
      <c r="B160" s="44"/>
      <c r="C160" s="205" t="s">
        <v>689</v>
      </c>
      <c r="D160" s="205" t="s">
        <v>187</v>
      </c>
      <c r="E160" s="206" t="s">
        <v>3722</v>
      </c>
      <c r="F160" s="207" t="s">
        <v>3723</v>
      </c>
      <c r="G160" s="208" t="s">
        <v>190</v>
      </c>
      <c r="H160" s="209">
        <v>62.22</v>
      </c>
      <c r="I160" s="210"/>
      <c r="J160" s="211">
        <f t="shared" ref="J160:J169" si="40">ROUND(I160*H160,2)</f>
        <v>0</v>
      </c>
      <c r="K160" s="207" t="s">
        <v>35</v>
      </c>
      <c r="L160" s="64"/>
      <c r="M160" s="212" t="s">
        <v>35</v>
      </c>
      <c r="N160" s="213" t="s">
        <v>50</v>
      </c>
      <c r="O160" s="45"/>
      <c r="P160" s="214">
        <f t="shared" ref="P160:P169" si="41">O160*H160</f>
        <v>0</v>
      </c>
      <c r="Q160" s="214">
        <v>0.13200000000000001</v>
      </c>
      <c r="R160" s="214">
        <f t="shared" ref="R160:R169" si="42">Q160*H160</f>
        <v>8.2130399999999995</v>
      </c>
      <c r="S160" s="214">
        <v>0</v>
      </c>
      <c r="T160" s="215">
        <f t="shared" ref="T160:T169" si="43">S160*H160</f>
        <v>0</v>
      </c>
      <c r="AR160" s="26" t="s">
        <v>192</v>
      </c>
      <c r="AT160" s="26" t="s">
        <v>187</v>
      </c>
      <c r="AU160" s="26" t="s">
        <v>24</v>
      </c>
      <c r="AY160" s="26" t="s">
        <v>185</v>
      </c>
      <c r="BE160" s="216">
        <f t="shared" ref="BE160:BE169" si="44">IF(N160="základní",J160,0)</f>
        <v>0</v>
      </c>
      <c r="BF160" s="216">
        <f t="shared" ref="BF160:BF169" si="45">IF(N160="snížená",J160,0)</f>
        <v>0</v>
      </c>
      <c r="BG160" s="216">
        <f t="shared" ref="BG160:BG169" si="46">IF(N160="zákl. přenesená",J160,0)</f>
        <v>0</v>
      </c>
      <c r="BH160" s="216">
        <f t="shared" ref="BH160:BH169" si="47">IF(N160="sníž. přenesená",J160,0)</f>
        <v>0</v>
      </c>
      <c r="BI160" s="216">
        <f t="shared" ref="BI160:BI169" si="48">IF(N160="nulová",J160,0)</f>
        <v>0</v>
      </c>
      <c r="BJ160" s="26" t="s">
        <v>24</v>
      </c>
      <c r="BK160" s="216">
        <f t="shared" ref="BK160:BK169" si="49">ROUND(I160*H160,2)</f>
        <v>0</v>
      </c>
      <c r="BL160" s="26" t="s">
        <v>192</v>
      </c>
      <c r="BM160" s="26" t="s">
        <v>1068</v>
      </c>
    </row>
    <row r="161" spans="2:65" s="1" customFormat="1" ht="22.5" customHeight="1">
      <c r="B161" s="44"/>
      <c r="C161" s="205" t="s">
        <v>693</v>
      </c>
      <c r="D161" s="205" t="s">
        <v>187</v>
      </c>
      <c r="E161" s="206" t="s">
        <v>3724</v>
      </c>
      <c r="F161" s="207" t="s">
        <v>3725</v>
      </c>
      <c r="G161" s="208" t="s">
        <v>190</v>
      </c>
      <c r="H161" s="209">
        <v>50.4</v>
      </c>
      <c r="I161" s="210"/>
      <c r="J161" s="211">
        <f t="shared" si="40"/>
        <v>0</v>
      </c>
      <c r="K161" s="207" t="s">
        <v>35</v>
      </c>
      <c r="L161" s="64"/>
      <c r="M161" s="212" t="s">
        <v>35</v>
      </c>
      <c r="N161" s="213" t="s">
        <v>50</v>
      </c>
      <c r="O161" s="45"/>
      <c r="P161" s="214">
        <f t="shared" si="41"/>
        <v>0</v>
      </c>
      <c r="Q161" s="214">
        <v>8.7999999999999995E-2</v>
      </c>
      <c r="R161" s="214">
        <f t="shared" si="42"/>
        <v>4.4352</v>
      </c>
      <c r="S161" s="214">
        <v>0</v>
      </c>
      <c r="T161" s="215">
        <f t="shared" si="43"/>
        <v>0</v>
      </c>
      <c r="AR161" s="26" t="s">
        <v>192</v>
      </c>
      <c r="AT161" s="26" t="s">
        <v>187</v>
      </c>
      <c r="AU161" s="26" t="s">
        <v>24</v>
      </c>
      <c r="AY161" s="26" t="s">
        <v>185</v>
      </c>
      <c r="BE161" s="216">
        <f t="shared" si="44"/>
        <v>0</v>
      </c>
      <c r="BF161" s="216">
        <f t="shared" si="45"/>
        <v>0</v>
      </c>
      <c r="BG161" s="216">
        <f t="shared" si="46"/>
        <v>0</v>
      </c>
      <c r="BH161" s="216">
        <f t="shared" si="47"/>
        <v>0</v>
      </c>
      <c r="BI161" s="216">
        <f t="shared" si="48"/>
        <v>0</v>
      </c>
      <c r="BJ161" s="26" t="s">
        <v>24</v>
      </c>
      <c r="BK161" s="216">
        <f t="shared" si="49"/>
        <v>0</v>
      </c>
      <c r="BL161" s="26" t="s">
        <v>192</v>
      </c>
      <c r="BM161" s="26" t="s">
        <v>1080</v>
      </c>
    </row>
    <row r="162" spans="2:65" s="1" customFormat="1" ht="22.5" customHeight="1">
      <c r="B162" s="44"/>
      <c r="C162" s="205" t="s">
        <v>698</v>
      </c>
      <c r="D162" s="205" t="s">
        <v>187</v>
      </c>
      <c r="E162" s="206" t="s">
        <v>3726</v>
      </c>
      <c r="F162" s="207" t="s">
        <v>3727</v>
      </c>
      <c r="G162" s="208" t="s">
        <v>201</v>
      </c>
      <c r="H162" s="209">
        <v>5.6159999999999997</v>
      </c>
      <c r="I162" s="210"/>
      <c r="J162" s="211">
        <f t="shared" si="40"/>
        <v>0</v>
      </c>
      <c r="K162" s="207" t="s">
        <v>35</v>
      </c>
      <c r="L162" s="64"/>
      <c r="M162" s="212" t="s">
        <v>35</v>
      </c>
      <c r="N162" s="213" t="s">
        <v>50</v>
      </c>
      <c r="O162" s="45"/>
      <c r="P162" s="214">
        <f t="shared" si="41"/>
        <v>0</v>
      </c>
      <c r="Q162" s="214">
        <v>0.13200000000000001</v>
      </c>
      <c r="R162" s="214">
        <f t="shared" si="42"/>
        <v>0.74131199999999997</v>
      </c>
      <c r="S162" s="214">
        <v>0</v>
      </c>
      <c r="T162" s="215">
        <f t="shared" si="43"/>
        <v>0</v>
      </c>
      <c r="AR162" s="26" t="s">
        <v>192</v>
      </c>
      <c r="AT162" s="26" t="s">
        <v>187</v>
      </c>
      <c r="AU162" s="26" t="s">
        <v>24</v>
      </c>
      <c r="AY162" s="26" t="s">
        <v>185</v>
      </c>
      <c r="BE162" s="216">
        <f t="shared" si="44"/>
        <v>0</v>
      </c>
      <c r="BF162" s="216">
        <f t="shared" si="45"/>
        <v>0</v>
      </c>
      <c r="BG162" s="216">
        <f t="shared" si="46"/>
        <v>0</v>
      </c>
      <c r="BH162" s="216">
        <f t="shared" si="47"/>
        <v>0</v>
      </c>
      <c r="BI162" s="216">
        <f t="shared" si="48"/>
        <v>0</v>
      </c>
      <c r="BJ162" s="26" t="s">
        <v>24</v>
      </c>
      <c r="BK162" s="216">
        <f t="shared" si="49"/>
        <v>0</v>
      </c>
      <c r="BL162" s="26" t="s">
        <v>192</v>
      </c>
      <c r="BM162" s="26" t="s">
        <v>1091</v>
      </c>
    </row>
    <row r="163" spans="2:65" s="1" customFormat="1" ht="22.5" customHeight="1">
      <c r="B163" s="44"/>
      <c r="C163" s="205" t="s">
        <v>705</v>
      </c>
      <c r="D163" s="205" t="s">
        <v>187</v>
      </c>
      <c r="E163" s="206" t="s">
        <v>3728</v>
      </c>
      <c r="F163" s="207" t="s">
        <v>3729</v>
      </c>
      <c r="G163" s="208" t="s">
        <v>302</v>
      </c>
      <c r="H163" s="209">
        <v>5</v>
      </c>
      <c r="I163" s="210"/>
      <c r="J163" s="211">
        <f t="shared" si="40"/>
        <v>0</v>
      </c>
      <c r="K163" s="207" t="s">
        <v>35</v>
      </c>
      <c r="L163" s="64"/>
      <c r="M163" s="212" t="s">
        <v>35</v>
      </c>
      <c r="N163" s="213" t="s">
        <v>50</v>
      </c>
      <c r="O163" s="45"/>
      <c r="P163" s="214">
        <f t="shared" si="41"/>
        <v>0</v>
      </c>
      <c r="Q163" s="214">
        <v>0.11899999999999999</v>
      </c>
      <c r="R163" s="214">
        <f t="shared" si="42"/>
        <v>0.59499999999999997</v>
      </c>
      <c r="S163" s="214">
        <v>0</v>
      </c>
      <c r="T163" s="215">
        <f t="shared" si="43"/>
        <v>0</v>
      </c>
      <c r="AR163" s="26" t="s">
        <v>192</v>
      </c>
      <c r="AT163" s="26" t="s">
        <v>187</v>
      </c>
      <c r="AU163" s="26" t="s">
        <v>24</v>
      </c>
      <c r="AY163" s="26" t="s">
        <v>185</v>
      </c>
      <c r="BE163" s="216">
        <f t="shared" si="44"/>
        <v>0</v>
      </c>
      <c r="BF163" s="216">
        <f t="shared" si="45"/>
        <v>0</v>
      </c>
      <c r="BG163" s="216">
        <f t="shared" si="46"/>
        <v>0</v>
      </c>
      <c r="BH163" s="216">
        <f t="shared" si="47"/>
        <v>0</v>
      </c>
      <c r="BI163" s="216">
        <f t="shared" si="48"/>
        <v>0</v>
      </c>
      <c r="BJ163" s="26" t="s">
        <v>24</v>
      </c>
      <c r="BK163" s="216">
        <f t="shared" si="49"/>
        <v>0</v>
      </c>
      <c r="BL163" s="26" t="s">
        <v>192</v>
      </c>
      <c r="BM163" s="26" t="s">
        <v>1102</v>
      </c>
    </row>
    <row r="164" spans="2:65" s="1" customFormat="1" ht="22.5" customHeight="1">
      <c r="B164" s="44"/>
      <c r="C164" s="205" t="s">
        <v>718</v>
      </c>
      <c r="D164" s="205" t="s">
        <v>187</v>
      </c>
      <c r="E164" s="206" t="s">
        <v>3730</v>
      </c>
      <c r="F164" s="207" t="s">
        <v>3731</v>
      </c>
      <c r="G164" s="208" t="s">
        <v>231</v>
      </c>
      <c r="H164" s="209">
        <v>13.984</v>
      </c>
      <c r="I164" s="210"/>
      <c r="J164" s="211">
        <f t="shared" si="40"/>
        <v>0</v>
      </c>
      <c r="K164" s="207" t="s">
        <v>35</v>
      </c>
      <c r="L164" s="64"/>
      <c r="M164" s="212" t="s">
        <v>35</v>
      </c>
      <c r="N164" s="213" t="s">
        <v>50</v>
      </c>
      <c r="O164" s="45"/>
      <c r="P164" s="214">
        <f t="shared" si="41"/>
        <v>0</v>
      </c>
      <c r="Q164" s="214">
        <v>0</v>
      </c>
      <c r="R164" s="214">
        <f t="shared" si="42"/>
        <v>0</v>
      </c>
      <c r="S164" s="214">
        <v>0</v>
      </c>
      <c r="T164" s="215">
        <f t="shared" si="43"/>
        <v>0</v>
      </c>
      <c r="AR164" s="26" t="s">
        <v>192</v>
      </c>
      <c r="AT164" s="26" t="s">
        <v>187</v>
      </c>
      <c r="AU164" s="26" t="s">
        <v>24</v>
      </c>
      <c r="AY164" s="26" t="s">
        <v>185</v>
      </c>
      <c r="BE164" s="216">
        <f t="shared" si="44"/>
        <v>0</v>
      </c>
      <c r="BF164" s="216">
        <f t="shared" si="45"/>
        <v>0</v>
      </c>
      <c r="BG164" s="216">
        <f t="shared" si="46"/>
        <v>0</v>
      </c>
      <c r="BH164" s="216">
        <f t="shared" si="47"/>
        <v>0</v>
      </c>
      <c r="BI164" s="216">
        <f t="shared" si="48"/>
        <v>0</v>
      </c>
      <c r="BJ164" s="26" t="s">
        <v>24</v>
      </c>
      <c r="BK164" s="216">
        <f t="shared" si="49"/>
        <v>0</v>
      </c>
      <c r="BL164" s="26" t="s">
        <v>192</v>
      </c>
      <c r="BM164" s="26" t="s">
        <v>1114</v>
      </c>
    </row>
    <row r="165" spans="2:65" s="1" customFormat="1" ht="22.5" customHeight="1">
      <c r="B165" s="44"/>
      <c r="C165" s="205" t="s">
        <v>723</v>
      </c>
      <c r="D165" s="205" t="s">
        <v>187</v>
      </c>
      <c r="E165" s="206" t="s">
        <v>3732</v>
      </c>
      <c r="F165" s="207" t="s">
        <v>3733</v>
      </c>
      <c r="G165" s="208" t="s">
        <v>231</v>
      </c>
      <c r="H165" s="209">
        <v>13.984</v>
      </c>
      <c r="I165" s="210"/>
      <c r="J165" s="211">
        <f t="shared" si="40"/>
        <v>0</v>
      </c>
      <c r="K165" s="207" t="s">
        <v>35</v>
      </c>
      <c r="L165" s="64"/>
      <c r="M165" s="212" t="s">
        <v>35</v>
      </c>
      <c r="N165" s="213" t="s">
        <v>50</v>
      </c>
      <c r="O165" s="45"/>
      <c r="P165" s="214">
        <f t="shared" si="41"/>
        <v>0</v>
      </c>
      <c r="Q165" s="214">
        <v>0</v>
      </c>
      <c r="R165" s="214">
        <f t="shared" si="42"/>
        <v>0</v>
      </c>
      <c r="S165" s="214">
        <v>0</v>
      </c>
      <c r="T165" s="215">
        <f t="shared" si="43"/>
        <v>0</v>
      </c>
      <c r="AR165" s="26" t="s">
        <v>192</v>
      </c>
      <c r="AT165" s="26" t="s">
        <v>187</v>
      </c>
      <c r="AU165" s="26" t="s">
        <v>24</v>
      </c>
      <c r="AY165" s="26" t="s">
        <v>185</v>
      </c>
      <c r="BE165" s="216">
        <f t="shared" si="44"/>
        <v>0</v>
      </c>
      <c r="BF165" s="216">
        <f t="shared" si="45"/>
        <v>0</v>
      </c>
      <c r="BG165" s="216">
        <f t="shared" si="46"/>
        <v>0</v>
      </c>
      <c r="BH165" s="216">
        <f t="shared" si="47"/>
        <v>0</v>
      </c>
      <c r="BI165" s="216">
        <f t="shared" si="48"/>
        <v>0</v>
      </c>
      <c r="BJ165" s="26" t="s">
        <v>24</v>
      </c>
      <c r="BK165" s="216">
        <f t="shared" si="49"/>
        <v>0</v>
      </c>
      <c r="BL165" s="26" t="s">
        <v>192</v>
      </c>
      <c r="BM165" s="26" t="s">
        <v>1125</v>
      </c>
    </row>
    <row r="166" spans="2:65" s="1" customFormat="1" ht="22.5" customHeight="1">
      <c r="B166" s="44"/>
      <c r="C166" s="205" t="s">
        <v>732</v>
      </c>
      <c r="D166" s="205" t="s">
        <v>187</v>
      </c>
      <c r="E166" s="206" t="s">
        <v>3734</v>
      </c>
      <c r="F166" s="207" t="s">
        <v>3735</v>
      </c>
      <c r="G166" s="208" t="s">
        <v>231</v>
      </c>
      <c r="H166" s="209">
        <v>69.92</v>
      </c>
      <c r="I166" s="210"/>
      <c r="J166" s="211">
        <f t="shared" si="40"/>
        <v>0</v>
      </c>
      <c r="K166" s="207" t="s">
        <v>35</v>
      </c>
      <c r="L166" s="64"/>
      <c r="M166" s="212" t="s">
        <v>35</v>
      </c>
      <c r="N166" s="213" t="s">
        <v>50</v>
      </c>
      <c r="O166" s="45"/>
      <c r="P166" s="214">
        <f t="shared" si="41"/>
        <v>0</v>
      </c>
      <c r="Q166" s="214">
        <v>0</v>
      </c>
      <c r="R166" s="214">
        <f t="shared" si="42"/>
        <v>0</v>
      </c>
      <c r="S166" s="214">
        <v>0</v>
      </c>
      <c r="T166" s="215">
        <f t="shared" si="43"/>
        <v>0</v>
      </c>
      <c r="AR166" s="26" t="s">
        <v>192</v>
      </c>
      <c r="AT166" s="26" t="s">
        <v>187</v>
      </c>
      <c r="AU166" s="26" t="s">
        <v>24</v>
      </c>
      <c r="AY166" s="26" t="s">
        <v>185</v>
      </c>
      <c r="BE166" s="216">
        <f t="shared" si="44"/>
        <v>0</v>
      </c>
      <c r="BF166" s="216">
        <f t="shared" si="45"/>
        <v>0</v>
      </c>
      <c r="BG166" s="216">
        <f t="shared" si="46"/>
        <v>0</v>
      </c>
      <c r="BH166" s="216">
        <f t="shared" si="47"/>
        <v>0</v>
      </c>
      <c r="BI166" s="216">
        <f t="shared" si="48"/>
        <v>0</v>
      </c>
      <c r="BJ166" s="26" t="s">
        <v>24</v>
      </c>
      <c r="BK166" s="216">
        <f t="shared" si="49"/>
        <v>0</v>
      </c>
      <c r="BL166" s="26" t="s">
        <v>192</v>
      </c>
      <c r="BM166" s="26" t="s">
        <v>1137</v>
      </c>
    </row>
    <row r="167" spans="2:65" s="1" customFormat="1" ht="22.5" customHeight="1">
      <c r="B167" s="44"/>
      <c r="C167" s="205" t="s">
        <v>738</v>
      </c>
      <c r="D167" s="205" t="s">
        <v>187</v>
      </c>
      <c r="E167" s="206" t="s">
        <v>3736</v>
      </c>
      <c r="F167" s="207" t="s">
        <v>3737</v>
      </c>
      <c r="G167" s="208" t="s">
        <v>231</v>
      </c>
      <c r="H167" s="209">
        <v>13.984</v>
      </c>
      <c r="I167" s="210"/>
      <c r="J167" s="211">
        <f t="shared" si="40"/>
        <v>0</v>
      </c>
      <c r="K167" s="207" t="s">
        <v>35</v>
      </c>
      <c r="L167" s="64"/>
      <c r="M167" s="212" t="s">
        <v>35</v>
      </c>
      <c r="N167" s="213" t="s">
        <v>50</v>
      </c>
      <c r="O167" s="45"/>
      <c r="P167" s="214">
        <f t="shared" si="41"/>
        <v>0</v>
      </c>
      <c r="Q167" s="214">
        <v>0</v>
      </c>
      <c r="R167" s="214">
        <f t="shared" si="42"/>
        <v>0</v>
      </c>
      <c r="S167" s="214">
        <v>0</v>
      </c>
      <c r="T167" s="215">
        <f t="shared" si="43"/>
        <v>0</v>
      </c>
      <c r="AR167" s="26" t="s">
        <v>192</v>
      </c>
      <c r="AT167" s="26" t="s">
        <v>187</v>
      </c>
      <c r="AU167" s="26" t="s">
        <v>24</v>
      </c>
      <c r="AY167" s="26" t="s">
        <v>185</v>
      </c>
      <c r="BE167" s="216">
        <f t="shared" si="44"/>
        <v>0</v>
      </c>
      <c r="BF167" s="216">
        <f t="shared" si="45"/>
        <v>0</v>
      </c>
      <c r="BG167" s="216">
        <f t="shared" si="46"/>
        <v>0</v>
      </c>
      <c r="BH167" s="216">
        <f t="shared" si="47"/>
        <v>0</v>
      </c>
      <c r="BI167" s="216">
        <f t="shared" si="48"/>
        <v>0</v>
      </c>
      <c r="BJ167" s="26" t="s">
        <v>24</v>
      </c>
      <c r="BK167" s="216">
        <f t="shared" si="49"/>
        <v>0</v>
      </c>
      <c r="BL167" s="26" t="s">
        <v>192</v>
      </c>
      <c r="BM167" s="26" t="s">
        <v>1160</v>
      </c>
    </row>
    <row r="168" spans="2:65" s="1" customFormat="1" ht="22.5" customHeight="1">
      <c r="B168" s="44"/>
      <c r="C168" s="205" t="s">
        <v>745</v>
      </c>
      <c r="D168" s="205" t="s">
        <v>187</v>
      </c>
      <c r="E168" s="206" t="s">
        <v>3738</v>
      </c>
      <c r="F168" s="207" t="s">
        <v>3739</v>
      </c>
      <c r="G168" s="208" t="s">
        <v>231</v>
      </c>
      <c r="H168" s="209">
        <v>69.92</v>
      </c>
      <c r="I168" s="210"/>
      <c r="J168" s="211">
        <f t="shared" si="40"/>
        <v>0</v>
      </c>
      <c r="K168" s="207" t="s">
        <v>35</v>
      </c>
      <c r="L168" s="64"/>
      <c r="M168" s="212" t="s">
        <v>35</v>
      </c>
      <c r="N168" s="213" t="s">
        <v>50</v>
      </c>
      <c r="O168" s="45"/>
      <c r="P168" s="214">
        <f t="shared" si="41"/>
        <v>0</v>
      </c>
      <c r="Q168" s="214">
        <v>0</v>
      </c>
      <c r="R168" s="214">
        <f t="shared" si="42"/>
        <v>0</v>
      </c>
      <c r="S168" s="214">
        <v>0</v>
      </c>
      <c r="T168" s="215">
        <f t="shared" si="43"/>
        <v>0</v>
      </c>
      <c r="AR168" s="26" t="s">
        <v>192</v>
      </c>
      <c r="AT168" s="26" t="s">
        <v>187</v>
      </c>
      <c r="AU168" s="26" t="s">
        <v>24</v>
      </c>
      <c r="AY168" s="26" t="s">
        <v>185</v>
      </c>
      <c r="BE168" s="216">
        <f t="shared" si="44"/>
        <v>0</v>
      </c>
      <c r="BF168" s="216">
        <f t="shared" si="45"/>
        <v>0</v>
      </c>
      <c r="BG168" s="216">
        <f t="shared" si="46"/>
        <v>0</v>
      </c>
      <c r="BH168" s="216">
        <f t="shared" si="47"/>
        <v>0</v>
      </c>
      <c r="BI168" s="216">
        <f t="shared" si="48"/>
        <v>0</v>
      </c>
      <c r="BJ168" s="26" t="s">
        <v>24</v>
      </c>
      <c r="BK168" s="216">
        <f t="shared" si="49"/>
        <v>0</v>
      </c>
      <c r="BL168" s="26" t="s">
        <v>192</v>
      </c>
      <c r="BM168" s="26" t="s">
        <v>1174</v>
      </c>
    </row>
    <row r="169" spans="2:65" s="1" customFormat="1" ht="22.5" customHeight="1">
      <c r="B169" s="44"/>
      <c r="C169" s="205" t="s">
        <v>750</v>
      </c>
      <c r="D169" s="205" t="s">
        <v>187</v>
      </c>
      <c r="E169" s="206" t="s">
        <v>3740</v>
      </c>
      <c r="F169" s="207" t="s">
        <v>3741</v>
      </c>
      <c r="G169" s="208" t="s">
        <v>3680</v>
      </c>
      <c r="H169" s="209">
        <v>13.984</v>
      </c>
      <c r="I169" s="210"/>
      <c r="J169" s="211">
        <f t="shared" si="40"/>
        <v>0</v>
      </c>
      <c r="K169" s="207" t="s">
        <v>35</v>
      </c>
      <c r="L169" s="64"/>
      <c r="M169" s="212" t="s">
        <v>35</v>
      </c>
      <c r="N169" s="213" t="s">
        <v>50</v>
      </c>
      <c r="O169" s="45"/>
      <c r="P169" s="214">
        <f t="shared" si="41"/>
        <v>0</v>
      </c>
      <c r="Q169" s="214">
        <v>0</v>
      </c>
      <c r="R169" s="214">
        <f t="shared" si="42"/>
        <v>0</v>
      </c>
      <c r="S169" s="214">
        <v>0</v>
      </c>
      <c r="T169" s="215">
        <f t="shared" si="43"/>
        <v>0</v>
      </c>
      <c r="AR169" s="26" t="s">
        <v>192</v>
      </c>
      <c r="AT169" s="26" t="s">
        <v>187</v>
      </c>
      <c r="AU169" s="26" t="s">
        <v>24</v>
      </c>
      <c r="AY169" s="26" t="s">
        <v>185</v>
      </c>
      <c r="BE169" s="216">
        <f t="shared" si="44"/>
        <v>0</v>
      </c>
      <c r="BF169" s="216">
        <f t="shared" si="45"/>
        <v>0</v>
      </c>
      <c r="BG169" s="216">
        <f t="shared" si="46"/>
        <v>0</v>
      </c>
      <c r="BH169" s="216">
        <f t="shared" si="47"/>
        <v>0</v>
      </c>
      <c r="BI169" s="216">
        <f t="shared" si="48"/>
        <v>0</v>
      </c>
      <c r="BJ169" s="26" t="s">
        <v>24</v>
      </c>
      <c r="BK169" s="216">
        <f t="shared" si="49"/>
        <v>0</v>
      </c>
      <c r="BL169" s="26" t="s">
        <v>192</v>
      </c>
      <c r="BM169" s="26" t="s">
        <v>1186</v>
      </c>
    </row>
    <row r="170" spans="2:65" s="11" customFormat="1" ht="37.35" customHeight="1">
      <c r="B170" s="188"/>
      <c r="C170" s="189"/>
      <c r="D170" s="202" t="s">
        <v>78</v>
      </c>
      <c r="E170" s="287" t="s">
        <v>991</v>
      </c>
      <c r="F170" s="287" t="s">
        <v>1159</v>
      </c>
      <c r="G170" s="189"/>
      <c r="H170" s="189"/>
      <c r="I170" s="192"/>
      <c r="J170" s="288">
        <f>BK170</f>
        <v>0</v>
      </c>
      <c r="K170" s="189"/>
      <c r="L170" s="194"/>
      <c r="M170" s="195"/>
      <c r="N170" s="196"/>
      <c r="O170" s="196"/>
      <c r="P170" s="197">
        <f>P171</f>
        <v>0</v>
      </c>
      <c r="Q170" s="196"/>
      <c r="R170" s="197">
        <f>R171</f>
        <v>0</v>
      </c>
      <c r="S170" s="196"/>
      <c r="T170" s="198">
        <f>T171</f>
        <v>0</v>
      </c>
      <c r="AR170" s="199" t="s">
        <v>24</v>
      </c>
      <c r="AT170" s="200" t="s">
        <v>78</v>
      </c>
      <c r="AU170" s="200" t="s">
        <v>79</v>
      </c>
      <c r="AY170" s="199" t="s">
        <v>185</v>
      </c>
      <c r="BK170" s="201">
        <f>BK171</f>
        <v>0</v>
      </c>
    </row>
    <row r="171" spans="2:65" s="1" customFormat="1" ht="22.5" customHeight="1">
      <c r="B171" s="44"/>
      <c r="C171" s="205" t="s">
        <v>757</v>
      </c>
      <c r="D171" s="205" t="s">
        <v>187</v>
      </c>
      <c r="E171" s="206" t="s">
        <v>3742</v>
      </c>
      <c r="F171" s="207" t="s">
        <v>3743</v>
      </c>
      <c r="G171" s="208" t="s">
        <v>231</v>
      </c>
      <c r="H171" s="209">
        <v>32.619999999999997</v>
      </c>
      <c r="I171" s="210"/>
      <c r="J171" s="211">
        <f>ROUND(I171*H171,2)</f>
        <v>0</v>
      </c>
      <c r="K171" s="207" t="s">
        <v>35</v>
      </c>
      <c r="L171" s="64"/>
      <c r="M171" s="212" t="s">
        <v>35</v>
      </c>
      <c r="N171" s="289" t="s">
        <v>50</v>
      </c>
      <c r="O171" s="283"/>
      <c r="P171" s="290">
        <f>O171*H171</f>
        <v>0</v>
      </c>
      <c r="Q171" s="290">
        <v>0</v>
      </c>
      <c r="R171" s="290">
        <f>Q171*H171</f>
        <v>0</v>
      </c>
      <c r="S171" s="290">
        <v>0</v>
      </c>
      <c r="T171" s="291">
        <f>S171*H171</f>
        <v>0</v>
      </c>
      <c r="AR171" s="26" t="s">
        <v>192</v>
      </c>
      <c r="AT171" s="26" t="s">
        <v>187</v>
      </c>
      <c r="AU171" s="26" t="s">
        <v>24</v>
      </c>
      <c r="AY171" s="26" t="s">
        <v>185</v>
      </c>
      <c r="BE171" s="216">
        <f>IF(N171="základní",J171,0)</f>
        <v>0</v>
      </c>
      <c r="BF171" s="216">
        <f>IF(N171="snížená",J171,0)</f>
        <v>0</v>
      </c>
      <c r="BG171" s="216">
        <f>IF(N171="zákl. přenesená",J171,0)</f>
        <v>0</v>
      </c>
      <c r="BH171" s="216">
        <f>IF(N171="sníž. přenesená",J171,0)</f>
        <v>0</v>
      </c>
      <c r="BI171" s="216">
        <f>IF(N171="nulová",J171,0)</f>
        <v>0</v>
      </c>
      <c r="BJ171" s="26" t="s">
        <v>24</v>
      </c>
      <c r="BK171" s="216">
        <f>ROUND(I171*H171,2)</f>
        <v>0</v>
      </c>
      <c r="BL171" s="26" t="s">
        <v>192</v>
      </c>
      <c r="BM171" s="26" t="s">
        <v>1195</v>
      </c>
    </row>
    <row r="172" spans="2:65" s="1" customFormat="1" ht="6.95" customHeight="1">
      <c r="B172" s="59"/>
      <c r="C172" s="60"/>
      <c r="D172" s="60"/>
      <c r="E172" s="60"/>
      <c r="F172" s="60"/>
      <c r="G172" s="60"/>
      <c r="H172" s="60"/>
      <c r="I172" s="151"/>
      <c r="J172" s="60"/>
      <c r="K172" s="60"/>
      <c r="L172" s="64"/>
    </row>
  </sheetData>
  <sheetProtection password="CC35" sheet="1" objects="1" scenarios="1" formatCells="0" formatColumns="0" formatRows="0" sort="0" autoFilter="0"/>
  <autoFilter ref="C93:K171"/>
  <mergeCells count="12">
    <mergeCell ref="G1:H1"/>
    <mergeCell ref="L2:V2"/>
    <mergeCell ref="E49:H49"/>
    <mergeCell ref="E51:H51"/>
    <mergeCell ref="E82:H82"/>
    <mergeCell ref="E84:H84"/>
    <mergeCell ref="E86:H86"/>
    <mergeCell ref="E7:H7"/>
    <mergeCell ref="E9:H9"/>
    <mergeCell ref="E11:H11"/>
    <mergeCell ref="E26:H26"/>
    <mergeCell ref="E47:H47"/>
  </mergeCells>
  <hyperlinks>
    <hyperlink ref="F1:G1" location="C2" display="1) Krycí list soupisu"/>
    <hyperlink ref="G1:H1" location="C58" display="2) Rekapitulace"/>
    <hyperlink ref="J1" location="C9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BR152"/>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127</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s="1" customFormat="1">
      <c r="B8" s="44"/>
      <c r="C8" s="45"/>
      <c r="D8" s="39" t="s">
        <v>134</v>
      </c>
      <c r="E8" s="45"/>
      <c r="F8" s="45"/>
      <c r="G8" s="45"/>
      <c r="H8" s="45"/>
      <c r="I8" s="130"/>
      <c r="J8" s="45"/>
      <c r="K8" s="48"/>
    </row>
    <row r="9" spans="1:70" s="1" customFormat="1" ht="36.950000000000003" customHeight="1">
      <c r="B9" s="44"/>
      <c r="C9" s="45"/>
      <c r="D9" s="45"/>
      <c r="E9" s="435" t="s">
        <v>3744</v>
      </c>
      <c r="F9" s="436"/>
      <c r="G9" s="436"/>
      <c r="H9" s="436"/>
      <c r="I9" s="130"/>
      <c r="J9" s="45"/>
      <c r="K9" s="48"/>
    </row>
    <row r="10" spans="1:70" s="1" customFormat="1" ht="13.5">
      <c r="B10" s="44"/>
      <c r="C10" s="45"/>
      <c r="D10" s="45"/>
      <c r="E10" s="45"/>
      <c r="F10" s="45"/>
      <c r="G10" s="45"/>
      <c r="H10" s="45"/>
      <c r="I10" s="130"/>
      <c r="J10" s="45"/>
      <c r="K10" s="48"/>
    </row>
    <row r="11" spans="1:70" s="1" customFormat="1" ht="14.45" customHeight="1">
      <c r="B11" s="44"/>
      <c r="C11" s="45"/>
      <c r="D11" s="39" t="s">
        <v>21</v>
      </c>
      <c r="E11" s="45"/>
      <c r="F11" s="37" t="s">
        <v>35</v>
      </c>
      <c r="G11" s="45"/>
      <c r="H11" s="45"/>
      <c r="I11" s="131" t="s">
        <v>23</v>
      </c>
      <c r="J11" s="37" t="s">
        <v>35</v>
      </c>
      <c r="K11" s="48"/>
    </row>
    <row r="12" spans="1:70" s="1" customFormat="1" ht="14.45" customHeight="1">
      <c r="B12" s="44"/>
      <c r="C12" s="45"/>
      <c r="D12" s="39" t="s">
        <v>25</v>
      </c>
      <c r="E12" s="45"/>
      <c r="F12" s="37" t="s">
        <v>26</v>
      </c>
      <c r="G12" s="45"/>
      <c r="H12" s="45"/>
      <c r="I12" s="131" t="s">
        <v>27</v>
      </c>
      <c r="J12" s="132" t="str">
        <f>'Rekapitulace stavby'!AN8</f>
        <v>10.5.2017</v>
      </c>
      <c r="K12" s="48"/>
    </row>
    <row r="13" spans="1:70" s="1" customFormat="1" ht="10.9" customHeight="1">
      <c r="B13" s="44"/>
      <c r="C13" s="45"/>
      <c r="D13" s="45"/>
      <c r="E13" s="45"/>
      <c r="F13" s="45"/>
      <c r="G13" s="45"/>
      <c r="H13" s="45"/>
      <c r="I13" s="130"/>
      <c r="J13" s="45"/>
      <c r="K13" s="48"/>
    </row>
    <row r="14" spans="1:70" s="1" customFormat="1" ht="14.45" customHeight="1">
      <c r="B14" s="44"/>
      <c r="C14" s="45"/>
      <c r="D14" s="39" t="s">
        <v>33</v>
      </c>
      <c r="E14" s="45"/>
      <c r="F14" s="45"/>
      <c r="G14" s="45"/>
      <c r="H14" s="45"/>
      <c r="I14" s="131" t="s">
        <v>34</v>
      </c>
      <c r="J14" s="37" t="str">
        <f>IF('Rekapitulace stavby'!AN10="","",'Rekapitulace stavby'!AN10)</f>
        <v/>
      </c>
      <c r="K14" s="48"/>
    </row>
    <row r="15" spans="1:70" s="1" customFormat="1" ht="18" customHeight="1">
      <c r="B15" s="44"/>
      <c r="C15" s="45"/>
      <c r="D15" s="45"/>
      <c r="E15" s="37" t="str">
        <f>IF('Rekapitulace stavby'!E11="","",'Rekapitulace stavby'!E11)</f>
        <v xml:space="preserve"> </v>
      </c>
      <c r="F15" s="45"/>
      <c r="G15" s="45"/>
      <c r="H15" s="45"/>
      <c r="I15" s="131" t="s">
        <v>37</v>
      </c>
      <c r="J15" s="37" t="str">
        <f>IF('Rekapitulace stavby'!AN11="","",'Rekapitulace stavby'!AN11)</f>
        <v/>
      </c>
      <c r="K15" s="48"/>
    </row>
    <row r="16" spans="1:70" s="1" customFormat="1" ht="6.95" customHeight="1">
      <c r="B16" s="44"/>
      <c r="C16" s="45"/>
      <c r="D16" s="45"/>
      <c r="E16" s="45"/>
      <c r="F16" s="45"/>
      <c r="G16" s="45"/>
      <c r="H16" s="45"/>
      <c r="I16" s="130"/>
      <c r="J16" s="45"/>
      <c r="K16" s="48"/>
    </row>
    <row r="17" spans="2:11" s="1" customFormat="1" ht="14.45" customHeight="1">
      <c r="B17" s="44"/>
      <c r="C17" s="45"/>
      <c r="D17" s="39" t="s">
        <v>38</v>
      </c>
      <c r="E17" s="45"/>
      <c r="F17" s="45"/>
      <c r="G17" s="45"/>
      <c r="H17" s="45"/>
      <c r="I17" s="131" t="s">
        <v>34</v>
      </c>
      <c r="J17" s="37" t="str">
        <f>IF('Rekapitulace stavby'!AN13="Vyplň údaj","",IF('Rekapitulace stavby'!AN13="","",'Rekapitulace stavby'!AN13))</f>
        <v/>
      </c>
      <c r="K17" s="48"/>
    </row>
    <row r="18" spans="2:11" s="1" customFormat="1" ht="18" customHeight="1">
      <c r="B18" s="44"/>
      <c r="C18" s="45"/>
      <c r="D18" s="45"/>
      <c r="E18" s="37" t="str">
        <f>IF('Rekapitulace stavby'!E14="Vyplň údaj","",IF('Rekapitulace stavby'!E14="","",'Rekapitulace stavby'!E14))</f>
        <v/>
      </c>
      <c r="F18" s="45"/>
      <c r="G18" s="45"/>
      <c r="H18" s="45"/>
      <c r="I18" s="131" t="s">
        <v>37</v>
      </c>
      <c r="J18" s="37" t="str">
        <f>IF('Rekapitulace stavby'!AN14="Vyplň údaj","",IF('Rekapitulace stavby'!AN14="","",'Rekapitulace stavby'!AN14))</f>
        <v/>
      </c>
      <c r="K18" s="48"/>
    </row>
    <row r="19" spans="2:11" s="1" customFormat="1" ht="6.95" customHeight="1">
      <c r="B19" s="44"/>
      <c r="C19" s="45"/>
      <c r="D19" s="45"/>
      <c r="E19" s="45"/>
      <c r="F19" s="45"/>
      <c r="G19" s="45"/>
      <c r="H19" s="45"/>
      <c r="I19" s="130"/>
      <c r="J19" s="45"/>
      <c r="K19" s="48"/>
    </row>
    <row r="20" spans="2:11" s="1" customFormat="1" ht="14.45" customHeight="1">
      <c r="B20" s="44"/>
      <c r="C20" s="45"/>
      <c r="D20" s="39" t="s">
        <v>40</v>
      </c>
      <c r="E20" s="45"/>
      <c r="F20" s="45"/>
      <c r="G20" s="45"/>
      <c r="H20" s="45"/>
      <c r="I20" s="131" t="s">
        <v>34</v>
      </c>
      <c r="J20" s="37" t="s">
        <v>35</v>
      </c>
      <c r="K20" s="48"/>
    </row>
    <row r="21" spans="2:11" s="1" customFormat="1" ht="18" customHeight="1">
      <c r="B21" s="44"/>
      <c r="C21" s="45"/>
      <c r="D21" s="45"/>
      <c r="E21" s="37" t="s">
        <v>3745</v>
      </c>
      <c r="F21" s="45"/>
      <c r="G21" s="45"/>
      <c r="H21" s="45"/>
      <c r="I21" s="131" t="s">
        <v>37</v>
      </c>
      <c r="J21" s="37" t="s">
        <v>35</v>
      </c>
      <c r="K21" s="48"/>
    </row>
    <row r="22" spans="2:11" s="1" customFormat="1" ht="6.95" customHeight="1">
      <c r="B22" s="44"/>
      <c r="C22" s="45"/>
      <c r="D22" s="45"/>
      <c r="E22" s="45"/>
      <c r="F22" s="45"/>
      <c r="G22" s="45"/>
      <c r="H22" s="45"/>
      <c r="I22" s="130"/>
      <c r="J22" s="45"/>
      <c r="K22" s="48"/>
    </row>
    <row r="23" spans="2:11" s="1" customFormat="1" ht="14.45" customHeight="1">
      <c r="B23" s="44"/>
      <c r="C23" s="45"/>
      <c r="D23" s="39" t="s">
        <v>43</v>
      </c>
      <c r="E23" s="45"/>
      <c r="F23" s="45"/>
      <c r="G23" s="45"/>
      <c r="H23" s="45"/>
      <c r="I23" s="130"/>
      <c r="J23" s="45"/>
      <c r="K23" s="48"/>
    </row>
    <row r="24" spans="2:11" s="7" customFormat="1" ht="63" customHeight="1">
      <c r="B24" s="133"/>
      <c r="C24" s="134"/>
      <c r="D24" s="134"/>
      <c r="E24" s="397" t="s">
        <v>3746</v>
      </c>
      <c r="F24" s="397"/>
      <c r="G24" s="397"/>
      <c r="H24" s="397"/>
      <c r="I24" s="135"/>
      <c r="J24" s="134"/>
      <c r="K24" s="136"/>
    </row>
    <row r="25" spans="2:11" s="1" customFormat="1" ht="6.95" customHeight="1">
      <c r="B25" s="44"/>
      <c r="C25" s="45"/>
      <c r="D25" s="45"/>
      <c r="E25" s="45"/>
      <c r="F25" s="45"/>
      <c r="G25" s="45"/>
      <c r="H25" s="45"/>
      <c r="I25" s="130"/>
      <c r="J25" s="45"/>
      <c r="K25" s="48"/>
    </row>
    <row r="26" spans="2:11" s="1" customFormat="1" ht="6.95" customHeight="1">
      <c r="B26" s="44"/>
      <c r="C26" s="45"/>
      <c r="D26" s="88"/>
      <c r="E26" s="88"/>
      <c r="F26" s="88"/>
      <c r="G26" s="88"/>
      <c r="H26" s="88"/>
      <c r="I26" s="137"/>
      <c r="J26" s="88"/>
      <c r="K26" s="138"/>
    </row>
    <row r="27" spans="2:11" s="1" customFormat="1" ht="25.35" customHeight="1">
      <c r="B27" s="44"/>
      <c r="C27" s="45"/>
      <c r="D27" s="139" t="s">
        <v>45</v>
      </c>
      <c r="E27" s="45"/>
      <c r="F27" s="45"/>
      <c r="G27" s="45"/>
      <c r="H27" s="45"/>
      <c r="I27" s="130"/>
      <c r="J27" s="140">
        <f>ROUND(J83,2)</f>
        <v>0</v>
      </c>
      <c r="K27" s="48"/>
    </row>
    <row r="28" spans="2:11" s="1" customFormat="1" ht="6.95" customHeight="1">
      <c r="B28" s="44"/>
      <c r="C28" s="45"/>
      <c r="D28" s="88"/>
      <c r="E28" s="88"/>
      <c r="F28" s="88"/>
      <c r="G28" s="88"/>
      <c r="H28" s="88"/>
      <c r="I28" s="137"/>
      <c r="J28" s="88"/>
      <c r="K28" s="138"/>
    </row>
    <row r="29" spans="2:11" s="1" customFormat="1" ht="14.45" customHeight="1">
      <c r="B29" s="44"/>
      <c r="C29" s="45"/>
      <c r="D29" s="45"/>
      <c r="E29" s="45"/>
      <c r="F29" s="49" t="s">
        <v>47</v>
      </c>
      <c r="G29" s="45"/>
      <c r="H29" s="45"/>
      <c r="I29" s="141" t="s">
        <v>46</v>
      </c>
      <c r="J29" s="49" t="s">
        <v>48</v>
      </c>
      <c r="K29" s="48"/>
    </row>
    <row r="30" spans="2:11" s="1" customFormat="1" ht="14.45" customHeight="1">
      <c r="B30" s="44"/>
      <c r="C30" s="45"/>
      <c r="D30" s="52" t="s">
        <v>49</v>
      </c>
      <c r="E30" s="52" t="s">
        <v>50</v>
      </c>
      <c r="F30" s="142">
        <f>ROUND(SUM(BE83:BE151), 2)</f>
        <v>0</v>
      </c>
      <c r="G30" s="45"/>
      <c r="H30" s="45"/>
      <c r="I30" s="143">
        <v>0.21</v>
      </c>
      <c r="J30" s="142">
        <f>ROUND(ROUND((SUM(BE83:BE151)), 2)*I30, 2)</f>
        <v>0</v>
      </c>
      <c r="K30" s="48"/>
    </row>
    <row r="31" spans="2:11" s="1" customFormat="1" ht="14.45" customHeight="1">
      <c r="B31" s="44"/>
      <c r="C31" s="45"/>
      <c r="D31" s="45"/>
      <c r="E31" s="52" t="s">
        <v>51</v>
      </c>
      <c r="F31" s="142">
        <f>ROUND(SUM(BF83:BF151), 2)</f>
        <v>0</v>
      </c>
      <c r="G31" s="45"/>
      <c r="H31" s="45"/>
      <c r="I31" s="143">
        <v>0.15</v>
      </c>
      <c r="J31" s="142">
        <f>ROUND(ROUND((SUM(BF83:BF151)), 2)*I31, 2)</f>
        <v>0</v>
      </c>
      <c r="K31" s="48"/>
    </row>
    <row r="32" spans="2:11" s="1" customFormat="1" ht="14.45" hidden="1" customHeight="1">
      <c r="B32" s="44"/>
      <c r="C32" s="45"/>
      <c r="D32" s="45"/>
      <c r="E32" s="52" t="s">
        <v>52</v>
      </c>
      <c r="F32" s="142">
        <f>ROUND(SUM(BG83:BG151), 2)</f>
        <v>0</v>
      </c>
      <c r="G32" s="45"/>
      <c r="H32" s="45"/>
      <c r="I32" s="143">
        <v>0.21</v>
      </c>
      <c r="J32" s="142">
        <v>0</v>
      </c>
      <c r="K32" s="48"/>
    </row>
    <row r="33" spans="2:11" s="1" customFormat="1" ht="14.45" hidden="1" customHeight="1">
      <c r="B33" s="44"/>
      <c r="C33" s="45"/>
      <c r="D33" s="45"/>
      <c r="E33" s="52" t="s">
        <v>53</v>
      </c>
      <c r="F33" s="142">
        <f>ROUND(SUM(BH83:BH151), 2)</f>
        <v>0</v>
      </c>
      <c r="G33" s="45"/>
      <c r="H33" s="45"/>
      <c r="I33" s="143">
        <v>0.15</v>
      </c>
      <c r="J33" s="142">
        <v>0</v>
      </c>
      <c r="K33" s="48"/>
    </row>
    <row r="34" spans="2:11" s="1" customFormat="1" ht="14.45" hidden="1" customHeight="1">
      <c r="B34" s="44"/>
      <c r="C34" s="45"/>
      <c r="D34" s="45"/>
      <c r="E34" s="52" t="s">
        <v>54</v>
      </c>
      <c r="F34" s="142">
        <f>ROUND(SUM(BI83:BI151), 2)</f>
        <v>0</v>
      </c>
      <c r="G34" s="45"/>
      <c r="H34" s="45"/>
      <c r="I34" s="143">
        <v>0</v>
      </c>
      <c r="J34" s="142">
        <v>0</v>
      </c>
      <c r="K34" s="48"/>
    </row>
    <row r="35" spans="2:11" s="1" customFormat="1" ht="6.95" customHeight="1">
      <c r="B35" s="44"/>
      <c r="C35" s="45"/>
      <c r="D35" s="45"/>
      <c r="E35" s="45"/>
      <c r="F35" s="45"/>
      <c r="G35" s="45"/>
      <c r="H35" s="45"/>
      <c r="I35" s="130"/>
      <c r="J35" s="45"/>
      <c r="K35" s="48"/>
    </row>
    <row r="36" spans="2:11" s="1" customFormat="1" ht="25.35" customHeight="1">
      <c r="B36" s="44"/>
      <c r="C36" s="144"/>
      <c r="D36" s="145" t="s">
        <v>55</v>
      </c>
      <c r="E36" s="82"/>
      <c r="F36" s="82"/>
      <c r="G36" s="146" t="s">
        <v>56</v>
      </c>
      <c r="H36" s="147" t="s">
        <v>57</v>
      </c>
      <c r="I36" s="148"/>
      <c r="J36" s="149">
        <f>SUM(J27:J34)</f>
        <v>0</v>
      </c>
      <c r="K36" s="150"/>
    </row>
    <row r="37" spans="2:11" s="1" customFormat="1" ht="14.45" customHeight="1">
      <c r="B37" s="59"/>
      <c r="C37" s="60"/>
      <c r="D37" s="60"/>
      <c r="E37" s="60"/>
      <c r="F37" s="60"/>
      <c r="G37" s="60"/>
      <c r="H37" s="60"/>
      <c r="I37" s="151"/>
      <c r="J37" s="60"/>
      <c r="K37" s="61"/>
    </row>
    <row r="41" spans="2:11" s="1" customFormat="1" ht="6.95" customHeight="1">
      <c r="B41" s="152"/>
      <c r="C41" s="153"/>
      <c r="D41" s="153"/>
      <c r="E41" s="153"/>
      <c r="F41" s="153"/>
      <c r="G41" s="153"/>
      <c r="H41" s="153"/>
      <c r="I41" s="154"/>
      <c r="J41" s="153"/>
      <c r="K41" s="155"/>
    </row>
    <row r="42" spans="2:11" s="1" customFormat="1" ht="36.950000000000003" customHeight="1">
      <c r="B42" s="44"/>
      <c r="C42" s="32" t="s">
        <v>138</v>
      </c>
      <c r="D42" s="45"/>
      <c r="E42" s="45"/>
      <c r="F42" s="45"/>
      <c r="G42" s="45"/>
      <c r="H42" s="45"/>
      <c r="I42" s="130"/>
      <c r="J42" s="45"/>
      <c r="K42" s="48"/>
    </row>
    <row r="43" spans="2:11" s="1" customFormat="1" ht="6.95" customHeight="1">
      <c r="B43" s="44"/>
      <c r="C43" s="45"/>
      <c r="D43" s="45"/>
      <c r="E43" s="45"/>
      <c r="F43" s="45"/>
      <c r="G43" s="45"/>
      <c r="H43" s="45"/>
      <c r="I43" s="130"/>
      <c r="J43" s="45"/>
      <c r="K43" s="48"/>
    </row>
    <row r="44" spans="2:11" s="1" customFormat="1" ht="14.45" customHeight="1">
      <c r="B44" s="44"/>
      <c r="C44" s="39" t="s">
        <v>18</v>
      </c>
      <c r="D44" s="45"/>
      <c r="E44" s="45"/>
      <c r="F44" s="45"/>
      <c r="G44" s="45"/>
      <c r="H44" s="45"/>
      <c r="I44" s="130"/>
      <c r="J44" s="45"/>
      <c r="K44" s="48"/>
    </row>
    <row r="45" spans="2:11" s="1" customFormat="1" ht="22.5" customHeight="1">
      <c r="B45" s="44"/>
      <c r="C45" s="45"/>
      <c r="D45" s="45"/>
      <c r="E45" s="433" t="str">
        <f>E7</f>
        <v>Stavební úpravy spojené se změnou užívání zadní přistavěné části objektu - Chabařovice- DVZ</v>
      </c>
      <c r="F45" s="434"/>
      <c r="G45" s="434"/>
      <c r="H45" s="434"/>
      <c r="I45" s="130"/>
      <c r="J45" s="45"/>
      <c r="K45" s="48"/>
    </row>
    <row r="46" spans="2:11" s="1" customFormat="1" ht="14.45" customHeight="1">
      <c r="B46" s="44"/>
      <c r="C46" s="39" t="s">
        <v>134</v>
      </c>
      <c r="D46" s="45"/>
      <c r="E46" s="45"/>
      <c r="F46" s="45"/>
      <c r="G46" s="45"/>
      <c r="H46" s="45"/>
      <c r="I46" s="130"/>
      <c r="J46" s="45"/>
      <c r="K46" s="48"/>
    </row>
    <row r="47" spans="2:11" s="1" customFormat="1" ht="23.25" customHeight="1">
      <c r="B47" s="44"/>
      <c r="C47" s="45"/>
      <c r="D47" s="45"/>
      <c r="E47" s="435" t="str">
        <f>E9</f>
        <v>3 - SO 03 - Odstranění části stavby č.p.1 na p.p.č.88/1 a 88/2 - Chabařovice</v>
      </c>
      <c r="F47" s="436"/>
      <c r="G47" s="436"/>
      <c r="H47" s="436"/>
      <c r="I47" s="130"/>
      <c r="J47" s="45"/>
      <c r="K47" s="48"/>
    </row>
    <row r="48" spans="2:11" s="1" customFormat="1" ht="6.95" customHeight="1">
      <c r="B48" s="44"/>
      <c r="C48" s="45"/>
      <c r="D48" s="45"/>
      <c r="E48" s="45"/>
      <c r="F48" s="45"/>
      <c r="G48" s="45"/>
      <c r="H48" s="45"/>
      <c r="I48" s="130"/>
      <c r="J48" s="45"/>
      <c r="K48" s="48"/>
    </row>
    <row r="49" spans="2:47" s="1" customFormat="1" ht="18" customHeight="1">
      <c r="B49" s="44"/>
      <c r="C49" s="39" t="s">
        <v>25</v>
      </c>
      <c r="D49" s="45"/>
      <c r="E49" s="45"/>
      <c r="F49" s="37" t="str">
        <f>F12</f>
        <v>Chabařovice,Husovo náměstí 1</v>
      </c>
      <c r="G49" s="45"/>
      <c r="H49" s="45"/>
      <c r="I49" s="131" t="s">
        <v>27</v>
      </c>
      <c r="J49" s="132" t="str">
        <f>IF(J12="","",J12)</f>
        <v>10.5.2017</v>
      </c>
      <c r="K49" s="48"/>
    </row>
    <row r="50" spans="2:47" s="1" customFormat="1" ht="6.95" customHeight="1">
      <c r="B50" s="44"/>
      <c r="C50" s="45"/>
      <c r="D50" s="45"/>
      <c r="E50" s="45"/>
      <c r="F50" s="45"/>
      <c r="G50" s="45"/>
      <c r="H50" s="45"/>
      <c r="I50" s="130"/>
      <c r="J50" s="45"/>
      <c r="K50" s="48"/>
    </row>
    <row r="51" spans="2:47" s="1" customFormat="1">
      <c r="B51" s="44"/>
      <c r="C51" s="39" t="s">
        <v>33</v>
      </c>
      <c r="D51" s="45"/>
      <c r="E51" s="45"/>
      <c r="F51" s="37" t="str">
        <f>E15</f>
        <v xml:space="preserve"> </v>
      </c>
      <c r="G51" s="45"/>
      <c r="H51" s="45"/>
      <c r="I51" s="131" t="s">
        <v>40</v>
      </c>
      <c r="J51" s="37" t="str">
        <f>E21</f>
        <v>Jiří Hanzlík</v>
      </c>
      <c r="K51" s="48"/>
    </row>
    <row r="52" spans="2:47" s="1" customFormat="1" ht="14.45" customHeight="1">
      <c r="B52" s="44"/>
      <c r="C52" s="39" t="s">
        <v>38</v>
      </c>
      <c r="D52" s="45"/>
      <c r="E52" s="45"/>
      <c r="F52" s="37" t="str">
        <f>IF(E18="","",E18)</f>
        <v/>
      </c>
      <c r="G52" s="45"/>
      <c r="H52" s="45"/>
      <c r="I52" s="130"/>
      <c r="J52" s="45"/>
      <c r="K52" s="48"/>
    </row>
    <row r="53" spans="2:47" s="1" customFormat="1" ht="10.35" customHeight="1">
      <c r="B53" s="44"/>
      <c r="C53" s="45"/>
      <c r="D53" s="45"/>
      <c r="E53" s="45"/>
      <c r="F53" s="45"/>
      <c r="G53" s="45"/>
      <c r="H53" s="45"/>
      <c r="I53" s="130"/>
      <c r="J53" s="45"/>
      <c r="K53" s="48"/>
    </row>
    <row r="54" spans="2:47" s="1" customFormat="1" ht="29.25" customHeight="1">
      <c r="B54" s="44"/>
      <c r="C54" s="156" t="s">
        <v>139</v>
      </c>
      <c r="D54" s="144"/>
      <c r="E54" s="144"/>
      <c r="F54" s="144"/>
      <c r="G54" s="144"/>
      <c r="H54" s="144"/>
      <c r="I54" s="157"/>
      <c r="J54" s="158" t="s">
        <v>140</v>
      </c>
      <c r="K54" s="159"/>
    </row>
    <row r="55" spans="2:47" s="1" customFormat="1" ht="10.35" customHeight="1">
      <c r="B55" s="44"/>
      <c r="C55" s="45"/>
      <c r="D55" s="45"/>
      <c r="E55" s="45"/>
      <c r="F55" s="45"/>
      <c r="G55" s="45"/>
      <c r="H55" s="45"/>
      <c r="I55" s="130"/>
      <c r="J55" s="45"/>
      <c r="K55" s="48"/>
    </row>
    <row r="56" spans="2:47" s="1" customFormat="1" ht="29.25" customHeight="1">
      <c r="B56" s="44"/>
      <c r="C56" s="160" t="s">
        <v>141</v>
      </c>
      <c r="D56" s="45"/>
      <c r="E56" s="45"/>
      <c r="F56" s="45"/>
      <c r="G56" s="45"/>
      <c r="H56" s="45"/>
      <c r="I56" s="130"/>
      <c r="J56" s="140">
        <f>J83</f>
        <v>0</v>
      </c>
      <c r="K56" s="48"/>
      <c r="AU56" s="26" t="s">
        <v>142</v>
      </c>
    </row>
    <row r="57" spans="2:47" s="8" customFormat="1" ht="24.95" customHeight="1">
      <c r="B57" s="161"/>
      <c r="C57" s="162"/>
      <c r="D57" s="163" t="s">
        <v>143</v>
      </c>
      <c r="E57" s="164"/>
      <c r="F57" s="164"/>
      <c r="G57" s="164"/>
      <c r="H57" s="164"/>
      <c r="I57" s="165"/>
      <c r="J57" s="166">
        <f>J84</f>
        <v>0</v>
      </c>
      <c r="K57" s="167"/>
    </row>
    <row r="58" spans="2:47" s="9" customFormat="1" ht="19.899999999999999" customHeight="1">
      <c r="B58" s="168"/>
      <c r="C58" s="169"/>
      <c r="D58" s="170" t="s">
        <v>144</v>
      </c>
      <c r="E58" s="171"/>
      <c r="F58" s="171"/>
      <c r="G58" s="171"/>
      <c r="H58" s="171"/>
      <c r="I58" s="172"/>
      <c r="J58" s="173">
        <f>J85</f>
        <v>0</v>
      </c>
      <c r="K58" s="174"/>
    </row>
    <row r="59" spans="2:47" s="9" customFormat="1" ht="19.899999999999999" customHeight="1">
      <c r="B59" s="168"/>
      <c r="C59" s="169"/>
      <c r="D59" s="170" t="s">
        <v>150</v>
      </c>
      <c r="E59" s="171"/>
      <c r="F59" s="171"/>
      <c r="G59" s="171"/>
      <c r="H59" s="171"/>
      <c r="I59" s="172"/>
      <c r="J59" s="173">
        <f>J90</f>
        <v>0</v>
      </c>
      <c r="K59" s="174"/>
    </row>
    <row r="60" spans="2:47" s="9" customFormat="1" ht="19.899999999999999" customHeight="1">
      <c r="B60" s="168"/>
      <c r="C60" s="169"/>
      <c r="D60" s="170" t="s">
        <v>152</v>
      </c>
      <c r="E60" s="171"/>
      <c r="F60" s="171"/>
      <c r="G60" s="171"/>
      <c r="H60" s="171"/>
      <c r="I60" s="172"/>
      <c r="J60" s="173">
        <f>J131</f>
        <v>0</v>
      </c>
      <c r="K60" s="174"/>
    </row>
    <row r="61" spans="2:47" s="8" customFormat="1" ht="24.95" customHeight="1">
      <c r="B61" s="161"/>
      <c r="C61" s="162"/>
      <c r="D61" s="163" t="s">
        <v>154</v>
      </c>
      <c r="E61" s="164"/>
      <c r="F61" s="164"/>
      <c r="G61" s="164"/>
      <c r="H61" s="164"/>
      <c r="I61" s="165"/>
      <c r="J61" s="166">
        <f>J145</f>
        <v>0</v>
      </c>
      <c r="K61" s="167"/>
    </row>
    <row r="62" spans="2:47" s="9" customFormat="1" ht="19.899999999999999" customHeight="1">
      <c r="B62" s="168"/>
      <c r="C62" s="169"/>
      <c r="D62" s="170" t="s">
        <v>156</v>
      </c>
      <c r="E62" s="171"/>
      <c r="F62" s="171"/>
      <c r="G62" s="171"/>
      <c r="H62" s="171"/>
      <c r="I62" s="172"/>
      <c r="J62" s="173">
        <f>J146</f>
        <v>0</v>
      </c>
      <c r="K62" s="174"/>
    </row>
    <row r="63" spans="2:47" s="9" customFormat="1" ht="19.899999999999999" customHeight="1">
      <c r="B63" s="168"/>
      <c r="C63" s="169"/>
      <c r="D63" s="170" t="s">
        <v>157</v>
      </c>
      <c r="E63" s="171"/>
      <c r="F63" s="171"/>
      <c r="G63" s="171"/>
      <c r="H63" s="171"/>
      <c r="I63" s="172"/>
      <c r="J63" s="173">
        <f>J149</f>
        <v>0</v>
      </c>
      <c r="K63" s="174"/>
    </row>
    <row r="64" spans="2:47" s="1" customFormat="1" ht="21.75" customHeight="1">
      <c r="B64" s="44"/>
      <c r="C64" s="45"/>
      <c r="D64" s="45"/>
      <c r="E64" s="45"/>
      <c r="F64" s="45"/>
      <c r="G64" s="45"/>
      <c r="H64" s="45"/>
      <c r="I64" s="130"/>
      <c r="J64" s="45"/>
      <c r="K64" s="48"/>
    </row>
    <row r="65" spans="2:12" s="1" customFormat="1" ht="6.95" customHeight="1">
      <c r="B65" s="59"/>
      <c r="C65" s="60"/>
      <c r="D65" s="60"/>
      <c r="E65" s="60"/>
      <c r="F65" s="60"/>
      <c r="G65" s="60"/>
      <c r="H65" s="60"/>
      <c r="I65" s="151"/>
      <c r="J65" s="60"/>
      <c r="K65" s="61"/>
    </row>
    <row r="69" spans="2:12" s="1" customFormat="1" ht="6.95" customHeight="1">
      <c r="B69" s="62"/>
      <c r="C69" s="63"/>
      <c r="D69" s="63"/>
      <c r="E69" s="63"/>
      <c r="F69" s="63"/>
      <c r="G69" s="63"/>
      <c r="H69" s="63"/>
      <c r="I69" s="154"/>
      <c r="J69" s="63"/>
      <c r="K69" s="63"/>
      <c r="L69" s="64"/>
    </row>
    <row r="70" spans="2:12" s="1" customFormat="1" ht="36.950000000000003" customHeight="1">
      <c r="B70" s="44"/>
      <c r="C70" s="65" t="s">
        <v>169</v>
      </c>
      <c r="D70" s="66"/>
      <c r="E70" s="66"/>
      <c r="F70" s="66"/>
      <c r="G70" s="66"/>
      <c r="H70" s="66"/>
      <c r="I70" s="175"/>
      <c r="J70" s="66"/>
      <c r="K70" s="66"/>
      <c r="L70" s="64"/>
    </row>
    <row r="71" spans="2:12" s="1" customFormat="1" ht="6.95" customHeight="1">
      <c r="B71" s="44"/>
      <c r="C71" s="66"/>
      <c r="D71" s="66"/>
      <c r="E71" s="66"/>
      <c r="F71" s="66"/>
      <c r="G71" s="66"/>
      <c r="H71" s="66"/>
      <c r="I71" s="175"/>
      <c r="J71" s="66"/>
      <c r="K71" s="66"/>
      <c r="L71" s="64"/>
    </row>
    <row r="72" spans="2:12" s="1" customFormat="1" ht="14.45" customHeight="1">
      <c r="B72" s="44"/>
      <c r="C72" s="68" t="s">
        <v>18</v>
      </c>
      <c r="D72" s="66"/>
      <c r="E72" s="66"/>
      <c r="F72" s="66"/>
      <c r="G72" s="66"/>
      <c r="H72" s="66"/>
      <c r="I72" s="175"/>
      <c r="J72" s="66"/>
      <c r="K72" s="66"/>
      <c r="L72" s="64"/>
    </row>
    <row r="73" spans="2:12" s="1" customFormat="1" ht="22.5" customHeight="1">
      <c r="B73" s="44"/>
      <c r="C73" s="66"/>
      <c r="D73" s="66"/>
      <c r="E73" s="437" t="str">
        <f>E7</f>
        <v>Stavební úpravy spojené se změnou užívání zadní přistavěné části objektu - Chabařovice- DVZ</v>
      </c>
      <c r="F73" s="438"/>
      <c r="G73" s="438"/>
      <c r="H73" s="438"/>
      <c r="I73" s="175"/>
      <c r="J73" s="66"/>
      <c r="K73" s="66"/>
      <c r="L73" s="64"/>
    </row>
    <row r="74" spans="2:12" s="1" customFormat="1" ht="14.45" customHeight="1">
      <c r="B74" s="44"/>
      <c r="C74" s="68" t="s">
        <v>134</v>
      </c>
      <c r="D74" s="66"/>
      <c r="E74" s="66"/>
      <c r="F74" s="66"/>
      <c r="G74" s="66"/>
      <c r="H74" s="66"/>
      <c r="I74" s="175"/>
      <c r="J74" s="66"/>
      <c r="K74" s="66"/>
      <c r="L74" s="64"/>
    </row>
    <row r="75" spans="2:12" s="1" customFormat="1" ht="23.25" customHeight="1">
      <c r="B75" s="44"/>
      <c r="C75" s="66"/>
      <c r="D75" s="66"/>
      <c r="E75" s="408" t="str">
        <f>E9</f>
        <v>3 - SO 03 - Odstranění části stavby č.p.1 na p.p.č.88/1 a 88/2 - Chabařovice</v>
      </c>
      <c r="F75" s="439"/>
      <c r="G75" s="439"/>
      <c r="H75" s="439"/>
      <c r="I75" s="175"/>
      <c r="J75" s="66"/>
      <c r="K75" s="66"/>
      <c r="L75" s="64"/>
    </row>
    <row r="76" spans="2:12" s="1" customFormat="1" ht="6.95" customHeight="1">
      <c r="B76" s="44"/>
      <c r="C76" s="66"/>
      <c r="D76" s="66"/>
      <c r="E76" s="66"/>
      <c r="F76" s="66"/>
      <c r="G76" s="66"/>
      <c r="H76" s="66"/>
      <c r="I76" s="175"/>
      <c r="J76" s="66"/>
      <c r="K76" s="66"/>
      <c r="L76" s="64"/>
    </row>
    <row r="77" spans="2:12" s="1" customFormat="1" ht="18" customHeight="1">
      <c r="B77" s="44"/>
      <c r="C77" s="68" t="s">
        <v>25</v>
      </c>
      <c r="D77" s="66"/>
      <c r="E77" s="66"/>
      <c r="F77" s="176" t="str">
        <f>F12</f>
        <v>Chabařovice,Husovo náměstí 1</v>
      </c>
      <c r="G77" s="66"/>
      <c r="H77" s="66"/>
      <c r="I77" s="177" t="s">
        <v>27</v>
      </c>
      <c r="J77" s="76" t="str">
        <f>IF(J12="","",J12)</f>
        <v>10.5.2017</v>
      </c>
      <c r="K77" s="66"/>
      <c r="L77" s="64"/>
    </row>
    <row r="78" spans="2:12" s="1" customFormat="1" ht="6.95" customHeight="1">
      <c r="B78" s="44"/>
      <c r="C78" s="66"/>
      <c r="D78" s="66"/>
      <c r="E78" s="66"/>
      <c r="F78" s="66"/>
      <c r="G78" s="66"/>
      <c r="H78" s="66"/>
      <c r="I78" s="175"/>
      <c r="J78" s="66"/>
      <c r="K78" s="66"/>
      <c r="L78" s="64"/>
    </row>
    <row r="79" spans="2:12" s="1" customFormat="1">
      <c r="B79" s="44"/>
      <c r="C79" s="68" t="s">
        <v>33</v>
      </c>
      <c r="D79" s="66"/>
      <c r="E79" s="66"/>
      <c r="F79" s="176" t="str">
        <f>E15</f>
        <v xml:space="preserve"> </v>
      </c>
      <c r="G79" s="66"/>
      <c r="H79" s="66"/>
      <c r="I79" s="177" t="s">
        <v>40</v>
      </c>
      <c r="J79" s="176" t="str">
        <f>E21</f>
        <v>Jiří Hanzlík</v>
      </c>
      <c r="K79" s="66"/>
      <c r="L79" s="64"/>
    </row>
    <row r="80" spans="2:12" s="1" customFormat="1" ht="14.45" customHeight="1">
      <c r="B80" s="44"/>
      <c r="C80" s="68" t="s">
        <v>38</v>
      </c>
      <c r="D80" s="66"/>
      <c r="E80" s="66"/>
      <c r="F80" s="176" t="str">
        <f>IF(E18="","",E18)</f>
        <v/>
      </c>
      <c r="G80" s="66"/>
      <c r="H80" s="66"/>
      <c r="I80" s="175"/>
      <c r="J80" s="66"/>
      <c r="K80" s="66"/>
      <c r="L80" s="64"/>
    </row>
    <row r="81" spans="2:65" s="1" customFormat="1" ht="10.35" customHeight="1">
      <c r="B81" s="44"/>
      <c r="C81" s="66"/>
      <c r="D81" s="66"/>
      <c r="E81" s="66"/>
      <c r="F81" s="66"/>
      <c r="G81" s="66"/>
      <c r="H81" s="66"/>
      <c r="I81" s="175"/>
      <c r="J81" s="66"/>
      <c r="K81" s="66"/>
      <c r="L81" s="64"/>
    </row>
    <row r="82" spans="2:65" s="10" customFormat="1" ht="29.25" customHeight="1">
      <c r="B82" s="178"/>
      <c r="C82" s="179" t="s">
        <v>170</v>
      </c>
      <c r="D82" s="180" t="s">
        <v>64</v>
      </c>
      <c r="E82" s="180" t="s">
        <v>60</v>
      </c>
      <c r="F82" s="180" t="s">
        <v>171</v>
      </c>
      <c r="G82" s="180" t="s">
        <v>172</v>
      </c>
      <c r="H82" s="180" t="s">
        <v>173</v>
      </c>
      <c r="I82" s="181" t="s">
        <v>174</v>
      </c>
      <c r="J82" s="180" t="s">
        <v>140</v>
      </c>
      <c r="K82" s="182" t="s">
        <v>175</v>
      </c>
      <c r="L82" s="183"/>
      <c r="M82" s="84" t="s">
        <v>176</v>
      </c>
      <c r="N82" s="85" t="s">
        <v>49</v>
      </c>
      <c r="O82" s="85" t="s">
        <v>177</v>
      </c>
      <c r="P82" s="85" t="s">
        <v>178</v>
      </c>
      <c r="Q82" s="85" t="s">
        <v>179</v>
      </c>
      <c r="R82" s="85" t="s">
        <v>180</v>
      </c>
      <c r="S82" s="85" t="s">
        <v>181</v>
      </c>
      <c r="T82" s="86" t="s">
        <v>182</v>
      </c>
    </row>
    <row r="83" spans="2:65" s="1" customFormat="1" ht="29.25" customHeight="1">
      <c r="B83" s="44"/>
      <c r="C83" s="90" t="s">
        <v>141</v>
      </c>
      <c r="D83" s="66"/>
      <c r="E83" s="66"/>
      <c r="F83" s="66"/>
      <c r="G83" s="66"/>
      <c r="H83" s="66"/>
      <c r="I83" s="175"/>
      <c r="J83" s="184">
        <f>BK83</f>
        <v>0</v>
      </c>
      <c r="K83" s="66"/>
      <c r="L83" s="64"/>
      <c r="M83" s="87"/>
      <c r="N83" s="88"/>
      <c r="O83" s="88"/>
      <c r="P83" s="185">
        <f>P84+P145</f>
        <v>0</v>
      </c>
      <c r="Q83" s="88"/>
      <c r="R83" s="185">
        <f>R84+R145</f>
        <v>4.5936000000000006E-3</v>
      </c>
      <c r="S83" s="88"/>
      <c r="T83" s="186">
        <f>T84+T145</f>
        <v>309.05799000000002</v>
      </c>
      <c r="AT83" s="26" t="s">
        <v>78</v>
      </c>
      <c r="AU83" s="26" t="s">
        <v>142</v>
      </c>
      <c r="BK83" s="187">
        <f>BK84+BK145</f>
        <v>0</v>
      </c>
    </row>
    <row r="84" spans="2:65" s="11" customFormat="1" ht="37.35" customHeight="1">
      <c r="B84" s="188"/>
      <c r="C84" s="189"/>
      <c r="D84" s="190" t="s">
        <v>78</v>
      </c>
      <c r="E84" s="191" t="s">
        <v>183</v>
      </c>
      <c r="F84" s="191" t="s">
        <v>184</v>
      </c>
      <c r="G84" s="189"/>
      <c r="H84" s="189"/>
      <c r="I84" s="192"/>
      <c r="J84" s="193">
        <f>BK84</f>
        <v>0</v>
      </c>
      <c r="K84" s="189"/>
      <c r="L84" s="194"/>
      <c r="M84" s="195"/>
      <c r="N84" s="196"/>
      <c r="O84" s="196"/>
      <c r="P84" s="197">
        <f>P85+P90+P131</f>
        <v>0</v>
      </c>
      <c r="Q84" s="196"/>
      <c r="R84" s="197">
        <f>R85+R90+R131</f>
        <v>4.5936000000000006E-3</v>
      </c>
      <c r="S84" s="196"/>
      <c r="T84" s="198">
        <f>T85+T90+T131</f>
        <v>306.60653400000001</v>
      </c>
      <c r="AR84" s="199" t="s">
        <v>24</v>
      </c>
      <c r="AT84" s="200" t="s">
        <v>78</v>
      </c>
      <c r="AU84" s="200" t="s">
        <v>79</v>
      </c>
      <c r="AY84" s="199" t="s">
        <v>185</v>
      </c>
      <c r="BK84" s="201">
        <f>BK85+BK90+BK131</f>
        <v>0</v>
      </c>
    </row>
    <row r="85" spans="2:65" s="11" customFormat="1" ht="19.899999999999999" customHeight="1">
      <c r="B85" s="188"/>
      <c r="C85" s="189"/>
      <c r="D85" s="202" t="s">
        <v>78</v>
      </c>
      <c r="E85" s="203" t="s">
        <v>24</v>
      </c>
      <c r="F85" s="203" t="s">
        <v>186</v>
      </c>
      <c r="G85" s="189"/>
      <c r="H85" s="189"/>
      <c r="I85" s="192"/>
      <c r="J85" s="204">
        <f>BK85</f>
        <v>0</v>
      </c>
      <c r="K85" s="189"/>
      <c r="L85" s="194"/>
      <c r="M85" s="195"/>
      <c r="N85" s="196"/>
      <c r="O85" s="196"/>
      <c r="P85" s="197">
        <f>SUM(P86:P89)</f>
        <v>0</v>
      </c>
      <c r="Q85" s="196"/>
      <c r="R85" s="197">
        <f>SUM(R86:R89)</f>
        <v>4.5936000000000006E-3</v>
      </c>
      <c r="S85" s="196"/>
      <c r="T85" s="198">
        <f>SUM(T86:T89)</f>
        <v>0</v>
      </c>
      <c r="AR85" s="199" t="s">
        <v>24</v>
      </c>
      <c r="AT85" s="200" t="s">
        <v>78</v>
      </c>
      <c r="AU85" s="200" t="s">
        <v>24</v>
      </c>
      <c r="AY85" s="199" t="s">
        <v>185</v>
      </c>
      <c r="BK85" s="201">
        <f>SUM(BK86:BK89)</f>
        <v>0</v>
      </c>
    </row>
    <row r="86" spans="2:65" s="1" customFormat="1" ht="31.5" customHeight="1">
      <c r="B86" s="44"/>
      <c r="C86" s="205" t="s">
        <v>24</v>
      </c>
      <c r="D86" s="205" t="s">
        <v>187</v>
      </c>
      <c r="E86" s="206" t="s">
        <v>3747</v>
      </c>
      <c r="F86" s="207" t="s">
        <v>3748</v>
      </c>
      <c r="G86" s="208" t="s">
        <v>239</v>
      </c>
      <c r="H86" s="209">
        <v>25.52</v>
      </c>
      <c r="I86" s="210"/>
      <c r="J86" s="211">
        <f>ROUND(I86*H86,2)</f>
        <v>0</v>
      </c>
      <c r="K86" s="207" t="s">
        <v>191</v>
      </c>
      <c r="L86" s="64"/>
      <c r="M86" s="212" t="s">
        <v>35</v>
      </c>
      <c r="N86" s="213" t="s">
        <v>50</v>
      </c>
      <c r="O86" s="45"/>
      <c r="P86" s="214">
        <f>O86*H86</f>
        <v>0</v>
      </c>
      <c r="Q86" s="214">
        <v>0</v>
      </c>
      <c r="R86" s="214">
        <f>Q86*H86</f>
        <v>0</v>
      </c>
      <c r="S86" s="214">
        <v>0</v>
      </c>
      <c r="T86" s="215">
        <f>S86*H86</f>
        <v>0</v>
      </c>
      <c r="AR86" s="26" t="s">
        <v>192</v>
      </c>
      <c r="AT86" s="26" t="s">
        <v>187</v>
      </c>
      <c r="AU86" s="26" t="s">
        <v>89</v>
      </c>
      <c r="AY86" s="26" t="s">
        <v>185</v>
      </c>
      <c r="BE86" s="216">
        <f>IF(N86="základní",J86,0)</f>
        <v>0</v>
      </c>
      <c r="BF86" s="216">
        <f>IF(N86="snížená",J86,0)</f>
        <v>0</v>
      </c>
      <c r="BG86" s="216">
        <f>IF(N86="zákl. přenesená",J86,0)</f>
        <v>0</v>
      </c>
      <c r="BH86" s="216">
        <f>IF(N86="sníž. přenesená",J86,0)</f>
        <v>0</v>
      </c>
      <c r="BI86" s="216">
        <f>IF(N86="nulová",J86,0)</f>
        <v>0</v>
      </c>
      <c r="BJ86" s="26" t="s">
        <v>24</v>
      </c>
      <c r="BK86" s="216">
        <f>ROUND(I86*H86,2)</f>
        <v>0</v>
      </c>
      <c r="BL86" s="26" t="s">
        <v>192</v>
      </c>
      <c r="BM86" s="26" t="s">
        <v>3749</v>
      </c>
    </row>
    <row r="87" spans="2:65" s="13" customFormat="1" ht="13.5">
      <c r="B87" s="231"/>
      <c r="C87" s="232"/>
      <c r="D87" s="233" t="s">
        <v>196</v>
      </c>
      <c r="E87" s="234" t="s">
        <v>35</v>
      </c>
      <c r="F87" s="235" t="s">
        <v>3750</v>
      </c>
      <c r="G87" s="232"/>
      <c r="H87" s="236">
        <v>25.52</v>
      </c>
      <c r="I87" s="237"/>
      <c r="J87" s="232"/>
      <c r="K87" s="232"/>
      <c r="L87" s="238"/>
      <c r="M87" s="239"/>
      <c r="N87" s="240"/>
      <c r="O87" s="240"/>
      <c r="P87" s="240"/>
      <c r="Q87" s="240"/>
      <c r="R87" s="240"/>
      <c r="S87" s="240"/>
      <c r="T87" s="241"/>
      <c r="AT87" s="242" t="s">
        <v>196</v>
      </c>
      <c r="AU87" s="242" t="s">
        <v>89</v>
      </c>
      <c r="AV87" s="13" t="s">
        <v>89</v>
      </c>
      <c r="AW87" s="13" t="s">
        <v>42</v>
      </c>
      <c r="AX87" s="13" t="s">
        <v>24</v>
      </c>
      <c r="AY87" s="242" t="s">
        <v>185</v>
      </c>
    </row>
    <row r="88" spans="2:65" s="1" customFormat="1" ht="31.5" customHeight="1">
      <c r="B88" s="44"/>
      <c r="C88" s="205" t="s">
        <v>89</v>
      </c>
      <c r="D88" s="205" t="s">
        <v>187</v>
      </c>
      <c r="E88" s="206" t="s">
        <v>3751</v>
      </c>
      <c r="F88" s="207" t="s">
        <v>3752</v>
      </c>
      <c r="G88" s="208" t="s">
        <v>239</v>
      </c>
      <c r="H88" s="209">
        <v>25.52</v>
      </c>
      <c r="I88" s="210"/>
      <c r="J88" s="211">
        <f>ROUND(I88*H88,2)</f>
        <v>0</v>
      </c>
      <c r="K88" s="207" t="s">
        <v>191</v>
      </c>
      <c r="L88" s="64"/>
      <c r="M88" s="212" t="s">
        <v>35</v>
      </c>
      <c r="N88" s="213" t="s">
        <v>50</v>
      </c>
      <c r="O88" s="45"/>
      <c r="P88" s="214">
        <f>O88*H88</f>
        <v>0</v>
      </c>
      <c r="Q88" s="214">
        <v>1.8000000000000001E-4</v>
      </c>
      <c r="R88" s="214">
        <f>Q88*H88</f>
        <v>4.5936000000000006E-3</v>
      </c>
      <c r="S88" s="214">
        <v>0</v>
      </c>
      <c r="T88" s="215">
        <f>S88*H88</f>
        <v>0</v>
      </c>
      <c r="AR88" s="26" t="s">
        <v>192</v>
      </c>
      <c r="AT88" s="26" t="s">
        <v>187</v>
      </c>
      <c r="AU88" s="26" t="s">
        <v>89</v>
      </c>
      <c r="AY88" s="26" t="s">
        <v>185</v>
      </c>
      <c r="BE88" s="216">
        <f>IF(N88="základní",J88,0)</f>
        <v>0</v>
      </c>
      <c r="BF88" s="216">
        <f>IF(N88="snížená",J88,0)</f>
        <v>0</v>
      </c>
      <c r="BG88" s="216">
        <f>IF(N88="zákl. přenesená",J88,0)</f>
        <v>0</v>
      </c>
      <c r="BH88" s="216">
        <f>IF(N88="sníž. přenesená",J88,0)</f>
        <v>0</v>
      </c>
      <c r="BI88" s="216">
        <f>IF(N88="nulová",J88,0)</f>
        <v>0</v>
      </c>
      <c r="BJ88" s="26" t="s">
        <v>24</v>
      </c>
      <c r="BK88" s="216">
        <f>ROUND(I88*H88,2)</f>
        <v>0</v>
      </c>
      <c r="BL88" s="26" t="s">
        <v>192</v>
      </c>
      <c r="BM88" s="26" t="s">
        <v>3753</v>
      </c>
    </row>
    <row r="89" spans="2:65" s="13" customFormat="1" ht="13.5">
      <c r="B89" s="231"/>
      <c r="C89" s="232"/>
      <c r="D89" s="217" t="s">
        <v>196</v>
      </c>
      <c r="E89" s="243" t="s">
        <v>35</v>
      </c>
      <c r="F89" s="244" t="s">
        <v>3750</v>
      </c>
      <c r="G89" s="232"/>
      <c r="H89" s="245">
        <v>25.52</v>
      </c>
      <c r="I89" s="237"/>
      <c r="J89" s="232"/>
      <c r="K89" s="232"/>
      <c r="L89" s="238"/>
      <c r="M89" s="239"/>
      <c r="N89" s="240"/>
      <c r="O89" s="240"/>
      <c r="P89" s="240"/>
      <c r="Q89" s="240"/>
      <c r="R89" s="240"/>
      <c r="S89" s="240"/>
      <c r="T89" s="241"/>
      <c r="AT89" s="242" t="s">
        <v>196</v>
      </c>
      <c r="AU89" s="242" t="s">
        <v>89</v>
      </c>
      <c r="AV89" s="13" t="s">
        <v>89</v>
      </c>
      <c r="AW89" s="13" t="s">
        <v>42</v>
      </c>
      <c r="AX89" s="13" t="s">
        <v>24</v>
      </c>
      <c r="AY89" s="242" t="s">
        <v>185</v>
      </c>
    </row>
    <row r="90" spans="2:65" s="11" customFormat="1" ht="29.85" customHeight="1">
      <c r="B90" s="188"/>
      <c r="C90" s="189"/>
      <c r="D90" s="202" t="s">
        <v>78</v>
      </c>
      <c r="E90" s="203" t="s">
        <v>253</v>
      </c>
      <c r="F90" s="203" t="s">
        <v>795</v>
      </c>
      <c r="G90" s="189"/>
      <c r="H90" s="189"/>
      <c r="I90" s="192"/>
      <c r="J90" s="204">
        <f>BK90</f>
        <v>0</v>
      </c>
      <c r="K90" s="189"/>
      <c r="L90" s="194"/>
      <c r="M90" s="195"/>
      <c r="N90" s="196"/>
      <c r="O90" s="196"/>
      <c r="P90" s="197">
        <f>SUM(P91:P130)</f>
        <v>0</v>
      </c>
      <c r="Q90" s="196"/>
      <c r="R90" s="197">
        <f>SUM(R91:R130)</f>
        <v>0</v>
      </c>
      <c r="S90" s="196"/>
      <c r="T90" s="198">
        <f>SUM(T91:T130)</f>
        <v>306.60653400000001</v>
      </c>
      <c r="AR90" s="199" t="s">
        <v>24</v>
      </c>
      <c r="AT90" s="200" t="s">
        <v>78</v>
      </c>
      <c r="AU90" s="200" t="s">
        <v>24</v>
      </c>
      <c r="AY90" s="199" t="s">
        <v>185</v>
      </c>
      <c r="BK90" s="201">
        <f>SUM(BK91:BK130)</f>
        <v>0</v>
      </c>
    </row>
    <row r="91" spans="2:65" s="1" customFormat="1" ht="31.5" customHeight="1">
      <c r="B91" s="44"/>
      <c r="C91" s="205" t="s">
        <v>105</v>
      </c>
      <c r="D91" s="205" t="s">
        <v>187</v>
      </c>
      <c r="E91" s="206" t="s">
        <v>893</v>
      </c>
      <c r="F91" s="207" t="s">
        <v>894</v>
      </c>
      <c r="G91" s="208" t="s">
        <v>201</v>
      </c>
      <c r="H91" s="209">
        <v>67.366</v>
      </c>
      <c r="I91" s="210"/>
      <c r="J91" s="211">
        <f>ROUND(I91*H91,2)</f>
        <v>0</v>
      </c>
      <c r="K91" s="207" t="s">
        <v>191</v>
      </c>
      <c r="L91" s="64"/>
      <c r="M91" s="212" t="s">
        <v>35</v>
      </c>
      <c r="N91" s="213" t="s">
        <v>50</v>
      </c>
      <c r="O91" s="45"/>
      <c r="P91" s="214">
        <f>O91*H91</f>
        <v>0</v>
      </c>
      <c r="Q91" s="214">
        <v>0</v>
      </c>
      <c r="R91" s="214">
        <f>Q91*H91</f>
        <v>0</v>
      </c>
      <c r="S91" s="214">
        <v>1.8</v>
      </c>
      <c r="T91" s="215">
        <f>S91*H91</f>
        <v>121.25880000000001</v>
      </c>
      <c r="AR91" s="26" t="s">
        <v>192</v>
      </c>
      <c r="AT91" s="26" t="s">
        <v>187</v>
      </c>
      <c r="AU91" s="26" t="s">
        <v>89</v>
      </c>
      <c r="AY91" s="26" t="s">
        <v>185</v>
      </c>
      <c r="BE91" s="216">
        <f>IF(N91="základní",J91,0)</f>
        <v>0</v>
      </c>
      <c r="BF91" s="216">
        <f>IF(N91="snížená",J91,0)</f>
        <v>0</v>
      </c>
      <c r="BG91" s="216">
        <f>IF(N91="zákl. přenesená",J91,0)</f>
        <v>0</v>
      </c>
      <c r="BH91" s="216">
        <f>IF(N91="sníž. přenesená",J91,0)</f>
        <v>0</v>
      </c>
      <c r="BI91" s="216">
        <f>IF(N91="nulová",J91,0)</f>
        <v>0</v>
      </c>
      <c r="BJ91" s="26" t="s">
        <v>24</v>
      </c>
      <c r="BK91" s="216">
        <f>ROUND(I91*H91,2)</f>
        <v>0</v>
      </c>
      <c r="BL91" s="26" t="s">
        <v>192</v>
      </c>
      <c r="BM91" s="26" t="s">
        <v>3754</v>
      </c>
    </row>
    <row r="92" spans="2:65" s="13" customFormat="1" ht="13.5">
      <c r="B92" s="231"/>
      <c r="C92" s="232"/>
      <c r="D92" s="217" t="s">
        <v>196</v>
      </c>
      <c r="E92" s="243" t="s">
        <v>35</v>
      </c>
      <c r="F92" s="244" t="s">
        <v>3755</v>
      </c>
      <c r="G92" s="232"/>
      <c r="H92" s="245">
        <v>21.888000000000002</v>
      </c>
      <c r="I92" s="237"/>
      <c r="J92" s="232"/>
      <c r="K92" s="232"/>
      <c r="L92" s="238"/>
      <c r="M92" s="239"/>
      <c r="N92" s="240"/>
      <c r="O92" s="240"/>
      <c r="P92" s="240"/>
      <c r="Q92" s="240"/>
      <c r="R92" s="240"/>
      <c r="S92" s="240"/>
      <c r="T92" s="241"/>
      <c r="AT92" s="242" t="s">
        <v>196</v>
      </c>
      <c r="AU92" s="242" t="s">
        <v>89</v>
      </c>
      <c r="AV92" s="13" t="s">
        <v>89</v>
      </c>
      <c r="AW92" s="13" t="s">
        <v>42</v>
      </c>
      <c r="AX92" s="13" t="s">
        <v>79</v>
      </c>
      <c r="AY92" s="242" t="s">
        <v>185</v>
      </c>
    </row>
    <row r="93" spans="2:65" s="13" customFormat="1" ht="13.5">
      <c r="B93" s="231"/>
      <c r="C93" s="232"/>
      <c r="D93" s="217" t="s">
        <v>196</v>
      </c>
      <c r="E93" s="243" t="s">
        <v>35</v>
      </c>
      <c r="F93" s="244" t="s">
        <v>3756</v>
      </c>
      <c r="G93" s="232"/>
      <c r="H93" s="245">
        <v>29.469000000000001</v>
      </c>
      <c r="I93" s="237"/>
      <c r="J93" s="232"/>
      <c r="K93" s="232"/>
      <c r="L93" s="238"/>
      <c r="M93" s="239"/>
      <c r="N93" s="240"/>
      <c r="O93" s="240"/>
      <c r="P93" s="240"/>
      <c r="Q93" s="240"/>
      <c r="R93" s="240"/>
      <c r="S93" s="240"/>
      <c r="T93" s="241"/>
      <c r="AT93" s="242" t="s">
        <v>196</v>
      </c>
      <c r="AU93" s="242" t="s">
        <v>89</v>
      </c>
      <c r="AV93" s="13" t="s">
        <v>89</v>
      </c>
      <c r="AW93" s="13" t="s">
        <v>42</v>
      </c>
      <c r="AX93" s="13" t="s">
        <v>79</v>
      </c>
      <c r="AY93" s="242" t="s">
        <v>185</v>
      </c>
    </row>
    <row r="94" spans="2:65" s="13" customFormat="1" ht="13.5">
      <c r="B94" s="231"/>
      <c r="C94" s="232"/>
      <c r="D94" s="217" t="s">
        <v>196</v>
      </c>
      <c r="E94" s="243" t="s">
        <v>35</v>
      </c>
      <c r="F94" s="244" t="s">
        <v>3757</v>
      </c>
      <c r="G94" s="232"/>
      <c r="H94" s="245">
        <v>10.108000000000001</v>
      </c>
      <c r="I94" s="237"/>
      <c r="J94" s="232"/>
      <c r="K94" s="232"/>
      <c r="L94" s="238"/>
      <c r="M94" s="239"/>
      <c r="N94" s="240"/>
      <c r="O94" s="240"/>
      <c r="P94" s="240"/>
      <c r="Q94" s="240"/>
      <c r="R94" s="240"/>
      <c r="S94" s="240"/>
      <c r="T94" s="241"/>
      <c r="AT94" s="242" t="s">
        <v>196</v>
      </c>
      <c r="AU94" s="242" t="s">
        <v>89</v>
      </c>
      <c r="AV94" s="13" t="s">
        <v>89</v>
      </c>
      <c r="AW94" s="13" t="s">
        <v>42</v>
      </c>
      <c r="AX94" s="13" t="s">
        <v>79</v>
      </c>
      <c r="AY94" s="242" t="s">
        <v>185</v>
      </c>
    </row>
    <row r="95" spans="2:65" s="13" customFormat="1" ht="13.5">
      <c r="B95" s="231"/>
      <c r="C95" s="232"/>
      <c r="D95" s="217" t="s">
        <v>196</v>
      </c>
      <c r="E95" s="243" t="s">
        <v>35</v>
      </c>
      <c r="F95" s="244" t="s">
        <v>3758</v>
      </c>
      <c r="G95" s="232"/>
      <c r="H95" s="245">
        <v>4.1950000000000003</v>
      </c>
      <c r="I95" s="237"/>
      <c r="J95" s="232"/>
      <c r="K95" s="232"/>
      <c r="L95" s="238"/>
      <c r="M95" s="239"/>
      <c r="N95" s="240"/>
      <c r="O95" s="240"/>
      <c r="P95" s="240"/>
      <c r="Q95" s="240"/>
      <c r="R95" s="240"/>
      <c r="S95" s="240"/>
      <c r="T95" s="241"/>
      <c r="AT95" s="242" t="s">
        <v>196</v>
      </c>
      <c r="AU95" s="242" t="s">
        <v>89</v>
      </c>
      <c r="AV95" s="13" t="s">
        <v>89</v>
      </c>
      <c r="AW95" s="13" t="s">
        <v>42</v>
      </c>
      <c r="AX95" s="13" t="s">
        <v>79</v>
      </c>
      <c r="AY95" s="242" t="s">
        <v>185</v>
      </c>
    </row>
    <row r="96" spans="2:65" s="13" customFormat="1" ht="13.5">
      <c r="B96" s="231"/>
      <c r="C96" s="232"/>
      <c r="D96" s="217" t="s">
        <v>196</v>
      </c>
      <c r="E96" s="243" t="s">
        <v>35</v>
      </c>
      <c r="F96" s="244" t="s">
        <v>3759</v>
      </c>
      <c r="G96" s="232"/>
      <c r="H96" s="245">
        <v>3.306</v>
      </c>
      <c r="I96" s="237"/>
      <c r="J96" s="232"/>
      <c r="K96" s="232"/>
      <c r="L96" s="238"/>
      <c r="M96" s="239"/>
      <c r="N96" s="240"/>
      <c r="O96" s="240"/>
      <c r="P96" s="240"/>
      <c r="Q96" s="240"/>
      <c r="R96" s="240"/>
      <c r="S96" s="240"/>
      <c r="T96" s="241"/>
      <c r="AT96" s="242" t="s">
        <v>196</v>
      </c>
      <c r="AU96" s="242" t="s">
        <v>89</v>
      </c>
      <c r="AV96" s="13" t="s">
        <v>89</v>
      </c>
      <c r="AW96" s="13" t="s">
        <v>42</v>
      </c>
      <c r="AX96" s="13" t="s">
        <v>79</v>
      </c>
      <c r="AY96" s="242" t="s">
        <v>185</v>
      </c>
    </row>
    <row r="97" spans="2:65" s="13" customFormat="1" ht="13.5">
      <c r="B97" s="231"/>
      <c r="C97" s="232"/>
      <c r="D97" s="217" t="s">
        <v>196</v>
      </c>
      <c r="E97" s="243" t="s">
        <v>35</v>
      </c>
      <c r="F97" s="244" t="s">
        <v>3760</v>
      </c>
      <c r="G97" s="232"/>
      <c r="H97" s="245">
        <v>3.101</v>
      </c>
      <c r="I97" s="237"/>
      <c r="J97" s="232"/>
      <c r="K97" s="232"/>
      <c r="L97" s="238"/>
      <c r="M97" s="239"/>
      <c r="N97" s="240"/>
      <c r="O97" s="240"/>
      <c r="P97" s="240"/>
      <c r="Q97" s="240"/>
      <c r="R97" s="240"/>
      <c r="S97" s="240"/>
      <c r="T97" s="241"/>
      <c r="AT97" s="242" t="s">
        <v>196</v>
      </c>
      <c r="AU97" s="242" t="s">
        <v>89</v>
      </c>
      <c r="AV97" s="13" t="s">
        <v>89</v>
      </c>
      <c r="AW97" s="13" t="s">
        <v>42</v>
      </c>
      <c r="AX97" s="13" t="s">
        <v>79</v>
      </c>
      <c r="AY97" s="242" t="s">
        <v>185</v>
      </c>
    </row>
    <row r="98" spans="2:65" s="13" customFormat="1" ht="13.5">
      <c r="B98" s="231"/>
      <c r="C98" s="232"/>
      <c r="D98" s="217" t="s">
        <v>196</v>
      </c>
      <c r="E98" s="243" t="s">
        <v>35</v>
      </c>
      <c r="F98" s="244" t="s">
        <v>3761</v>
      </c>
      <c r="G98" s="232"/>
      <c r="H98" s="245">
        <v>-0.27200000000000002</v>
      </c>
      <c r="I98" s="237"/>
      <c r="J98" s="232"/>
      <c r="K98" s="232"/>
      <c r="L98" s="238"/>
      <c r="M98" s="239"/>
      <c r="N98" s="240"/>
      <c r="O98" s="240"/>
      <c r="P98" s="240"/>
      <c r="Q98" s="240"/>
      <c r="R98" s="240"/>
      <c r="S98" s="240"/>
      <c r="T98" s="241"/>
      <c r="AT98" s="242" t="s">
        <v>196</v>
      </c>
      <c r="AU98" s="242" t="s">
        <v>89</v>
      </c>
      <c r="AV98" s="13" t="s">
        <v>89</v>
      </c>
      <c r="AW98" s="13" t="s">
        <v>42</v>
      </c>
      <c r="AX98" s="13" t="s">
        <v>79</v>
      </c>
      <c r="AY98" s="242" t="s">
        <v>185</v>
      </c>
    </row>
    <row r="99" spans="2:65" s="13" customFormat="1" ht="13.5">
      <c r="B99" s="231"/>
      <c r="C99" s="232"/>
      <c r="D99" s="217" t="s">
        <v>196</v>
      </c>
      <c r="E99" s="243" t="s">
        <v>35</v>
      </c>
      <c r="F99" s="244" t="s">
        <v>3762</v>
      </c>
      <c r="G99" s="232"/>
      <c r="H99" s="245">
        <v>-0.83199999999999996</v>
      </c>
      <c r="I99" s="237"/>
      <c r="J99" s="232"/>
      <c r="K99" s="232"/>
      <c r="L99" s="238"/>
      <c r="M99" s="239"/>
      <c r="N99" s="240"/>
      <c r="O99" s="240"/>
      <c r="P99" s="240"/>
      <c r="Q99" s="240"/>
      <c r="R99" s="240"/>
      <c r="S99" s="240"/>
      <c r="T99" s="241"/>
      <c r="AT99" s="242" t="s">
        <v>196</v>
      </c>
      <c r="AU99" s="242" t="s">
        <v>89</v>
      </c>
      <c r="AV99" s="13" t="s">
        <v>89</v>
      </c>
      <c r="AW99" s="13" t="s">
        <v>42</v>
      </c>
      <c r="AX99" s="13" t="s">
        <v>79</v>
      </c>
      <c r="AY99" s="242" t="s">
        <v>185</v>
      </c>
    </row>
    <row r="100" spans="2:65" s="13" customFormat="1" ht="13.5">
      <c r="B100" s="231"/>
      <c r="C100" s="232"/>
      <c r="D100" s="217" t="s">
        <v>196</v>
      </c>
      <c r="E100" s="243" t="s">
        <v>35</v>
      </c>
      <c r="F100" s="244" t="s">
        <v>3763</v>
      </c>
      <c r="G100" s="232"/>
      <c r="H100" s="245">
        <v>-1.32</v>
      </c>
      <c r="I100" s="237"/>
      <c r="J100" s="232"/>
      <c r="K100" s="232"/>
      <c r="L100" s="238"/>
      <c r="M100" s="239"/>
      <c r="N100" s="240"/>
      <c r="O100" s="240"/>
      <c r="P100" s="240"/>
      <c r="Q100" s="240"/>
      <c r="R100" s="240"/>
      <c r="S100" s="240"/>
      <c r="T100" s="241"/>
      <c r="AT100" s="242" t="s">
        <v>196</v>
      </c>
      <c r="AU100" s="242" t="s">
        <v>89</v>
      </c>
      <c r="AV100" s="13" t="s">
        <v>89</v>
      </c>
      <c r="AW100" s="13" t="s">
        <v>42</v>
      </c>
      <c r="AX100" s="13" t="s">
        <v>79</v>
      </c>
      <c r="AY100" s="242" t="s">
        <v>185</v>
      </c>
    </row>
    <row r="101" spans="2:65" s="13" customFormat="1" ht="13.5">
      <c r="B101" s="231"/>
      <c r="C101" s="232"/>
      <c r="D101" s="217" t="s">
        <v>196</v>
      </c>
      <c r="E101" s="243" t="s">
        <v>35</v>
      </c>
      <c r="F101" s="244" t="s">
        <v>3764</v>
      </c>
      <c r="G101" s="232"/>
      <c r="H101" s="245">
        <v>-0.66</v>
      </c>
      <c r="I101" s="237"/>
      <c r="J101" s="232"/>
      <c r="K101" s="232"/>
      <c r="L101" s="238"/>
      <c r="M101" s="239"/>
      <c r="N101" s="240"/>
      <c r="O101" s="240"/>
      <c r="P101" s="240"/>
      <c r="Q101" s="240"/>
      <c r="R101" s="240"/>
      <c r="S101" s="240"/>
      <c r="T101" s="241"/>
      <c r="AT101" s="242" t="s">
        <v>196</v>
      </c>
      <c r="AU101" s="242" t="s">
        <v>89</v>
      </c>
      <c r="AV101" s="13" t="s">
        <v>89</v>
      </c>
      <c r="AW101" s="13" t="s">
        <v>42</v>
      </c>
      <c r="AX101" s="13" t="s">
        <v>79</v>
      </c>
      <c r="AY101" s="242" t="s">
        <v>185</v>
      </c>
    </row>
    <row r="102" spans="2:65" s="13" customFormat="1" ht="13.5">
      <c r="B102" s="231"/>
      <c r="C102" s="232"/>
      <c r="D102" s="217" t="s">
        <v>196</v>
      </c>
      <c r="E102" s="243" t="s">
        <v>35</v>
      </c>
      <c r="F102" s="244" t="s">
        <v>3765</v>
      </c>
      <c r="G102" s="232"/>
      <c r="H102" s="245">
        <v>-1.617</v>
      </c>
      <c r="I102" s="237"/>
      <c r="J102" s="232"/>
      <c r="K102" s="232"/>
      <c r="L102" s="238"/>
      <c r="M102" s="239"/>
      <c r="N102" s="240"/>
      <c r="O102" s="240"/>
      <c r="P102" s="240"/>
      <c r="Q102" s="240"/>
      <c r="R102" s="240"/>
      <c r="S102" s="240"/>
      <c r="T102" s="241"/>
      <c r="AT102" s="242" t="s">
        <v>196</v>
      </c>
      <c r="AU102" s="242" t="s">
        <v>89</v>
      </c>
      <c r="AV102" s="13" t="s">
        <v>89</v>
      </c>
      <c r="AW102" s="13" t="s">
        <v>42</v>
      </c>
      <c r="AX102" s="13" t="s">
        <v>79</v>
      </c>
      <c r="AY102" s="242" t="s">
        <v>185</v>
      </c>
    </row>
    <row r="103" spans="2:65" s="14" customFormat="1" ht="13.5">
      <c r="B103" s="246"/>
      <c r="C103" s="247"/>
      <c r="D103" s="233" t="s">
        <v>196</v>
      </c>
      <c r="E103" s="248" t="s">
        <v>35</v>
      </c>
      <c r="F103" s="249" t="s">
        <v>208</v>
      </c>
      <c r="G103" s="247"/>
      <c r="H103" s="250">
        <v>67.366</v>
      </c>
      <c r="I103" s="251"/>
      <c r="J103" s="247"/>
      <c r="K103" s="247"/>
      <c r="L103" s="252"/>
      <c r="M103" s="253"/>
      <c r="N103" s="254"/>
      <c r="O103" s="254"/>
      <c r="P103" s="254"/>
      <c r="Q103" s="254"/>
      <c r="R103" s="254"/>
      <c r="S103" s="254"/>
      <c r="T103" s="255"/>
      <c r="AT103" s="256" t="s">
        <v>196</v>
      </c>
      <c r="AU103" s="256" t="s">
        <v>89</v>
      </c>
      <c r="AV103" s="14" t="s">
        <v>192</v>
      </c>
      <c r="AW103" s="14" t="s">
        <v>42</v>
      </c>
      <c r="AX103" s="14" t="s">
        <v>24</v>
      </c>
      <c r="AY103" s="256" t="s">
        <v>185</v>
      </c>
    </row>
    <row r="104" spans="2:65" s="1" customFormat="1" ht="31.5" customHeight="1">
      <c r="B104" s="44"/>
      <c r="C104" s="205" t="s">
        <v>192</v>
      </c>
      <c r="D104" s="205" t="s">
        <v>187</v>
      </c>
      <c r="E104" s="206" t="s">
        <v>3766</v>
      </c>
      <c r="F104" s="207" t="s">
        <v>3767</v>
      </c>
      <c r="G104" s="208" t="s">
        <v>231</v>
      </c>
      <c r="H104" s="209">
        <v>0.35499999999999998</v>
      </c>
      <c r="I104" s="210"/>
      <c r="J104" s="211">
        <f>ROUND(I104*H104,2)</f>
        <v>0</v>
      </c>
      <c r="K104" s="207" t="s">
        <v>191</v>
      </c>
      <c r="L104" s="64"/>
      <c r="M104" s="212" t="s">
        <v>35</v>
      </c>
      <c r="N104" s="213" t="s">
        <v>50</v>
      </c>
      <c r="O104" s="45"/>
      <c r="P104" s="214">
        <f>O104*H104</f>
        <v>0</v>
      </c>
      <c r="Q104" s="214">
        <v>0</v>
      </c>
      <c r="R104" s="214">
        <f>Q104*H104</f>
        <v>0</v>
      </c>
      <c r="S104" s="214">
        <v>1</v>
      </c>
      <c r="T104" s="215">
        <f>S104*H104</f>
        <v>0.35499999999999998</v>
      </c>
      <c r="AR104" s="26" t="s">
        <v>192</v>
      </c>
      <c r="AT104" s="26" t="s">
        <v>187</v>
      </c>
      <c r="AU104" s="26" t="s">
        <v>89</v>
      </c>
      <c r="AY104" s="26" t="s">
        <v>185</v>
      </c>
      <c r="BE104" s="216">
        <f>IF(N104="základní",J104,0)</f>
        <v>0</v>
      </c>
      <c r="BF104" s="216">
        <f>IF(N104="snížená",J104,0)</f>
        <v>0</v>
      </c>
      <c r="BG104" s="216">
        <f>IF(N104="zákl. přenesená",J104,0)</f>
        <v>0</v>
      </c>
      <c r="BH104" s="216">
        <f>IF(N104="sníž. přenesená",J104,0)</f>
        <v>0</v>
      </c>
      <c r="BI104" s="216">
        <f>IF(N104="nulová",J104,0)</f>
        <v>0</v>
      </c>
      <c r="BJ104" s="26" t="s">
        <v>24</v>
      </c>
      <c r="BK104" s="216">
        <f>ROUND(I104*H104,2)</f>
        <v>0</v>
      </c>
      <c r="BL104" s="26" t="s">
        <v>192</v>
      </c>
      <c r="BM104" s="26" t="s">
        <v>3768</v>
      </c>
    </row>
    <row r="105" spans="2:65" s="12" customFormat="1" ht="13.5">
      <c r="B105" s="220"/>
      <c r="C105" s="221"/>
      <c r="D105" s="217" t="s">
        <v>196</v>
      </c>
      <c r="E105" s="222" t="s">
        <v>35</v>
      </c>
      <c r="F105" s="223" t="s">
        <v>3769</v>
      </c>
      <c r="G105" s="221"/>
      <c r="H105" s="224" t="s">
        <v>35</v>
      </c>
      <c r="I105" s="225"/>
      <c r="J105" s="221"/>
      <c r="K105" s="221"/>
      <c r="L105" s="226"/>
      <c r="M105" s="227"/>
      <c r="N105" s="228"/>
      <c r="O105" s="228"/>
      <c r="P105" s="228"/>
      <c r="Q105" s="228"/>
      <c r="R105" s="228"/>
      <c r="S105" s="228"/>
      <c r="T105" s="229"/>
      <c r="AT105" s="230" t="s">
        <v>196</v>
      </c>
      <c r="AU105" s="230" t="s">
        <v>89</v>
      </c>
      <c r="AV105" s="12" t="s">
        <v>24</v>
      </c>
      <c r="AW105" s="12" t="s">
        <v>42</v>
      </c>
      <c r="AX105" s="12" t="s">
        <v>79</v>
      </c>
      <c r="AY105" s="230" t="s">
        <v>185</v>
      </c>
    </row>
    <row r="106" spans="2:65" s="13" customFormat="1" ht="13.5">
      <c r="B106" s="231"/>
      <c r="C106" s="232"/>
      <c r="D106" s="233" t="s">
        <v>196</v>
      </c>
      <c r="E106" s="234" t="s">
        <v>35</v>
      </c>
      <c r="F106" s="235" t="s">
        <v>3770</v>
      </c>
      <c r="G106" s="232"/>
      <c r="H106" s="236">
        <v>0.35499999999999998</v>
      </c>
      <c r="I106" s="237"/>
      <c r="J106" s="232"/>
      <c r="K106" s="232"/>
      <c r="L106" s="238"/>
      <c r="M106" s="239"/>
      <c r="N106" s="240"/>
      <c r="O106" s="240"/>
      <c r="P106" s="240"/>
      <c r="Q106" s="240"/>
      <c r="R106" s="240"/>
      <c r="S106" s="240"/>
      <c r="T106" s="241"/>
      <c r="AT106" s="242" t="s">
        <v>196</v>
      </c>
      <c r="AU106" s="242" t="s">
        <v>89</v>
      </c>
      <c r="AV106" s="13" t="s">
        <v>89</v>
      </c>
      <c r="AW106" s="13" t="s">
        <v>42</v>
      </c>
      <c r="AX106" s="13" t="s">
        <v>24</v>
      </c>
      <c r="AY106" s="242" t="s">
        <v>185</v>
      </c>
    </row>
    <row r="107" spans="2:65" s="1" customFormat="1" ht="31.5" customHeight="1">
      <c r="B107" s="44"/>
      <c r="C107" s="205" t="s">
        <v>222</v>
      </c>
      <c r="D107" s="205" t="s">
        <v>187</v>
      </c>
      <c r="E107" s="206" t="s">
        <v>3771</v>
      </c>
      <c r="F107" s="207" t="s">
        <v>3772</v>
      </c>
      <c r="G107" s="208" t="s">
        <v>239</v>
      </c>
      <c r="H107" s="209">
        <v>177.52</v>
      </c>
      <c r="I107" s="210"/>
      <c r="J107" s="211">
        <f>ROUND(I107*H107,2)</f>
        <v>0</v>
      </c>
      <c r="K107" s="207" t="s">
        <v>191</v>
      </c>
      <c r="L107" s="64"/>
      <c r="M107" s="212" t="s">
        <v>35</v>
      </c>
      <c r="N107" s="213" t="s">
        <v>50</v>
      </c>
      <c r="O107" s="45"/>
      <c r="P107" s="214">
        <f>O107*H107</f>
        <v>0</v>
      </c>
      <c r="Q107" s="214">
        <v>0</v>
      </c>
      <c r="R107" s="214">
        <f>Q107*H107</f>
        <v>0</v>
      </c>
      <c r="S107" s="214">
        <v>8.7999999999999995E-2</v>
      </c>
      <c r="T107" s="215">
        <f>S107*H107</f>
        <v>15.62176</v>
      </c>
      <c r="AR107" s="26" t="s">
        <v>192</v>
      </c>
      <c r="AT107" s="26" t="s">
        <v>187</v>
      </c>
      <c r="AU107" s="26" t="s">
        <v>89</v>
      </c>
      <c r="AY107" s="26" t="s">
        <v>185</v>
      </c>
      <c r="BE107" s="216">
        <f>IF(N107="základní",J107,0)</f>
        <v>0</v>
      </c>
      <c r="BF107" s="216">
        <f>IF(N107="snížená",J107,0)</f>
        <v>0</v>
      </c>
      <c r="BG107" s="216">
        <f>IF(N107="zákl. přenesená",J107,0)</f>
        <v>0</v>
      </c>
      <c r="BH107" s="216">
        <f>IF(N107="sníž. přenesená",J107,0)</f>
        <v>0</v>
      </c>
      <c r="BI107" s="216">
        <f>IF(N107="nulová",J107,0)</f>
        <v>0</v>
      </c>
      <c r="BJ107" s="26" t="s">
        <v>24</v>
      </c>
      <c r="BK107" s="216">
        <f>ROUND(I107*H107,2)</f>
        <v>0</v>
      </c>
      <c r="BL107" s="26" t="s">
        <v>192</v>
      </c>
      <c r="BM107" s="26" t="s">
        <v>3773</v>
      </c>
    </row>
    <row r="108" spans="2:65" s="13" customFormat="1" ht="13.5">
      <c r="B108" s="231"/>
      <c r="C108" s="232"/>
      <c r="D108" s="233" t="s">
        <v>196</v>
      </c>
      <c r="E108" s="234" t="s">
        <v>35</v>
      </c>
      <c r="F108" s="235" t="s">
        <v>3774</v>
      </c>
      <c r="G108" s="232"/>
      <c r="H108" s="236">
        <v>177.52</v>
      </c>
      <c r="I108" s="237"/>
      <c r="J108" s="232"/>
      <c r="K108" s="232"/>
      <c r="L108" s="238"/>
      <c r="M108" s="239"/>
      <c r="N108" s="240"/>
      <c r="O108" s="240"/>
      <c r="P108" s="240"/>
      <c r="Q108" s="240"/>
      <c r="R108" s="240"/>
      <c r="S108" s="240"/>
      <c r="T108" s="241"/>
      <c r="AT108" s="242" t="s">
        <v>196</v>
      </c>
      <c r="AU108" s="242" t="s">
        <v>89</v>
      </c>
      <c r="AV108" s="13" t="s">
        <v>89</v>
      </c>
      <c r="AW108" s="13" t="s">
        <v>42</v>
      </c>
      <c r="AX108" s="13" t="s">
        <v>24</v>
      </c>
      <c r="AY108" s="242" t="s">
        <v>185</v>
      </c>
    </row>
    <row r="109" spans="2:65" s="1" customFormat="1" ht="31.5" customHeight="1">
      <c r="B109" s="44"/>
      <c r="C109" s="205" t="s">
        <v>228</v>
      </c>
      <c r="D109" s="205" t="s">
        <v>187</v>
      </c>
      <c r="E109" s="206" t="s">
        <v>3775</v>
      </c>
      <c r="F109" s="207" t="s">
        <v>3776</v>
      </c>
      <c r="G109" s="208" t="s">
        <v>231</v>
      </c>
      <c r="H109" s="209">
        <v>1.8029999999999999</v>
      </c>
      <c r="I109" s="210"/>
      <c r="J109" s="211">
        <f>ROUND(I109*H109,2)</f>
        <v>0</v>
      </c>
      <c r="K109" s="207" t="s">
        <v>191</v>
      </c>
      <c r="L109" s="64"/>
      <c r="M109" s="212" t="s">
        <v>35</v>
      </c>
      <c r="N109" s="213" t="s">
        <v>50</v>
      </c>
      <c r="O109" s="45"/>
      <c r="P109" s="214">
        <f>O109*H109</f>
        <v>0</v>
      </c>
      <c r="Q109" s="214">
        <v>0</v>
      </c>
      <c r="R109" s="214">
        <f>Q109*H109</f>
        <v>0</v>
      </c>
      <c r="S109" s="214">
        <v>1.258</v>
      </c>
      <c r="T109" s="215">
        <f>S109*H109</f>
        <v>2.2681740000000001</v>
      </c>
      <c r="AR109" s="26" t="s">
        <v>192</v>
      </c>
      <c r="AT109" s="26" t="s">
        <v>187</v>
      </c>
      <c r="AU109" s="26" t="s">
        <v>89</v>
      </c>
      <c r="AY109" s="26" t="s">
        <v>185</v>
      </c>
      <c r="BE109" s="216">
        <f>IF(N109="základní",J109,0)</f>
        <v>0</v>
      </c>
      <c r="BF109" s="216">
        <f>IF(N109="snížená",J109,0)</f>
        <v>0</v>
      </c>
      <c r="BG109" s="216">
        <f>IF(N109="zákl. přenesená",J109,0)</f>
        <v>0</v>
      </c>
      <c r="BH109" s="216">
        <f>IF(N109="sníž. přenesená",J109,0)</f>
        <v>0</v>
      </c>
      <c r="BI109" s="216">
        <f>IF(N109="nulová",J109,0)</f>
        <v>0</v>
      </c>
      <c r="BJ109" s="26" t="s">
        <v>24</v>
      </c>
      <c r="BK109" s="216">
        <f>ROUND(I109*H109,2)</f>
        <v>0</v>
      </c>
      <c r="BL109" s="26" t="s">
        <v>192</v>
      </c>
      <c r="BM109" s="26" t="s">
        <v>3777</v>
      </c>
    </row>
    <row r="110" spans="2:65" s="12" customFormat="1" ht="13.5">
      <c r="B110" s="220"/>
      <c r="C110" s="221"/>
      <c r="D110" s="217" t="s">
        <v>196</v>
      </c>
      <c r="E110" s="222" t="s">
        <v>35</v>
      </c>
      <c r="F110" s="223" t="s">
        <v>3778</v>
      </c>
      <c r="G110" s="221"/>
      <c r="H110" s="224" t="s">
        <v>35</v>
      </c>
      <c r="I110" s="225"/>
      <c r="J110" s="221"/>
      <c r="K110" s="221"/>
      <c r="L110" s="226"/>
      <c r="M110" s="227"/>
      <c r="N110" s="228"/>
      <c r="O110" s="228"/>
      <c r="P110" s="228"/>
      <c r="Q110" s="228"/>
      <c r="R110" s="228"/>
      <c r="S110" s="228"/>
      <c r="T110" s="229"/>
      <c r="AT110" s="230" t="s">
        <v>196</v>
      </c>
      <c r="AU110" s="230" t="s">
        <v>89</v>
      </c>
      <c r="AV110" s="12" t="s">
        <v>24</v>
      </c>
      <c r="AW110" s="12" t="s">
        <v>42</v>
      </c>
      <c r="AX110" s="12" t="s">
        <v>79</v>
      </c>
      <c r="AY110" s="230" t="s">
        <v>185</v>
      </c>
    </row>
    <row r="111" spans="2:65" s="13" customFormat="1" ht="13.5">
      <c r="B111" s="231"/>
      <c r="C111" s="232"/>
      <c r="D111" s="233" t="s">
        <v>196</v>
      </c>
      <c r="E111" s="234" t="s">
        <v>35</v>
      </c>
      <c r="F111" s="235" t="s">
        <v>3779</v>
      </c>
      <c r="G111" s="232"/>
      <c r="H111" s="236">
        <v>1.8029999999999999</v>
      </c>
      <c r="I111" s="237"/>
      <c r="J111" s="232"/>
      <c r="K111" s="232"/>
      <c r="L111" s="238"/>
      <c r="M111" s="239"/>
      <c r="N111" s="240"/>
      <c r="O111" s="240"/>
      <c r="P111" s="240"/>
      <c r="Q111" s="240"/>
      <c r="R111" s="240"/>
      <c r="S111" s="240"/>
      <c r="T111" s="241"/>
      <c r="AT111" s="242" t="s">
        <v>196</v>
      </c>
      <c r="AU111" s="242" t="s">
        <v>89</v>
      </c>
      <c r="AV111" s="13" t="s">
        <v>89</v>
      </c>
      <c r="AW111" s="13" t="s">
        <v>42</v>
      </c>
      <c r="AX111" s="13" t="s">
        <v>24</v>
      </c>
      <c r="AY111" s="242" t="s">
        <v>185</v>
      </c>
    </row>
    <row r="112" spans="2:65" s="1" customFormat="1" ht="22.5" customHeight="1">
      <c r="B112" s="44"/>
      <c r="C112" s="205" t="s">
        <v>236</v>
      </c>
      <c r="D112" s="205" t="s">
        <v>187</v>
      </c>
      <c r="E112" s="206" t="s">
        <v>992</v>
      </c>
      <c r="F112" s="207" t="s">
        <v>993</v>
      </c>
      <c r="G112" s="208" t="s">
        <v>201</v>
      </c>
      <c r="H112" s="209">
        <v>75.213999999999999</v>
      </c>
      <c r="I112" s="210"/>
      <c r="J112" s="211">
        <f>ROUND(I112*H112,2)</f>
        <v>0</v>
      </c>
      <c r="K112" s="207" t="s">
        <v>191</v>
      </c>
      <c r="L112" s="64"/>
      <c r="M112" s="212" t="s">
        <v>35</v>
      </c>
      <c r="N112" s="213" t="s">
        <v>50</v>
      </c>
      <c r="O112" s="45"/>
      <c r="P112" s="214">
        <f>O112*H112</f>
        <v>0</v>
      </c>
      <c r="Q112" s="214">
        <v>0</v>
      </c>
      <c r="R112" s="214">
        <f>Q112*H112</f>
        <v>0</v>
      </c>
      <c r="S112" s="214">
        <v>2.2000000000000002</v>
      </c>
      <c r="T112" s="215">
        <f>S112*H112</f>
        <v>165.4708</v>
      </c>
      <c r="AR112" s="26" t="s">
        <v>192</v>
      </c>
      <c r="AT112" s="26" t="s">
        <v>187</v>
      </c>
      <c r="AU112" s="26" t="s">
        <v>89</v>
      </c>
      <c r="AY112" s="26" t="s">
        <v>185</v>
      </c>
      <c r="BE112" s="216">
        <f>IF(N112="základní",J112,0)</f>
        <v>0</v>
      </c>
      <c r="BF112" s="216">
        <f>IF(N112="snížená",J112,0)</f>
        <v>0</v>
      </c>
      <c r="BG112" s="216">
        <f>IF(N112="zákl. přenesená",J112,0)</f>
        <v>0</v>
      </c>
      <c r="BH112" s="216">
        <f>IF(N112="sníž. přenesená",J112,0)</f>
        <v>0</v>
      </c>
      <c r="BI112" s="216">
        <f>IF(N112="nulová",J112,0)</f>
        <v>0</v>
      </c>
      <c r="BJ112" s="26" t="s">
        <v>24</v>
      </c>
      <c r="BK112" s="216">
        <f>ROUND(I112*H112,2)</f>
        <v>0</v>
      </c>
      <c r="BL112" s="26" t="s">
        <v>192</v>
      </c>
      <c r="BM112" s="26" t="s">
        <v>3780</v>
      </c>
    </row>
    <row r="113" spans="2:65" s="12" customFormat="1" ht="13.5">
      <c r="B113" s="220"/>
      <c r="C113" s="221"/>
      <c r="D113" s="217" t="s">
        <v>196</v>
      </c>
      <c r="E113" s="222" t="s">
        <v>35</v>
      </c>
      <c r="F113" s="223" t="s">
        <v>3781</v>
      </c>
      <c r="G113" s="221"/>
      <c r="H113" s="224" t="s">
        <v>35</v>
      </c>
      <c r="I113" s="225"/>
      <c r="J113" s="221"/>
      <c r="K113" s="221"/>
      <c r="L113" s="226"/>
      <c r="M113" s="227"/>
      <c r="N113" s="228"/>
      <c r="O113" s="228"/>
      <c r="P113" s="228"/>
      <c r="Q113" s="228"/>
      <c r="R113" s="228"/>
      <c r="S113" s="228"/>
      <c r="T113" s="229"/>
      <c r="AT113" s="230" t="s">
        <v>196</v>
      </c>
      <c r="AU113" s="230" t="s">
        <v>89</v>
      </c>
      <c r="AV113" s="12" t="s">
        <v>24</v>
      </c>
      <c r="AW113" s="12" t="s">
        <v>42</v>
      </c>
      <c r="AX113" s="12" t="s">
        <v>79</v>
      </c>
      <c r="AY113" s="230" t="s">
        <v>185</v>
      </c>
    </row>
    <row r="114" spans="2:65" s="13" customFormat="1" ht="13.5">
      <c r="B114" s="231"/>
      <c r="C114" s="232"/>
      <c r="D114" s="217" t="s">
        <v>196</v>
      </c>
      <c r="E114" s="243" t="s">
        <v>35</v>
      </c>
      <c r="F114" s="244" t="s">
        <v>3782</v>
      </c>
      <c r="G114" s="232"/>
      <c r="H114" s="245">
        <v>29.184000000000001</v>
      </c>
      <c r="I114" s="237"/>
      <c r="J114" s="232"/>
      <c r="K114" s="232"/>
      <c r="L114" s="238"/>
      <c r="M114" s="239"/>
      <c r="N114" s="240"/>
      <c r="O114" s="240"/>
      <c r="P114" s="240"/>
      <c r="Q114" s="240"/>
      <c r="R114" s="240"/>
      <c r="S114" s="240"/>
      <c r="T114" s="241"/>
      <c r="AT114" s="242" t="s">
        <v>196</v>
      </c>
      <c r="AU114" s="242" t="s">
        <v>89</v>
      </c>
      <c r="AV114" s="13" t="s">
        <v>89</v>
      </c>
      <c r="AW114" s="13" t="s">
        <v>42</v>
      </c>
      <c r="AX114" s="13" t="s">
        <v>79</v>
      </c>
      <c r="AY114" s="242" t="s">
        <v>185</v>
      </c>
    </row>
    <row r="115" spans="2:65" s="12" customFormat="1" ht="13.5">
      <c r="B115" s="220"/>
      <c r="C115" s="221"/>
      <c r="D115" s="217" t="s">
        <v>196</v>
      </c>
      <c r="E115" s="222" t="s">
        <v>35</v>
      </c>
      <c r="F115" s="223" t="s">
        <v>3783</v>
      </c>
      <c r="G115" s="221"/>
      <c r="H115" s="224" t="s">
        <v>35</v>
      </c>
      <c r="I115" s="225"/>
      <c r="J115" s="221"/>
      <c r="K115" s="221"/>
      <c r="L115" s="226"/>
      <c r="M115" s="227"/>
      <c r="N115" s="228"/>
      <c r="O115" s="228"/>
      <c r="P115" s="228"/>
      <c r="Q115" s="228"/>
      <c r="R115" s="228"/>
      <c r="S115" s="228"/>
      <c r="T115" s="229"/>
      <c r="AT115" s="230" t="s">
        <v>196</v>
      </c>
      <c r="AU115" s="230" t="s">
        <v>89</v>
      </c>
      <c r="AV115" s="12" t="s">
        <v>24</v>
      </c>
      <c r="AW115" s="12" t="s">
        <v>42</v>
      </c>
      <c r="AX115" s="12" t="s">
        <v>79</v>
      </c>
      <c r="AY115" s="230" t="s">
        <v>185</v>
      </c>
    </row>
    <row r="116" spans="2:65" s="13" customFormat="1" ht="13.5">
      <c r="B116" s="231"/>
      <c r="C116" s="232"/>
      <c r="D116" s="217" t="s">
        <v>196</v>
      </c>
      <c r="E116" s="243" t="s">
        <v>35</v>
      </c>
      <c r="F116" s="244" t="s">
        <v>3784</v>
      </c>
      <c r="G116" s="232"/>
      <c r="H116" s="245">
        <v>6.3550000000000004</v>
      </c>
      <c r="I116" s="237"/>
      <c r="J116" s="232"/>
      <c r="K116" s="232"/>
      <c r="L116" s="238"/>
      <c r="M116" s="239"/>
      <c r="N116" s="240"/>
      <c r="O116" s="240"/>
      <c r="P116" s="240"/>
      <c r="Q116" s="240"/>
      <c r="R116" s="240"/>
      <c r="S116" s="240"/>
      <c r="T116" s="241"/>
      <c r="AT116" s="242" t="s">
        <v>196</v>
      </c>
      <c r="AU116" s="242" t="s">
        <v>89</v>
      </c>
      <c r="AV116" s="13" t="s">
        <v>89</v>
      </c>
      <c r="AW116" s="13" t="s">
        <v>42</v>
      </c>
      <c r="AX116" s="13" t="s">
        <v>79</v>
      </c>
      <c r="AY116" s="242" t="s">
        <v>185</v>
      </c>
    </row>
    <row r="117" spans="2:65" s="12" customFormat="1" ht="13.5">
      <c r="B117" s="220"/>
      <c r="C117" s="221"/>
      <c r="D117" s="217" t="s">
        <v>196</v>
      </c>
      <c r="E117" s="222" t="s">
        <v>35</v>
      </c>
      <c r="F117" s="223" t="s">
        <v>3785</v>
      </c>
      <c r="G117" s="221"/>
      <c r="H117" s="224" t="s">
        <v>35</v>
      </c>
      <c r="I117" s="225"/>
      <c r="J117" s="221"/>
      <c r="K117" s="221"/>
      <c r="L117" s="226"/>
      <c r="M117" s="227"/>
      <c r="N117" s="228"/>
      <c r="O117" s="228"/>
      <c r="P117" s="228"/>
      <c r="Q117" s="228"/>
      <c r="R117" s="228"/>
      <c r="S117" s="228"/>
      <c r="T117" s="229"/>
      <c r="AT117" s="230" t="s">
        <v>196</v>
      </c>
      <c r="AU117" s="230" t="s">
        <v>89</v>
      </c>
      <c r="AV117" s="12" t="s">
        <v>24</v>
      </c>
      <c r="AW117" s="12" t="s">
        <v>42</v>
      </c>
      <c r="AX117" s="12" t="s">
        <v>79</v>
      </c>
      <c r="AY117" s="230" t="s">
        <v>185</v>
      </c>
    </row>
    <row r="118" spans="2:65" s="13" customFormat="1" ht="13.5">
      <c r="B118" s="231"/>
      <c r="C118" s="232"/>
      <c r="D118" s="217" t="s">
        <v>196</v>
      </c>
      <c r="E118" s="243" t="s">
        <v>35</v>
      </c>
      <c r="F118" s="244" t="s">
        <v>3786</v>
      </c>
      <c r="G118" s="232"/>
      <c r="H118" s="245">
        <v>39.674999999999997</v>
      </c>
      <c r="I118" s="237"/>
      <c r="J118" s="232"/>
      <c r="K118" s="232"/>
      <c r="L118" s="238"/>
      <c r="M118" s="239"/>
      <c r="N118" s="240"/>
      <c r="O118" s="240"/>
      <c r="P118" s="240"/>
      <c r="Q118" s="240"/>
      <c r="R118" s="240"/>
      <c r="S118" s="240"/>
      <c r="T118" s="241"/>
      <c r="AT118" s="242" t="s">
        <v>196</v>
      </c>
      <c r="AU118" s="242" t="s">
        <v>89</v>
      </c>
      <c r="AV118" s="13" t="s">
        <v>89</v>
      </c>
      <c r="AW118" s="13" t="s">
        <v>42</v>
      </c>
      <c r="AX118" s="13" t="s">
        <v>79</v>
      </c>
      <c r="AY118" s="242" t="s">
        <v>185</v>
      </c>
    </row>
    <row r="119" spans="2:65" s="14" customFormat="1" ht="13.5">
      <c r="B119" s="246"/>
      <c r="C119" s="247"/>
      <c r="D119" s="233" t="s">
        <v>196</v>
      </c>
      <c r="E119" s="248" t="s">
        <v>35</v>
      </c>
      <c r="F119" s="249" t="s">
        <v>208</v>
      </c>
      <c r="G119" s="247"/>
      <c r="H119" s="250">
        <v>75.213999999999999</v>
      </c>
      <c r="I119" s="251"/>
      <c r="J119" s="247"/>
      <c r="K119" s="247"/>
      <c r="L119" s="252"/>
      <c r="M119" s="253"/>
      <c r="N119" s="254"/>
      <c r="O119" s="254"/>
      <c r="P119" s="254"/>
      <c r="Q119" s="254"/>
      <c r="R119" s="254"/>
      <c r="S119" s="254"/>
      <c r="T119" s="255"/>
      <c r="AT119" s="256" t="s">
        <v>196</v>
      </c>
      <c r="AU119" s="256" t="s">
        <v>89</v>
      </c>
      <c r="AV119" s="14" t="s">
        <v>192</v>
      </c>
      <c r="AW119" s="14" t="s">
        <v>42</v>
      </c>
      <c r="AX119" s="14" t="s">
        <v>24</v>
      </c>
      <c r="AY119" s="256" t="s">
        <v>185</v>
      </c>
    </row>
    <row r="120" spans="2:65" s="1" customFormat="1" ht="31.5" customHeight="1">
      <c r="B120" s="44"/>
      <c r="C120" s="205" t="s">
        <v>245</v>
      </c>
      <c r="D120" s="205" t="s">
        <v>187</v>
      </c>
      <c r="E120" s="206" t="s">
        <v>1038</v>
      </c>
      <c r="F120" s="207" t="s">
        <v>1039</v>
      </c>
      <c r="G120" s="208" t="s">
        <v>239</v>
      </c>
      <c r="H120" s="209">
        <v>3.6</v>
      </c>
      <c r="I120" s="210"/>
      <c r="J120" s="211">
        <f>ROUND(I120*H120,2)</f>
        <v>0</v>
      </c>
      <c r="K120" s="207" t="s">
        <v>191</v>
      </c>
      <c r="L120" s="64"/>
      <c r="M120" s="212" t="s">
        <v>35</v>
      </c>
      <c r="N120" s="213" t="s">
        <v>50</v>
      </c>
      <c r="O120" s="45"/>
      <c r="P120" s="214">
        <f>O120*H120</f>
        <v>0</v>
      </c>
      <c r="Q120" s="214">
        <v>0</v>
      </c>
      <c r="R120" s="214">
        <f>Q120*H120</f>
        <v>0</v>
      </c>
      <c r="S120" s="214">
        <v>7.5999999999999998E-2</v>
      </c>
      <c r="T120" s="215">
        <f>S120*H120</f>
        <v>0.27360000000000001</v>
      </c>
      <c r="AR120" s="26" t="s">
        <v>192</v>
      </c>
      <c r="AT120" s="26" t="s">
        <v>187</v>
      </c>
      <c r="AU120" s="26" t="s">
        <v>89</v>
      </c>
      <c r="AY120" s="26" t="s">
        <v>185</v>
      </c>
      <c r="BE120" s="216">
        <f>IF(N120="základní",J120,0)</f>
        <v>0</v>
      </c>
      <c r="BF120" s="216">
        <f>IF(N120="snížená",J120,0)</f>
        <v>0</v>
      </c>
      <c r="BG120" s="216">
        <f>IF(N120="zákl. přenesená",J120,0)</f>
        <v>0</v>
      </c>
      <c r="BH120" s="216">
        <f>IF(N120="sníž. přenesená",J120,0)</f>
        <v>0</v>
      </c>
      <c r="BI120" s="216">
        <f>IF(N120="nulová",J120,0)</f>
        <v>0</v>
      </c>
      <c r="BJ120" s="26" t="s">
        <v>24</v>
      </c>
      <c r="BK120" s="216">
        <f>ROUND(I120*H120,2)</f>
        <v>0</v>
      </c>
      <c r="BL120" s="26" t="s">
        <v>192</v>
      </c>
      <c r="BM120" s="26" t="s">
        <v>3787</v>
      </c>
    </row>
    <row r="121" spans="2:65" s="13" customFormat="1" ht="13.5">
      <c r="B121" s="231"/>
      <c r="C121" s="232"/>
      <c r="D121" s="217" t="s">
        <v>196</v>
      </c>
      <c r="E121" s="243" t="s">
        <v>35</v>
      </c>
      <c r="F121" s="244" t="s">
        <v>3788</v>
      </c>
      <c r="G121" s="232"/>
      <c r="H121" s="245">
        <v>1.6</v>
      </c>
      <c r="I121" s="237"/>
      <c r="J121" s="232"/>
      <c r="K121" s="232"/>
      <c r="L121" s="238"/>
      <c r="M121" s="239"/>
      <c r="N121" s="240"/>
      <c r="O121" s="240"/>
      <c r="P121" s="240"/>
      <c r="Q121" s="240"/>
      <c r="R121" s="240"/>
      <c r="S121" s="240"/>
      <c r="T121" s="241"/>
      <c r="AT121" s="242" t="s">
        <v>196</v>
      </c>
      <c r="AU121" s="242" t="s">
        <v>89</v>
      </c>
      <c r="AV121" s="13" t="s">
        <v>89</v>
      </c>
      <c r="AW121" s="13" t="s">
        <v>42</v>
      </c>
      <c r="AX121" s="13" t="s">
        <v>79</v>
      </c>
      <c r="AY121" s="242" t="s">
        <v>185</v>
      </c>
    </row>
    <row r="122" spans="2:65" s="13" customFormat="1" ht="13.5">
      <c r="B122" s="231"/>
      <c r="C122" s="232"/>
      <c r="D122" s="217" t="s">
        <v>196</v>
      </c>
      <c r="E122" s="243" t="s">
        <v>35</v>
      </c>
      <c r="F122" s="244" t="s">
        <v>3789</v>
      </c>
      <c r="G122" s="232"/>
      <c r="H122" s="245">
        <v>2</v>
      </c>
      <c r="I122" s="237"/>
      <c r="J122" s="232"/>
      <c r="K122" s="232"/>
      <c r="L122" s="238"/>
      <c r="M122" s="239"/>
      <c r="N122" s="240"/>
      <c r="O122" s="240"/>
      <c r="P122" s="240"/>
      <c r="Q122" s="240"/>
      <c r="R122" s="240"/>
      <c r="S122" s="240"/>
      <c r="T122" s="241"/>
      <c r="AT122" s="242" t="s">
        <v>196</v>
      </c>
      <c r="AU122" s="242" t="s">
        <v>89</v>
      </c>
      <c r="AV122" s="13" t="s">
        <v>89</v>
      </c>
      <c r="AW122" s="13" t="s">
        <v>42</v>
      </c>
      <c r="AX122" s="13" t="s">
        <v>79</v>
      </c>
      <c r="AY122" s="242" t="s">
        <v>185</v>
      </c>
    </row>
    <row r="123" spans="2:65" s="14" customFormat="1" ht="13.5">
      <c r="B123" s="246"/>
      <c r="C123" s="247"/>
      <c r="D123" s="233" t="s">
        <v>196</v>
      </c>
      <c r="E123" s="248" t="s">
        <v>35</v>
      </c>
      <c r="F123" s="249" t="s">
        <v>208</v>
      </c>
      <c r="G123" s="247"/>
      <c r="H123" s="250">
        <v>3.6</v>
      </c>
      <c r="I123" s="251"/>
      <c r="J123" s="247"/>
      <c r="K123" s="247"/>
      <c r="L123" s="252"/>
      <c r="M123" s="253"/>
      <c r="N123" s="254"/>
      <c r="O123" s="254"/>
      <c r="P123" s="254"/>
      <c r="Q123" s="254"/>
      <c r="R123" s="254"/>
      <c r="S123" s="254"/>
      <c r="T123" s="255"/>
      <c r="AT123" s="256" t="s">
        <v>196</v>
      </c>
      <c r="AU123" s="256" t="s">
        <v>89</v>
      </c>
      <c r="AV123" s="14" t="s">
        <v>192</v>
      </c>
      <c r="AW123" s="14" t="s">
        <v>42</v>
      </c>
      <c r="AX123" s="14" t="s">
        <v>24</v>
      </c>
      <c r="AY123" s="256" t="s">
        <v>185</v>
      </c>
    </row>
    <row r="124" spans="2:65" s="1" customFormat="1" ht="31.5" customHeight="1">
      <c r="B124" s="44"/>
      <c r="C124" s="205" t="s">
        <v>253</v>
      </c>
      <c r="D124" s="205" t="s">
        <v>187</v>
      </c>
      <c r="E124" s="206" t="s">
        <v>3790</v>
      </c>
      <c r="F124" s="207" t="s">
        <v>3791</v>
      </c>
      <c r="G124" s="208" t="s">
        <v>239</v>
      </c>
      <c r="H124" s="209">
        <v>11.42</v>
      </c>
      <c r="I124" s="210"/>
      <c r="J124" s="211">
        <f>ROUND(I124*H124,2)</f>
        <v>0</v>
      </c>
      <c r="K124" s="207" t="s">
        <v>191</v>
      </c>
      <c r="L124" s="64"/>
      <c r="M124" s="212" t="s">
        <v>35</v>
      </c>
      <c r="N124" s="213" t="s">
        <v>50</v>
      </c>
      <c r="O124" s="45"/>
      <c r="P124" s="214">
        <f>O124*H124</f>
        <v>0</v>
      </c>
      <c r="Q124" s="214">
        <v>0</v>
      </c>
      <c r="R124" s="214">
        <f>Q124*H124</f>
        <v>0</v>
      </c>
      <c r="S124" s="214">
        <v>0.06</v>
      </c>
      <c r="T124" s="215">
        <f>S124*H124</f>
        <v>0.68519999999999992</v>
      </c>
      <c r="AR124" s="26" t="s">
        <v>192</v>
      </c>
      <c r="AT124" s="26" t="s">
        <v>187</v>
      </c>
      <c r="AU124" s="26" t="s">
        <v>89</v>
      </c>
      <c r="AY124" s="26" t="s">
        <v>185</v>
      </c>
      <c r="BE124" s="216">
        <f>IF(N124="základní",J124,0)</f>
        <v>0</v>
      </c>
      <c r="BF124" s="216">
        <f>IF(N124="snížená",J124,0)</f>
        <v>0</v>
      </c>
      <c r="BG124" s="216">
        <f>IF(N124="zákl. přenesená",J124,0)</f>
        <v>0</v>
      </c>
      <c r="BH124" s="216">
        <f>IF(N124="sníž. přenesená",J124,0)</f>
        <v>0</v>
      </c>
      <c r="BI124" s="216">
        <f>IF(N124="nulová",J124,0)</f>
        <v>0</v>
      </c>
      <c r="BJ124" s="26" t="s">
        <v>24</v>
      </c>
      <c r="BK124" s="216">
        <f>ROUND(I124*H124,2)</f>
        <v>0</v>
      </c>
      <c r="BL124" s="26" t="s">
        <v>192</v>
      </c>
      <c r="BM124" s="26" t="s">
        <v>3792</v>
      </c>
    </row>
    <row r="125" spans="2:65" s="13" customFormat="1" ht="13.5">
      <c r="B125" s="231"/>
      <c r="C125" s="232"/>
      <c r="D125" s="217" t="s">
        <v>196</v>
      </c>
      <c r="E125" s="243" t="s">
        <v>35</v>
      </c>
      <c r="F125" s="244" t="s">
        <v>3793</v>
      </c>
      <c r="G125" s="232"/>
      <c r="H125" s="245">
        <v>2.52</v>
      </c>
      <c r="I125" s="237"/>
      <c r="J125" s="232"/>
      <c r="K125" s="232"/>
      <c r="L125" s="238"/>
      <c r="M125" s="239"/>
      <c r="N125" s="240"/>
      <c r="O125" s="240"/>
      <c r="P125" s="240"/>
      <c r="Q125" s="240"/>
      <c r="R125" s="240"/>
      <c r="S125" s="240"/>
      <c r="T125" s="241"/>
      <c r="AT125" s="242" t="s">
        <v>196</v>
      </c>
      <c r="AU125" s="242" t="s">
        <v>89</v>
      </c>
      <c r="AV125" s="13" t="s">
        <v>89</v>
      </c>
      <c r="AW125" s="13" t="s">
        <v>42</v>
      </c>
      <c r="AX125" s="13" t="s">
        <v>79</v>
      </c>
      <c r="AY125" s="242" t="s">
        <v>185</v>
      </c>
    </row>
    <row r="126" spans="2:65" s="13" customFormat="1" ht="13.5">
      <c r="B126" s="231"/>
      <c r="C126" s="232"/>
      <c r="D126" s="217" t="s">
        <v>196</v>
      </c>
      <c r="E126" s="243" t="s">
        <v>35</v>
      </c>
      <c r="F126" s="244" t="s">
        <v>3794</v>
      </c>
      <c r="G126" s="232"/>
      <c r="H126" s="245">
        <v>4</v>
      </c>
      <c r="I126" s="237"/>
      <c r="J126" s="232"/>
      <c r="K126" s="232"/>
      <c r="L126" s="238"/>
      <c r="M126" s="239"/>
      <c r="N126" s="240"/>
      <c r="O126" s="240"/>
      <c r="P126" s="240"/>
      <c r="Q126" s="240"/>
      <c r="R126" s="240"/>
      <c r="S126" s="240"/>
      <c r="T126" s="241"/>
      <c r="AT126" s="242" t="s">
        <v>196</v>
      </c>
      <c r="AU126" s="242" t="s">
        <v>89</v>
      </c>
      <c r="AV126" s="13" t="s">
        <v>89</v>
      </c>
      <c r="AW126" s="13" t="s">
        <v>42</v>
      </c>
      <c r="AX126" s="13" t="s">
        <v>79</v>
      </c>
      <c r="AY126" s="242" t="s">
        <v>185</v>
      </c>
    </row>
    <row r="127" spans="2:65" s="13" customFormat="1" ht="13.5">
      <c r="B127" s="231"/>
      <c r="C127" s="232"/>
      <c r="D127" s="217" t="s">
        <v>196</v>
      </c>
      <c r="E127" s="243" t="s">
        <v>35</v>
      </c>
      <c r="F127" s="244" t="s">
        <v>3795</v>
      </c>
      <c r="G127" s="232"/>
      <c r="H127" s="245">
        <v>4.9000000000000004</v>
      </c>
      <c r="I127" s="237"/>
      <c r="J127" s="232"/>
      <c r="K127" s="232"/>
      <c r="L127" s="238"/>
      <c r="M127" s="239"/>
      <c r="N127" s="240"/>
      <c r="O127" s="240"/>
      <c r="P127" s="240"/>
      <c r="Q127" s="240"/>
      <c r="R127" s="240"/>
      <c r="S127" s="240"/>
      <c r="T127" s="241"/>
      <c r="AT127" s="242" t="s">
        <v>196</v>
      </c>
      <c r="AU127" s="242" t="s">
        <v>89</v>
      </c>
      <c r="AV127" s="13" t="s">
        <v>89</v>
      </c>
      <c r="AW127" s="13" t="s">
        <v>42</v>
      </c>
      <c r="AX127" s="13" t="s">
        <v>79</v>
      </c>
      <c r="AY127" s="242" t="s">
        <v>185</v>
      </c>
    </row>
    <row r="128" spans="2:65" s="14" customFormat="1" ht="13.5">
      <c r="B128" s="246"/>
      <c r="C128" s="247"/>
      <c r="D128" s="233" t="s">
        <v>196</v>
      </c>
      <c r="E128" s="248" t="s">
        <v>35</v>
      </c>
      <c r="F128" s="249" t="s">
        <v>208</v>
      </c>
      <c r="G128" s="247"/>
      <c r="H128" s="250">
        <v>11.42</v>
      </c>
      <c r="I128" s="251"/>
      <c r="J128" s="247"/>
      <c r="K128" s="247"/>
      <c r="L128" s="252"/>
      <c r="M128" s="253"/>
      <c r="N128" s="254"/>
      <c r="O128" s="254"/>
      <c r="P128" s="254"/>
      <c r="Q128" s="254"/>
      <c r="R128" s="254"/>
      <c r="S128" s="254"/>
      <c r="T128" s="255"/>
      <c r="AT128" s="256" t="s">
        <v>196</v>
      </c>
      <c r="AU128" s="256" t="s">
        <v>89</v>
      </c>
      <c r="AV128" s="14" t="s">
        <v>192</v>
      </c>
      <c r="AW128" s="14" t="s">
        <v>42</v>
      </c>
      <c r="AX128" s="14" t="s">
        <v>24</v>
      </c>
      <c r="AY128" s="256" t="s">
        <v>185</v>
      </c>
    </row>
    <row r="129" spans="2:65" s="1" customFormat="1" ht="31.5" customHeight="1">
      <c r="B129" s="44"/>
      <c r="C129" s="205" t="s">
        <v>29</v>
      </c>
      <c r="D129" s="205" t="s">
        <v>187</v>
      </c>
      <c r="E129" s="206" t="s">
        <v>3796</v>
      </c>
      <c r="F129" s="207" t="s">
        <v>3797</v>
      </c>
      <c r="G129" s="208" t="s">
        <v>239</v>
      </c>
      <c r="H129" s="209">
        <v>10.199999999999999</v>
      </c>
      <c r="I129" s="210"/>
      <c r="J129" s="211">
        <f>ROUND(I129*H129,2)</f>
        <v>0</v>
      </c>
      <c r="K129" s="207" t="s">
        <v>191</v>
      </c>
      <c r="L129" s="64"/>
      <c r="M129" s="212" t="s">
        <v>35</v>
      </c>
      <c r="N129" s="213" t="s">
        <v>50</v>
      </c>
      <c r="O129" s="45"/>
      <c r="P129" s="214">
        <f>O129*H129</f>
        <v>0</v>
      </c>
      <c r="Q129" s="214">
        <v>0</v>
      </c>
      <c r="R129" s="214">
        <f>Q129*H129</f>
        <v>0</v>
      </c>
      <c r="S129" s="214">
        <v>6.6000000000000003E-2</v>
      </c>
      <c r="T129" s="215">
        <f>S129*H129</f>
        <v>0.67320000000000002</v>
      </c>
      <c r="AR129" s="26" t="s">
        <v>192</v>
      </c>
      <c r="AT129" s="26" t="s">
        <v>187</v>
      </c>
      <c r="AU129" s="26" t="s">
        <v>89</v>
      </c>
      <c r="AY129" s="26" t="s">
        <v>185</v>
      </c>
      <c r="BE129" s="216">
        <f>IF(N129="základní",J129,0)</f>
        <v>0</v>
      </c>
      <c r="BF129" s="216">
        <f>IF(N129="snížená",J129,0)</f>
        <v>0</v>
      </c>
      <c r="BG129" s="216">
        <f>IF(N129="zákl. přenesená",J129,0)</f>
        <v>0</v>
      </c>
      <c r="BH129" s="216">
        <f>IF(N129="sníž. přenesená",J129,0)</f>
        <v>0</v>
      </c>
      <c r="BI129" s="216">
        <f>IF(N129="nulová",J129,0)</f>
        <v>0</v>
      </c>
      <c r="BJ129" s="26" t="s">
        <v>24</v>
      </c>
      <c r="BK129" s="216">
        <f>ROUND(I129*H129,2)</f>
        <v>0</v>
      </c>
      <c r="BL129" s="26" t="s">
        <v>192</v>
      </c>
      <c r="BM129" s="26" t="s">
        <v>3798</v>
      </c>
    </row>
    <row r="130" spans="2:65" s="13" customFormat="1" ht="13.5">
      <c r="B130" s="231"/>
      <c r="C130" s="232"/>
      <c r="D130" s="217" t="s">
        <v>196</v>
      </c>
      <c r="E130" s="243" t="s">
        <v>35</v>
      </c>
      <c r="F130" s="244" t="s">
        <v>3799</v>
      </c>
      <c r="G130" s="232"/>
      <c r="H130" s="245">
        <v>10.199999999999999</v>
      </c>
      <c r="I130" s="237"/>
      <c r="J130" s="232"/>
      <c r="K130" s="232"/>
      <c r="L130" s="238"/>
      <c r="M130" s="239"/>
      <c r="N130" s="240"/>
      <c r="O130" s="240"/>
      <c r="P130" s="240"/>
      <c r="Q130" s="240"/>
      <c r="R130" s="240"/>
      <c r="S130" s="240"/>
      <c r="T130" s="241"/>
      <c r="AT130" s="242" t="s">
        <v>196</v>
      </c>
      <c r="AU130" s="242" t="s">
        <v>89</v>
      </c>
      <c r="AV130" s="13" t="s">
        <v>89</v>
      </c>
      <c r="AW130" s="13" t="s">
        <v>42</v>
      </c>
      <c r="AX130" s="13" t="s">
        <v>24</v>
      </c>
      <c r="AY130" s="242" t="s">
        <v>185</v>
      </c>
    </row>
    <row r="131" spans="2:65" s="11" customFormat="1" ht="29.85" customHeight="1">
      <c r="B131" s="188"/>
      <c r="C131" s="189"/>
      <c r="D131" s="202" t="s">
        <v>78</v>
      </c>
      <c r="E131" s="203" t="s">
        <v>1078</v>
      </c>
      <c r="F131" s="203" t="s">
        <v>1079</v>
      </c>
      <c r="G131" s="189"/>
      <c r="H131" s="189"/>
      <c r="I131" s="192"/>
      <c r="J131" s="204">
        <f>BK131</f>
        <v>0</v>
      </c>
      <c r="K131" s="189"/>
      <c r="L131" s="194"/>
      <c r="M131" s="195"/>
      <c r="N131" s="196"/>
      <c r="O131" s="196"/>
      <c r="P131" s="197">
        <f>SUM(P132:P144)</f>
        <v>0</v>
      </c>
      <c r="Q131" s="196"/>
      <c r="R131" s="197">
        <f>SUM(R132:R144)</f>
        <v>0</v>
      </c>
      <c r="S131" s="196"/>
      <c r="T131" s="198">
        <f>SUM(T132:T144)</f>
        <v>0</v>
      </c>
      <c r="AR131" s="199" t="s">
        <v>24</v>
      </c>
      <c r="AT131" s="200" t="s">
        <v>78</v>
      </c>
      <c r="AU131" s="200" t="s">
        <v>24</v>
      </c>
      <c r="AY131" s="199" t="s">
        <v>185</v>
      </c>
      <c r="BK131" s="201">
        <f>SUM(BK132:BK144)</f>
        <v>0</v>
      </c>
    </row>
    <row r="132" spans="2:65" s="1" customFormat="1" ht="31.5" customHeight="1">
      <c r="B132" s="44"/>
      <c r="C132" s="205" t="s">
        <v>265</v>
      </c>
      <c r="D132" s="205" t="s">
        <v>187</v>
      </c>
      <c r="E132" s="206" t="s">
        <v>3800</v>
      </c>
      <c r="F132" s="207" t="s">
        <v>3801</v>
      </c>
      <c r="G132" s="208" t="s">
        <v>231</v>
      </c>
      <c r="H132" s="209">
        <v>309.05799999999999</v>
      </c>
      <c r="I132" s="210"/>
      <c r="J132" s="211">
        <f>ROUND(I132*H132,2)</f>
        <v>0</v>
      </c>
      <c r="K132" s="207" t="s">
        <v>191</v>
      </c>
      <c r="L132" s="64"/>
      <c r="M132" s="212" t="s">
        <v>35</v>
      </c>
      <c r="N132" s="213" t="s">
        <v>50</v>
      </c>
      <c r="O132" s="45"/>
      <c r="P132" s="214">
        <f>O132*H132</f>
        <v>0</v>
      </c>
      <c r="Q132" s="214">
        <v>0</v>
      </c>
      <c r="R132" s="214">
        <f>Q132*H132</f>
        <v>0</v>
      </c>
      <c r="S132" s="214">
        <v>0</v>
      </c>
      <c r="T132" s="215">
        <f>S132*H132</f>
        <v>0</v>
      </c>
      <c r="AR132" s="26" t="s">
        <v>192</v>
      </c>
      <c r="AT132" s="26" t="s">
        <v>187</v>
      </c>
      <c r="AU132" s="26" t="s">
        <v>89</v>
      </c>
      <c r="AY132" s="26" t="s">
        <v>185</v>
      </c>
      <c r="BE132" s="216">
        <f>IF(N132="základní",J132,0)</f>
        <v>0</v>
      </c>
      <c r="BF132" s="216">
        <f>IF(N132="snížená",J132,0)</f>
        <v>0</v>
      </c>
      <c r="BG132" s="216">
        <f>IF(N132="zákl. přenesená",J132,0)</f>
        <v>0</v>
      </c>
      <c r="BH132" s="216">
        <f>IF(N132="sníž. přenesená",J132,0)</f>
        <v>0</v>
      </c>
      <c r="BI132" s="216">
        <f>IF(N132="nulová",J132,0)</f>
        <v>0</v>
      </c>
      <c r="BJ132" s="26" t="s">
        <v>24</v>
      </c>
      <c r="BK132" s="216">
        <f>ROUND(I132*H132,2)</f>
        <v>0</v>
      </c>
      <c r="BL132" s="26" t="s">
        <v>192</v>
      </c>
      <c r="BM132" s="26" t="s">
        <v>3802</v>
      </c>
    </row>
    <row r="133" spans="2:65" s="1" customFormat="1" ht="31.5" customHeight="1">
      <c r="B133" s="44"/>
      <c r="C133" s="205" t="s">
        <v>273</v>
      </c>
      <c r="D133" s="205" t="s">
        <v>187</v>
      </c>
      <c r="E133" s="206" t="s">
        <v>1086</v>
      </c>
      <c r="F133" s="207" t="s">
        <v>1087</v>
      </c>
      <c r="G133" s="208" t="s">
        <v>231</v>
      </c>
      <c r="H133" s="209">
        <v>4635.87</v>
      </c>
      <c r="I133" s="210"/>
      <c r="J133" s="211">
        <f>ROUND(I133*H133,2)</f>
        <v>0</v>
      </c>
      <c r="K133" s="207" t="s">
        <v>191</v>
      </c>
      <c r="L133" s="64"/>
      <c r="M133" s="212" t="s">
        <v>35</v>
      </c>
      <c r="N133" s="213" t="s">
        <v>50</v>
      </c>
      <c r="O133" s="45"/>
      <c r="P133" s="214">
        <f>O133*H133</f>
        <v>0</v>
      </c>
      <c r="Q133" s="214">
        <v>0</v>
      </c>
      <c r="R133" s="214">
        <f>Q133*H133</f>
        <v>0</v>
      </c>
      <c r="S133" s="214">
        <v>0</v>
      </c>
      <c r="T133" s="215">
        <f>S133*H133</f>
        <v>0</v>
      </c>
      <c r="AR133" s="26" t="s">
        <v>192</v>
      </c>
      <c r="AT133" s="26" t="s">
        <v>187</v>
      </c>
      <c r="AU133" s="26" t="s">
        <v>89</v>
      </c>
      <c r="AY133" s="26" t="s">
        <v>185</v>
      </c>
      <c r="BE133" s="216">
        <f>IF(N133="základní",J133,0)</f>
        <v>0</v>
      </c>
      <c r="BF133" s="216">
        <f>IF(N133="snížená",J133,0)</f>
        <v>0</v>
      </c>
      <c r="BG133" s="216">
        <f>IF(N133="zákl. přenesená",J133,0)</f>
        <v>0</v>
      </c>
      <c r="BH133" s="216">
        <f>IF(N133="sníž. přenesená",J133,0)</f>
        <v>0</v>
      </c>
      <c r="BI133" s="216">
        <f>IF(N133="nulová",J133,0)</f>
        <v>0</v>
      </c>
      <c r="BJ133" s="26" t="s">
        <v>24</v>
      </c>
      <c r="BK133" s="216">
        <f>ROUND(I133*H133,2)</f>
        <v>0</v>
      </c>
      <c r="BL133" s="26" t="s">
        <v>192</v>
      </c>
      <c r="BM133" s="26" t="s">
        <v>3803</v>
      </c>
    </row>
    <row r="134" spans="2:65" s="13" customFormat="1" ht="13.5">
      <c r="B134" s="231"/>
      <c r="C134" s="232"/>
      <c r="D134" s="233" t="s">
        <v>196</v>
      </c>
      <c r="E134" s="232"/>
      <c r="F134" s="235" t="s">
        <v>3804</v>
      </c>
      <c r="G134" s="232"/>
      <c r="H134" s="236">
        <v>4635.87</v>
      </c>
      <c r="I134" s="237"/>
      <c r="J134" s="232"/>
      <c r="K134" s="232"/>
      <c r="L134" s="238"/>
      <c r="M134" s="239"/>
      <c r="N134" s="240"/>
      <c r="O134" s="240"/>
      <c r="P134" s="240"/>
      <c r="Q134" s="240"/>
      <c r="R134" s="240"/>
      <c r="S134" s="240"/>
      <c r="T134" s="241"/>
      <c r="AT134" s="242" t="s">
        <v>196</v>
      </c>
      <c r="AU134" s="242" t="s">
        <v>89</v>
      </c>
      <c r="AV134" s="13" t="s">
        <v>89</v>
      </c>
      <c r="AW134" s="13" t="s">
        <v>6</v>
      </c>
      <c r="AX134" s="13" t="s">
        <v>24</v>
      </c>
      <c r="AY134" s="242" t="s">
        <v>185</v>
      </c>
    </row>
    <row r="135" spans="2:65" s="1" customFormat="1" ht="31.5" customHeight="1">
      <c r="B135" s="44"/>
      <c r="C135" s="205" t="s">
        <v>281</v>
      </c>
      <c r="D135" s="205" t="s">
        <v>187</v>
      </c>
      <c r="E135" s="206" t="s">
        <v>1092</v>
      </c>
      <c r="F135" s="207" t="s">
        <v>1093</v>
      </c>
      <c r="G135" s="208" t="s">
        <v>231</v>
      </c>
      <c r="H135" s="209">
        <v>309.05799999999999</v>
      </c>
      <c r="I135" s="210"/>
      <c r="J135" s="211">
        <f>ROUND(I135*H135,2)</f>
        <v>0</v>
      </c>
      <c r="K135" s="207" t="s">
        <v>191</v>
      </c>
      <c r="L135" s="64"/>
      <c r="M135" s="212" t="s">
        <v>35</v>
      </c>
      <c r="N135" s="213" t="s">
        <v>50</v>
      </c>
      <c r="O135" s="45"/>
      <c r="P135" s="214">
        <f>O135*H135</f>
        <v>0</v>
      </c>
      <c r="Q135" s="214">
        <v>0</v>
      </c>
      <c r="R135" s="214">
        <f>Q135*H135</f>
        <v>0</v>
      </c>
      <c r="S135" s="214">
        <v>0</v>
      </c>
      <c r="T135" s="215">
        <f>S135*H135</f>
        <v>0</v>
      </c>
      <c r="AR135" s="26" t="s">
        <v>192</v>
      </c>
      <c r="AT135" s="26" t="s">
        <v>187</v>
      </c>
      <c r="AU135" s="26" t="s">
        <v>89</v>
      </c>
      <c r="AY135" s="26" t="s">
        <v>185</v>
      </c>
      <c r="BE135" s="216">
        <f>IF(N135="základní",J135,0)</f>
        <v>0</v>
      </c>
      <c r="BF135" s="216">
        <f>IF(N135="snížená",J135,0)</f>
        <v>0</v>
      </c>
      <c r="BG135" s="216">
        <f>IF(N135="zákl. přenesená",J135,0)</f>
        <v>0</v>
      </c>
      <c r="BH135" s="216">
        <f>IF(N135="sníž. přenesená",J135,0)</f>
        <v>0</v>
      </c>
      <c r="BI135" s="216">
        <f>IF(N135="nulová",J135,0)</f>
        <v>0</v>
      </c>
      <c r="BJ135" s="26" t="s">
        <v>24</v>
      </c>
      <c r="BK135" s="216">
        <f>ROUND(I135*H135,2)</f>
        <v>0</v>
      </c>
      <c r="BL135" s="26" t="s">
        <v>192</v>
      </c>
      <c r="BM135" s="26" t="s">
        <v>3805</v>
      </c>
    </row>
    <row r="136" spans="2:65" s="1" customFormat="1" ht="22.5" customHeight="1">
      <c r="B136" s="44"/>
      <c r="C136" s="205" t="s">
        <v>287</v>
      </c>
      <c r="D136" s="205" t="s">
        <v>187</v>
      </c>
      <c r="E136" s="206" t="s">
        <v>1097</v>
      </c>
      <c r="F136" s="207" t="s">
        <v>1098</v>
      </c>
      <c r="G136" s="208" t="s">
        <v>231</v>
      </c>
      <c r="H136" s="209">
        <v>165.471</v>
      </c>
      <c r="I136" s="210"/>
      <c r="J136" s="211">
        <f>ROUND(I136*H136,2)</f>
        <v>0</v>
      </c>
      <c r="K136" s="207" t="s">
        <v>191</v>
      </c>
      <c r="L136" s="64"/>
      <c r="M136" s="212" t="s">
        <v>35</v>
      </c>
      <c r="N136" s="213" t="s">
        <v>50</v>
      </c>
      <c r="O136" s="45"/>
      <c r="P136" s="214">
        <f>O136*H136</f>
        <v>0</v>
      </c>
      <c r="Q136" s="214">
        <v>0</v>
      </c>
      <c r="R136" s="214">
        <f>Q136*H136</f>
        <v>0</v>
      </c>
      <c r="S136" s="214">
        <v>0</v>
      </c>
      <c r="T136" s="215">
        <f>S136*H136</f>
        <v>0</v>
      </c>
      <c r="AR136" s="26" t="s">
        <v>192</v>
      </c>
      <c r="AT136" s="26" t="s">
        <v>187</v>
      </c>
      <c r="AU136" s="26" t="s">
        <v>89</v>
      </c>
      <c r="AY136" s="26" t="s">
        <v>185</v>
      </c>
      <c r="BE136" s="216">
        <f>IF(N136="základní",J136,0)</f>
        <v>0</v>
      </c>
      <c r="BF136" s="216">
        <f>IF(N136="snížená",J136,0)</f>
        <v>0</v>
      </c>
      <c r="BG136" s="216">
        <f>IF(N136="zákl. přenesená",J136,0)</f>
        <v>0</v>
      </c>
      <c r="BH136" s="216">
        <f>IF(N136="sníž. přenesená",J136,0)</f>
        <v>0</v>
      </c>
      <c r="BI136" s="216">
        <f>IF(N136="nulová",J136,0)</f>
        <v>0</v>
      </c>
      <c r="BJ136" s="26" t="s">
        <v>24</v>
      </c>
      <c r="BK136" s="216">
        <f>ROUND(I136*H136,2)</f>
        <v>0</v>
      </c>
      <c r="BL136" s="26" t="s">
        <v>192</v>
      </c>
      <c r="BM136" s="26" t="s">
        <v>3806</v>
      </c>
    </row>
    <row r="137" spans="2:65" s="13" customFormat="1" ht="13.5">
      <c r="B137" s="231"/>
      <c r="C137" s="232"/>
      <c r="D137" s="233" t="s">
        <v>196</v>
      </c>
      <c r="E137" s="234" t="s">
        <v>35</v>
      </c>
      <c r="F137" s="235" t="s">
        <v>3807</v>
      </c>
      <c r="G137" s="232"/>
      <c r="H137" s="236">
        <v>165.471</v>
      </c>
      <c r="I137" s="237"/>
      <c r="J137" s="232"/>
      <c r="K137" s="232"/>
      <c r="L137" s="238"/>
      <c r="M137" s="239"/>
      <c r="N137" s="240"/>
      <c r="O137" s="240"/>
      <c r="P137" s="240"/>
      <c r="Q137" s="240"/>
      <c r="R137" s="240"/>
      <c r="S137" s="240"/>
      <c r="T137" s="241"/>
      <c r="AT137" s="242" t="s">
        <v>196</v>
      </c>
      <c r="AU137" s="242" t="s">
        <v>89</v>
      </c>
      <c r="AV137" s="13" t="s">
        <v>89</v>
      </c>
      <c r="AW137" s="13" t="s">
        <v>42</v>
      </c>
      <c r="AX137" s="13" t="s">
        <v>24</v>
      </c>
      <c r="AY137" s="242" t="s">
        <v>185</v>
      </c>
    </row>
    <row r="138" spans="2:65" s="1" customFormat="1" ht="22.5" customHeight="1">
      <c r="B138" s="44"/>
      <c r="C138" s="205" t="s">
        <v>10</v>
      </c>
      <c r="D138" s="205" t="s">
        <v>187</v>
      </c>
      <c r="E138" s="206" t="s">
        <v>1138</v>
      </c>
      <c r="F138" s="207" t="s">
        <v>1139</v>
      </c>
      <c r="G138" s="208" t="s">
        <v>231</v>
      </c>
      <c r="H138" s="209">
        <v>0.40899999999999997</v>
      </c>
      <c r="I138" s="210"/>
      <c r="J138" s="211">
        <f>ROUND(I138*H138,2)</f>
        <v>0</v>
      </c>
      <c r="K138" s="207" t="s">
        <v>191</v>
      </c>
      <c r="L138" s="64"/>
      <c r="M138" s="212" t="s">
        <v>35</v>
      </c>
      <c r="N138" s="213" t="s">
        <v>50</v>
      </c>
      <c r="O138" s="45"/>
      <c r="P138" s="214">
        <f>O138*H138</f>
        <v>0</v>
      </c>
      <c r="Q138" s="214">
        <v>0</v>
      </c>
      <c r="R138" s="214">
        <f>Q138*H138</f>
        <v>0</v>
      </c>
      <c r="S138" s="214">
        <v>0</v>
      </c>
      <c r="T138" s="215">
        <f>S138*H138</f>
        <v>0</v>
      </c>
      <c r="AR138" s="26" t="s">
        <v>192</v>
      </c>
      <c r="AT138" s="26" t="s">
        <v>187</v>
      </c>
      <c r="AU138" s="26" t="s">
        <v>89</v>
      </c>
      <c r="AY138" s="26" t="s">
        <v>185</v>
      </c>
      <c r="BE138" s="216">
        <f>IF(N138="základní",J138,0)</f>
        <v>0</v>
      </c>
      <c r="BF138" s="216">
        <f>IF(N138="snížená",J138,0)</f>
        <v>0</v>
      </c>
      <c r="BG138" s="216">
        <f>IF(N138="zákl. přenesená",J138,0)</f>
        <v>0</v>
      </c>
      <c r="BH138" s="216">
        <f>IF(N138="sníž. přenesená",J138,0)</f>
        <v>0</v>
      </c>
      <c r="BI138" s="216">
        <f>IF(N138="nulová",J138,0)</f>
        <v>0</v>
      </c>
      <c r="BJ138" s="26" t="s">
        <v>24</v>
      </c>
      <c r="BK138" s="216">
        <f>ROUND(I138*H138,2)</f>
        <v>0</v>
      </c>
      <c r="BL138" s="26" t="s">
        <v>192</v>
      </c>
      <c r="BM138" s="26" t="s">
        <v>3808</v>
      </c>
    </row>
    <row r="139" spans="2:65" s="13" customFormat="1" ht="13.5">
      <c r="B139" s="231"/>
      <c r="C139" s="232"/>
      <c r="D139" s="233" t="s">
        <v>196</v>
      </c>
      <c r="E139" s="234" t="s">
        <v>35</v>
      </c>
      <c r="F139" s="235" t="s">
        <v>3809</v>
      </c>
      <c r="G139" s="232"/>
      <c r="H139" s="236">
        <v>0.40899999999999997</v>
      </c>
      <c r="I139" s="237"/>
      <c r="J139" s="232"/>
      <c r="K139" s="232"/>
      <c r="L139" s="238"/>
      <c r="M139" s="239"/>
      <c r="N139" s="240"/>
      <c r="O139" s="240"/>
      <c r="P139" s="240"/>
      <c r="Q139" s="240"/>
      <c r="R139" s="240"/>
      <c r="S139" s="240"/>
      <c r="T139" s="241"/>
      <c r="AT139" s="242" t="s">
        <v>196</v>
      </c>
      <c r="AU139" s="242" t="s">
        <v>89</v>
      </c>
      <c r="AV139" s="13" t="s">
        <v>89</v>
      </c>
      <c r="AW139" s="13" t="s">
        <v>42</v>
      </c>
      <c r="AX139" s="13" t="s">
        <v>24</v>
      </c>
      <c r="AY139" s="242" t="s">
        <v>185</v>
      </c>
    </row>
    <row r="140" spans="2:65" s="1" customFormat="1" ht="22.5" customHeight="1">
      <c r="B140" s="44"/>
      <c r="C140" s="205" t="s">
        <v>307</v>
      </c>
      <c r="D140" s="205" t="s">
        <v>187</v>
      </c>
      <c r="E140" s="206" t="s">
        <v>1144</v>
      </c>
      <c r="F140" s="207" t="s">
        <v>1145</v>
      </c>
      <c r="G140" s="208" t="s">
        <v>231</v>
      </c>
      <c r="H140" s="209">
        <v>138.923</v>
      </c>
      <c r="I140" s="210"/>
      <c r="J140" s="211">
        <f>ROUND(I140*H140,2)</f>
        <v>0</v>
      </c>
      <c r="K140" s="207" t="s">
        <v>191</v>
      </c>
      <c r="L140" s="64"/>
      <c r="M140" s="212" t="s">
        <v>35</v>
      </c>
      <c r="N140" s="213" t="s">
        <v>50</v>
      </c>
      <c r="O140" s="45"/>
      <c r="P140" s="214">
        <f>O140*H140</f>
        <v>0</v>
      </c>
      <c r="Q140" s="214">
        <v>0</v>
      </c>
      <c r="R140" s="214">
        <f>Q140*H140</f>
        <v>0</v>
      </c>
      <c r="S140" s="214">
        <v>0</v>
      </c>
      <c r="T140" s="215">
        <f>S140*H140</f>
        <v>0</v>
      </c>
      <c r="AR140" s="26" t="s">
        <v>192</v>
      </c>
      <c r="AT140" s="26" t="s">
        <v>187</v>
      </c>
      <c r="AU140" s="26" t="s">
        <v>89</v>
      </c>
      <c r="AY140" s="26" t="s">
        <v>185</v>
      </c>
      <c r="BE140" s="216">
        <f>IF(N140="základní",J140,0)</f>
        <v>0</v>
      </c>
      <c r="BF140" s="216">
        <f>IF(N140="snížená",J140,0)</f>
        <v>0</v>
      </c>
      <c r="BG140" s="216">
        <f>IF(N140="zákl. přenesená",J140,0)</f>
        <v>0</v>
      </c>
      <c r="BH140" s="216">
        <f>IF(N140="sníž. přenesená",J140,0)</f>
        <v>0</v>
      </c>
      <c r="BI140" s="216">
        <f>IF(N140="nulová",J140,0)</f>
        <v>0</v>
      </c>
      <c r="BJ140" s="26" t="s">
        <v>24</v>
      </c>
      <c r="BK140" s="216">
        <f>ROUND(I140*H140,2)</f>
        <v>0</v>
      </c>
      <c r="BL140" s="26" t="s">
        <v>192</v>
      </c>
      <c r="BM140" s="26" t="s">
        <v>3810</v>
      </c>
    </row>
    <row r="141" spans="2:65" s="12" customFormat="1" ht="13.5">
      <c r="B141" s="220"/>
      <c r="C141" s="221"/>
      <c r="D141" s="217" t="s">
        <v>196</v>
      </c>
      <c r="E141" s="222" t="s">
        <v>35</v>
      </c>
      <c r="F141" s="223" t="s">
        <v>3811</v>
      </c>
      <c r="G141" s="221"/>
      <c r="H141" s="224" t="s">
        <v>35</v>
      </c>
      <c r="I141" s="225"/>
      <c r="J141" s="221"/>
      <c r="K141" s="221"/>
      <c r="L141" s="226"/>
      <c r="M141" s="227"/>
      <c r="N141" s="228"/>
      <c r="O141" s="228"/>
      <c r="P141" s="228"/>
      <c r="Q141" s="228"/>
      <c r="R141" s="228"/>
      <c r="S141" s="228"/>
      <c r="T141" s="229"/>
      <c r="AT141" s="230" t="s">
        <v>196</v>
      </c>
      <c r="AU141" s="230" t="s">
        <v>89</v>
      </c>
      <c r="AV141" s="12" t="s">
        <v>24</v>
      </c>
      <c r="AW141" s="12" t="s">
        <v>42</v>
      </c>
      <c r="AX141" s="12" t="s">
        <v>79</v>
      </c>
      <c r="AY141" s="230" t="s">
        <v>185</v>
      </c>
    </row>
    <row r="142" spans="2:65" s="12" customFormat="1" ht="13.5">
      <c r="B142" s="220"/>
      <c r="C142" s="221"/>
      <c r="D142" s="217" t="s">
        <v>196</v>
      </c>
      <c r="E142" s="222" t="s">
        <v>35</v>
      </c>
      <c r="F142" s="223" t="s">
        <v>3812</v>
      </c>
      <c r="G142" s="221"/>
      <c r="H142" s="224" t="s">
        <v>35</v>
      </c>
      <c r="I142" s="225"/>
      <c r="J142" s="221"/>
      <c r="K142" s="221"/>
      <c r="L142" s="226"/>
      <c r="M142" s="227"/>
      <c r="N142" s="228"/>
      <c r="O142" s="228"/>
      <c r="P142" s="228"/>
      <c r="Q142" s="228"/>
      <c r="R142" s="228"/>
      <c r="S142" s="228"/>
      <c r="T142" s="229"/>
      <c r="AT142" s="230" t="s">
        <v>196</v>
      </c>
      <c r="AU142" s="230" t="s">
        <v>89</v>
      </c>
      <c r="AV142" s="12" t="s">
        <v>24</v>
      </c>
      <c r="AW142" s="12" t="s">
        <v>42</v>
      </c>
      <c r="AX142" s="12" t="s">
        <v>79</v>
      </c>
      <c r="AY142" s="230" t="s">
        <v>185</v>
      </c>
    </row>
    <row r="143" spans="2:65" s="12" customFormat="1" ht="13.5">
      <c r="B143" s="220"/>
      <c r="C143" s="221"/>
      <c r="D143" s="217" t="s">
        <v>196</v>
      </c>
      <c r="E143" s="222" t="s">
        <v>35</v>
      </c>
      <c r="F143" s="223" t="s">
        <v>3813</v>
      </c>
      <c r="G143" s="221"/>
      <c r="H143" s="224" t="s">
        <v>35</v>
      </c>
      <c r="I143" s="225"/>
      <c r="J143" s="221"/>
      <c r="K143" s="221"/>
      <c r="L143" s="226"/>
      <c r="M143" s="227"/>
      <c r="N143" s="228"/>
      <c r="O143" s="228"/>
      <c r="P143" s="228"/>
      <c r="Q143" s="228"/>
      <c r="R143" s="228"/>
      <c r="S143" s="228"/>
      <c r="T143" s="229"/>
      <c r="AT143" s="230" t="s">
        <v>196</v>
      </c>
      <c r="AU143" s="230" t="s">
        <v>89</v>
      </c>
      <c r="AV143" s="12" t="s">
        <v>24</v>
      </c>
      <c r="AW143" s="12" t="s">
        <v>42</v>
      </c>
      <c r="AX143" s="12" t="s">
        <v>79</v>
      </c>
      <c r="AY143" s="230" t="s">
        <v>185</v>
      </c>
    </row>
    <row r="144" spans="2:65" s="13" customFormat="1" ht="13.5">
      <c r="B144" s="231"/>
      <c r="C144" s="232"/>
      <c r="D144" s="217" t="s">
        <v>196</v>
      </c>
      <c r="E144" s="243" t="s">
        <v>35</v>
      </c>
      <c r="F144" s="244" t="s">
        <v>3814</v>
      </c>
      <c r="G144" s="232"/>
      <c r="H144" s="245">
        <v>138.923</v>
      </c>
      <c r="I144" s="237"/>
      <c r="J144" s="232"/>
      <c r="K144" s="232"/>
      <c r="L144" s="238"/>
      <c r="M144" s="239"/>
      <c r="N144" s="240"/>
      <c r="O144" s="240"/>
      <c r="P144" s="240"/>
      <c r="Q144" s="240"/>
      <c r="R144" s="240"/>
      <c r="S144" s="240"/>
      <c r="T144" s="241"/>
      <c r="AT144" s="242" t="s">
        <v>196</v>
      </c>
      <c r="AU144" s="242" t="s">
        <v>89</v>
      </c>
      <c r="AV144" s="13" t="s">
        <v>89</v>
      </c>
      <c r="AW144" s="13" t="s">
        <v>42</v>
      </c>
      <c r="AX144" s="13" t="s">
        <v>24</v>
      </c>
      <c r="AY144" s="242" t="s">
        <v>185</v>
      </c>
    </row>
    <row r="145" spans="2:65" s="11" customFormat="1" ht="37.35" customHeight="1">
      <c r="B145" s="188"/>
      <c r="C145" s="189"/>
      <c r="D145" s="190" t="s">
        <v>78</v>
      </c>
      <c r="E145" s="191" t="s">
        <v>1165</v>
      </c>
      <c r="F145" s="191" t="s">
        <v>1166</v>
      </c>
      <c r="G145" s="189"/>
      <c r="H145" s="189"/>
      <c r="I145" s="192"/>
      <c r="J145" s="193">
        <f>BK145</f>
        <v>0</v>
      </c>
      <c r="K145" s="189"/>
      <c r="L145" s="194"/>
      <c r="M145" s="195"/>
      <c r="N145" s="196"/>
      <c r="O145" s="196"/>
      <c r="P145" s="197">
        <f>P146+P149</f>
        <v>0</v>
      </c>
      <c r="Q145" s="196"/>
      <c r="R145" s="197">
        <f>R146+R149</f>
        <v>0</v>
      </c>
      <c r="S145" s="196"/>
      <c r="T145" s="198">
        <f>T146+T149</f>
        <v>2.4514559999999999</v>
      </c>
      <c r="AR145" s="199" t="s">
        <v>89</v>
      </c>
      <c r="AT145" s="200" t="s">
        <v>78</v>
      </c>
      <c r="AU145" s="200" t="s">
        <v>79</v>
      </c>
      <c r="AY145" s="199" t="s">
        <v>185</v>
      </c>
      <c r="BK145" s="201">
        <f>BK146+BK149</f>
        <v>0</v>
      </c>
    </row>
    <row r="146" spans="2:65" s="11" customFormat="1" ht="19.899999999999999" customHeight="1">
      <c r="B146" s="188"/>
      <c r="C146" s="189"/>
      <c r="D146" s="202" t="s">
        <v>78</v>
      </c>
      <c r="E146" s="203" t="s">
        <v>1204</v>
      </c>
      <c r="F146" s="203" t="s">
        <v>1205</v>
      </c>
      <c r="G146" s="189"/>
      <c r="H146" s="189"/>
      <c r="I146" s="192"/>
      <c r="J146" s="204">
        <f>BK146</f>
        <v>0</v>
      </c>
      <c r="K146" s="189"/>
      <c r="L146" s="194"/>
      <c r="M146" s="195"/>
      <c r="N146" s="196"/>
      <c r="O146" s="196"/>
      <c r="P146" s="197">
        <f>SUM(P147:P148)</f>
        <v>0</v>
      </c>
      <c r="Q146" s="196"/>
      <c r="R146" s="197">
        <f>SUM(R147:R148)</f>
        <v>0</v>
      </c>
      <c r="S146" s="196"/>
      <c r="T146" s="198">
        <f>SUM(T147:T148)</f>
        <v>2.0428799999999998</v>
      </c>
      <c r="AR146" s="199" t="s">
        <v>89</v>
      </c>
      <c r="AT146" s="200" t="s">
        <v>78</v>
      </c>
      <c r="AU146" s="200" t="s">
        <v>24</v>
      </c>
      <c r="AY146" s="199" t="s">
        <v>185</v>
      </c>
      <c r="BK146" s="201">
        <f>SUM(BK147:BK148)</f>
        <v>0</v>
      </c>
    </row>
    <row r="147" spans="2:65" s="1" customFormat="1" ht="22.5" customHeight="1">
      <c r="B147" s="44"/>
      <c r="C147" s="205" t="s">
        <v>317</v>
      </c>
      <c r="D147" s="205" t="s">
        <v>187</v>
      </c>
      <c r="E147" s="206" t="s">
        <v>1207</v>
      </c>
      <c r="F147" s="207" t="s">
        <v>1208</v>
      </c>
      <c r="G147" s="208" t="s">
        <v>239</v>
      </c>
      <c r="H147" s="209">
        <v>145.91999999999999</v>
      </c>
      <c r="I147" s="210"/>
      <c r="J147" s="211">
        <f>ROUND(I147*H147,2)</f>
        <v>0</v>
      </c>
      <c r="K147" s="207" t="s">
        <v>191</v>
      </c>
      <c r="L147" s="64"/>
      <c r="M147" s="212" t="s">
        <v>35</v>
      </c>
      <c r="N147" s="213" t="s">
        <v>50</v>
      </c>
      <c r="O147" s="45"/>
      <c r="P147" s="214">
        <f>O147*H147</f>
        <v>0</v>
      </c>
      <c r="Q147" s="214">
        <v>0</v>
      </c>
      <c r="R147" s="214">
        <f>Q147*H147</f>
        <v>0</v>
      </c>
      <c r="S147" s="214">
        <v>1.4E-2</v>
      </c>
      <c r="T147" s="215">
        <f>S147*H147</f>
        <v>2.0428799999999998</v>
      </c>
      <c r="AR147" s="26" t="s">
        <v>307</v>
      </c>
      <c r="AT147" s="26" t="s">
        <v>187</v>
      </c>
      <c r="AU147" s="26" t="s">
        <v>89</v>
      </c>
      <c r="AY147" s="26" t="s">
        <v>185</v>
      </c>
      <c r="BE147" s="216">
        <f>IF(N147="základní",J147,0)</f>
        <v>0</v>
      </c>
      <c r="BF147" s="216">
        <f>IF(N147="snížená",J147,0)</f>
        <v>0</v>
      </c>
      <c r="BG147" s="216">
        <f>IF(N147="zákl. přenesená",J147,0)</f>
        <v>0</v>
      </c>
      <c r="BH147" s="216">
        <f>IF(N147="sníž. přenesená",J147,0)</f>
        <v>0</v>
      </c>
      <c r="BI147" s="216">
        <f>IF(N147="nulová",J147,0)</f>
        <v>0</v>
      </c>
      <c r="BJ147" s="26" t="s">
        <v>24</v>
      </c>
      <c r="BK147" s="216">
        <f>ROUND(I147*H147,2)</f>
        <v>0</v>
      </c>
      <c r="BL147" s="26" t="s">
        <v>307</v>
      </c>
      <c r="BM147" s="26" t="s">
        <v>3815</v>
      </c>
    </row>
    <row r="148" spans="2:65" s="13" customFormat="1" ht="13.5">
      <c r="B148" s="231"/>
      <c r="C148" s="232"/>
      <c r="D148" s="217" t="s">
        <v>196</v>
      </c>
      <c r="E148" s="243" t="s">
        <v>35</v>
      </c>
      <c r="F148" s="244" t="s">
        <v>3816</v>
      </c>
      <c r="G148" s="232"/>
      <c r="H148" s="245">
        <v>145.91999999999999</v>
      </c>
      <c r="I148" s="237"/>
      <c r="J148" s="232"/>
      <c r="K148" s="232"/>
      <c r="L148" s="238"/>
      <c r="M148" s="239"/>
      <c r="N148" s="240"/>
      <c r="O148" s="240"/>
      <c r="P148" s="240"/>
      <c r="Q148" s="240"/>
      <c r="R148" s="240"/>
      <c r="S148" s="240"/>
      <c r="T148" s="241"/>
      <c r="AT148" s="242" t="s">
        <v>196</v>
      </c>
      <c r="AU148" s="242" t="s">
        <v>89</v>
      </c>
      <c r="AV148" s="13" t="s">
        <v>89</v>
      </c>
      <c r="AW148" s="13" t="s">
        <v>42</v>
      </c>
      <c r="AX148" s="13" t="s">
        <v>24</v>
      </c>
      <c r="AY148" s="242" t="s">
        <v>185</v>
      </c>
    </row>
    <row r="149" spans="2:65" s="11" customFormat="1" ht="29.85" customHeight="1">
      <c r="B149" s="188"/>
      <c r="C149" s="189"/>
      <c r="D149" s="202" t="s">
        <v>78</v>
      </c>
      <c r="E149" s="203" t="s">
        <v>1270</v>
      </c>
      <c r="F149" s="203" t="s">
        <v>1271</v>
      </c>
      <c r="G149" s="189"/>
      <c r="H149" s="189"/>
      <c r="I149" s="192"/>
      <c r="J149" s="204">
        <f>BK149</f>
        <v>0</v>
      </c>
      <c r="K149" s="189"/>
      <c r="L149" s="194"/>
      <c r="M149" s="195"/>
      <c r="N149" s="196"/>
      <c r="O149" s="196"/>
      <c r="P149" s="197">
        <f>SUM(P150:P151)</f>
        <v>0</v>
      </c>
      <c r="Q149" s="196"/>
      <c r="R149" s="197">
        <f>SUM(R150:R151)</f>
        <v>0</v>
      </c>
      <c r="S149" s="196"/>
      <c r="T149" s="198">
        <f>SUM(T150:T151)</f>
        <v>0.40857599999999994</v>
      </c>
      <c r="AR149" s="199" t="s">
        <v>89</v>
      </c>
      <c r="AT149" s="200" t="s">
        <v>78</v>
      </c>
      <c r="AU149" s="200" t="s">
        <v>24</v>
      </c>
      <c r="AY149" s="199" t="s">
        <v>185</v>
      </c>
      <c r="BK149" s="201">
        <f>SUM(BK150:BK151)</f>
        <v>0</v>
      </c>
    </row>
    <row r="150" spans="2:65" s="1" customFormat="1" ht="44.25" customHeight="1">
      <c r="B150" s="44"/>
      <c r="C150" s="205" t="s">
        <v>324</v>
      </c>
      <c r="D150" s="205" t="s">
        <v>187</v>
      </c>
      <c r="E150" s="206" t="s">
        <v>3817</v>
      </c>
      <c r="F150" s="207" t="s">
        <v>3818</v>
      </c>
      <c r="G150" s="208" t="s">
        <v>239</v>
      </c>
      <c r="H150" s="209">
        <v>145.91999999999999</v>
      </c>
      <c r="I150" s="210"/>
      <c r="J150" s="211">
        <f>ROUND(I150*H150,2)</f>
        <v>0</v>
      </c>
      <c r="K150" s="207" t="s">
        <v>191</v>
      </c>
      <c r="L150" s="64"/>
      <c r="M150" s="212" t="s">
        <v>35</v>
      </c>
      <c r="N150" s="213" t="s">
        <v>50</v>
      </c>
      <c r="O150" s="45"/>
      <c r="P150" s="214">
        <f>O150*H150</f>
        <v>0</v>
      </c>
      <c r="Q150" s="214">
        <v>0</v>
      </c>
      <c r="R150" s="214">
        <f>Q150*H150</f>
        <v>0</v>
      </c>
      <c r="S150" s="214">
        <v>2.8E-3</v>
      </c>
      <c r="T150" s="215">
        <f>S150*H150</f>
        <v>0.40857599999999994</v>
      </c>
      <c r="AR150" s="26" t="s">
        <v>307</v>
      </c>
      <c r="AT150" s="26" t="s">
        <v>187</v>
      </c>
      <c r="AU150" s="26" t="s">
        <v>89</v>
      </c>
      <c r="AY150" s="26" t="s">
        <v>185</v>
      </c>
      <c r="BE150" s="216">
        <f>IF(N150="základní",J150,0)</f>
        <v>0</v>
      </c>
      <c r="BF150" s="216">
        <f>IF(N150="snížená",J150,0)</f>
        <v>0</v>
      </c>
      <c r="BG150" s="216">
        <f>IF(N150="zákl. přenesená",J150,0)</f>
        <v>0</v>
      </c>
      <c r="BH150" s="216">
        <f>IF(N150="sníž. přenesená",J150,0)</f>
        <v>0</v>
      </c>
      <c r="BI150" s="216">
        <f>IF(N150="nulová",J150,0)</f>
        <v>0</v>
      </c>
      <c r="BJ150" s="26" t="s">
        <v>24</v>
      </c>
      <c r="BK150" s="216">
        <f>ROUND(I150*H150,2)</f>
        <v>0</v>
      </c>
      <c r="BL150" s="26" t="s">
        <v>307</v>
      </c>
      <c r="BM150" s="26" t="s">
        <v>3819</v>
      </c>
    </row>
    <row r="151" spans="2:65" s="13" customFormat="1" ht="13.5">
      <c r="B151" s="231"/>
      <c r="C151" s="232"/>
      <c r="D151" s="217" t="s">
        <v>196</v>
      </c>
      <c r="E151" s="243" t="s">
        <v>35</v>
      </c>
      <c r="F151" s="244" t="s">
        <v>3816</v>
      </c>
      <c r="G151" s="232"/>
      <c r="H151" s="245">
        <v>145.91999999999999</v>
      </c>
      <c r="I151" s="237"/>
      <c r="J151" s="232"/>
      <c r="K151" s="232"/>
      <c r="L151" s="238"/>
      <c r="M151" s="309"/>
      <c r="N151" s="310"/>
      <c r="O151" s="310"/>
      <c r="P151" s="310"/>
      <c r="Q151" s="310"/>
      <c r="R151" s="310"/>
      <c r="S151" s="310"/>
      <c r="T151" s="311"/>
      <c r="AT151" s="242" t="s">
        <v>196</v>
      </c>
      <c r="AU151" s="242" t="s">
        <v>89</v>
      </c>
      <c r="AV151" s="13" t="s">
        <v>89</v>
      </c>
      <c r="AW151" s="13" t="s">
        <v>42</v>
      </c>
      <c r="AX151" s="13" t="s">
        <v>24</v>
      </c>
      <c r="AY151" s="242" t="s">
        <v>185</v>
      </c>
    </row>
    <row r="152" spans="2:65" s="1" customFormat="1" ht="6.95" customHeight="1">
      <c r="B152" s="59"/>
      <c r="C152" s="60"/>
      <c r="D152" s="60"/>
      <c r="E152" s="60"/>
      <c r="F152" s="60"/>
      <c r="G152" s="60"/>
      <c r="H152" s="60"/>
      <c r="I152" s="151"/>
      <c r="J152" s="60"/>
      <c r="K152" s="60"/>
      <c r="L152" s="64"/>
    </row>
  </sheetData>
  <sheetProtection password="CC35" sheet="1" objects="1" scenarios="1" formatCells="0" formatColumns="0" formatRows="0" sort="0" autoFilter="0"/>
  <autoFilter ref="C82:K151"/>
  <mergeCells count="9">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5.xml><?xml version="1.0" encoding="utf-8"?>
<worksheet xmlns="http://schemas.openxmlformats.org/spreadsheetml/2006/main" xmlns:r="http://schemas.openxmlformats.org/officeDocument/2006/relationships">
  <sheetPr>
    <pageSetUpPr fitToPage="1"/>
  </sheetPr>
  <dimension ref="A1:K216"/>
  <sheetViews>
    <sheetView showGridLines="0" zoomScaleNormal="100" workbookViewId="0"/>
  </sheetViews>
  <sheetFormatPr defaultRowHeight="13.5"/>
  <cols>
    <col min="1" max="1" width="8.33203125" style="312" customWidth="1"/>
    <col min="2" max="2" width="1.6640625" style="312" customWidth="1"/>
    <col min="3" max="4" width="5" style="312" customWidth="1"/>
    <col min="5" max="5" width="11.6640625" style="312" customWidth="1"/>
    <col min="6" max="6" width="9.1640625" style="312" customWidth="1"/>
    <col min="7" max="7" width="5" style="312" customWidth="1"/>
    <col min="8" max="8" width="77.83203125" style="312" customWidth="1"/>
    <col min="9" max="10" width="20" style="312" customWidth="1"/>
    <col min="11" max="11" width="1.6640625" style="312" customWidth="1"/>
  </cols>
  <sheetData>
    <row r="1" spans="2:11" ht="37.5" customHeight="1"/>
    <row r="2" spans="2:11" ht="7.5" customHeight="1">
      <c r="B2" s="313"/>
      <c r="C2" s="314"/>
      <c r="D2" s="314"/>
      <c r="E2" s="314"/>
      <c r="F2" s="314"/>
      <c r="G2" s="314"/>
      <c r="H2" s="314"/>
      <c r="I2" s="314"/>
      <c r="J2" s="314"/>
      <c r="K2" s="315"/>
    </row>
    <row r="3" spans="2:11" s="17" customFormat="1" ht="45" customHeight="1">
      <c r="B3" s="316"/>
      <c r="C3" s="446" t="s">
        <v>3820</v>
      </c>
      <c r="D3" s="446"/>
      <c r="E3" s="446"/>
      <c r="F3" s="446"/>
      <c r="G3" s="446"/>
      <c r="H3" s="446"/>
      <c r="I3" s="446"/>
      <c r="J3" s="446"/>
      <c r="K3" s="317"/>
    </row>
    <row r="4" spans="2:11" ht="25.5" customHeight="1">
      <c r="B4" s="318"/>
      <c r="C4" s="450" t="s">
        <v>3821</v>
      </c>
      <c r="D4" s="450"/>
      <c r="E4" s="450"/>
      <c r="F4" s="450"/>
      <c r="G4" s="450"/>
      <c r="H4" s="450"/>
      <c r="I4" s="450"/>
      <c r="J4" s="450"/>
      <c r="K4" s="319"/>
    </row>
    <row r="5" spans="2:11" ht="5.25" customHeight="1">
      <c r="B5" s="318"/>
      <c r="C5" s="320"/>
      <c r="D5" s="320"/>
      <c r="E5" s="320"/>
      <c r="F5" s="320"/>
      <c r="G5" s="320"/>
      <c r="H5" s="320"/>
      <c r="I5" s="320"/>
      <c r="J5" s="320"/>
      <c r="K5" s="319"/>
    </row>
    <row r="6" spans="2:11" ht="15" customHeight="1">
      <c r="B6" s="318"/>
      <c r="C6" s="449" t="s">
        <v>3822</v>
      </c>
      <c r="D6" s="449"/>
      <c r="E6" s="449"/>
      <c r="F6" s="449"/>
      <c r="G6" s="449"/>
      <c r="H6" s="449"/>
      <c r="I6" s="449"/>
      <c r="J6" s="449"/>
      <c r="K6" s="319"/>
    </row>
    <row r="7" spans="2:11" ht="15" customHeight="1">
      <c r="B7" s="322"/>
      <c r="C7" s="449" t="s">
        <v>3823</v>
      </c>
      <c r="D7" s="449"/>
      <c r="E7" s="449"/>
      <c r="F7" s="449"/>
      <c r="G7" s="449"/>
      <c r="H7" s="449"/>
      <c r="I7" s="449"/>
      <c r="J7" s="449"/>
      <c r="K7" s="319"/>
    </row>
    <row r="8" spans="2:11" ht="12.75" customHeight="1">
      <c r="B8" s="322"/>
      <c r="C8" s="321"/>
      <c r="D8" s="321"/>
      <c r="E8" s="321"/>
      <c r="F8" s="321"/>
      <c r="G8" s="321"/>
      <c r="H8" s="321"/>
      <c r="I8" s="321"/>
      <c r="J8" s="321"/>
      <c r="K8" s="319"/>
    </row>
    <row r="9" spans="2:11" ht="15" customHeight="1">
      <c r="B9" s="322"/>
      <c r="C9" s="449" t="s">
        <v>3824</v>
      </c>
      <c r="D9" s="449"/>
      <c r="E9" s="449"/>
      <c r="F9" s="449"/>
      <c r="G9" s="449"/>
      <c r="H9" s="449"/>
      <c r="I9" s="449"/>
      <c r="J9" s="449"/>
      <c r="K9" s="319"/>
    </row>
    <row r="10" spans="2:11" ht="15" customHeight="1">
      <c r="B10" s="322"/>
      <c r="C10" s="321"/>
      <c r="D10" s="449" t="s">
        <v>3825</v>
      </c>
      <c r="E10" s="449"/>
      <c r="F10" s="449"/>
      <c r="G10" s="449"/>
      <c r="H10" s="449"/>
      <c r="I10" s="449"/>
      <c r="J10" s="449"/>
      <c r="K10" s="319"/>
    </row>
    <row r="11" spans="2:11" ht="15" customHeight="1">
      <c r="B11" s="322"/>
      <c r="C11" s="323"/>
      <c r="D11" s="449" t="s">
        <v>3826</v>
      </c>
      <c r="E11" s="449"/>
      <c r="F11" s="449"/>
      <c r="G11" s="449"/>
      <c r="H11" s="449"/>
      <c r="I11" s="449"/>
      <c r="J11" s="449"/>
      <c r="K11" s="319"/>
    </row>
    <row r="12" spans="2:11" ht="12.75" customHeight="1">
      <c r="B12" s="322"/>
      <c r="C12" s="323"/>
      <c r="D12" s="323"/>
      <c r="E12" s="323"/>
      <c r="F12" s="323"/>
      <c r="G12" s="323"/>
      <c r="H12" s="323"/>
      <c r="I12" s="323"/>
      <c r="J12" s="323"/>
      <c r="K12" s="319"/>
    </row>
    <row r="13" spans="2:11" ht="15" customHeight="1">
      <c r="B13" s="322"/>
      <c r="C13" s="323"/>
      <c r="D13" s="449" t="s">
        <v>3827</v>
      </c>
      <c r="E13" s="449"/>
      <c r="F13" s="449"/>
      <c r="G13" s="449"/>
      <c r="H13" s="449"/>
      <c r="I13" s="449"/>
      <c r="J13" s="449"/>
      <c r="K13" s="319"/>
    </row>
    <row r="14" spans="2:11" ht="15" customHeight="1">
      <c r="B14" s="322"/>
      <c r="C14" s="323"/>
      <c r="D14" s="449" t="s">
        <v>3828</v>
      </c>
      <c r="E14" s="449"/>
      <c r="F14" s="449"/>
      <c r="G14" s="449"/>
      <c r="H14" s="449"/>
      <c r="I14" s="449"/>
      <c r="J14" s="449"/>
      <c r="K14" s="319"/>
    </row>
    <row r="15" spans="2:11" ht="15" customHeight="1">
      <c r="B15" s="322"/>
      <c r="C15" s="323"/>
      <c r="D15" s="449" t="s">
        <v>3829</v>
      </c>
      <c r="E15" s="449"/>
      <c r="F15" s="449"/>
      <c r="G15" s="449"/>
      <c r="H15" s="449"/>
      <c r="I15" s="449"/>
      <c r="J15" s="449"/>
      <c r="K15" s="319"/>
    </row>
    <row r="16" spans="2:11" ht="15" customHeight="1">
      <c r="B16" s="322"/>
      <c r="C16" s="323"/>
      <c r="D16" s="323"/>
      <c r="E16" s="324" t="s">
        <v>84</v>
      </c>
      <c r="F16" s="449" t="s">
        <v>3830</v>
      </c>
      <c r="G16" s="449"/>
      <c r="H16" s="449"/>
      <c r="I16" s="449"/>
      <c r="J16" s="449"/>
      <c r="K16" s="319"/>
    </row>
    <row r="17" spans="2:11" ht="15" customHeight="1">
      <c r="B17" s="322"/>
      <c r="C17" s="323"/>
      <c r="D17" s="323"/>
      <c r="E17" s="324" t="s">
        <v>3831</v>
      </c>
      <c r="F17" s="449" t="s">
        <v>3832</v>
      </c>
      <c r="G17" s="449"/>
      <c r="H17" s="449"/>
      <c r="I17" s="449"/>
      <c r="J17" s="449"/>
      <c r="K17" s="319"/>
    </row>
    <row r="18" spans="2:11" ht="15" customHeight="1">
      <c r="B18" s="322"/>
      <c r="C18" s="323"/>
      <c r="D18" s="323"/>
      <c r="E18" s="324" t="s">
        <v>3833</v>
      </c>
      <c r="F18" s="449" t="s">
        <v>3834</v>
      </c>
      <c r="G18" s="449"/>
      <c r="H18" s="449"/>
      <c r="I18" s="449"/>
      <c r="J18" s="449"/>
      <c r="K18" s="319"/>
    </row>
    <row r="19" spans="2:11" ht="15" customHeight="1">
      <c r="B19" s="322"/>
      <c r="C19" s="323"/>
      <c r="D19" s="323"/>
      <c r="E19" s="324" t="s">
        <v>3835</v>
      </c>
      <c r="F19" s="449" t="s">
        <v>3836</v>
      </c>
      <c r="G19" s="449"/>
      <c r="H19" s="449"/>
      <c r="I19" s="449"/>
      <c r="J19" s="449"/>
      <c r="K19" s="319"/>
    </row>
    <row r="20" spans="2:11" ht="15" customHeight="1">
      <c r="B20" s="322"/>
      <c r="C20" s="323"/>
      <c r="D20" s="323"/>
      <c r="E20" s="324" t="s">
        <v>3392</v>
      </c>
      <c r="F20" s="449" t="s">
        <v>3393</v>
      </c>
      <c r="G20" s="449"/>
      <c r="H20" s="449"/>
      <c r="I20" s="449"/>
      <c r="J20" s="449"/>
      <c r="K20" s="319"/>
    </row>
    <row r="21" spans="2:11" ht="15" customHeight="1">
      <c r="B21" s="322"/>
      <c r="C21" s="323"/>
      <c r="D21" s="323"/>
      <c r="E21" s="324" t="s">
        <v>88</v>
      </c>
      <c r="F21" s="449" t="s">
        <v>3837</v>
      </c>
      <c r="G21" s="449"/>
      <c r="H21" s="449"/>
      <c r="I21" s="449"/>
      <c r="J21" s="449"/>
      <c r="K21" s="319"/>
    </row>
    <row r="22" spans="2:11" ht="12.75" customHeight="1">
      <c r="B22" s="322"/>
      <c r="C22" s="323"/>
      <c r="D22" s="323"/>
      <c r="E22" s="323"/>
      <c r="F22" s="323"/>
      <c r="G22" s="323"/>
      <c r="H22" s="323"/>
      <c r="I22" s="323"/>
      <c r="J22" s="323"/>
      <c r="K22" s="319"/>
    </row>
    <row r="23" spans="2:11" ht="15" customHeight="1">
      <c r="B23" s="322"/>
      <c r="C23" s="449" t="s">
        <v>3838</v>
      </c>
      <c r="D23" s="449"/>
      <c r="E23" s="449"/>
      <c r="F23" s="449"/>
      <c r="G23" s="449"/>
      <c r="H23" s="449"/>
      <c r="I23" s="449"/>
      <c r="J23" s="449"/>
      <c r="K23" s="319"/>
    </row>
    <row r="24" spans="2:11" ht="15" customHeight="1">
      <c r="B24" s="322"/>
      <c r="C24" s="449" t="s">
        <v>3839</v>
      </c>
      <c r="D24" s="449"/>
      <c r="E24" s="449"/>
      <c r="F24" s="449"/>
      <c r="G24" s="449"/>
      <c r="H24" s="449"/>
      <c r="I24" s="449"/>
      <c r="J24" s="449"/>
      <c r="K24" s="319"/>
    </row>
    <row r="25" spans="2:11" ht="15" customHeight="1">
      <c r="B25" s="322"/>
      <c r="C25" s="321"/>
      <c r="D25" s="449" t="s">
        <v>3840</v>
      </c>
      <c r="E25" s="449"/>
      <c r="F25" s="449"/>
      <c r="G25" s="449"/>
      <c r="H25" s="449"/>
      <c r="I25" s="449"/>
      <c r="J25" s="449"/>
      <c r="K25" s="319"/>
    </row>
    <row r="26" spans="2:11" ht="15" customHeight="1">
      <c r="B26" s="322"/>
      <c r="C26" s="323"/>
      <c r="D26" s="449" t="s">
        <v>3841</v>
      </c>
      <c r="E26" s="449"/>
      <c r="F26" s="449"/>
      <c r="G26" s="449"/>
      <c r="H26" s="449"/>
      <c r="I26" s="449"/>
      <c r="J26" s="449"/>
      <c r="K26" s="319"/>
    </row>
    <row r="27" spans="2:11" ht="12.75" customHeight="1">
      <c r="B27" s="322"/>
      <c r="C27" s="323"/>
      <c r="D27" s="323"/>
      <c r="E27" s="323"/>
      <c r="F27" s="323"/>
      <c r="G27" s="323"/>
      <c r="H27" s="323"/>
      <c r="I27" s="323"/>
      <c r="J27" s="323"/>
      <c r="K27" s="319"/>
    </row>
    <row r="28" spans="2:11" ht="15" customHeight="1">
      <c r="B28" s="322"/>
      <c r="C28" s="323"/>
      <c r="D28" s="449" t="s">
        <v>3842</v>
      </c>
      <c r="E28" s="449"/>
      <c r="F28" s="449"/>
      <c r="G28" s="449"/>
      <c r="H28" s="449"/>
      <c r="I28" s="449"/>
      <c r="J28" s="449"/>
      <c r="K28" s="319"/>
    </row>
    <row r="29" spans="2:11" ht="15" customHeight="1">
      <c r="B29" s="322"/>
      <c r="C29" s="323"/>
      <c r="D29" s="449" t="s">
        <v>3843</v>
      </c>
      <c r="E29" s="449"/>
      <c r="F29" s="449"/>
      <c r="G29" s="449"/>
      <c r="H29" s="449"/>
      <c r="I29" s="449"/>
      <c r="J29" s="449"/>
      <c r="K29" s="319"/>
    </row>
    <row r="30" spans="2:11" ht="12.75" customHeight="1">
      <c r="B30" s="322"/>
      <c r="C30" s="323"/>
      <c r="D30" s="323"/>
      <c r="E30" s="323"/>
      <c r="F30" s="323"/>
      <c r="G30" s="323"/>
      <c r="H30" s="323"/>
      <c r="I30" s="323"/>
      <c r="J30" s="323"/>
      <c r="K30" s="319"/>
    </row>
    <row r="31" spans="2:11" ht="15" customHeight="1">
      <c r="B31" s="322"/>
      <c r="C31" s="323"/>
      <c r="D31" s="449" t="s">
        <v>3844</v>
      </c>
      <c r="E31" s="449"/>
      <c r="F31" s="449"/>
      <c r="G31" s="449"/>
      <c r="H31" s="449"/>
      <c r="I31" s="449"/>
      <c r="J31" s="449"/>
      <c r="K31" s="319"/>
    </row>
    <row r="32" spans="2:11" ht="15" customHeight="1">
      <c r="B32" s="322"/>
      <c r="C32" s="323"/>
      <c r="D32" s="449" t="s">
        <v>3845</v>
      </c>
      <c r="E32" s="449"/>
      <c r="F32" s="449"/>
      <c r="G32" s="449"/>
      <c r="H32" s="449"/>
      <c r="I32" s="449"/>
      <c r="J32" s="449"/>
      <c r="K32" s="319"/>
    </row>
    <row r="33" spans="2:11" ht="15" customHeight="1">
      <c r="B33" s="322"/>
      <c r="C33" s="323"/>
      <c r="D33" s="449" t="s">
        <v>3846</v>
      </c>
      <c r="E33" s="449"/>
      <c r="F33" s="449"/>
      <c r="G33" s="449"/>
      <c r="H33" s="449"/>
      <c r="I33" s="449"/>
      <c r="J33" s="449"/>
      <c r="K33" s="319"/>
    </row>
    <row r="34" spans="2:11" ht="15" customHeight="1">
      <c r="B34" s="322"/>
      <c r="C34" s="323"/>
      <c r="D34" s="321"/>
      <c r="E34" s="325" t="s">
        <v>170</v>
      </c>
      <c r="F34" s="321"/>
      <c r="G34" s="449" t="s">
        <v>3847</v>
      </c>
      <c r="H34" s="449"/>
      <c r="I34" s="449"/>
      <c r="J34" s="449"/>
      <c r="K34" s="319"/>
    </row>
    <row r="35" spans="2:11" ht="30.75" customHeight="1">
      <c r="B35" s="322"/>
      <c r="C35" s="323"/>
      <c r="D35" s="321"/>
      <c r="E35" s="325" t="s">
        <v>3848</v>
      </c>
      <c r="F35" s="321"/>
      <c r="G35" s="449" t="s">
        <v>3849</v>
      </c>
      <c r="H35" s="449"/>
      <c r="I35" s="449"/>
      <c r="J35" s="449"/>
      <c r="K35" s="319"/>
    </row>
    <row r="36" spans="2:11" ht="15" customHeight="1">
      <c r="B36" s="322"/>
      <c r="C36" s="323"/>
      <c r="D36" s="321"/>
      <c r="E36" s="325" t="s">
        <v>60</v>
      </c>
      <c r="F36" s="321"/>
      <c r="G36" s="449" t="s">
        <v>3850</v>
      </c>
      <c r="H36" s="449"/>
      <c r="I36" s="449"/>
      <c r="J36" s="449"/>
      <c r="K36" s="319"/>
    </row>
    <row r="37" spans="2:11" ht="15" customHeight="1">
      <c r="B37" s="322"/>
      <c r="C37" s="323"/>
      <c r="D37" s="321"/>
      <c r="E37" s="325" t="s">
        <v>171</v>
      </c>
      <c r="F37" s="321"/>
      <c r="G37" s="449" t="s">
        <v>3851</v>
      </c>
      <c r="H37" s="449"/>
      <c r="I37" s="449"/>
      <c r="J37" s="449"/>
      <c r="K37" s="319"/>
    </row>
    <row r="38" spans="2:11" ht="15" customHeight="1">
      <c r="B38" s="322"/>
      <c r="C38" s="323"/>
      <c r="D38" s="321"/>
      <c r="E38" s="325" t="s">
        <v>172</v>
      </c>
      <c r="F38" s="321"/>
      <c r="G38" s="449" t="s">
        <v>3852</v>
      </c>
      <c r="H38" s="449"/>
      <c r="I38" s="449"/>
      <c r="J38" s="449"/>
      <c r="K38" s="319"/>
    </row>
    <row r="39" spans="2:11" ht="15" customHeight="1">
      <c r="B39" s="322"/>
      <c r="C39" s="323"/>
      <c r="D39" s="321"/>
      <c r="E39" s="325" t="s">
        <v>173</v>
      </c>
      <c r="F39" s="321"/>
      <c r="G39" s="449" t="s">
        <v>3853</v>
      </c>
      <c r="H39" s="449"/>
      <c r="I39" s="449"/>
      <c r="J39" s="449"/>
      <c r="K39" s="319"/>
    </row>
    <row r="40" spans="2:11" ht="15" customHeight="1">
      <c r="B40" s="322"/>
      <c r="C40" s="323"/>
      <c r="D40" s="321"/>
      <c r="E40" s="325" t="s">
        <v>3854</v>
      </c>
      <c r="F40" s="321"/>
      <c r="G40" s="449" t="s">
        <v>3855</v>
      </c>
      <c r="H40" s="449"/>
      <c r="I40" s="449"/>
      <c r="J40" s="449"/>
      <c r="K40" s="319"/>
    </row>
    <row r="41" spans="2:11" ht="15" customHeight="1">
      <c r="B41" s="322"/>
      <c r="C41" s="323"/>
      <c r="D41" s="321"/>
      <c r="E41" s="325"/>
      <c r="F41" s="321"/>
      <c r="G41" s="449" t="s">
        <v>3856</v>
      </c>
      <c r="H41" s="449"/>
      <c r="I41" s="449"/>
      <c r="J41" s="449"/>
      <c r="K41" s="319"/>
    </row>
    <row r="42" spans="2:11" ht="15" customHeight="1">
      <c r="B42" s="322"/>
      <c r="C42" s="323"/>
      <c r="D42" s="321"/>
      <c r="E42" s="325" t="s">
        <v>3857</v>
      </c>
      <c r="F42" s="321"/>
      <c r="G42" s="449" t="s">
        <v>3858</v>
      </c>
      <c r="H42" s="449"/>
      <c r="I42" s="449"/>
      <c r="J42" s="449"/>
      <c r="K42" s="319"/>
    </row>
    <row r="43" spans="2:11" ht="15" customHeight="1">
      <c r="B43" s="322"/>
      <c r="C43" s="323"/>
      <c r="D43" s="321"/>
      <c r="E43" s="325" t="s">
        <v>175</v>
      </c>
      <c r="F43" s="321"/>
      <c r="G43" s="449" t="s">
        <v>3859</v>
      </c>
      <c r="H43" s="449"/>
      <c r="I43" s="449"/>
      <c r="J43" s="449"/>
      <c r="K43" s="319"/>
    </row>
    <row r="44" spans="2:11" ht="12.75" customHeight="1">
      <c r="B44" s="322"/>
      <c r="C44" s="323"/>
      <c r="D44" s="321"/>
      <c r="E44" s="321"/>
      <c r="F44" s="321"/>
      <c r="G44" s="321"/>
      <c r="H44" s="321"/>
      <c r="I44" s="321"/>
      <c r="J44" s="321"/>
      <c r="K44" s="319"/>
    </row>
    <row r="45" spans="2:11" ht="15" customHeight="1">
      <c r="B45" s="322"/>
      <c r="C45" s="323"/>
      <c r="D45" s="449" t="s">
        <v>3860</v>
      </c>
      <c r="E45" s="449"/>
      <c r="F45" s="449"/>
      <c r="G45" s="449"/>
      <c r="H45" s="449"/>
      <c r="I45" s="449"/>
      <c r="J45" s="449"/>
      <c r="K45" s="319"/>
    </row>
    <row r="46" spans="2:11" ht="15" customHeight="1">
      <c r="B46" s="322"/>
      <c r="C46" s="323"/>
      <c r="D46" s="323"/>
      <c r="E46" s="449" t="s">
        <v>3861</v>
      </c>
      <c r="F46" s="449"/>
      <c r="G46" s="449"/>
      <c r="H46" s="449"/>
      <c r="I46" s="449"/>
      <c r="J46" s="449"/>
      <c r="K46" s="319"/>
    </row>
    <row r="47" spans="2:11" ht="15" customHeight="1">
      <c r="B47" s="322"/>
      <c r="C47" s="323"/>
      <c r="D47" s="323"/>
      <c r="E47" s="449" t="s">
        <v>3862</v>
      </c>
      <c r="F47" s="449"/>
      <c r="G47" s="449"/>
      <c r="H47" s="449"/>
      <c r="I47" s="449"/>
      <c r="J47" s="449"/>
      <c r="K47" s="319"/>
    </row>
    <row r="48" spans="2:11" ht="15" customHeight="1">
      <c r="B48" s="322"/>
      <c r="C48" s="323"/>
      <c r="D48" s="323"/>
      <c r="E48" s="449" t="s">
        <v>3863</v>
      </c>
      <c r="F48" s="449"/>
      <c r="G48" s="449"/>
      <c r="H48" s="449"/>
      <c r="I48" s="449"/>
      <c r="J48" s="449"/>
      <c r="K48" s="319"/>
    </row>
    <row r="49" spans="2:11" ht="15" customHeight="1">
      <c r="B49" s="322"/>
      <c r="C49" s="323"/>
      <c r="D49" s="449" t="s">
        <v>3864</v>
      </c>
      <c r="E49" s="449"/>
      <c r="F49" s="449"/>
      <c r="G49" s="449"/>
      <c r="H49" s="449"/>
      <c r="I49" s="449"/>
      <c r="J49" s="449"/>
      <c r="K49" s="319"/>
    </row>
    <row r="50" spans="2:11" ht="25.5" customHeight="1">
      <c r="B50" s="318"/>
      <c r="C50" s="450" t="s">
        <v>3865</v>
      </c>
      <c r="D50" s="450"/>
      <c r="E50" s="450"/>
      <c r="F50" s="450"/>
      <c r="G50" s="450"/>
      <c r="H50" s="450"/>
      <c r="I50" s="450"/>
      <c r="J50" s="450"/>
      <c r="K50" s="319"/>
    </row>
    <row r="51" spans="2:11" ht="5.25" customHeight="1">
      <c r="B51" s="318"/>
      <c r="C51" s="320"/>
      <c r="D51" s="320"/>
      <c r="E51" s="320"/>
      <c r="F51" s="320"/>
      <c r="G51" s="320"/>
      <c r="H51" s="320"/>
      <c r="I51" s="320"/>
      <c r="J51" s="320"/>
      <c r="K51" s="319"/>
    </row>
    <row r="52" spans="2:11" ht="15" customHeight="1">
      <c r="B52" s="318"/>
      <c r="C52" s="449" t="s">
        <v>3866</v>
      </c>
      <c r="D52" s="449"/>
      <c r="E52" s="449"/>
      <c r="F52" s="449"/>
      <c r="G52" s="449"/>
      <c r="H52" s="449"/>
      <c r="I52" s="449"/>
      <c r="J52" s="449"/>
      <c r="K52" s="319"/>
    </row>
    <row r="53" spans="2:11" ht="15" customHeight="1">
      <c r="B53" s="318"/>
      <c r="C53" s="449" t="s">
        <v>3867</v>
      </c>
      <c r="D53" s="449"/>
      <c r="E53" s="449"/>
      <c r="F53" s="449"/>
      <c r="G53" s="449"/>
      <c r="H53" s="449"/>
      <c r="I53" s="449"/>
      <c r="J53" s="449"/>
      <c r="K53" s="319"/>
    </row>
    <row r="54" spans="2:11" ht="12.75" customHeight="1">
      <c r="B54" s="318"/>
      <c r="C54" s="321"/>
      <c r="D54" s="321"/>
      <c r="E54" s="321"/>
      <c r="F54" s="321"/>
      <c r="G54" s="321"/>
      <c r="H54" s="321"/>
      <c r="I54" s="321"/>
      <c r="J54" s="321"/>
      <c r="K54" s="319"/>
    </row>
    <row r="55" spans="2:11" ht="15" customHeight="1">
      <c r="B55" s="318"/>
      <c r="C55" s="449" t="s">
        <v>3868</v>
      </c>
      <c r="D55" s="449"/>
      <c r="E55" s="449"/>
      <c r="F55" s="449"/>
      <c r="G55" s="449"/>
      <c r="H55" s="449"/>
      <c r="I55" s="449"/>
      <c r="J55" s="449"/>
      <c r="K55" s="319"/>
    </row>
    <row r="56" spans="2:11" ht="15" customHeight="1">
      <c r="B56" s="318"/>
      <c r="C56" s="323"/>
      <c r="D56" s="449" t="s">
        <v>3869</v>
      </c>
      <c r="E56" s="449"/>
      <c r="F56" s="449"/>
      <c r="G56" s="449"/>
      <c r="H56" s="449"/>
      <c r="I56" s="449"/>
      <c r="J56" s="449"/>
      <c r="K56" s="319"/>
    </row>
    <row r="57" spans="2:11" ht="15" customHeight="1">
      <c r="B57" s="318"/>
      <c r="C57" s="323"/>
      <c r="D57" s="449" t="s">
        <v>3870</v>
      </c>
      <c r="E57" s="449"/>
      <c r="F57" s="449"/>
      <c r="G57" s="449"/>
      <c r="H57" s="449"/>
      <c r="I57" s="449"/>
      <c r="J57" s="449"/>
      <c r="K57" s="319"/>
    </row>
    <row r="58" spans="2:11" ht="15" customHeight="1">
      <c r="B58" s="318"/>
      <c r="C58" s="323"/>
      <c r="D58" s="449" t="s">
        <v>3871</v>
      </c>
      <c r="E58" s="449"/>
      <c r="F58" s="449"/>
      <c r="G58" s="449"/>
      <c r="H58" s="449"/>
      <c r="I58" s="449"/>
      <c r="J58" s="449"/>
      <c r="K58" s="319"/>
    </row>
    <row r="59" spans="2:11" ht="15" customHeight="1">
      <c r="B59" s="318"/>
      <c r="C59" s="323"/>
      <c r="D59" s="449" t="s">
        <v>3872</v>
      </c>
      <c r="E59" s="449"/>
      <c r="F59" s="449"/>
      <c r="G59" s="449"/>
      <c r="H59" s="449"/>
      <c r="I59" s="449"/>
      <c r="J59" s="449"/>
      <c r="K59" s="319"/>
    </row>
    <row r="60" spans="2:11" ht="15" customHeight="1">
      <c r="B60" s="318"/>
      <c r="C60" s="323"/>
      <c r="D60" s="448" t="s">
        <v>3873</v>
      </c>
      <c r="E60" s="448"/>
      <c r="F60" s="448"/>
      <c r="G60" s="448"/>
      <c r="H60" s="448"/>
      <c r="I60" s="448"/>
      <c r="J60" s="448"/>
      <c r="K60" s="319"/>
    </row>
    <row r="61" spans="2:11" ht="15" customHeight="1">
      <c r="B61" s="318"/>
      <c r="C61" s="323"/>
      <c r="D61" s="449" t="s">
        <v>3874</v>
      </c>
      <c r="E61" s="449"/>
      <c r="F61" s="449"/>
      <c r="G61" s="449"/>
      <c r="H61" s="449"/>
      <c r="I61" s="449"/>
      <c r="J61" s="449"/>
      <c r="K61" s="319"/>
    </row>
    <row r="62" spans="2:11" ht="12.75" customHeight="1">
      <c r="B62" s="318"/>
      <c r="C62" s="323"/>
      <c r="D62" s="323"/>
      <c r="E62" s="326"/>
      <c r="F62" s="323"/>
      <c r="G62" s="323"/>
      <c r="H62" s="323"/>
      <c r="I62" s="323"/>
      <c r="J62" s="323"/>
      <c r="K62" s="319"/>
    </row>
    <row r="63" spans="2:11" ht="15" customHeight="1">
      <c r="B63" s="318"/>
      <c r="C63" s="323"/>
      <c r="D63" s="449" t="s">
        <v>3875</v>
      </c>
      <c r="E63" s="449"/>
      <c r="F63" s="449"/>
      <c r="G63" s="449"/>
      <c r="H63" s="449"/>
      <c r="I63" s="449"/>
      <c r="J63" s="449"/>
      <c r="K63" s="319"/>
    </row>
    <row r="64" spans="2:11" ht="15" customHeight="1">
      <c r="B64" s="318"/>
      <c r="C64" s="323"/>
      <c r="D64" s="448" t="s">
        <v>3876</v>
      </c>
      <c r="E64" s="448"/>
      <c r="F64" s="448"/>
      <c r="G64" s="448"/>
      <c r="H64" s="448"/>
      <c r="I64" s="448"/>
      <c r="J64" s="448"/>
      <c r="K64" s="319"/>
    </row>
    <row r="65" spans="2:11" ht="15" customHeight="1">
      <c r="B65" s="318"/>
      <c r="C65" s="323"/>
      <c r="D65" s="449" t="s">
        <v>3877</v>
      </c>
      <c r="E65" s="449"/>
      <c r="F65" s="449"/>
      <c r="G65" s="449"/>
      <c r="H65" s="449"/>
      <c r="I65" s="449"/>
      <c r="J65" s="449"/>
      <c r="K65" s="319"/>
    </row>
    <row r="66" spans="2:11" ht="15" customHeight="1">
      <c r="B66" s="318"/>
      <c r="C66" s="323"/>
      <c r="D66" s="449" t="s">
        <v>3878</v>
      </c>
      <c r="E66" s="449"/>
      <c r="F66" s="449"/>
      <c r="G66" s="449"/>
      <c r="H66" s="449"/>
      <c r="I66" s="449"/>
      <c r="J66" s="449"/>
      <c r="K66" s="319"/>
    </row>
    <row r="67" spans="2:11" ht="15" customHeight="1">
      <c r="B67" s="318"/>
      <c r="C67" s="323"/>
      <c r="D67" s="449" t="s">
        <v>3879</v>
      </c>
      <c r="E67" s="449"/>
      <c r="F67" s="449"/>
      <c r="G67" s="449"/>
      <c r="H67" s="449"/>
      <c r="I67" s="449"/>
      <c r="J67" s="449"/>
      <c r="K67" s="319"/>
    </row>
    <row r="68" spans="2:11" ht="15" customHeight="1">
      <c r="B68" s="318"/>
      <c r="C68" s="323"/>
      <c r="D68" s="449" t="s">
        <v>3880</v>
      </c>
      <c r="E68" s="449"/>
      <c r="F68" s="449"/>
      <c r="G68" s="449"/>
      <c r="H68" s="449"/>
      <c r="I68" s="449"/>
      <c r="J68" s="449"/>
      <c r="K68" s="319"/>
    </row>
    <row r="69" spans="2:11" ht="12.75" customHeight="1">
      <c r="B69" s="327"/>
      <c r="C69" s="328"/>
      <c r="D69" s="328"/>
      <c r="E69" s="328"/>
      <c r="F69" s="328"/>
      <c r="G69" s="328"/>
      <c r="H69" s="328"/>
      <c r="I69" s="328"/>
      <c r="J69" s="328"/>
      <c r="K69" s="329"/>
    </row>
    <row r="70" spans="2:11" ht="18.75" customHeight="1">
      <c r="B70" s="330"/>
      <c r="C70" s="330"/>
      <c r="D70" s="330"/>
      <c r="E70" s="330"/>
      <c r="F70" s="330"/>
      <c r="G70" s="330"/>
      <c r="H70" s="330"/>
      <c r="I70" s="330"/>
      <c r="J70" s="330"/>
      <c r="K70" s="331"/>
    </row>
    <row r="71" spans="2:11" ht="18.75" customHeight="1">
      <c r="B71" s="331"/>
      <c r="C71" s="331"/>
      <c r="D71" s="331"/>
      <c r="E71" s="331"/>
      <c r="F71" s="331"/>
      <c r="G71" s="331"/>
      <c r="H71" s="331"/>
      <c r="I71" s="331"/>
      <c r="J71" s="331"/>
      <c r="K71" s="331"/>
    </row>
    <row r="72" spans="2:11" ht="7.5" customHeight="1">
      <c r="B72" s="332"/>
      <c r="C72" s="333"/>
      <c r="D72" s="333"/>
      <c r="E72" s="333"/>
      <c r="F72" s="333"/>
      <c r="G72" s="333"/>
      <c r="H72" s="333"/>
      <c r="I72" s="333"/>
      <c r="J72" s="333"/>
      <c r="K72" s="334"/>
    </row>
    <row r="73" spans="2:11" ht="45" customHeight="1">
      <c r="B73" s="335"/>
      <c r="C73" s="447" t="s">
        <v>132</v>
      </c>
      <c r="D73" s="447"/>
      <c r="E73" s="447"/>
      <c r="F73" s="447"/>
      <c r="G73" s="447"/>
      <c r="H73" s="447"/>
      <c r="I73" s="447"/>
      <c r="J73" s="447"/>
      <c r="K73" s="336"/>
    </row>
    <row r="74" spans="2:11" ht="17.25" customHeight="1">
      <c r="B74" s="335"/>
      <c r="C74" s="337" t="s">
        <v>3881</v>
      </c>
      <c r="D74" s="337"/>
      <c r="E74" s="337"/>
      <c r="F74" s="337" t="s">
        <v>3882</v>
      </c>
      <c r="G74" s="338"/>
      <c r="H74" s="337" t="s">
        <v>171</v>
      </c>
      <c r="I74" s="337" t="s">
        <v>64</v>
      </c>
      <c r="J74" s="337" t="s">
        <v>3883</v>
      </c>
      <c r="K74" s="336"/>
    </row>
    <row r="75" spans="2:11" ht="17.25" customHeight="1">
      <c r="B75" s="335"/>
      <c r="C75" s="339" t="s">
        <v>3884</v>
      </c>
      <c r="D75" s="339"/>
      <c r="E75" s="339"/>
      <c r="F75" s="340" t="s">
        <v>3885</v>
      </c>
      <c r="G75" s="341"/>
      <c r="H75" s="339"/>
      <c r="I75" s="339"/>
      <c r="J75" s="339" t="s">
        <v>3886</v>
      </c>
      <c r="K75" s="336"/>
    </row>
    <row r="76" spans="2:11" ht="5.25" customHeight="1">
      <c r="B76" s="335"/>
      <c r="C76" s="342"/>
      <c r="D76" s="342"/>
      <c r="E76" s="342"/>
      <c r="F76" s="342"/>
      <c r="G76" s="343"/>
      <c r="H76" s="342"/>
      <c r="I76" s="342"/>
      <c r="J76" s="342"/>
      <c r="K76" s="336"/>
    </row>
    <row r="77" spans="2:11" ht="15" customHeight="1">
      <c r="B77" s="335"/>
      <c r="C77" s="325" t="s">
        <v>60</v>
      </c>
      <c r="D77" s="342"/>
      <c r="E77" s="342"/>
      <c r="F77" s="344" t="s">
        <v>3887</v>
      </c>
      <c r="G77" s="343"/>
      <c r="H77" s="325" t="s">
        <v>3888</v>
      </c>
      <c r="I77" s="325" t="s">
        <v>3889</v>
      </c>
      <c r="J77" s="325">
        <v>20</v>
      </c>
      <c r="K77" s="336"/>
    </row>
    <row r="78" spans="2:11" ht="15" customHeight="1">
      <c r="B78" s="335"/>
      <c r="C78" s="325" t="s">
        <v>3890</v>
      </c>
      <c r="D78" s="325"/>
      <c r="E78" s="325"/>
      <c r="F78" s="344" t="s">
        <v>3887</v>
      </c>
      <c r="G78" s="343"/>
      <c r="H78" s="325" t="s">
        <v>3891</v>
      </c>
      <c r="I78" s="325" t="s">
        <v>3889</v>
      </c>
      <c r="J78" s="325">
        <v>120</v>
      </c>
      <c r="K78" s="336"/>
    </row>
    <row r="79" spans="2:11" ht="15" customHeight="1">
      <c r="B79" s="345"/>
      <c r="C79" s="325" t="s">
        <v>3892</v>
      </c>
      <c r="D79" s="325"/>
      <c r="E79" s="325"/>
      <c r="F79" s="344" t="s">
        <v>3893</v>
      </c>
      <c r="G79" s="343"/>
      <c r="H79" s="325" t="s">
        <v>3894</v>
      </c>
      <c r="I79" s="325" t="s">
        <v>3889</v>
      </c>
      <c r="J79" s="325">
        <v>50</v>
      </c>
      <c r="K79" s="336"/>
    </row>
    <row r="80" spans="2:11" ht="15" customHeight="1">
      <c r="B80" s="345"/>
      <c r="C80" s="325" t="s">
        <v>3895</v>
      </c>
      <c r="D80" s="325"/>
      <c r="E80" s="325"/>
      <c r="F80" s="344" t="s">
        <v>3887</v>
      </c>
      <c r="G80" s="343"/>
      <c r="H80" s="325" t="s">
        <v>3896</v>
      </c>
      <c r="I80" s="325" t="s">
        <v>3897</v>
      </c>
      <c r="J80" s="325"/>
      <c r="K80" s="336"/>
    </row>
    <row r="81" spans="2:11" ht="15" customHeight="1">
      <c r="B81" s="345"/>
      <c r="C81" s="346" t="s">
        <v>3898</v>
      </c>
      <c r="D81" s="346"/>
      <c r="E81" s="346"/>
      <c r="F81" s="347" t="s">
        <v>3893</v>
      </c>
      <c r="G81" s="346"/>
      <c r="H81" s="346" t="s">
        <v>3899</v>
      </c>
      <c r="I81" s="346" t="s">
        <v>3889</v>
      </c>
      <c r="J81" s="346">
        <v>15</v>
      </c>
      <c r="K81" s="336"/>
    </row>
    <row r="82" spans="2:11" ht="15" customHeight="1">
      <c r="B82" s="345"/>
      <c r="C82" s="346" t="s">
        <v>3900</v>
      </c>
      <c r="D82" s="346"/>
      <c r="E82" s="346"/>
      <c r="F82" s="347" t="s">
        <v>3893</v>
      </c>
      <c r="G82" s="346"/>
      <c r="H82" s="346" t="s">
        <v>3901</v>
      </c>
      <c r="I82" s="346" t="s">
        <v>3889</v>
      </c>
      <c r="J82" s="346">
        <v>15</v>
      </c>
      <c r="K82" s="336"/>
    </row>
    <row r="83" spans="2:11" ht="15" customHeight="1">
      <c r="B83" s="345"/>
      <c r="C83" s="346" t="s">
        <v>3902</v>
      </c>
      <c r="D83" s="346"/>
      <c r="E83" s="346"/>
      <c r="F83" s="347" t="s">
        <v>3893</v>
      </c>
      <c r="G83" s="346"/>
      <c r="H83" s="346" t="s">
        <v>3903</v>
      </c>
      <c r="I83" s="346" t="s">
        <v>3889</v>
      </c>
      <c r="J83" s="346">
        <v>20</v>
      </c>
      <c r="K83" s="336"/>
    </row>
    <row r="84" spans="2:11" ht="15" customHeight="1">
      <c r="B84" s="345"/>
      <c r="C84" s="346" t="s">
        <v>3904</v>
      </c>
      <c r="D84" s="346"/>
      <c r="E84" s="346"/>
      <c r="F84" s="347" t="s">
        <v>3893</v>
      </c>
      <c r="G84" s="346"/>
      <c r="H84" s="346" t="s">
        <v>3905</v>
      </c>
      <c r="I84" s="346" t="s">
        <v>3889</v>
      </c>
      <c r="J84" s="346">
        <v>20</v>
      </c>
      <c r="K84" s="336"/>
    </row>
    <row r="85" spans="2:11" ht="15" customHeight="1">
      <c r="B85" s="345"/>
      <c r="C85" s="325" t="s">
        <v>3906</v>
      </c>
      <c r="D85" s="325"/>
      <c r="E85" s="325"/>
      <c r="F85" s="344" t="s">
        <v>3893</v>
      </c>
      <c r="G85" s="343"/>
      <c r="H85" s="325" t="s">
        <v>3907</v>
      </c>
      <c r="I85" s="325" t="s">
        <v>3889</v>
      </c>
      <c r="J85" s="325">
        <v>50</v>
      </c>
      <c r="K85" s="336"/>
    </row>
    <row r="86" spans="2:11" ht="15" customHeight="1">
      <c r="B86" s="345"/>
      <c r="C86" s="325" t="s">
        <v>3908</v>
      </c>
      <c r="D86" s="325"/>
      <c r="E86" s="325"/>
      <c r="F86" s="344" t="s">
        <v>3893</v>
      </c>
      <c r="G86" s="343"/>
      <c r="H86" s="325" t="s">
        <v>3909</v>
      </c>
      <c r="I86" s="325" t="s">
        <v>3889</v>
      </c>
      <c r="J86" s="325">
        <v>20</v>
      </c>
      <c r="K86" s="336"/>
    </row>
    <row r="87" spans="2:11" ht="15" customHeight="1">
      <c r="B87" s="345"/>
      <c r="C87" s="325" t="s">
        <v>3910</v>
      </c>
      <c r="D87" s="325"/>
      <c r="E87" s="325"/>
      <c r="F87" s="344" t="s">
        <v>3893</v>
      </c>
      <c r="G87" s="343"/>
      <c r="H87" s="325" t="s">
        <v>3911</v>
      </c>
      <c r="I87" s="325" t="s">
        <v>3889</v>
      </c>
      <c r="J87" s="325">
        <v>20</v>
      </c>
      <c r="K87" s="336"/>
    </row>
    <row r="88" spans="2:11" ht="15" customHeight="1">
      <c r="B88" s="345"/>
      <c r="C88" s="325" t="s">
        <v>3912</v>
      </c>
      <c r="D88" s="325"/>
      <c r="E88" s="325"/>
      <c r="F88" s="344" t="s">
        <v>3893</v>
      </c>
      <c r="G88" s="343"/>
      <c r="H88" s="325" t="s">
        <v>3913</v>
      </c>
      <c r="I88" s="325" t="s">
        <v>3889</v>
      </c>
      <c r="J88" s="325">
        <v>50</v>
      </c>
      <c r="K88" s="336"/>
    </row>
    <row r="89" spans="2:11" ht="15" customHeight="1">
      <c r="B89" s="345"/>
      <c r="C89" s="325" t="s">
        <v>3914</v>
      </c>
      <c r="D89" s="325"/>
      <c r="E89" s="325"/>
      <c r="F89" s="344" t="s">
        <v>3893</v>
      </c>
      <c r="G89" s="343"/>
      <c r="H89" s="325" t="s">
        <v>3914</v>
      </c>
      <c r="I89" s="325" t="s">
        <v>3889</v>
      </c>
      <c r="J89" s="325">
        <v>50</v>
      </c>
      <c r="K89" s="336"/>
    </row>
    <row r="90" spans="2:11" ht="15" customHeight="1">
      <c r="B90" s="345"/>
      <c r="C90" s="325" t="s">
        <v>176</v>
      </c>
      <c r="D90" s="325"/>
      <c r="E90" s="325"/>
      <c r="F90" s="344" t="s">
        <v>3893</v>
      </c>
      <c r="G90" s="343"/>
      <c r="H90" s="325" t="s">
        <v>3915</v>
      </c>
      <c r="I90" s="325" t="s">
        <v>3889</v>
      </c>
      <c r="J90" s="325">
        <v>255</v>
      </c>
      <c r="K90" s="336"/>
    </row>
    <row r="91" spans="2:11" ht="15" customHeight="1">
      <c r="B91" s="345"/>
      <c r="C91" s="325" t="s">
        <v>3916</v>
      </c>
      <c r="D91" s="325"/>
      <c r="E91" s="325"/>
      <c r="F91" s="344" t="s">
        <v>3887</v>
      </c>
      <c r="G91" s="343"/>
      <c r="H91" s="325" t="s">
        <v>3917</v>
      </c>
      <c r="I91" s="325" t="s">
        <v>3918</v>
      </c>
      <c r="J91" s="325"/>
      <c r="K91" s="336"/>
    </row>
    <row r="92" spans="2:11" ht="15" customHeight="1">
      <c r="B92" s="345"/>
      <c r="C92" s="325" t="s">
        <v>3919</v>
      </c>
      <c r="D92" s="325"/>
      <c r="E92" s="325"/>
      <c r="F92" s="344" t="s">
        <v>3887</v>
      </c>
      <c r="G92" s="343"/>
      <c r="H92" s="325" t="s">
        <v>3920</v>
      </c>
      <c r="I92" s="325" t="s">
        <v>3921</v>
      </c>
      <c r="J92" s="325"/>
      <c r="K92" s="336"/>
    </row>
    <row r="93" spans="2:11" ht="15" customHeight="1">
      <c r="B93" s="345"/>
      <c r="C93" s="325" t="s">
        <v>3922</v>
      </c>
      <c r="D93" s="325"/>
      <c r="E93" s="325"/>
      <c r="F93" s="344" t="s">
        <v>3887</v>
      </c>
      <c r="G93" s="343"/>
      <c r="H93" s="325" t="s">
        <v>3922</v>
      </c>
      <c r="I93" s="325" t="s">
        <v>3921</v>
      </c>
      <c r="J93" s="325"/>
      <c r="K93" s="336"/>
    </row>
    <row r="94" spans="2:11" ht="15" customHeight="1">
      <c r="B94" s="345"/>
      <c r="C94" s="325" t="s">
        <v>45</v>
      </c>
      <c r="D94" s="325"/>
      <c r="E94" s="325"/>
      <c r="F94" s="344" t="s">
        <v>3887</v>
      </c>
      <c r="G94" s="343"/>
      <c r="H94" s="325" t="s">
        <v>3923</v>
      </c>
      <c r="I94" s="325" t="s">
        <v>3921</v>
      </c>
      <c r="J94" s="325"/>
      <c r="K94" s="336"/>
    </row>
    <row r="95" spans="2:11" ht="15" customHeight="1">
      <c r="B95" s="345"/>
      <c r="C95" s="325" t="s">
        <v>55</v>
      </c>
      <c r="D95" s="325"/>
      <c r="E95" s="325"/>
      <c r="F95" s="344" t="s">
        <v>3887</v>
      </c>
      <c r="G95" s="343"/>
      <c r="H95" s="325" t="s">
        <v>3924</v>
      </c>
      <c r="I95" s="325" t="s">
        <v>3921</v>
      </c>
      <c r="J95" s="325"/>
      <c r="K95" s="336"/>
    </row>
    <row r="96" spans="2:11" ht="15" customHeight="1">
      <c r="B96" s="348"/>
      <c r="C96" s="349"/>
      <c r="D96" s="349"/>
      <c r="E96" s="349"/>
      <c r="F96" s="349"/>
      <c r="G96" s="349"/>
      <c r="H96" s="349"/>
      <c r="I96" s="349"/>
      <c r="J96" s="349"/>
      <c r="K96" s="350"/>
    </row>
    <row r="97" spans="2:11" ht="18.75" customHeight="1">
      <c r="B97" s="351"/>
      <c r="C97" s="352"/>
      <c r="D97" s="352"/>
      <c r="E97" s="352"/>
      <c r="F97" s="352"/>
      <c r="G97" s="352"/>
      <c r="H97" s="352"/>
      <c r="I97" s="352"/>
      <c r="J97" s="352"/>
      <c r="K97" s="351"/>
    </row>
    <row r="98" spans="2:11" ht="18.75" customHeight="1">
      <c r="B98" s="331"/>
      <c r="C98" s="331"/>
      <c r="D98" s="331"/>
      <c r="E98" s="331"/>
      <c r="F98" s="331"/>
      <c r="G98" s="331"/>
      <c r="H98" s="331"/>
      <c r="I98" s="331"/>
      <c r="J98" s="331"/>
      <c r="K98" s="331"/>
    </row>
    <row r="99" spans="2:11" ht="7.5" customHeight="1">
      <c r="B99" s="332"/>
      <c r="C99" s="333"/>
      <c r="D99" s="333"/>
      <c r="E99" s="333"/>
      <c r="F99" s="333"/>
      <c r="G99" s="333"/>
      <c r="H99" s="333"/>
      <c r="I99" s="333"/>
      <c r="J99" s="333"/>
      <c r="K99" s="334"/>
    </row>
    <row r="100" spans="2:11" ht="45" customHeight="1">
      <c r="B100" s="335"/>
      <c r="C100" s="447" t="s">
        <v>3925</v>
      </c>
      <c r="D100" s="447"/>
      <c r="E100" s="447"/>
      <c r="F100" s="447"/>
      <c r="G100" s="447"/>
      <c r="H100" s="447"/>
      <c r="I100" s="447"/>
      <c r="J100" s="447"/>
      <c r="K100" s="336"/>
    </row>
    <row r="101" spans="2:11" ht="17.25" customHeight="1">
      <c r="B101" s="335"/>
      <c r="C101" s="337" t="s">
        <v>3881</v>
      </c>
      <c r="D101" s="337"/>
      <c r="E101" s="337"/>
      <c r="F101" s="337" t="s">
        <v>3882</v>
      </c>
      <c r="G101" s="338"/>
      <c r="H101" s="337" t="s">
        <v>171</v>
      </c>
      <c r="I101" s="337" t="s">
        <v>64</v>
      </c>
      <c r="J101" s="337" t="s">
        <v>3883</v>
      </c>
      <c r="K101" s="336"/>
    </row>
    <row r="102" spans="2:11" ht="17.25" customHeight="1">
      <c r="B102" s="335"/>
      <c r="C102" s="339" t="s">
        <v>3884</v>
      </c>
      <c r="D102" s="339"/>
      <c r="E102" s="339"/>
      <c r="F102" s="340" t="s">
        <v>3885</v>
      </c>
      <c r="G102" s="341"/>
      <c r="H102" s="339"/>
      <c r="I102" s="339"/>
      <c r="J102" s="339" t="s">
        <v>3886</v>
      </c>
      <c r="K102" s="336"/>
    </row>
    <row r="103" spans="2:11" ht="5.25" customHeight="1">
      <c r="B103" s="335"/>
      <c r="C103" s="337"/>
      <c r="D103" s="337"/>
      <c r="E103" s="337"/>
      <c r="F103" s="337"/>
      <c r="G103" s="353"/>
      <c r="H103" s="337"/>
      <c r="I103" s="337"/>
      <c r="J103" s="337"/>
      <c r="K103" s="336"/>
    </row>
    <row r="104" spans="2:11" ht="15" customHeight="1">
      <c r="B104" s="335"/>
      <c r="C104" s="325" t="s">
        <v>60</v>
      </c>
      <c r="D104" s="342"/>
      <c r="E104" s="342"/>
      <c r="F104" s="344" t="s">
        <v>3887</v>
      </c>
      <c r="G104" s="353"/>
      <c r="H104" s="325" t="s">
        <v>3926</v>
      </c>
      <c r="I104" s="325" t="s">
        <v>3889</v>
      </c>
      <c r="J104" s="325">
        <v>20</v>
      </c>
      <c r="K104" s="336"/>
    </row>
    <row r="105" spans="2:11" ht="15" customHeight="1">
      <c r="B105" s="335"/>
      <c r="C105" s="325" t="s">
        <v>3890</v>
      </c>
      <c r="D105" s="325"/>
      <c r="E105" s="325"/>
      <c r="F105" s="344" t="s">
        <v>3887</v>
      </c>
      <c r="G105" s="325"/>
      <c r="H105" s="325" t="s">
        <v>3926</v>
      </c>
      <c r="I105" s="325" t="s">
        <v>3889</v>
      </c>
      <c r="J105" s="325">
        <v>120</v>
      </c>
      <c r="K105" s="336"/>
    </row>
    <row r="106" spans="2:11" ht="15" customHeight="1">
      <c r="B106" s="345"/>
      <c r="C106" s="325" t="s">
        <v>3892</v>
      </c>
      <c r="D106" s="325"/>
      <c r="E106" s="325"/>
      <c r="F106" s="344" t="s">
        <v>3893</v>
      </c>
      <c r="G106" s="325"/>
      <c r="H106" s="325" t="s">
        <v>3926</v>
      </c>
      <c r="I106" s="325" t="s">
        <v>3889</v>
      </c>
      <c r="J106" s="325">
        <v>50</v>
      </c>
      <c r="K106" s="336"/>
    </row>
    <row r="107" spans="2:11" ht="15" customHeight="1">
      <c r="B107" s="345"/>
      <c r="C107" s="325" t="s">
        <v>3895</v>
      </c>
      <c r="D107" s="325"/>
      <c r="E107" s="325"/>
      <c r="F107" s="344" t="s">
        <v>3887</v>
      </c>
      <c r="G107" s="325"/>
      <c r="H107" s="325" t="s">
        <v>3926</v>
      </c>
      <c r="I107" s="325" t="s">
        <v>3897</v>
      </c>
      <c r="J107" s="325"/>
      <c r="K107" s="336"/>
    </row>
    <row r="108" spans="2:11" ht="15" customHeight="1">
      <c r="B108" s="345"/>
      <c r="C108" s="325" t="s">
        <v>3906</v>
      </c>
      <c r="D108" s="325"/>
      <c r="E108" s="325"/>
      <c r="F108" s="344" t="s">
        <v>3893</v>
      </c>
      <c r="G108" s="325"/>
      <c r="H108" s="325" t="s">
        <v>3926</v>
      </c>
      <c r="I108" s="325" t="s">
        <v>3889</v>
      </c>
      <c r="J108" s="325">
        <v>50</v>
      </c>
      <c r="K108" s="336"/>
    </row>
    <row r="109" spans="2:11" ht="15" customHeight="1">
      <c r="B109" s="345"/>
      <c r="C109" s="325" t="s">
        <v>3914</v>
      </c>
      <c r="D109" s="325"/>
      <c r="E109" s="325"/>
      <c r="F109" s="344" t="s">
        <v>3893</v>
      </c>
      <c r="G109" s="325"/>
      <c r="H109" s="325" t="s">
        <v>3926</v>
      </c>
      <c r="I109" s="325" t="s">
        <v>3889</v>
      </c>
      <c r="J109" s="325">
        <v>50</v>
      </c>
      <c r="K109" s="336"/>
    </row>
    <row r="110" spans="2:11" ht="15" customHeight="1">
      <c r="B110" s="345"/>
      <c r="C110" s="325" t="s">
        <v>3912</v>
      </c>
      <c r="D110" s="325"/>
      <c r="E110" s="325"/>
      <c r="F110" s="344" t="s">
        <v>3893</v>
      </c>
      <c r="G110" s="325"/>
      <c r="H110" s="325" t="s">
        <v>3926</v>
      </c>
      <c r="I110" s="325" t="s">
        <v>3889</v>
      </c>
      <c r="J110" s="325">
        <v>50</v>
      </c>
      <c r="K110" s="336"/>
    </row>
    <row r="111" spans="2:11" ht="15" customHeight="1">
      <c r="B111" s="345"/>
      <c r="C111" s="325" t="s">
        <v>60</v>
      </c>
      <c r="D111" s="325"/>
      <c r="E111" s="325"/>
      <c r="F111" s="344" t="s">
        <v>3887</v>
      </c>
      <c r="G111" s="325"/>
      <c r="H111" s="325" t="s">
        <v>3927</v>
      </c>
      <c r="I111" s="325" t="s">
        <v>3889</v>
      </c>
      <c r="J111" s="325">
        <v>20</v>
      </c>
      <c r="K111" s="336"/>
    </row>
    <row r="112" spans="2:11" ht="15" customHeight="1">
      <c r="B112" s="345"/>
      <c r="C112" s="325" t="s">
        <v>3928</v>
      </c>
      <c r="D112" s="325"/>
      <c r="E112" s="325"/>
      <c r="F112" s="344" t="s">
        <v>3887</v>
      </c>
      <c r="G112" s="325"/>
      <c r="H112" s="325" t="s">
        <v>3929</v>
      </c>
      <c r="I112" s="325" t="s">
        <v>3889</v>
      </c>
      <c r="J112" s="325">
        <v>120</v>
      </c>
      <c r="K112" s="336"/>
    </row>
    <row r="113" spans="2:11" ht="15" customHeight="1">
      <c r="B113" s="345"/>
      <c r="C113" s="325" t="s">
        <v>45</v>
      </c>
      <c r="D113" s="325"/>
      <c r="E113" s="325"/>
      <c r="F113" s="344" t="s">
        <v>3887</v>
      </c>
      <c r="G113" s="325"/>
      <c r="H113" s="325" t="s">
        <v>3930</v>
      </c>
      <c r="I113" s="325" t="s">
        <v>3921</v>
      </c>
      <c r="J113" s="325"/>
      <c r="K113" s="336"/>
    </row>
    <row r="114" spans="2:11" ht="15" customHeight="1">
      <c r="B114" s="345"/>
      <c r="C114" s="325" t="s">
        <v>55</v>
      </c>
      <c r="D114" s="325"/>
      <c r="E114" s="325"/>
      <c r="F114" s="344" t="s">
        <v>3887</v>
      </c>
      <c r="G114" s="325"/>
      <c r="H114" s="325" t="s">
        <v>3931</v>
      </c>
      <c r="I114" s="325" t="s">
        <v>3921</v>
      </c>
      <c r="J114" s="325"/>
      <c r="K114" s="336"/>
    </row>
    <row r="115" spans="2:11" ht="15" customHeight="1">
      <c r="B115" s="345"/>
      <c r="C115" s="325" t="s">
        <v>64</v>
      </c>
      <c r="D115" s="325"/>
      <c r="E115" s="325"/>
      <c r="F115" s="344" t="s">
        <v>3887</v>
      </c>
      <c r="G115" s="325"/>
      <c r="H115" s="325" t="s">
        <v>3932</v>
      </c>
      <c r="I115" s="325" t="s">
        <v>3933</v>
      </c>
      <c r="J115" s="325"/>
      <c r="K115" s="336"/>
    </row>
    <row r="116" spans="2:11" ht="15" customHeight="1">
      <c r="B116" s="348"/>
      <c r="C116" s="354"/>
      <c r="D116" s="354"/>
      <c r="E116" s="354"/>
      <c r="F116" s="354"/>
      <c r="G116" s="354"/>
      <c r="H116" s="354"/>
      <c r="I116" s="354"/>
      <c r="J116" s="354"/>
      <c r="K116" s="350"/>
    </row>
    <row r="117" spans="2:11" ht="18.75" customHeight="1">
      <c r="B117" s="355"/>
      <c r="C117" s="321"/>
      <c r="D117" s="321"/>
      <c r="E117" s="321"/>
      <c r="F117" s="356"/>
      <c r="G117" s="321"/>
      <c r="H117" s="321"/>
      <c r="I117" s="321"/>
      <c r="J117" s="321"/>
      <c r="K117" s="355"/>
    </row>
    <row r="118" spans="2:11" ht="18.75" customHeight="1">
      <c r="B118" s="331"/>
      <c r="C118" s="331"/>
      <c r="D118" s="331"/>
      <c r="E118" s="331"/>
      <c r="F118" s="331"/>
      <c r="G118" s="331"/>
      <c r="H118" s="331"/>
      <c r="I118" s="331"/>
      <c r="J118" s="331"/>
      <c r="K118" s="331"/>
    </row>
    <row r="119" spans="2:11" ht="7.5" customHeight="1">
      <c r="B119" s="357"/>
      <c r="C119" s="358"/>
      <c r="D119" s="358"/>
      <c r="E119" s="358"/>
      <c r="F119" s="358"/>
      <c r="G119" s="358"/>
      <c r="H119" s="358"/>
      <c r="I119" s="358"/>
      <c r="J119" s="358"/>
      <c r="K119" s="359"/>
    </row>
    <row r="120" spans="2:11" ht="45" customHeight="1">
      <c r="B120" s="360"/>
      <c r="C120" s="446" t="s">
        <v>3934</v>
      </c>
      <c r="D120" s="446"/>
      <c r="E120" s="446"/>
      <c r="F120" s="446"/>
      <c r="G120" s="446"/>
      <c r="H120" s="446"/>
      <c r="I120" s="446"/>
      <c r="J120" s="446"/>
      <c r="K120" s="361"/>
    </row>
    <row r="121" spans="2:11" ht="17.25" customHeight="1">
      <c r="B121" s="362"/>
      <c r="C121" s="337" t="s">
        <v>3881</v>
      </c>
      <c r="D121" s="337"/>
      <c r="E121" s="337"/>
      <c r="F121" s="337" t="s">
        <v>3882</v>
      </c>
      <c r="G121" s="338"/>
      <c r="H121" s="337" t="s">
        <v>171</v>
      </c>
      <c r="I121" s="337" t="s">
        <v>64</v>
      </c>
      <c r="J121" s="337" t="s">
        <v>3883</v>
      </c>
      <c r="K121" s="363"/>
    </row>
    <row r="122" spans="2:11" ht="17.25" customHeight="1">
      <c r="B122" s="362"/>
      <c r="C122" s="339" t="s">
        <v>3884</v>
      </c>
      <c r="D122" s="339"/>
      <c r="E122" s="339"/>
      <c r="F122" s="340" t="s">
        <v>3885</v>
      </c>
      <c r="G122" s="341"/>
      <c r="H122" s="339"/>
      <c r="I122" s="339"/>
      <c r="J122" s="339" t="s">
        <v>3886</v>
      </c>
      <c r="K122" s="363"/>
    </row>
    <row r="123" spans="2:11" ht="5.25" customHeight="1">
      <c r="B123" s="364"/>
      <c r="C123" s="342"/>
      <c r="D123" s="342"/>
      <c r="E123" s="342"/>
      <c r="F123" s="342"/>
      <c r="G123" s="325"/>
      <c r="H123" s="342"/>
      <c r="I123" s="342"/>
      <c r="J123" s="342"/>
      <c r="K123" s="365"/>
    </row>
    <row r="124" spans="2:11" ht="15" customHeight="1">
      <c r="B124" s="364"/>
      <c r="C124" s="325" t="s">
        <v>3890</v>
      </c>
      <c r="D124" s="342"/>
      <c r="E124" s="342"/>
      <c r="F124" s="344" t="s">
        <v>3887</v>
      </c>
      <c r="G124" s="325"/>
      <c r="H124" s="325" t="s">
        <v>3926</v>
      </c>
      <c r="I124" s="325" t="s">
        <v>3889</v>
      </c>
      <c r="J124" s="325">
        <v>120</v>
      </c>
      <c r="K124" s="366"/>
    </row>
    <row r="125" spans="2:11" ht="15" customHeight="1">
      <c r="B125" s="364"/>
      <c r="C125" s="325" t="s">
        <v>3935</v>
      </c>
      <c r="D125" s="325"/>
      <c r="E125" s="325"/>
      <c r="F125" s="344" t="s">
        <v>3887</v>
      </c>
      <c r="G125" s="325"/>
      <c r="H125" s="325" t="s">
        <v>3936</v>
      </c>
      <c r="I125" s="325" t="s">
        <v>3889</v>
      </c>
      <c r="J125" s="325" t="s">
        <v>3937</v>
      </c>
      <c r="K125" s="366"/>
    </row>
    <row r="126" spans="2:11" ht="15" customHeight="1">
      <c r="B126" s="364"/>
      <c r="C126" s="325" t="s">
        <v>88</v>
      </c>
      <c r="D126" s="325"/>
      <c r="E126" s="325"/>
      <c r="F126" s="344" t="s">
        <v>3887</v>
      </c>
      <c r="G126" s="325"/>
      <c r="H126" s="325" t="s">
        <v>3938</v>
      </c>
      <c r="I126" s="325" t="s">
        <v>3889</v>
      </c>
      <c r="J126" s="325" t="s">
        <v>3937</v>
      </c>
      <c r="K126" s="366"/>
    </row>
    <row r="127" spans="2:11" ht="15" customHeight="1">
      <c r="B127" s="364"/>
      <c r="C127" s="325" t="s">
        <v>3898</v>
      </c>
      <c r="D127" s="325"/>
      <c r="E127" s="325"/>
      <c r="F127" s="344" t="s">
        <v>3893</v>
      </c>
      <c r="G127" s="325"/>
      <c r="H127" s="325" t="s">
        <v>3899</v>
      </c>
      <c r="I127" s="325" t="s">
        <v>3889</v>
      </c>
      <c r="J127" s="325">
        <v>15</v>
      </c>
      <c r="K127" s="366"/>
    </row>
    <row r="128" spans="2:11" ht="15" customHeight="1">
      <c r="B128" s="364"/>
      <c r="C128" s="346" t="s">
        <v>3900</v>
      </c>
      <c r="D128" s="346"/>
      <c r="E128" s="346"/>
      <c r="F128" s="347" t="s">
        <v>3893</v>
      </c>
      <c r="G128" s="346"/>
      <c r="H128" s="346" t="s">
        <v>3901</v>
      </c>
      <c r="I128" s="346" t="s">
        <v>3889</v>
      </c>
      <c r="J128" s="346">
        <v>15</v>
      </c>
      <c r="K128" s="366"/>
    </row>
    <row r="129" spans="2:11" ht="15" customHeight="1">
      <c r="B129" s="364"/>
      <c r="C129" s="346" t="s">
        <v>3902</v>
      </c>
      <c r="D129" s="346"/>
      <c r="E129" s="346"/>
      <c r="F129" s="347" t="s">
        <v>3893</v>
      </c>
      <c r="G129" s="346"/>
      <c r="H129" s="346" t="s">
        <v>3903</v>
      </c>
      <c r="I129" s="346" t="s">
        <v>3889</v>
      </c>
      <c r="J129" s="346">
        <v>20</v>
      </c>
      <c r="K129" s="366"/>
    </row>
    <row r="130" spans="2:11" ht="15" customHeight="1">
      <c r="B130" s="364"/>
      <c r="C130" s="346" t="s">
        <v>3904</v>
      </c>
      <c r="D130" s="346"/>
      <c r="E130" s="346"/>
      <c r="F130" s="347" t="s">
        <v>3893</v>
      </c>
      <c r="G130" s="346"/>
      <c r="H130" s="346" t="s">
        <v>3905</v>
      </c>
      <c r="I130" s="346" t="s">
        <v>3889</v>
      </c>
      <c r="J130" s="346">
        <v>20</v>
      </c>
      <c r="K130" s="366"/>
    </row>
    <row r="131" spans="2:11" ht="15" customHeight="1">
      <c r="B131" s="364"/>
      <c r="C131" s="325" t="s">
        <v>3892</v>
      </c>
      <c r="D131" s="325"/>
      <c r="E131" s="325"/>
      <c r="F131" s="344" t="s">
        <v>3893</v>
      </c>
      <c r="G131" s="325"/>
      <c r="H131" s="325" t="s">
        <v>3926</v>
      </c>
      <c r="I131" s="325" t="s">
        <v>3889</v>
      </c>
      <c r="J131" s="325">
        <v>50</v>
      </c>
      <c r="K131" s="366"/>
    </row>
    <row r="132" spans="2:11" ht="15" customHeight="1">
      <c r="B132" s="364"/>
      <c r="C132" s="325" t="s">
        <v>3906</v>
      </c>
      <c r="D132" s="325"/>
      <c r="E132" s="325"/>
      <c r="F132" s="344" t="s">
        <v>3893</v>
      </c>
      <c r="G132" s="325"/>
      <c r="H132" s="325" t="s">
        <v>3926</v>
      </c>
      <c r="I132" s="325" t="s">
        <v>3889</v>
      </c>
      <c r="J132" s="325">
        <v>50</v>
      </c>
      <c r="K132" s="366"/>
    </row>
    <row r="133" spans="2:11" ht="15" customHeight="1">
      <c r="B133" s="364"/>
      <c r="C133" s="325" t="s">
        <v>3912</v>
      </c>
      <c r="D133" s="325"/>
      <c r="E133" s="325"/>
      <c r="F133" s="344" t="s">
        <v>3893</v>
      </c>
      <c r="G133" s="325"/>
      <c r="H133" s="325" t="s">
        <v>3926</v>
      </c>
      <c r="I133" s="325" t="s">
        <v>3889</v>
      </c>
      <c r="J133" s="325">
        <v>50</v>
      </c>
      <c r="K133" s="366"/>
    </row>
    <row r="134" spans="2:11" ht="15" customHeight="1">
      <c r="B134" s="364"/>
      <c r="C134" s="325" t="s">
        <v>3914</v>
      </c>
      <c r="D134" s="325"/>
      <c r="E134" s="325"/>
      <c r="F134" s="344" t="s">
        <v>3893</v>
      </c>
      <c r="G134" s="325"/>
      <c r="H134" s="325" t="s">
        <v>3926</v>
      </c>
      <c r="I134" s="325" t="s">
        <v>3889</v>
      </c>
      <c r="J134" s="325">
        <v>50</v>
      </c>
      <c r="K134" s="366"/>
    </row>
    <row r="135" spans="2:11" ht="15" customHeight="1">
      <c r="B135" s="364"/>
      <c r="C135" s="325" t="s">
        <v>176</v>
      </c>
      <c r="D135" s="325"/>
      <c r="E135" s="325"/>
      <c r="F135" s="344" t="s">
        <v>3893</v>
      </c>
      <c r="G135" s="325"/>
      <c r="H135" s="325" t="s">
        <v>3939</v>
      </c>
      <c r="I135" s="325" t="s">
        <v>3889</v>
      </c>
      <c r="J135" s="325">
        <v>255</v>
      </c>
      <c r="K135" s="366"/>
    </row>
    <row r="136" spans="2:11" ht="15" customHeight="1">
      <c r="B136" s="364"/>
      <c r="C136" s="325" t="s">
        <v>3916</v>
      </c>
      <c r="D136" s="325"/>
      <c r="E136" s="325"/>
      <c r="F136" s="344" t="s">
        <v>3887</v>
      </c>
      <c r="G136" s="325"/>
      <c r="H136" s="325" t="s">
        <v>3940</v>
      </c>
      <c r="I136" s="325" t="s">
        <v>3918</v>
      </c>
      <c r="J136" s="325"/>
      <c r="K136" s="366"/>
    </row>
    <row r="137" spans="2:11" ht="15" customHeight="1">
      <c r="B137" s="364"/>
      <c r="C137" s="325" t="s">
        <v>3919</v>
      </c>
      <c r="D137" s="325"/>
      <c r="E137" s="325"/>
      <c r="F137" s="344" t="s">
        <v>3887</v>
      </c>
      <c r="G137" s="325"/>
      <c r="H137" s="325" t="s">
        <v>3941</v>
      </c>
      <c r="I137" s="325" t="s">
        <v>3921</v>
      </c>
      <c r="J137" s="325"/>
      <c r="K137" s="366"/>
    </row>
    <row r="138" spans="2:11" ht="15" customHeight="1">
      <c r="B138" s="364"/>
      <c r="C138" s="325" t="s">
        <v>3922</v>
      </c>
      <c r="D138" s="325"/>
      <c r="E138" s="325"/>
      <c r="F138" s="344" t="s">
        <v>3887</v>
      </c>
      <c r="G138" s="325"/>
      <c r="H138" s="325" t="s">
        <v>3922</v>
      </c>
      <c r="I138" s="325" t="s">
        <v>3921</v>
      </c>
      <c r="J138" s="325"/>
      <c r="K138" s="366"/>
    </row>
    <row r="139" spans="2:11" ht="15" customHeight="1">
      <c r="B139" s="364"/>
      <c r="C139" s="325" t="s">
        <v>45</v>
      </c>
      <c r="D139" s="325"/>
      <c r="E139" s="325"/>
      <c r="F139" s="344" t="s">
        <v>3887</v>
      </c>
      <c r="G139" s="325"/>
      <c r="H139" s="325" t="s">
        <v>3942</v>
      </c>
      <c r="I139" s="325" t="s">
        <v>3921</v>
      </c>
      <c r="J139" s="325"/>
      <c r="K139" s="366"/>
    </row>
    <row r="140" spans="2:11" ht="15" customHeight="1">
      <c r="B140" s="364"/>
      <c r="C140" s="325" t="s">
        <v>3943</v>
      </c>
      <c r="D140" s="325"/>
      <c r="E140" s="325"/>
      <c r="F140" s="344" t="s">
        <v>3887</v>
      </c>
      <c r="G140" s="325"/>
      <c r="H140" s="325" t="s">
        <v>3944</v>
      </c>
      <c r="I140" s="325" t="s">
        <v>3921</v>
      </c>
      <c r="J140" s="325"/>
      <c r="K140" s="366"/>
    </row>
    <row r="141" spans="2:11" ht="15" customHeight="1">
      <c r="B141" s="367"/>
      <c r="C141" s="368"/>
      <c r="D141" s="368"/>
      <c r="E141" s="368"/>
      <c r="F141" s="368"/>
      <c r="G141" s="368"/>
      <c r="H141" s="368"/>
      <c r="I141" s="368"/>
      <c r="J141" s="368"/>
      <c r="K141" s="369"/>
    </row>
    <row r="142" spans="2:11" ht="18.75" customHeight="1">
      <c r="B142" s="321"/>
      <c r="C142" s="321"/>
      <c r="D142" s="321"/>
      <c r="E142" s="321"/>
      <c r="F142" s="356"/>
      <c r="G142" s="321"/>
      <c r="H142" s="321"/>
      <c r="I142" s="321"/>
      <c r="J142" s="321"/>
      <c r="K142" s="321"/>
    </row>
    <row r="143" spans="2:11" ht="18.75" customHeight="1">
      <c r="B143" s="331"/>
      <c r="C143" s="331"/>
      <c r="D143" s="331"/>
      <c r="E143" s="331"/>
      <c r="F143" s="331"/>
      <c r="G143" s="331"/>
      <c r="H143" s="331"/>
      <c r="I143" s="331"/>
      <c r="J143" s="331"/>
      <c r="K143" s="331"/>
    </row>
    <row r="144" spans="2:11" ht="7.5" customHeight="1">
      <c r="B144" s="332"/>
      <c r="C144" s="333"/>
      <c r="D144" s="333"/>
      <c r="E144" s="333"/>
      <c r="F144" s="333"/>
      <c r="G144" s="333"/>
      <c r="H144" s="333"/>
      <c r="I144" s="333"/>
      <c r="J144" s="333"/>
      <c r="K144" s="334"/>
    </row>
    <row r="145" spans="2:11" ht="45" customHeight="1">
      <c r="B145" s="335"/>
      <c r="C145" s="447" t="s">
        <v>3945</v>
      </c>
      <c r="D145" s="447"/>
      <c r="E145" s="447"/>
      <c r="F145" s="447"/>
      <c r="G145" s="447"/>
      <c r="H145" s="447"/>
      <c r="I145" s="447"/>
      <c r="J145" s="447"/>
      <c r="K145" s="336"/>
    </row>
    <row r="146" spans="2:11" ht="17.25" customHeight="1">
      <c r="B146" s="335"/>
      <c r="C146" s="337" t="s">
        <v>3881</v>
      </c>
      <c r="D146" s="337"/>
      <c r="E146" s="337"/>
      <c r="F146" s="337" t="s">
        <v>3882</v>
      </c>
      <c r="G146" s="338"/>
      <c r="H146" s="337" t="s">
        <v>171</v>
      </c>
      <c r="I146" s="337" t="s">
        <v>64</v>
      </c>
      <c r="J146" s="337" t="s">
        <v>3883</v>
      </c>
      <c r="K146" s="336"/>
    </row>
    <row r="147" spans="2:11" ht="17.25" customHeight="1">
      <c r="B147" s="335"/>
      <c r="C147" s="339" t="s">
        <v>3884</v>
      </c>
      <c r="D147" s="339"/>
      <c r="E147" s="339"/>
      <c r="F147" s="340" t="s">
        <v>3885</v>
      </c>
      <c r="G147" s="341"/>
      <c r="H147" s="339"/>
      <c r="I147" s="339"/>
      <c r="J147" s="339" t="s">
        <v>3886</v>
      </c>
      <c r="K147" s="336"/>
    </row>
    <row r="148" spans="2:11" ht="5.25" customHeight="1">
      <c r="B148" s="345"/>
      <c r="C148" s="342"/>
      <c r="D148" s="342"/>
      <c r="E148" s="342"/>
      <c r="F148" s="342"/>
      <c r="G148" s="343"/>
      <c r="H148" s="342"/>
      <c r="I148" s="342"/>
      <c r="J148" s="342"/>
      <c r="K148" s="366"/>
    </row>
    <row r="149" spans="2:11" ht="15" customHeight="1">
      <c r="B149" s="345"/>
      <c r="C149" s="370" t="s">
        <v>3890</v>
      </c>
      <c r="D149" s="325"/>
      <c r="E149" s="325"/>
      <c r="F149" s="371" t="s">
        <v>3887</v>
      </c>
      <c r="G149" s="325"/>
      <c r="H149" s="370" t="s">
        <v>3926</v>
      </c>
      <c r="I149" s="370" t="s">
        <v>3889</v>
      </c>
      <c r="J149" s="370">
        <v>120</v>
      </c>
      <c r="K149" s="366"/>
    </row>
    <row r="150" spans="2:11" ht="15" customHeight="1">
      <c r="B150" s="345"/>
      <c r="C150" s="370" t="s">
        <v>3935</v>
      </c>
      <c r="D150" s="325"/>
      <c r="E150" s="325"/>
      <c r="F150" s="371" t="s">
        <v>3887</v>
      </c>
      <c r="G150" s="325"/>
      <c r="H150" s="370" t="s">
        <v>3946</v>
      </c>
      <c r="I150" s="370" t="s">
        <v>3889</v>
      </c>
      <c r="J150" s="370" t="s">
        <v>3937</v>
      </c>
      <c r="K150" s="366"/>
    </row>
    <row r="151" spans="2:11" ht="15" customHeight="1">
      <c r="B151" s="345"/>
      <c r="C151" s="370" t="s">
        <v>88</v>
      </c>
      <c r="D151" s="325"/>
      <c r="E151" s="325"/>
      <c r="F151" s="371" t="s">
        <v>3887</v>
      </c>
      <c r="G151" s="325"/>
      <c r="H151" s="370" t="s">
        <v>3947</v>
      </c>
      <c r="I151" s="370" t="s">
        <v>3889</v>
      </c>
      <c r="J151" s="370" t="s">
        <v>3937</v>
      </c>
      <c r="K151" s="366"/>
    </row>
    <row r="152" spans="2:11" ht="15" customHeight="1">
      <c r="B152" s="345"/>
      <c r="C152" s="370" t="s">
        <v>3892</v>
      </c>
      <c r="D152" s="325"/>
      <c r="E152" s="325"/>
      <c r="F152" s="371" t="s">
        <v>3893</v>
      </c>
      <c r="G152" s="325"/>
      <c r="H152" s="370" t="s">
        <v>3926</v>
      </c>
      <c r="I152" s="370" t="s">
        <v>3889</v>
      </c>
      <c r="J152" s="370">
        <v>50</v>
      </c>
      <c r="K152" s="366"/>
    </row>
    <row r="153" spans="2:11" ht="15" customHeight="1">
      <c r="B153" s="345"/>
      <c r="C153" s="370" t="s">
        <v>3895</v>
      </c>
      <c r="D153" s="325"/>
      <c r="E153" s="325"/>
      <c r="F153" s="371" t="s">
        <v>3887</v>
      </c>
      <c r="G153" s="325"/>
      <c r="H153" s="370" t="s">
        <v>3926</v>
      </c>
      <c r="I153" s="370" t="s">
        <v>3897</v>
      </c>
      <c r="J153" s="370"/>
      <c r="K153" s="366"/>
    </row>
    <row r="154" spans="2:11" ht="15" customHeight="1">
      <c r="B154" s="345"/>
      <c r="C154" s="370" t="s">
        <v>3906</v>
      </c>
      <c r="D154" s="325"/>
      <c r="E154" s="325"/>
      <c r="F154" s="371" t="s">
        <v>3893</v>
      </c>
      <c r="G154" s="325"/>
      <c r="H154" s="370" t="s">
        <v>3926</v>
      </c>
      <c r="I154" s="370" t="s">
        <v>3889</v>
      </c>
      <c r="J154" s="370">
        <v>50</v>
      </c>
      <c r="K154" s="366"/>
    </row>
    <row r="155" spans="2:11" ht="15" customHeight="1">
      <c r="B155" s="345"/>
      <c r="C155" s="370" t="s">
        <v>3914</v>
      </c>
      <c r="D155" s="325"/>
      <c r="E155" s="325"/>
      <c r="F155" s="371" t="s">
        <v>3893</v>
      </c>
      <c r="G155" s="325"/>
      <c r="H155" s="370" t="s">
        <v>3926</v>
      </c>
      <c r="I155" s="370" t="s">
        <v>3889</v>
      </c>
      <c r="J155" s="370">
        <v>50</v>
      </c>
      <c r="K155" s="366"/>
    </row>
    <row r="156" spans="2:11" ht="15" customHeight="1">
      <c r="B156" s="345"/>
      <c r="C156" s="370" t="s">
        <v>3912</v>
      </c>
      <c r="D156" s="325"/>
      <c r="E156" s="325"/>
      <c r="F156" s="371" t="s">
        <v>3893</v>
      </c>
      <c r="G156" s="325"/>
      <c r="H156" s="370" t="s">
        <v>3926</v>
      </c>
      <c r="I156" s="370" t="s">
        <v>3889</v>
      </c>
      <c r="J156" s="370">
        <v>50</v>
      </c>
      <c r="K156" s="366"/>
    </row>
    <row r="157" spans="2:11" ht="15" customHeight="1">
      <c r="B157" s="345"/>
      <c r="C157" s="370" t="s">
        <v>139</v>
      </c>
      <c r="D157" s="325"/>
      <c r="E157" s="325"/>
      <c r="F157" s="371" t="s">
        <v>3887</v>
      </c>
      <c r="G157" s="325"/>
      <c r="H157" s="370" t="s">
        <v>3948</v>
      </c>
      <c r="I157" s="370" t="s">
        <v>3889</v>
      </c>
      <c r="J157" s="370" t="s">
        <v>3949</v>
      </c>
      <c r="K157" s="366"/>
    </row>
    <row r="158" spans="2:11" ht="15" customHeight="1">
      <c r="B158" s="345"/>
      <c r="C158" s="370" t="s">
        <v>3950</v>
      </c>
      <c r="D158" s="325"/>
      <c r="E158" s="325"/>
      <c r="F158" s="371" t="s">
        <v>3887</v>
      </c>
      <c r="G158" s="325"/>
      <c r="H158" s="370" t="s">
        <v>3951</v>
      </c>
      <c r="I158" s="370" t="s">
        <v>3921</v>
      </c>
      <c r="J158" s="370"/>
      <c r="K158" s="366"/>
    </row>
    <row r="159" spans="2:11" ht="15" customHeight="1">
      <c r="B159" s="372"/>
      <c r="C159" s="354"/>
      <c r="D159" s="354"/>
      <c r="E159" s="354"/>
      <c r="F159" s="354"/>
      <c r="G159" s="354"/>
      <c r="H159" s="354"/>
      <c r="I159" s="354"/>
      <c r="J159" s="354"/>
      <c r="K159" s="373"/>
    </row>
    <row r="160" spans="2:11" ht="18.75" customHeight="1">
      <c r="B160" s="321"/>
      <c r="C160" s="325"/>
      <c r="D160" s="325"/>
      <c r="E160" s="325"/>
      <c r="F160" s="344"/>
      <c r="G160" s="325"/>
      <c r="H160" s="325"/>
      <c r="I160" s="325"/>
      <c r="J160" s="325"/>
      <c r="K160" s="321"/>
    </row>
    <row r="161" spans="2:11" ht="18.75" customHeight="1">
      <c r="B161" s="331"/>
      <c r="C161" s="331"/>
      <c r="D161" s="331"/>
      <c r="E161" s="331"/>
      <c r="F161" s="331"/>
      <c r="G161" s="331"/>
      <c r="H161" s="331"/>
      <c r="I161" s="331"/>
      <c r="J161" s="331"/>
      <c r="K161" s="331"/>
    </row>
    <row r="162" spans="2:11" ht="7.5" customHeight="1">
      <c r="B162" s="313"/>
      <c r="C162" s="314"/>
      <c r="D162" s="314"/>
      <c r="E162" s="314"/>
      <c r="F162" s="314"/>
      <c r="G162" s="314"/>
      <c r="H162" s="314"/>
      <c r="I162" s="314"/>
      <c r="J162" s="314"/>
      <c r="K162" s="315"/>
    </row>
    <row r="163" spans="2:11" ht="45" customHeight="1">
      <c r="B163" s="316"/>
      <c r="C163" s="446" t="s">
        <v>3952</v>
      </c>
      <c r="D163" s="446"/>
      <c r="E163" s="446"/>
      <c r="F163" s="446"/>
      <c r="G163" s="446"/>
      <c r="H163" s="446"/>
      <c r="I163" s="446"/>
      <c r="J163" s="446"/>
      <c r="K163" s="317"/>
    </row>
    <row r="164" spans="2:11" ht="17.25" customHeight="1">
      <c r="B164" s="316"/>
      <c r="C164" s="337" t="s">
        <v>3881</v>
      </c>
      <c r="D164" s="337"/>
      <c r="E164" s="337"/>
      <c r="F164" s="337" t="s">
        <v>3882</v>
      </c>
      <c r="G164" s="374"/>
      <c r="H164" s="375" t="s">
        <v>171</v>
      </c>
      <c r="I164" s="375" t="s">
        <v>64</v>
      </c>
      <c r="J164" s="337" t="s">
        <v>3883</v>
      </c>
      <c r="K164" s="317"/>
    </row>
    <row r="165" spans="2:11" ht="17.25" customHeight="1">
      <c r="B165" s="318"/>
      <c r="C165" s="339" t="s">
        <v>3884</v>
      </c>
      <c r="D165" s="339"/>
      <c r="E165" s="339"/>
      <c r="F165" s="340" t="s">
        <v>3885</v>
      </c>
      <c r="G165" s="376"/>
      <c r="H165" s="377"/>
      <c r="I165" s="377"/>
      <c r="J165" s="339" t="s">
        <v>3886</v>
      </c>
      <c r="K165" s="319"/>
    </row>
    <row r="166" spans="2:11" ht="5.25" customHeight="1">
      <c r="B166" s="345"/>
      <c r="C166" s="342"/>
      <c r="D166" s="342"/>
      <c r="E166" s="342"/>
      <c r="F166" s="342"/>
      <c r="G166" s="343"/>
      <c r="H166" s="342"/>
      <c r="I166" s="342"/>
      <c r="J166" s="342"/>
      <c r="K166" s="366"/>
    </row>
    <row r="167" spans="2:11" ht="15" customHeight="1">
      <c r="B167" s="345"/>
      <c r="C167" s="325" t="s">
        <v>3890</v>
      </c>
      <c r="D167" s="325"/>
      <c r="E167" s="325"/>
      <c r="F167" s="344" t="s">
        <v>3887</v>
      </c>
      <c r="G167" s="325"/>
      <c r="H167" s="325" t="s">
        <v>3926</v>
      </c>
      <c r="I167" s="325" t="s">
        <v>3889</v>
      </c>
      <c r="J167" s="325">
        <v>120</v>
      </c>
      <c r="K167" s="366"/>
    </row>
    <row r="168" spans="2:11" ht="15" customHeight="1">
      <c r="B168" s="345"/>
      <c r="C168" s="325" t="s">
        <v>3935</v>
      </c>
      <c r="D168" s="325"/>
      <c r="E168" s="325"/>
      <c r="F168" s="344" t="s">
        <v>3887</v>
      </c>
      <c r="G168" s="325"/>
      <c r="H168" s="325" t="s">
        <v>3936</v>
      </c>
      <c r="I168" s="325" t="s">
        <v>3889</v>
      </c>
      <c r="J168" s="325" t="s">
        <v>3937</v>
      </c>
      <c r="K168" s="366"/>
    </row>
    <row r="169" spans="2:11" ht="15" customHeight="1">
      <c r="B169" s="345"/>
      <c r="C169" s="325" t="s">
        <v>88</v>
      </c>
      <c r="D169" s="325"/>
      <c r="E169" s="325"/>
      <c r="F169" s="344" t="s">
        <v>3887</v>
      </c>
      <c r="G169" s="325"/>
      <c r="H169" s="325" t="s">
        <v>3953</v>
      </c>
      <c r="I169" s="325" t="s">
        <v>3889</v>
      </c>
      <c r="J169" s="325" t="s">
        <v>3937</v>
      </c>
      <c r="K169" s="366"/>
    </row>
    <row r="170" spans="2:11" ht="15" customHeight="1">
      <c r="B170" s="345"/>
      <c r="C170" s="325" t="s">
        <v>3892</v>
      </c>
      <c r="D170" s="325"/>
      <c r="E170" s="325"/>
      <c r="F170" s="344" t="s">
        <v>3893</v>
      </c>
      <c r="G170" s="325"/>
      <c r="H170" s="325" t="s">
        <v>3953</v>
      </c>
      <c r="I170" s="325" t="s">
        <v>3889</v>
      </c>
      <c r="J170" s="325">
        <v>50</v>
      </c>
      <c r="K170" s="366"/>
    </row>
    <row r="171" spans="2:11" ht="15" customHeight="1">
      <c r="B171" s="345"/>
      <c r="C171" s="325" t="s">
        <v>3895</v>
      </c>
      <c r="D171" s="325"/>
      <c r="E171" s="325"/>
      <c r="F171" s="344" t="s">
        <v>3887</v>
      </c>
      <c r="G171" s="325"/>
      <c r="H171" s="325" t="s">
        <v>3953</v>
      </c>
      <c r="I171" s="325" t="s">
        <v>3897</v>
      </c>
      <c r="J171" s="325"/>
      <c r="K171" s="366"/>
    </row>
    <row r="172" spans="2:11" ht="15" customHeight="1">
      <c r="B172" s="345"/>
      <c r="C172" s="325" t="s">
        <v>3906</v>
      </c>
      <c r="D172" s="325"/>
      <c r="E172" s="325"/>
      <c r="F172" s="344" t="s">
        <v>3893</v>
      </c>
      <c r="G172" s="325"/>
      <c r="H172" s="325" t="s">
        <v>3953</v>
      </c>
      <c r="I172" s="325" t="s">
        <v>3889</v>
      </c>
      <c r="J172" s="325">
        <v>50</v>
      </c>
      <c r="K172" s="366"/>
    </row>
    <row r="173" spans="2:11" ht="15" customHeight="1">
      <c r="B173" s="345"/>
      <c r="C173" s="325" t="s">
        <v>3914</v>
      </c>
      <c r="D173" s="325"/>
      <c r="E173" s="325"/>
      <c r="F173" s="344" t="s">
        <v>3893</v>
      </c>
      <c r="G173" s="325"/>
      <c r="H173" s="325" t="s">
        <v>3953</v>
      </c>
      <c r="I173" s="325" t="s">
        <v>3889</v>
      </c>
      <c r="J173" s="325">
        <v>50</v>
      </c>
      <c r="K173" s="366"/>
    </row>
    <row r="174" spans="2:11" ht="15" customHeight="1">
      <c r="B174" s="345"/>
      <c r="C174" s="325" t="s">
        <v>3912</v>
      </c>
      <c r="D174" s="325"/>
      <c r="E174" s="325"/>
      <c r="F174" s="344" t="s">
        <v>3893</v>
      </c>
      <c r="G174" s="325"/>
      <c r="H174" s="325" t="s">
        <v>3953</v>
      </c>
      <c r="I174" s="325" t="s">
        <v>3889</v>
      </c>
      <c r="J174" s="325">
        <v>50</v>
      </c>
      <c r="K174" s="366"/>
    </row>
    <row r="175" spans="2:11" ht="15" customHeight="1">
      <c r="B175" s="345"/>
      <c r="C175" s="325" t="s">
        <v>170</v>
      </c>
      <c r="D175" s="325"/>
      <c r="E175" s="325"/>
      <c r="F175" s="344" t="s">
        <v>3887</v>
      </c>
      <c r="G175" s="325"/>
      <c r="H175" s="325" t="s">
        <v>3954</v>
      </c>
      <c r="I175" s="325" t="s">
        <v>3955</v>
      </c>
      <c r="J175" s="325"/>
      <c r="K175" s="366"/>
    </row>
    <row r="176" spans="2:11" ht="15" customHeight="1">
      <c r="B176" s="345"/>
      <c r="C176" s="325" t="s">
        <v>64</v>
      </c>
      <c r="D176" s="325"/>
      <c r="E176" s="325"/>
      <c r="F176" s="344" t="s">
        <v>3887</v>
      </c>
      <c r="G176" s="325"/>
      <c r="H176" s="325" t="s">
        <v>3956</v>
      </c>
      <c r="I176" s="325" t="s">
        <v>3957</v>
      </c>
      <c r="J176" s="325">
        <v>1</v>
      </c>
      <c r="K176" s="366"/>
    </row>
    <row r="177" spans="2:11" ht="15" customHeight="1">
      <c r="B177" s="345"/>
      <c r="C177" s="325" t="s">
        <v>60</v>
      </c>
      <c r="D177" s="325"/>
      <c r="E177" s="325"/>
      <c r="F177" s="344" t="s">
        <v>3887</v>
      </c>
      <c r="G177" s="325"/>
      <c r="H177" s="325" t="s">
        <v>3958</v>
      </c>
      <c r="I177" s="325" t="s">
        <v>3889</v>
      </c>
      <c r="J177" s="325">
        <v>20</v>
      </c>
      <c r="K177" s="366"/>
    </row>
    <row r="178" spans="2:11" ht="15" customHeight="1">
      <c r="B178" s="345"/>
      <c r="C178" s="325" t="s">
        <v>171</v>
      </c>
      <c r="D178" s="325"/>
      <c r="E178" s="325"/>
      <c r="F178" s="344" t="s">
        <v>3887</v>
      </c>
      <c r="G178" s="325"/>
      <c r="H178" s="325" t="s">
        <v>3959</v>
      </c>
      <c r="I178" s="325" t="s">
        <v>3889</v>
      </c>
      <c r="J178" s="325">
        <v>255</v>
      </c>
      <c r="K178" s="366"/>
    </row>
    <row r="179" spans="2:11" ht="15" customHeight="1">
      <c r="B179" s="345"/>
      <c r="C179" s="325" t="s">
        <v>172</v>
      </c>
      <c r="D179" s="325"/>
      <c r="E179" s="325"/>
      <c r="F179" s="344" t="s">
        <v>3887</v>
      </c>
      <c r="G179" s="325"/>
      <c r="H179" s="325" t="s">
        <v>3852</v>
      </c>
      <c r="I179" s="325" t="s">
        <v>3889</v>
      </c>
      <c r="J179" s="325">
        <v>10</v>
      </c>
      <c r="K179" s="366"/>
    </row>
    <row r="180" spans="2:11" ht="15" customHeight="1">
      <c r="B180" s="345"/>
      <c r="C180" s="325" t="s">
        <v>173</v>
      </c>
      <c r="D180" s="325"/>
      <c r="E180" s="325"/>
      <c r="F180" s="344" t="s">
        <v>3887</v>
      </c>
      <c r="G180" s="325"/>
      <c r="H180" s="325" t="s">
        <v>3960</v>
      </c>
      <c r="I180" s="325" t="s">
        <v>3921</v>
      </c>
      <c r="J180" s="325"/>
      <c r="K180" s="366"/>
    </row>
    <row r="181" spans="2:11" ht="15" customHeight="1">
      <c r="B181" s="345"/>
      <c r="C181" s="325" t="s">
        <v>3961</v>
      </c>
      <c r="D181" s="325"/>
      <c r="E181" s="325"/>
      <c r="F181" s="344" t="s">
        <v>3887</v>
      </c>
      <c r="G181" s="325"/>
      <c r="H181" s="325" t="s">
        <v>3962</v>
      </c>
      <c r="I181" s="325" t="s">
        <v>3921</v>
      </c>
      <c r="J181" s="325"/>
      <c r="K181" s="366"/>
    </row>
    <row r="182" spans="2:11" ht="15" customHeight="1">
      <c r="B182" s="345"/>
      <c r="C182" s="325" t="s">
        <v>3950</v>
      </c>
      <c r="D182" s="325"/>
      <c r="E182" s="325"/>
      <c r="F182" s="344" t="s">
        <v>3887</v>
      </c>
      <c r="G182" s="325"/>
      <c r="H182" s="325" t="s">
        <v>3963</v>
      </c>
      <c r="I182" s="325" t="s">
        <v>3921</v>
      </c>
      <c r="J182" s="325"/>
      <c r="K182" s="366"/>
    </row>
    <row r="183" spans="2:11" ht="15" customHeight="1">
      <c r="B183" s="345"/>
      <c r="C183" s="325" t="s">
        <v>175</v>
      </c>
      <c r="D183" s="325"/>
      <c r="E183" s="325"/>
      <c r="F183" s="344" t="s">
        <v>3893</v>
      </c>
      <c r="G183" s="325"/>
      <c r="H183" s="325" t="s">
        <v>3964</v>
      </c>
      <c r="I183" s="325" t="s">
        <v>3889</v>
      </c>
      <c r="J183" s="325">
        <v>50</v>
      </c>
      <c r="K183" s="366"/>
    </row>
    <row r="184" spans="2:11" ht="15" customHeight="1">
      <c r="B184" s="345"/>
      <c r="C184" s="325" t="s">
        <v>3965</v>
      </c>
      <c r="D184" s="325"/>
      <c r="E184" s="325"/>
      <c r="F184" s="344" t="s">
        <v>3893</v>
      </c>
      <c r="G184" s="325"/>
      <c r="H184" s="325" t="s">
        <v>3966</v>
      </c>
      <c r="I184" s="325" t="s">
        <v>3967</v>
      </c>
      <c r="J184" s="325"/>
      <c r="K184" s="366"/>
    </row>
    <row r="185" spans="2:11" ht="15" customHeight="1">
      <c r="B185" s="345"/>
      <c r="C185" s="325" t="s">
        <v>3968</v>
      </c>
      <c r="D185" s="325"/>
      <c r="E185" s="325"/>
      <c r="F185" s="344" t="s">
        <v>3893</v>
      </c>
      <c r="G185" s="325"/>
      <c r="H185" s="325" t="s">
        <v>3969</v>
      </c>
      <c r="I185" s="325" t="s">
        <v>3967</v>
      </c>
      <c r="J185" s="325"/>
      <c r="K185" s="366"/>
    </row>
    <row r="186" spans="2:11" ht="15" customHeight="1">
      <c r="B186" s="345"/>
      <c r="C186" s="325" t="s">
        <v>3970</v>
      </c>
      <c r="D186" s="325"/>
      <c r="E186" s="325"/>
      <c r="F186" s="344" t="s">
        <v>3893</v>
      </c>
      <c r="G186" s="325"/>
      <c r="H186" s="325" t="s">
        <v>3971</v>
      </c>
      <c r="I186" s="325" t="s">
        <v>3967</v>
      </c>
      <c r="J186" s="325"/>
      <c r="K186" s="366"/>
    </row>
    <row r="187" spans="2:11" ht="15" customHeight="1">
      <c r="B187" s="345"/>
      <c r="C187" s="378" t="s">
        <v>3972</v>
      </c>
      <c r="D187" s="325"/>
      <c r="E187" s="325"/>
      <c r="F187" s="344" t="s">
        <v>3893</v>
      </c>
      <c r="G187" s="325"/>
      <c r="H187" s="325" t="s">
        <v>3973</v>
      </c>
      <c r="I187" s="325" t="s">
        <v>3974</v>
      </c>
      <c r="J187" s="379" t="s">
        <v>3975</v>
      </c>
      <c r="K187" s="366"/>
    </row>
    <row r="188" spans="2:11" ht="15" customHeight="1">
      <c r="B188" s="345"/>
      <c r="C188" s="330" t="s">
        <v>49</v>
      </c>
      <c r="D188" s="325"/>
      <c r="E188" s="325"/>
      <c r="F188" s="344" t="s">
        <v>3887</v>
      </c>
      <c r="G188" s="325"/>
      <c r="H188" s="321" t="s">
        <v>3976</v>
      </c>
      <c r="I188" s="325" t="s">
        <v>3977</v>
      </c>
      <c r="J188" s="325"/>
      <c r="K188" s="366"/>
    </row>
    <row r="189" spans="2:11" ht="15" customHeight="1">
      <c r="B189" s="345"/>
      <c r="C189" s="330" t="s">
        <v>3978</v>
      </c>
      <c r="D189" s="325"/>
      <c r="E189" s="325"/>
      <c r="F189" s="344" t="s">
        <v>3887</v>
      </c>
      <c r="G189" s="325"/>
      <c r="H189" s="325" t="s">
        <v>3979</v>
      </c>
      <c r="I189" s="325" t="s">
        <v>3921</v>
      </c>
      <c r="J189" s="325"/>
      <c r="K189" s="366"/>
    </row>
    <row r="190" spans="2:11" ht="15" customHeight="1">
      <c r="B190" s="345"/>
      <c r="C190" s="330" t="s">
        <v>3980</v>
      </c>
      <c r="D190" s="325"/>
      <c r="E190" s="325"/>
      <c r="F190" s="344" t="s">
        <v>3887</v>
      </c>
      <c r="G190" s="325"/>
      <c r="H190" s="325" t="s">
        <v>3981</v>
      </c>
      <c r="I190" s="325" t="s">
        <v>3921</v>
      </c>
      <c r="J190" s="325"/>
      <c r="K190" s="366"/>
    </row>
    <row r="191" spans="2:11" ht="15" customHeight="1">
      <c r="B191" s="345"/>
      <c r="C191" s="330" t="s">
        <v>3982</v>
      </c>
      <c r="D191" s="325"/>
      <c r="E191" s="325"/>
      <c r="F191" s="344" t="s">
        <v>3893</v>
      </c>
      <c r="G191" s="325"/>
      <c r="H191" s="325" t="s">
        <v>3983</v>
      </c>
      <c r="I191" s="325" t="s">
        <v>3921</v>
      </c>
      <c r="J191" s="325"/>
      <c r="K191" s="366"/>
    </row>
    <row r="192" spans="2:11" ht="15" customHeight="1">
      <c r="B192" s="372"/>
      <c r="C192" s="380"/>
      <c r="D192" s="354"/>
      <c r="E192" s="354"/>
      <c r="F192" s="354"/>
      <c r="G192" s="354"/>
      <c r="H192" s="354"/>
      <c r="I192" s="354"/>
      <c r="J192" s="354"/>
      <c r="K192" s="373"/>
    </row>
    <row r="193" spans="2:11" ht="18.75" customHeight="1">
      <c r="B193" s="321"/>
      <c r="C193" s="325"/>
      <c r="D193" s="325"/>
      <c r="E193" s="325"/>
      <c r="F193" s="344"/>
      <c r="G193" s="325"/>
      <c r="H193" s="325"/>
      <c r="I193" s="325"/>
      <c r="J193" s="325"/>
      <c r="K193" s="321"/>
    </row>
    <row r="194" spans="2:11" ht="18.75" customHeight="1">
      <c r="B194" s="321"/>
      <c r="C194" s="325"/>
      <c r="D194" s="325"/>
      <c r="E194" s="325"/>
      <c r="F194" s="344"/>
      <c r="G194" s="325"/>
      <c r="H194" s="325"/>
      <c r="I194" s="325"/>
      <c r="J194" s="325"/>
      <c r="K194" s="321"/>
    </row>
    <row r="195" spans="2:11" ht="18.75" customHeight="1">
      <c r="B195" s="331"/>
      <c r="C195" s="331"/>
      <c r="D195" s="331"/>
      <c r="E195" s="331"/>
      <c r="F195" s="331"/>
      <c r="G195" s="331"/>
      <c r="H195" s="331"/>
      <c r="I195" s="331"/>
      <c r="J195" s="331"/>
      <c r="K195" s="331"/>
    </row>
    <row r="196" spans="2:11">
      <c r="B196" s="313"/>
      <c r="C196" s="314"/>
      <c r="D196" s="314"/>
      <c r="E196" s="314"/>
      <c r="F196" s="314"/>
      <c r="G196" s="314"/>
      <c r="H196" s="314"/>
      <c r="I196" s="314"/>
      <c r="J196" s="314"/>
      <c r="K196" s="315"/>
    </row>
    <row r="197" spans="2:11" ht="21">
      <c r="B197" s="316"/>
      <c r="C197" s="446" t="s">
        <v>3984</v>
      </c>
      <c r="D197" s="446"/>
      <c r="E197" s="446"/>
      <c r="F197" s="446"/>
      <c r="G197" s="446"/>
      <c r="H197" s="446"/>
      <c r="I197" s="446"/>
      <c r="J197" s="446"/>
      <c r="K197" s="317"/>
    </row>
    <row r="198" spans="2:11" ht="25.5" customHeight="1">
      <c r="B198" s="316"/>
      <c r="C198" s="381" t="s">
        <v>3985</v>
      </c>
      <c r="D198" s="381"/>
      <c r="E198" s="381"/>
      <c r="F198" s="381" t="s">
        <v>3986</v>
      </c>
      <c r="G198" s="382"/>
      <c r="H198" s="445" t="s">
        <v>3987</v>
      </c>
      <c r="I198" s="445"/>
      <c r="J198" s="445"/>
      <c r="K198" s="317"/>
    </row>
    <row r="199" spans="2:11" ht="5.25" customHeight="1">
      <c r="B199" s="345"/>
      <c r="C199" s="342"/>
      <c r="D199" s="342"/>
      <c r="E199" s="342"/>
      <c r="F199" s="342"/>
      <c r="G199" s="325"/>
      <c r="H199" s="342"/>
      <c r="I199" s="342"/>
      <c r="J199" s="342"/>
      <c r="K199" s="366"/>
    </row>
    <row r="200" spans="2:11" ht="15" customHeight="1">
      <c r="B200" s="345"/>
      <c r="C200" s="325" t="s">
        <v>3977</v>
      </c>
      <c r="D200" s="325"/>
      <c r="E200" s="325"/>
      <c r="F200" s="344" t="s">
        <v>50</v>
      </c>
      <c r="G200" s="325"/>
      <c r="H200" s="443" t="s">
        <v>3988</v>
      </c>
      <c r="I200" s="443"/>
      <c r="J200" s="443"/>
      <c r="K200" s="366"/>
    </row>
    <row r="201" spans="2:11" ht="15" customHeight="1">
      <c r="B201" s="345"/>
      <c r="C201" s="351"/>
      <c r="D201" s="325"/>
      <c r="E201" s="325"/>
      <c r="F201" s="344" t="s">
        <v>51</v>
      </c>
      <c r="G201" s="325"/>
      <c r="H201" s="443" t="s">
        <v>3989</v>
      </c>
      <c r="I201" s="443"/>
      <c r="J201" s="443"/>
      <c r="K201" s="366"/>
    </row>
    <row r="202" spans="2:11" ht="15" customHeight="1">
      <c r="B202" s="345"/>
      <c r="C202" s="351"/>
      <c r="D202" s="325"/>
      <c r="E202" s="325"/>
      <c r="F202" s="344" t="s">
        <v>54</v>
      </c>
      <c r="G202" s="325"/>
      <c r="H202" s="443" t="s">
        <v>3990</v>
      </c>
      <c r="I202" s="443"/>
      <c r="J202" s="443"/>
      <c r="K202" s="366"/>
    </row>
    <row r="203" spans="2:11" ht="15" customHeight="1">
      <c r="B203" s="345"/>
      <c r="C203" s="325"/>
      <c r="D203" s="325"/>
      <c r="E203" s="325"/>
      <c r="F203" s="344" t="s">
        <v>52</v>
      </c>
      <c r="G203" s="325"/>
      <c r="H203" s="443" t="s">
        <v>3991</v>
      </c>
      <c r="I203" s="443"/>
      <c r="J203" s="443"/>
      <c r="K203" s="366"/>
    </row>
    <row r="204" spans="2:11" ht="15" customHeight="1">
      <c r="B204" s="345"/>
      <c r="C204" s="325"/>
      <c r="D204" s="325"/>
      <c r="E204" s="325"/>
      <c r="F204" s="344" t="s">
        <v>53</v>
      </c>
      <c r="G204" s="325"/>
      <c r="H204" s="443" t="s">
        <v>3992</v>
      </c>
      <c r="I204" s="443"/>
      <c r="J204" s="443"/>
      <c r="K204" s="366"/>
    </row>
    <row r="205" spans="2:11" ht="15" customHeight="1">
      <c r="B205" s="345"/>
      <c r="C205" s="325"/>
      <c r="D205" s="325"/>
      <c r="E205" s="325"/>
      <c r="F205" s="344"/>
      <c r="G205" s="325"/>
      <c r="H205" s="325"/>
      <c r="I205" s="325"/>
      <c r="J205" s="325"/>
      <c r="K205" s="366"/>
    </row>
    <row r="206" spans="2:11" ht="15" customHeight="1">
      <c r="B206" s="345"/>
      <c r="C206" s="325" t="s">
        <v>3933</v>
      </c>
      <c r="D206" s="325"/>
      <c r="E206" s="325"/>
      <c r="F206" s="344" t="s">
        <v>84</v>
      </c>
      <c r="G206" s="325"/>
      <c r="H206" s="443" t="s">
        <v>3993</v>
      </c>
      <c r="I206" s="443"/>
      <c r="J206" s="443"/>
      <c r="K206" s="366"/>
    </row>
    <row r="207" spans="2:11" ht="15" customHeight="1">
      <c r="B207" s="345"/>
      <c r="C207" s="351"/>
      <c r="D207" s="325"/>
      <c r="E207" s="325"/>
      <c r="F207" s="344" t="s">
        <v>3833</v>
      </c>
      <c r="G207" s="325"/>
      <c r="H207" s="443" t="s">
        <v>3834</v>
      </c>
      <c r="I207" s="443"/>
      <c r="J207" s="443"/>
      <c r="K207" s="366"/>
    </row>
    <row r="208" spans="2:11" ht="15" customHeight="1">
      <c r="B208" s="345"/>
      <c r="C208" s="325"/>
      <c r="D208" s="325"/>
      <c r="E208" s="325"/>
      <c r="F208" s="344" t="s">
        <v>3831</v>
      </c>
      <c r="G208" s="325"/>
      <c r="H208" s="443" t="s">
        <v>3994</v>
      </c>
      <c r="I208" s="443"/>
      <c r="J208" s="443"/>
      <c r="K208" s="366"/>
    </row>
    <row r="209" spans="2:11" ht="15" customHeight="1">
      <c r="B209" s="383"/>
      <c r="C209" s="351"/>
      <c r="D209" s="351"/>
      <c r="E209" s="351"/>
      <c r="F209" s="344" t="s">
        <v>3835</v>
      </c>
      <c r="G209" s="330"/>
      <c r="H209" s="444" t="s">
        <v>3836</v>
      </c>
      <c r="I209" s="444"/>
      <c r="J209" s="444"/>
      <c r="K209" s="384"/>
    </row>
    <row r="210" spans="2:11" ht="15" customHeight="1">
      <c r="B210" s="383"/>
      <c r="C210" s="351"/>
      <c r="D210" s="351"/>
      <c r="E210" s="351"/>
      <c r="F210" s="344" t="s">
        <v>3392</v>
      </c>
      <c r="G210" s="330"/>
      <c r="H210" s="444" t="s">
        <v>3995</v>
      </c>
      <c r="I210" s="444"/>
      <c r="J210" s="444"/>
      <c r="K210" s="384"/>
    </row>
    <row r="211" spans="2:11" ht="15" customHeight="1">
      <c r="B211" s="383"/>
      <c r="C211" s="351"/>
      <c r="D211" s="351"/>
      <c r="E211" s="351"/>
      <c r="F211" s="385"/>
      <c r="G211" s="330"/>
      <c r="H211" s="386"/>
      <c r="I211" s="386"/>
      <c r="J211" s="386"/>
      <c r="K211" s="384"/>
    </row>
    <row r="212" spans="2:11" ht="15" customHeight="1">
      <c r="B212" s="383"/>
      <c r="C212" s="325" t="s">
        <v>3957</v>
      </c>
      <c r="D212" s="351"/>
      <c r="E212" s="351"/>
      <c r="F212" s="344">
        <v>1</v>
      </c>
      <c r="G212" s="330"/>
      <c r="H212" s="444" t="s">
        <v>3996</v>
      </c>
      <c r="I212" s="444"/>
      <c r="J212" s="444"/>
      <c r="K212" s="384"/>
    </row>
    <row r="213" spans="2:11" ht="15" customHeight="1">
      <c r="B213" s="383"/>
      <c r="C213" s="351"/>
      <c r="D213" s="351"/>
      <c r="E213" s="351"/>
      <c r="F213" s="344">
        <v>2</v>
      </c>
      <c r="G213" s="330"/>
      <c r="H213" s="444" t="s">
        <v>3997</v>
      </c>
      <c r="I213" s="444"/>
      <c r="J213" s="444"/>
      <c r="K213" s="384"/>
    </row>
    <row r="214" spans="2:11" ht="15" customHeight="1">
      <c r="B214" s="383"/>
      <c r="C214" s="351"/>
      <c r="D214" s="351"/>
      <c r="E214" s="351"/>
      <c r="F214" s="344">
        <v>3</v>
      </c>
      <c r="G214" s="330"/>
      <c r="H214" s="444" t="s">
        <v>3998</v>
      </c>
      <c r="I214" s="444"/>
      <c r="J214" s="444"/>
      <c r="K214" s="384"/>
    </row>
    <row r="215" spans="2:11" ht="15" customHeight="1">
      <c r="B215" s="383"/>
      <c r="C215" s="351"/>
      <c r="D215" s="351"/>
      <c r="E215" s="351"/>
      <c r="F215" s="344">
        <v>4</v>
      </c>
      <c r="G215" s="330"/>
      <c r="H215" s="444" t="s">
        <v>3999</v>
      </c>
      <c r="I215" s="444"/>
      <c r="J215" s="444"/>
      <c r="K215" s="384"/>
    </row>
    <row r="216" spans="2:11" ht="12.75" customHeight="1">
      <c r="B216" s="387"/>
      <c r="C216" s="388"/>
      <c r="D216" s="388"/>
      <c r="E216" s="388"/>
      <c r="F216" s="388"/>
      <c r="G216" s="388"/>
      <c r="H216" s="388"/>
      <c r="I216" s="388"/>
      <c r="J216" s="388"/>
      <c r="K216" s="389"/>
    </row>
  </sheetData>
  <sheetProtection password="CC35"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xl/worksheets/sheet2.xml><?xml version="1.0" encoding="utf-8"?>
<worksheet xmlns="http://schemas.openxmlformats.org/spreadsheetml/2006/main" xmlns:r="http://schemas.openxmlformats.org/officeDocument/2006/relationships">
  <sheetPr>
    <pageSetUpPr fitToPage="1"/>
  </sheetPr>
  <dimension ref="A1:BR180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85</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s="1" customFormat="1">
      <c r="B8" s="44"/>
      <c r="C8" s="45"/>
      <c r="D8" s="39" t="s">
        <v>134</v>
      </c>
      <c r="E8" s="45"/>
      <c r="F8" s="45"/>
      <c r="G8" s="45"/>
      <c r="H8" s="45"/>
      <c r="I8" s="130"/>
      <c r="J8" s="45"/>
      <c r="K8" s="48"/>
    </row>
    <row r="9" spans="1:70" s="1" customFormat="1" ht="36.950000000000003" customHeight="1">
      <c r="B9" s="44"/>
      <c r="C9" s="45"/>
      <c r="D9" s="45"/>
      <c r="E9" s="435" t="s">
        <v>135</v>
      </c>
      <c r="F9" s="436"/>
      <c r="G9" s="436"/>
      <c r="H9" s="436"/>
      <c r="I9" s="130"/>
      <c r="J9" s="45"/>
      <c r="K9" s="48"/>
    </row>
    <row r="10" spans="1:70" s="1" customFormat="1" ht="13.5">
      <c r="B10" s="44"/>
      <c r="C10" s="45"/>
      <c r="D10" s="45"/>
      <c r="E10" s="45"/>
      <c r="F10" s="45"/>
      <c r="G10" s="45"/>
      <c r="H10" s="45"/>
      <c r="I10" s="130"/>
      <c r="J10" s="45"/>
      <c r="K10" s="48"/>
    </row>
    <row r="11" spans="1:70" s="1" customFormat="1" ht="14.45" customHeight="1">
      <c r="B11" s="44"/>
      <c r="C11" s="45"/>
      <c r="D11" s="39" t="s">
        <v>21</v>
      </c>
      <c r="E11" s="45"/>
      <c r="F11" s="37" t="s">
        <v>86</v>
      </c>
      <c r="G11" s="45"/>
      <c r="H11" s="45"/>
      <c r="I11" s="131" t="s">
        <v>23</v>
      </c>
      <c r="J11" s="37" t="s">
        <v>24</v>
      </c>
      <c r="K11" s="48"/>
    </row>
    <row r="12" spans="1:70" s="1" customFormat="1" ht="14.45" customHeight="1">
      <c r="B12" s="44"/>
      <c r="C12" s="45"/>
      <c r="D12" s="39" t="s">
        <v>25</v>
      </c>
      <c r="E12" s="45"/>
      <c r="F12" s="37" t="s">
        <v>136</v>
      </c>
      <c r="G12" s="45"/>
      <c r="H12" s="45"/>
      <c r="I12" s="131" t="s">
        <v>27</v>
      </c>
      <c r="J12" s="132" t="str">
        <f>'Rekapitulace stavby'!AN8</f>
        <v>10.5.2017</v>
      </c>
      <c r="K12" s="48"/>
    </row>
    <row r="13" spans="1:70" s="1" customFormat="1" ht="21.75" customHeight="1">
      <c r="B13" s="44"/>
      <c r="C13" s="45"/>
      <c r="D13" s="36" t="s">
        <v>30</v>
      </c>
      <c r="E13" s="45"/>
      <c r="F13" s="41" t="s">
        <v>31</v>
      </c>
      <c r="G13" s="45"/>
      <c r="H13" s="45"/>
      <c r="I13" s="130"/>
      <c r="J13" s="45"/>
      <c r="K13" s="48"/>
    </row>
    <row r="14" spans="1:70" s="1" customFormat="1" ht="14.45" customHeight="1">
      <c r="B14" s="44"/>
      <c r="C14" s="45"/>
      <c r="D14" s="39" t="s">
        <v>33</v>
      </c>
      <c r="E14" s="45"/>
      <c r="F14" s="45"/>
      <c r="G14" s="45"/>
      <c r="H14" s="45"/>
      <c r="I14" s="131" t="s">
        <v>34</v>
      </c>
      <c r="J14" s="37" t="str">
        <f>IF('Rekapitulace stavby'!AN10="","",'Rekapitulace stavby'!AN10)</f>
        <v/>
      </c>
      <c r="K14" s="48"/>
    </row>
    <row r="15" spans="1:70" s="1" customFormat="1" ht="18" customHeight="1">
      <c r="B15" s="44"/>
      <c r="C15" s="45"/>
      <c r="D15" s="45"/>
      <c r="E15" s="37" t="str">
        <f>IF('Rekapitulace stavby'!E11="","",'Rekapitulace stavby'!E11)</f>
        <v xml:space="preserve"> </v>
      </c>
      <c r="F15" s="45"/>
      <c r="G15" s="45"/>
      <c r="H15" s="45"/>
      <c r="I15" s="131" t="s">
        <v>37</v>
      </c>
      <c r="J15" s="37" t="str">
        <f>IF('Rekapitulace stavby'!AN11="","",'Rekapitulace stavby'!AN11)</f>
        <v/>
      </c>
      <c r="K15" s="48"/>
    </row>
    <row r="16" spans="1:70" s="1" customFormat="1" ht="6.95" customHeight="1">
      <c r="B16" s="44"/>
      <c r="C16" s="45"/>
      <c r="D16" s="45"/>
      <c r="E16" s="45"/>
      <c r="F16" s="45"/>
      <c r="G16" s="45"/>
      <c r="H16" s="45"/>
      <c r="I16" s="130"/>
      <c r="J16" s="45"/>
      <c r="K16" s="48"/>
    </row>
    <row r="17" spans="2:11" s="1" customFormat="1" ht="14.45" customHeight="1">
      <c r="B17" s="44"/>
      <c r="C17" s="45"/>
      <c r="D17" s="39" t="s">
        <v>38</v>
      </c>
      <c r="E17" s="45"/>
      <c r="F17" s="45"/>
      <c r="G17" s="45"/>
      <c r="H17" s="45"/>
      <c r="I17" s="131" t="s">
        <v>34</v>
      </c>
      <c r="J17" s="37" t="str">
        <f>IF('Rekapitulace stavby'!AN13="Vyplň údaj","",IF('Rekapitulace stavby'!AN13="","",'Rekapitulace stavby'!AN13))</f>
        <v/>
      </c>
      <c r="K17" s="48"/>
    </row>
    <row r="18" spans="2:11" s="1" customFormat="1" ht="18" customHeight="1">
      <c r="B18" s="44"/>
      <c r="C18" s="45"/>
      <c r="D18" s="45"/>
      <c r="E18" s="37" t="str">
        <f>IF('Rekapitulace stavby'!E14="Vyplň údaj","",IF('Rekapitulace stavby'!E14="","",'Rekapitulace stavby'!E14))</f>
        <v/>
      </c>
      <c r="F18" s="45"/>
      <c r="G18" s="45"/>
      <c r="H18" s="45"/>
      <c r="I18" s="131" t="s">
        <v>37</v>
      </c>
      <c r="J18" s="37" t="str">
        <f>IF('Rekapitulace stavby'!AN14="Vyplň údaj","",IF('Rekapitulace stavby'!AN14="","",'Rekapitulace stavby'!AN14))</f>
        <v/>
      </c>
      <c r="K18" s="48"/>
    </row>
    <row r="19" spans="2:11" s="1" customFormat="1" ht="6.95" customHeight="1">
      <c r="B19" s="44"/>
      <c r="C19" s="45"/>
      <c r="D19" s="45"/>
      <c r="E19" s="45"/>
      <c r="F19" s="45"/>
      <c r="G19" s="45"/>
      <c r="H19" s="45"/>
      <c r="I19" s="130"/>
      <c r="J19" s="45"/>
      <c r="K19" s="48"/>
    </row>
    <row r="20" spans="2:11" s="1" customFormat="1" ht="14.45" customHeight="1">
      <c r="B20" s="44"/>
      <c r="C20" s="45"/>
      <c r="D20" s="39" t="s">
        <v>40</v>
      </c>
      <c r="E20" s="45"/>
      <c r="F20" s="45"/>
      <c r="G20" s="45"/>
      <c r="H20" s="45"/>
      <c r="I20" s="131" t="s">
        <v>34</v>
      </c>
      <c r="J20" s="37" t="s">
        <v>137</v>
      </c>
      <c r="K20" s="48"/>
    </row>
    <row r="21" spans="2:11" s="1" customFormat="1" ht="18" customHeight="1">
      <c r="B21" s="44"/>
      <c r="C21" s="45"/>
      <c r="D21" s="45"/>
      <c r="E21" s="37" t="s">
        <v>41</v>
      </c>
      <c r="F21" s="45"/>
      <c r="G21" s="45"/>
      <c r="H21" s="45"/>
      <c r="I21" s="131" t="s">
        <v>37</v>
      </c>
      <c r="J21" s="37" t="s">
        <v>35</v>
      </c>
      <c r="K21" s="48"/>
    </row>
    <row r="22" spans="2:11" s="1" customFormat="1" ht="6.95" customHeight="1">
      <c r="B22" s="44"/>
      <c r="C22" s="45"/>
      <c r="D22" s="45"/>
      <c r="E22" s="45"/>
      <c r="F22" s="45"/>
      <c r="G22" s="45"/>
      <c r="H22" s="45"/>
      <c r="I22" s="130"/>
      <c r="J22" s="45"/>
      <c r="K22" s="48"/>
    </row>
    <row r="23" spans="2:11" s="1" customFormat="1" ht="14.45" customHeight="1">
      <c r="B23" s="44"/>
      <c r="C23" s="45"/>
      <c r="D23" s="39" t="s">
        <v>43</v>
      </c>
      <c r="E23" s="45"/>
      <c r="F23" s="45"/>
      <c r="G23" s="45"/>
      <c r="H23" s="45"/>
      <c r="I23" s="130"/>
      <c r="J23" s="45"/>
      <c r="K23" s="48"/>
    </row>
    <row r="24" spans="2:11" s="7" customFormat="1" ht="63" customHeight="1">
      <c r="B24" s="133"/>
      <c r="C24" s="134"/>
      <c r="D24" s="134"/>
      <c r="E24" s="397" t="s">
        <v>44</v>
      </c>
      <c r="F24" s="397"/>
      <c r="G24" s="397"/>
      <c r="H24" s="397"/>
      <c r="I24" s="135"/>
      <c r="J24" s="134"/>
      <c r="K24" s="136"/>
    </row>
    <row r="25" spans="2:11" s="1" customFormat="1" ht="6.95" customHeight="1">
      <c r="B25" s="44"/>
      <c r="C25" s="45"/>
      <c r="D25" s="45"/>
      <c r="E25" s="45"/>
      <c r="F25" s="45"/>
      <c r="G25" s="45"/>
      <c r="H25" s="45"/>
      <c r="I25" s="130"/>
      <c r="J25" s="45"/>
      <c r="K25" s="48"/>
    </row>
    <row r="26" spans="2:11" s="1" customFormat="1" ht="6.95" customHeight="1">
      <c r="B26" s="44"/>
      <c r="C26" s="45"/>
      <c r="D26" s="88"/>
      <c r="E26" s="88"/>
      <c r="F26" s="88"/>
      <c r="G26" s="88"/>
      <c r="H26" s="88"/>
      <c r="I26" s="137"/>
      <c r="J26" s="88"/>
      <c r="K26" s="138"/>
    </row>
    <row r="27" spans="2:11" s="1" customFormat="1" ht="25.35" customHeight="1">
      <c r="B27" s="44"/>
      <c r="C27" s="45"/>
      <c r="D27" s="139" t="s">
        <v>45</v>
      </c>
      <c r="E27" s="45"/>
      <c r="F27" s="45"/>
      <c r="G27" s="45"/>
      <c r="H27" s="45"/>
      <c r="I27" s="130"/>
      <c r="J27" s="140">
        <f>ROUND(J102,2)</f>
        <v>0</v>
      </c>
      <c r="K27" s="48"/>
    </row>
    <row r="28" spans="2:11" s="1" customFormat="1" ht="6.95" customHeight="1">
      <c r="B28" s="44"/>
      <c r="C28" s="45"/>
      <c r="D28" s="88"/>
      <c r="E28" s="88"/>
      <c r="F28" s="88"/>
      <c r="G28" s="88"/>
      <c r="H28" s="88"/>
      <c r="I28" s="137"/>
      <c r="J28" s="88"/>
      <c r="K28" s="138"/>
    </row>
    <row r="29" spans="2:11" s="1" customFormat="1" ht="14.45" customHeight="1">
      <c r="B29" s="44"/>
      <c r="C29" s="45"/>
      <c r="D29" s="45"/>
      <c r="E29" s="45"/>
      <c r="F29" s="49" t="s">
        <v>47</v>
      </c>
      <c r="G29" s="45"/>
      <c r="H29" s="45"/>
      <c r="I29" s="141" t="s">
        <v>46</v>
      </c>
      <c r="J29" s="49" t="s">
        <v>48</v>
      </c>
      <c r="K29" s="48"/>
    </row>
    <row r="30" spans="2:11" s="1" customFormat="1" ht="14.45" customHeight="1">
      <c r="B30" s="44"/>
      <c r="C30" s="45"/>
      <c r="D30" s="52" t="s">
        <v>49</v>
      </c>
      <c r="E30" s="52" t="s">
        <v>50</v>
      </c>
      <c r="F30" s="142">
        <f>ROUND(SUM(BE102:BE1804), 2)</f>
        <v>0</v>
      </c>
      <c r="G30" s="45"/>
      <c r="H30" s="45"/>
      <c r="I30" s="143">
        <v>0.21</v>
      </c>
      <c r="J30" s="142">
        <f>ROUND(ROUND((SUM(BE102:BE1804)), 2)*I30, 2)</f>
        <v>0</v>
      </c>
      <c r="K30" s="48"/>
    </row>
    <row r="31" spans="2:11" s="1" customFormat="1" ht="14.45" customHeight="1">
      <c r="B31" s="44"/>
      <c r="C31" s="45"/>
      <c r="D31" s="45"/>
      <c r="E31" s="52" t="s">
        <v>51</v>
      </c>
      <c r="F31" s="142">
        <f>ROUND(SUM(BF102:BF1804), 2)</f>
        <v>0</v>
      </c>
      <c r="G31" s="45"/>
      <c r="H31" s="45"/>
      <c r="I31" s="143">
        <v>0.15</v>
      </c>
      <c r="J31" s="142">
        <f>ROUND(ROUND((SUM(BF102:BF1804)), 2)*I31, 2)</f>
        <v>0</v>
      </c>
      <c r="K31" s="48"/>
    </row>
    <row r="32" spans="2:11" s="1" customFormat="1" ht="14.45" hidden="1" customHeight="1">
      <c r="B32" s="44"/>
      <c r="C32" s="45"/>
      <c r="D32" s="45"/>
      <c r="E32" s="52" t="s">
        <v>52</v>
      </c>
      <c r="F32" s="142">
        <f>ROUND(SUM(BG102:BG1804), 2)</f>
        <v>0</v>
      </c>
      <c r="G32" s="45"/>
      <c r="H32" s="45"/>
      <c r="I32" s="143">
        <v>0.21</v>
      </c>
      <c r="J32" s="142">
        <v>0</v>
      </c>
      <c r="K32" s="48"/>
    </row>
    <row r="33" spans="2:11" s="1" customFormat="1" ht="14.45" hidden="1" customHeight="1">
      <c r="B33" s="44"/>
      <c r="C33" s="45"/>
      <c r="D33" s="45"/>
      <c r="E33" s="52" t="s">
        <v>53</v>
      </c>
      <c r="F33" s="142">
        <f>ROUND(SUM(BH102:BH1804), 2)</f>
        <v>0</v>
      </c>
      <c r="G33" s="45"/>
      <c r="H33" s="45"/>
      <c r="I33" s="143">
        <v>0.15</v>
      </c>
      <c r="J33" s="142">
        <v>0</v>
      </c>
      <c r="K33" s="48"/>
    </row>
    <row r="34" spans="2:11" s="1" customFormat="1" ht="14.45" hidden="1" customHeight="1">
      <c r="B34" s="44"/>
      <c r="C34" s="45"/>
      <c r="D34" s="45"/>
      <c r="E34" s="52" t="s">
        <v>54</v>
      </c>
      <c r="F34" s="142">
        <f>ROUND(SUM(BI102:BI1804), 2)</f>
        <v>0</v>
      </c>
      <c r="G34" s="45"/>
      <c r="H34" s="45"/>
      <c r="I34" s="143">
        <v>0</v>
      </c>
      <c r="J34" s="142">
        <v>0</v>
      </c>
      <c r="K34" s="48"/>
    </row>
    <row r="35" spans="2:11" s="1" customFormat="1" ht="6.95" customHeight="1">
      <c r="B35" s="44"/>
      <c r="C35" s="45"/>
      <c r="D35" s="45"/>
      <c r="E35" s="45"/>
      <c r="F35" s="45"/>
      <c r="G35" s="45"/>
      <c r="H35" s="45"/>
      <c r="I35" s="130"/>
      <c r="J35" s="45"/>
      <c r="K35" s="48"/>
    </row>
    <row r="36" spans="2:11" s="1" customFormat="1" ht="25.35" customHeight="1">
      <c r="B36" s="44"/>
      <c r="C36" s="144"/>
      <c r="D36" s="145" t="s">
        <v>55</v>
      </c>
      <c r="E36" s="82"/>
      <c r="F36" s="82"/>
      <c r="G36" s="146" t="s">
        <v>56</v>
      </c>
      <c r="H36" s="147" t="s">
        <v>57</v>
      </c>
      <c r="I36" s="148"/>
      <c r="J36" s="149">
        <f>SUM(J27:J34)</f>
        <v>0</v>
      </c>
      <c r="K36" s="150"/>
    </row>
    <row r="37" spans="2:11" s="1" customFormat="1" ht="14.45" customHeight="1">
      <c r="B37" s="59"/>
      <c r="C37" s="60"/>
      <c r="D37" s="60"/>
      <c r="E37" s="60"/>
      <c r="F37" s="60"/>
      <c r="G37" s="60"/>
      <c r="H37" s="60"/>
      <c r="I37" s="151"/>
      <c r="J37" s="60"/>
      <c r="K37" s="61"/>
    </row>
    <row r="41" spans="2:11" s="1" customFormat="1" ht="6.95" customHeight="1">
      <c r="B41" s="152"/>
      <c r="C41" s="153"/>
      <c r="D41" s="153"/>
      <c r="E41" s="153"/>
      <c r="F41" s="153"/>
      <c r="G41" s="153"/>
      <c r="H41" s="153"/>
      <c r="I41" s="154"/>
      <c r="J41" s="153"/>
      <c r="K41" s="155"/>
    </row>
    <row r="42" spans="2:11" s="1" customFormat="1" ht="36.950000000000003" customHeight="1">
      <c r="B42" s="44"/>
      <c r="C42" s="32" t="s">
        <v>138</v>
      </c>
      <c r="D42" s="45"/>
      <c r="E42" s="45"/>
      <c r="F42" s="45"/>
      <c r="G42" s="45"/>
      <c r="H42" s="45"/>
      <c r="I42" s="130"/>
      <c r="J42" s="45"/>
      <c r="K42" s="48"/>
    </row>
    <row r="43" spans="2:11" s="1" customFormat="1" ht="6.95" customHeight="1">
      <c r="B43" s="44"/>
      <c r="C43" s="45"/>
      <c r="D43" s="45"/>
      <c r="E43" s="45"/>
      <c r="F43" s="45"/>
      <c r="G43" s="45"/>
      <c r="H43" s="45"/>
      <c r="I43" s="130"/>
      <c r="J43" s="45"/>
      <c r="K43" s="48"/>
    </row>
    <row r="44" spans="2:11" s="1" customFormat="1" ht="14.45" customHeight="1">
      <c r="B44" s="44"/>
      <c r="C44" s="39" t="s">
        <v>18</v>
      </c>
      <c r="D44" s="45"/>
      <c r="E44" s="45"/>
      <c r="F44" s="45"/>
      <c r="G44" s="45"/>
      <c r="H44" s="45"/>
      <c r="I44" s="130"/>
      <c r="J44" s="45"/>
      <c r="K44" s="48"/>
    </row>
    <row r="45" spans="2:11" s="1" customFormat="1" ht="22.5" customHeight="1">
      <c r="B45" s="44"/>
      <c r="C45" s="45"/>
      <c r="D45" s="45"/>
      <c r="E45" s="433" t="str">
        <f>E7</f>
        <v>Stavební úpravy spojené se změnou užívání zadní přistavěné části objektu - Chabařovice- DVZ</v>
      </c>
      <c r="F45" s="434"/>
      <c r="G45" s="434"/>
      <c r="H45" s="434"/>
      <c r="I45" s="130"/>
      <c r="J45" s="45"/>
      <c r="K45" s="48"/>
    </row>
    <row r="46" spans="2:11" s="1" customFormat="1" ht="14.45" customHeight="1">
      <c r="B46" s="44"/>
      <c r="C46" s="39" t="s">
        <v>134</v>
      </c>
      <c r="D46" s="45"/>
      <c r="E46" s="45"/>
      <c r="F46" s="45"/>
      <c r="G46" s="45"/>
      <c r="H46" s="45"/>
      <c r="I46" s="130"/>
      <c r="J46" s="45"/>
      <c r="K46" s="48"/>
    </row>
    <row r="47" spans="2:11" s="1" customFormat="1" ht="23.25" customHeight="1">
      <c r="B47" s="44"/>
      <c r="C47" s="45"/>
      <c r="D47" s="45"/>
      <c r="E47" s="435" t="str">
        <f>E9</f>
        <v>1 - SO 01 - Stavební úpravy spojené se změnou užívání zadní přistavěné části objektu - Chabařovice</v>
      </c>
      <c r="F47" s="436"/>
      <c r="G47" s="436"/>
      <c r="H47" s="436"/>
      <c r="I47" s="130"/>
      <c r="J47" s="45"/>
      <c r="K47" s="48"/>
    </row>
    <row r="48" spans="2:11" s="1" customFormat="1" ht="6.95" customHeight="1">
      <c r="B48" s="44"/>
      <c r="C48" s="45"/>
      <c r="D48" s="45"/>
      <c r="E48" s="45"/>
      <c r="F48" s="45"/>
      <c r="G48" s="45"/>
      <c r="H48" s="45"/>
      <c r="I48" s="130"/>
      <c r="J48" s="45"/>
      <c r="K48" s="48"/>
    </row>
    <row r="49" spans="2:47" s="1" customFormat="1" ht="18" customHeight="1">
      <c r="B49" s="44"/>
      <c r="C49" s="39" t="s">
        <v>25</v>
      </c>
      <c r="D49" s="45"/>
      <c r="E49" s="45"/>
      <c r="F49" s="37" t="str">
        <f>F12</f>
        <v>Chabařovice,Husovo náměstí</v>
      </c>
      <c r="G49" s="45"/>
      <c r="H49" s="45"/>
      <c r="I49" s="131" t="s">
        <v>27</v>
      </c>
      <c r="J49" s="132" t="str">
        <f>IF(J12="","",J12)</f>
        <v>10.5.2017</v>
      </c>
      <c r="K49" s="48"/>
    </row>
    <row r="50" spans="2:47" s="1" customFormat="1" ht="6.95" customHeight="1">
      <c r="B50" s="44"/>
      <c r="C50" s="45"/>
      <c r="D50" s="45"/>
      <c r="E50" s="45"/>
      <c r="F50" s="45"/>
      <c r="G50" s="45"/>
      <c r="H50" s="45"/>
      <c r="I50" s="130"/>
      <c r="J50" s="45"/>
      <c r="K50" s="48"/>
    </row>
    <row r="51" spans="2:47" s="1" customFormat="1">
      <c r="B51" s="44"/>
      <c r="C51" s="39" t="s">
        <v>33</v>
      </c>
      <c r="D51" s="45"/>
      <c r="E51" s="45"/>
      <c r="F51" s="37" t="str">
        <f>E15</f>
        <v xml:space="preserve"> </v>
      </c>
      <c r="G51" s="45"/>
      <c r="H51" s="45"/>
      <c r="I51" s="131" t="s">
        <v>40</v>
      </c>
      <c r="J51" s="37" t="str">
        <f>E21</f>
        <v>Miloš Dolník</v>
      </c>
      <c r="K51" s="48"/>
    </row>
    <row r="52" spans="2:47" s="1" customFormat="1" ht="14.45" customHeight="1">
      <c r="B52" s="44"/>
      <c r="C52" s="39" t="s">
        <v>38</v>
      </c>
      <c r="D52" s="45"/>
      <c r="E52" s="45"/>
      <c r="F52" s="37" t="str">
        <f>IF(E18="","",E18)</f>
        <v/>
      </c>
      <c r="G52" s="45"/>
      <c r="H52" s="45"/>
      <c r="I52" s="130"/>
      <c r="J52" s="45"/>
      <c r="K52" s="48"/>
    </row>
    <row r="53" spans="2:47" s="1" customFormat="1" ht="10.35" customHeight="1">
      <c r="B53" s="44"/>
      <c r="C53" s="45"/>
      <c r="D53" s="45"/>
      <c r="E53" s="45"/>
      <c r="F53" s="45"/>
      <c r="G53" s="45"/>
      <c r="H53" s="45"/>
      <c r="I53" s="130"/>
      <c r="J53" s="45"/>
      <c r="K53" s="48"/>
    </row>
    <row r="54" spans="2:47" s="1" customFormat="1" ht="29.25" customHeight="1">
      <c r="B54" s="44"/>
      <c r="C54" s="156" t="s">
        <v>139</v>
      </c>
      <c r="D54" s="144"/>
      <c r="E54" s="144"/>
      <c r="F54" s="144"/>
      <c r="G54" s="144"/>
      <c r="H54" s="144"/>
      <c r="I54" s="157"/>
      <c r="J54" s="158" t="s">
        <v>140</v>
      </c>
      <c r="K54" s="159"/>
    </row>
    <row r="55" spans="2:47" s="1" customFormat="1" ht="10.35" customHeight="1">
      <c r="B55" s="44"/>
      <c r="C55" s="45"/>
      <c r="D55" s="45"/>
      <c r="E55" s="45"/>
      <c r="F55" s="45"/>
      <c r="G55" s="45"/>
      <c r="H55" s="45"/>
      <c r="I55" s="130"/>
      <c r="J55" s="45"/>
      <c r="K55" s="48"/>
    </row>
    <row r="56" spans="2:47" s="1" customFormat="1" ht="29.25" customHeight="1">
      <c r="B56" s="44"/>
      <c r="C56" s="160" t="s">
        <v>141</v>
      </c>
      <c r="D56" s="45"/>
      <c r="E56" s="45"/>
      <c r="F56" s="45"/>
      <c r="G56" s="45"/>
      <c r="H56" s="45"/>
      <c r="I56" s="130"/>
      <c r="J56" s="140">
        <f>J102</f>
        <v>0</v>
      </c>
      <c r="K56" s="48"/>
      <c r="AU56" s="26" t="s">
        <v>142</v>
      </c>
    </row>
    <row r="57" spans="2:47" s="8" customFormat="1" ht="24.95" customHeight="1">
      <c r="B57" s="161"/>
      <c r="C57" s="162"/>
      <c r="D57" s="163" t="s">
        <v>143</v>
      </c>
      <c r="E57" s="164"/>
      <c r="F57" s="164"/>
      <c r="G57" s="164"/>
      <c r="H57" s="164"/>
      <c r="I57" s="165"/>
      <c r="J57" s="166">
        <f>J103</f>
        <v>0</v>
      </c>
      <c r="K57" s="167"/>
    </row>
    <row r="58" spans="2:47" s="9" customFormat="1" ht="19.899999999999999" customHeight="1">
      <c r="B58" s="168"/>
      <c r="C58" s="169"/>
      <c r="D58" s="170" t="s">
        <v>144</v>
      </c>
      <c r="E58" s="171"/>
      <c r="F58" s="171"/>
      <c r="G58" s="171"/>
      <c r="H58" s="171"/>
      <c r="I58" s="172"/>
      <c r="J58" s="173">
        <f>J104</f>
        <v>0</v>
      </c>
      <c r="K58" s="174"/>
    </row>
    <row r="59" spans="2:47" s="9" customFormat="1" ht="19.899999999999999" customHeight="1">
      <c r="B59" s="168"/>
      <c r="C59" s="169"/>
      <c r="D59" s="170" t="s">
        <v>145</v>
      </c>
      <c r="E59" s="171"/>
      <c r="F59" s="171"/>
      <c r="G59" s="171"/>
      <c r="H59" s="171"/>
      <c r="I59" s="172"/>
      <c r="J59" s="173">
        <f>J132</f>
        <v>0</v>
      </c>
      <c r="K59" s="174"/>
    </row>
    <row r="60" spans="2:47" s="9" customFormat="1" ht="19.899999999999999" customHeight="1">
      <c r="B60" s="168"/>
      <c r="C60" s="169"/>
      <c r="D60" s="170" t="s">
        <v>146</v>
      </c>
      <c r="E60" s="171"/>
      <c r="F60" s="171"/>
      <c r="G60" s="171"/>
      <c r="H60" s="171"/>
      <c r="I60" s="172"/>
      <c r="J60" s="173">
        <f>J167</f>
        <v>0</v>
      </c>
      <c r="K60" s="174"/>
    </row>
    <row r="61" spans="2:47" s="9" customFormat="1" ht="19.899999999999999" customHeight="1">
      <c r="B61" s="168"/>
      <c r="C61" s="169"/>
      <c r="D61" s="170" t="s">
        <v>147</v>
      </c>
      <c r="E61" s="171"/>
      <c r="F61" s="171"/>
      <c r="G61" s="171"/>
      <c r="H61" s="171"/>
      <c r="I61" s="172"/>
      <c r="J61" s="173">
        <f>J285</f>
        <v>0</v>
      </c>
      <c r="K61" s="174"/>
    </row>
    <row r="62" spans="2:47" s="9" customFormat="1" ht="19.899999999999999" customHeight="1">
      <c r="B62" s="168"/>
      <c r="C62" s="169"/>
      <c r="D62" s="170" t="s">
        <v>148</v>
      </c>
      <c r="E62" s="171"/>
      <c r="F62" s="171"/>
      <c r="G62" s="171"/>
      <c r="H62" s="171"/>
      <c r="I62" s="172"/>
      <c r="J62" s="173">
        <f>J330</f>
        <v>0</v>
      </c>
      <c r="K62" s="174"/>
    </row>
    <row r="63" spans="2:47" s="9" customFormat="1" ht="19.899999999999999" customHeight="1">
      <c r="B63" s="168"/>
      <c r="C63" s="169"/>
      <c r="D63" s="170" t="s">
        <v>149</v>
      </c>
      <c r="E63" s="171"/>
      <c r="F63" s="171"/>
      <c r="G63" s="171"/>
      <c r="H63" s="171"/>
      <c r="I63" s="172"/>
      <c r="J63" s="173">
        <f>J363</f>
        <v>0</v>
      </c>
      <c r="K63" s="174"/>
    </row>
    <row r="64" spans="2:47" s="9" customFormat="1" ht="19.899999999999999" customHeight="1">
      <c r="B64" s="168"/>
      <c r="C64" s="169"/>
      <c r="D64" s="170" t="s">
        <v>150</v>
      </c>
      <c r="E64" s="171"/>
      <c r="F64" s="171"/>
      <c r="G64" s="171"/>
      <c r="H64" s="171"/>
      <c r="I64" s="172"/>
      <c r="J64" s="173">
        <f>J751</f>
        <v>0</v>
      </c>
      <c r="K64" s="174"/>
    </row>
    <row r="65" spans="2:11" s="9" customFormat="1" ht="14.85" customHeight="1">
      <c r="B65" s="168"/>
      <c r="C65" s="169"/>
      <c r="D65" s="170" t="s">
        <v>151</v>
      </c>
      <c r="E65" s="171"/>
      <c r="F65" s="171"/>
      <c r="G65" s="171"/>
      <c r="H65" s="171"/>
      <c r="I65" s="172"/>
      <c r="J65" s="173">
        <f>J1074</f>
        <v>0</v>
      </c>
      <c r="K65" s="174"/>
    </row>
    <row r="66" spans="2:11" s="9" customFormat="1" ht="19.899999999999999" customHeight="1">
      <c r="B66" s="168"/>
      <c r="C66" s="169"/>
      <c r="D66" s="170" t="s">
        <v>152</v>
      </c>
      <c r="E66" s="171"/>
      <c r="F66" s="171"/>
      <c r="G66" s="171"/>
      <c r="H66" s="171"/>
      <c r="I66" s="172"/>
      <c r="J66" s="173">
        <f>J1077</f>
        <v>0</v>
      </c>
      <c r="K66" s="174"/>
    </row>
    <row r="67" spans="2:11" s="9" customFormat="1" ht="19.899999999999999" customHeight="1">
      <c r="B67" s="168"/>
      <c r="C67" s="169"/>
      <c r="D67" s="170" t="s">
        <v>153</v>
      </c>
      <c r="E67" s="171"/>
      <c r="F67" s="171"/>
      <c r="G67" s="171"/>
      <c r="H67" s="171"/>
      <c r="I67" s="172"/>
      <c r="J67" s="173">
        <f>J1126</f>
        <v>0</v>
      </c>
      <c r="K67" s="174"/>
    </row>
    <row r="68" spans="2:11" s="8" customFormat="1" ht="24.95" customHeight="1">
      <c r="B68" s="161"/>
      <c r="C68" s="162"/>
      <c r="D68" s="163" t="s">
        <v>154</v>
      </c>
      <c r="E68" s="164"/>
      <c r="F68" s="164"/>
      <c r="G68" s="164"/>
      <c r="H68" s="164"/>
      <c r="I68" s="165"/>
      <c r="J68" s="166">
        <f>J1129</f>
        <v>0</v>
      </c>
      <c r="K68" s="167"/>
    </row>
    <row r="69" spans="2:11" s="9" customFormat="1" ht="19.899999999999999" customHeight="1">
      <c r="B69" s="168"/>
      <c r="C69" s="169"/>
      <c r="D69" s="170" t="s">
        <v>155</v>
      </c>
      <c r="E69" s="171"/>
      <c r="F69" s="171"/>
      <c r="G69" s="171"/>
      <c r="H69" s="171"/>
      <c r="I69" s="172"/>
      <c r="J69" s="173">
        <f>J1130</f>
        <v>0</v>
      </c>
      <c r="K69" s="174"/>
    </row>
    <row r="70" spans="2:11" s="9" customFormat="1" ht="19.899999999999999" customHeight="1">
      <c r="B70" s="168"/>
      <c r="C70" s="169"/>
      <c r="D70" s="170" t="s">
        <v>156</v>
      </c>
      <c r="E70" s="171"/>
      <c r="F70" s="171"/>
      <c r="G70" s="171"/>
      <c r="H70" s="171"/>
      <c r="I70" s="172"/>
      <c r="J70" s="173">
        <f>J1156</f>
        <v>0</v>
      </c>
      <c r="K70" s="174"/>
    </row>
    <row r="71" spans="2:11" s="9" customFormat="1" ht="19.899999999999999" customHeight="1">
      <c r="B71" s="168"/>
      <c r="C71" s="169"/>
      <c r="D71" s="170" t="s">
        <v>157</v>
      </c>
      <c r="E71" s="171"/>
      <c r="F71" s="171"/>
      <c r="G71" s="171"/>
      <c r="H71" s="171"/>
      <c r="I71" s="172"/>
      <c r="J71" s="173">
        <f>J1202</f>
        <v>0</v>
      </c>
      <c r="K71" s="174"/>
    </row>
    <row r="72" spans="2:11" s="9" customFormat="1" ht="19.899999999999999" customHeight="1">
      <c r="B72" s="168"/>
      <c r="C72" s="169"/>
      <c r="D72" s="170" t="s">
        <v>158</v>
      </c>
      <c r="E72" s="171"/>
      <c r="F72" s="171"/>
      <c r="G72" s="171"/>
      <c r="H72" s="171"/>
      <c r="I72" s="172"/>
      <c r="J72" s="173">
        <f>J1276</f>
        <v>0</v>
      </c>
      <c r="K72" s="174"/>
    </row>
    <row r="73" spans="2:11" s="9" customFormat="1" ht="19.899999999999999" customHeight="1">
      <c r="B73" s="168"/>
      <c r="C73" s="169"/>
      <c r="D73" s="170" t="s">
        <v>159</v>
      </c>
      <c r="E73" s="171"/>
      <c r="F73" s="171"/>
      <c r="G73" s="171"/>
      <c r="H73" s="171"/>
      <c r="I73" s="172"/>
      <c r="J73" s="173">
        <f>J1310</f>
        <v>0</v>
      </c>
      <c r="K73" s="174"/>
    </row>
    <row r="74" spans="2:11" s="9" customFormat="1" ht="19.899999999999999" customHeight="1">
      <c r="B74" s="168"/>
      <c r="C74" s="169"/>
      <c r="D74" s="170" t="s">
        <v>160</v>
      </c>
      <c r="E74" s="171"/>
      <c r="F74" s="171"/>
      <c r="G74" s="171"/>
      <c r="H74" s="171"/>
      <c r="I74" s="172"/>
      <c r="J74" s="173">
        <f>J1333</f>
        <v>0</v>
      </c>
      <c r="K74" s="174"/>
    </row>
    <row r="75" spans="2:11" s="9" customFormat="1" ht="19.899999999999999" customHeight="1">
      <c r="B75" s="168"/>
      <c r="C75" s="169"/>
      <c r="D75" s="170" t="s">
        <v>161</v>
      </c>
      <c r="E75" s="171"/>
      <c r="F75" s="171"/>
      <c r="G75" s="171"/>
      <c r="H75" s="171"/>
      <c r="I75" s="172"/>
      <c r="J75" s="173">
        <f>J1376</f>
        <v>0</v>
      </c>
      <c r="K75" s="174"/>
    </row>
    <row r="76" spans="2:11" s="9" customFormat="1" ht="19.899999999999999" customHeight="1">
      <c r="B76" s="168"/>
      <c r="C76" s="169"/>
      <c r="D76" s="170" t="s">
        <v>162</v>
      </c>
      <c r="E76" s="171"/>
      <c r="F76" s="171"/>
      <c r="G76" s="171"/>
      <c r="H76" s="171"/>
      <c r="I76" s="172"/>
      <c r="J76" s="173">
        <f>J1443</f>
        <v>0</v>
      </c>
      <c r="K76" s="174"/>
    </row>
    <row r="77" spans="2:11" s="9" customFormat="1" ht="19.899999999999999" customHeight="1">
      <c r="B77" s="168"/>
      <c r="C77" s="169"/>
      <c r="D77" s="170" t="s">
        <v>163</v>
      </c>
      <c r="E77" s="171"/>
      <c r="F77" s="171"/>
      <c r="G77" s="171"/>
      <c r="H77" s="171"/>
      <c r="I77" s="172"/>
      <c r="J77" s="173">
        <f>J1495</f>
        <v>0</v>
      </c>
      <c r="K77" s="174"/>
    </row>
    <row r="78" spans="2:11" s="9" customFormat="1" ht="19.899999999999999" customHeight="1">
      <c r="B78" s="168"/>
      <c r="C78" s="169"/>
      <c r="D78" s="170" t="s">
        <v>164</v>
      </c>
      <c r="E78" s="171"/>
      <c r="F78" s="171"/>
      <c r="G78" s="171"/>
      <c r="H78" s="171"/>
      <c r="I78" s="172"/>
      <c r="J78" s="173">
        <f>J1533</f>
        <v>0</v>
      </c>
      <c r="K78" s="174"/>
    </row>
    <row r="79" spans="2:11" s="9" customFormat="1" ht="19.899999999999999" customHeight="1">
      <c r="B79" s="168"/>
      <c r="C79" s="169"/>
      <c r="D79" s="170" t="s">
        <v>165</v>
      </c>
      <c r="E79" s="171"/>
      <c r="F79" s="171"/>
      <c r="G79" s="171"/>
      <c r="H79" s="171"/>
      <c r="I79" s="172"/>
      <c r="J79" s="173">
        <f>J1584</f>
        <v>0</v>
      </c>
      <c r="K79" s="174"/>
    </row>
    <row r="80" spans="2:11" s="9" customFormat="1" ht="19.899999999999999" customHeight="1">
      <c r="B80" s="168"/>
      <c r="C80" s="169"/>
      <c r="D80" s="170" t="s">
        <v>166</v>
      </c>
      <c r="E80" s="171"/>
      <c r="F80" s="171"/>
      <c r="G80" s="171"/>
      <c r="H80" s="171"/>
      <c r="I80" s="172"/>
      <c r="J80" s="173">
        <f>J1666</f>
        <v>0</v>
      </c>
      <c r="K80" s="174"/>
    </row>
    <row r="81" spans="2:12" s="9" customFormat="1" ht="19.899999999999999" customHeight="1">
      <c r="B81" s="168"/>
      <c r="C81" s="169"/>
      <c r="D81" s="170" t="s">
        <v>167</v>
      </c>
      <c r="E81" s="171"/>
      <c r="F81" s="171"/>
      <c r="G81" s="171"/>
      <c r="H81" s="171"/>
      <c r="I81" s="172"/>
      <c r="J81" s="173">
        <f>J1713</f>
        <v>0</v>
      </c>
      <c r="K81" s="174"/>
    </row>
    <row r="82" spans="2:12" s="9" customFormat="1" ht="19.899999999999999" customHeight="1">
      <c r="B82" s="168"/>
      <c r="C82" s="169"/>
      <c r="D82" s="170" t="s">
        <v>168</v>
      </c>
      <c r="E82" s="171"/>
      <c r="F82" s="171"/>
      <c r="G82" s="171"/>
      <c r="H82" s="171"/>
      <c r="I82" s="172"/>
      <c r="J82" s="173">
        <f>J1793</f>
        <v>0</v>
      </c>
      <c r="K82" s="174"/>
    </row>
    <row r="83" spans="2:12" s="1" customFormat="1" ht="21.75" customHeight="1">
      <c r="B83" s="44"/>
      <c r="C83" s="45"/>
      <c r="D83" s="45"/>
      <c r="E83" s="45"/>
      <c r="F83" s="45"/>
      <c r="G83" s="45"/>
      <c r="H83" s="45"/>
      <c r="I83" s="130"/>
      <c r="J83" s="45"/>
      <c r="K83" s="48"/>
    </row>
    <row r="84" spans="2:12" s="1" customFormat="1" ht="6.95" customHeight="1">
      <c r="B84" s="59"/>
      <c r="C84" s="60"/>
      <c r="D84" s="60"/>
      <c r="E84" s="60"/>
      <c r="F84" s="60"/>
      <c r="G84" s="60"/>
      <c r="H84" s="60"/>
      <c r="I84" s="151"/>
      <c r="J84" s="60"/>
      <c r="K84" s="61"/>
    </row>
    <row r="88" spans="2:12" s="1" customFormat="1" ht="6.95" customHeight="1">
      <c r="B88" s="62"/>
      <c r="C88" s="63"/>
      <c r="D88" s="63"/>
      <c r="E88" s="63"/>
      <c r="F88" s="63"/>
      <c r="G88" s="63"/>
      <c r="H88" s="63"/>
      <c r="I88" s="154"/>
      <c r="J88" s="63"/>
      <c r="K88" s="63"/>
      <c r="L88" s="64"/>
    </row>
    <row r="89" spans="2:12" s="1" customFormat="1" ht="36.950000000000003" customHeight="1">
      <c r="B89" s="44"/>
      <c r="C89" s="65" t="s">
        <v>169</v>
      </c>
      <c r="D89" s="66"/>
      <c r="E89" s="66"/>
      <c r="F89" s="66"/>
      <c r="G89" s="66"/>
      <c r="H89" s="66"/>
      <c r="I89" s="175"/>
      <c r="J89" s="66"/>
      <c r="K89" s="66"/>
      <c r="L89" s="64"/>
    </row>
    <row r="90" spans="2:12" s="1" customFormat="1" ht="6.95" customHeight="1">
      <c r="B90" s="44"/>
      <c r="C90" s="66"/>
      <c r="D90" s="66"/>
      <c r="E90" s="66"/>
      <c r="F90" s="66"/>
      <c r="G90" s="66"/>
      <c r="H90" s="66"/>
      <c r="I90" s="175"/>
      <c r="J90" s="66"/>
      <c r="K90" s="66"/>
      <c r="L90" s="64"/>
    </row>
    <row r="91" spans="2:12" s="1" customFormat="1" ht="14.45" customHeight="1">
      <c r="B91" s="44"/>
      <c r="C91" s="68" t="s">
        <v>18</v>
      </c>
      <c r="D91" s="66"/>
      <c r="E91" s="66"/>
      <c r="F91" s="66"/>
      <c r="G91" s="66"/>
      <c r="H91" s="66"/>
      <c r="I91" s="175"/>
      <c r="J91" s="66"/>
      <c r="K91" s="66"/>
      <c r="L91" s="64"/>
    </row>
    <row r="92" spans="2:12" s="1" customFormat="1" ht="22.5" customHeight="1">
      <c r="B92" s="44"/>
      <c r="C92" s="66"/>
      <c r="D92" s="66"/>
      <c r="E92" s="437" t="str">
        <f>E7</f>
        <v>Stavební úpravy spojené se změnou užívání zadní přistavěné části objektu - Chabařovice- DVZ</v>
      </c>
      <c r="F92" s="438"/>
      <c r="G92" s="438"/>
      <c r="H92" s="438"/>
      <c r="I92" s="175"/>
      <c r="J92" s="66"/>
      <c r="K92" s="66"/>
      <c r="L92" s="64"/>
    </row>
    <row r="93" spans="2:12" s="1" customFormat="1" ht="14.45" customHeight="1">
      <c r="B93" s="44"/>
      <c r="C93" s="68" t="s">
        <v>134</v>
      </c>
      <c r="D93" s="66"/>
      <c r="E93" s="66"/>
      <c r="F93" s="66"/>
      <c r="G93" s="66"/>
      <c r="H93" s="66"/>
      <c r="I93" s="175"/>
      <c r="J93" s="66"/>
      <c r="K93" s="66"/>
      <c r="L93" s="64"/>
    </row>
    <row r="94" spans="2:12" s="1" customFormat="1" ht="23.25" customHeight="1">
      <c r="B94" s="44"/>
      <c r="C94" s="66"/>
      <c r="D94" s="66"/>
      <c r="E94" s="408" t="str">
        <f>E9</f>
        <v>1 - SO 01 - Stavební úpravy spojené se změnou užívání zadní přistavěné části objektu - Chabařovice</v>
      </c>
      <c r="F94" s="439"/>
      <c r="G94" s="439"/>
      <c r="H94" s="439"/>
      <c r="I94" s="175"/>
      <c r="J94" s="66"/>
      <c r="K94" s="66"/>
      <c r="L94" s="64"/>
    </row>
    <row r="95" spans="2:12" s="1" customFormat="1" ht="6.95" customHeight="1">
      <c r="B95" s="44"/>
      <c r="C95" s="66"/>
      <c r="D95" s="66"/>
      <c r="E95" s="66"/>
      <c r="F95" s="66"/>
      <c r="G95" s="66"/>
      <c r="H95" s="66"/>
      <c r="I95" s="175"/>
      <c r="J95" s="66"/>
      <c r="K95" s="66"/>
      <c r="L95" s="64"/>
    </row>
    <row r="96" spans="2:12" s="1" customFormat="1" ht="18" customHeight="1">
      <c r="B96" s="44"/>
      <c r="C96" s="68" t="s">
        <v>25</v>
      </c>
      <c r="D96" s="66"/>
      <c r="E96" s="66"/>
      <c r="F96" s="176" t="str">
        <f>F12</f>
        <v>Chabařovice,Husovo náměstí</v>
      </c>
      <c r="G96" s="66"/>
      <c r="H96" s="66"/>
      <c r="I96" s="177" t="s">
        <v>27</v>
      </c>
      <c r="J96" s="76" t="str">
        <f>IF(J12="","",J12)</f>
        <v>10.5.2017</v>
      </c>
      <c r="K96" s="66"/>
      <c r="L96" s="64"/>
    </row>
    <row r="97" spans="2:65" s="1" customFormat="1" ht="6.95" customHeight="1">
      <c r="B97" s="44"/>
      <c r="C97" s="66"/>
      <c r="D97" s="66"/>
      <c r="E97" s="66"/>
      <c r="F97" s="66"/>
      <c r="G97" s="66"/>
      <c r="H97" s="66"/>
      <c r="I97" s="175"/>
      <c r="J97" s="66"/>
      <c r="K97" s="66"/>
      <c r="L97" s="64"/>
    </row>
    <row r="98" spans="2:65" s="1" customFormat="1">
      <c r="B98" s="44"/>
      <c r="C98" s="68" t="s">
        <v>33</v>
      </c>
      <c r="D98" s="66"/>
      <c r="E98" s="66"/>
      <c r="F98" s="176" t="str">
        <f>E15</f>
        <v xml:space="preserve"> </v>
      </c>
      <c r="G98" s="66"/>
      <c r="H98" s="66"/>
      <c r="I98" s="177" t="s">
        <v>40</v>
      </c>
      <c r="J98" s="176" t="str">
        <f>E21</f>
        <v>Miloš Dolník</v>
      </c>
      <c r="K98" s="66"/>
      <c r="L98" s="64"/>
    </row>
    <row r="99" spans="2:65" s="1" customFormat="1" ht="14.45" customHeight="1">
      <c r="B99" s="44"/>
      <c r="C99" s="68" t="s">
        <v>38</v>
      </c>
      <c r="D99" s="66"/>
      <c r="E99" s="66"/>
      <c r="F99" s="176" t="str">
        <f>IF(E18="","",E18)</f>
        <v/>
      </c>
      <c r="G99" s="66"/>
      <c r="H99" s="66"/>
      <c r="I99" s="175"/>
      <c r="J99" s="66"/>
      <c r="K99" s="66"/>
      <c r="L99" s="64"/>
    </row>
    <row r="100" spans="2:65" s="1" customFormat="1" ht="10.35" customHeight="1">
      <c r="B100" s="44"/>
      <c r="C100" s="66"/>
      <c r="D100" s="66"/>
      <c r="E100" s="66"/>
      <c r="F100" s="66"/>
      <c r="G100" s="66"/>
      <c r="H100" s="66"/>
      <c r="I100" s="175"/>
      <c r="J100" s="66"/>
      <c r="K100" s="66"/>
      <c r="L100" s="64"/>
    </row>
    <row r="101" spans="2:65" s="10" customFormat="1" ht="29.25" customHeight="1">
      <c r="B101" s="178"/>
      <c r="C101" s="179" t="s">
        <v>170</v>
      </c>
      <c r="D101" s="180" t="s">
        <v>64</v>
      </c>
      <c r="E101" s="180" t="s">
        <v>60</v>
      </c>
      <c r="F101" s="180" t="s">
        <v>171</v>
      </c>
      <c r="G101" s="180" t="s">
        <v>172</v>
      </c>
      <c r="H101" s="180" t="s">
        <v>173</v>
      </c>
      <c r="I101" s="181" t="s">
        <v>174</v>
      </c>
      <c r="J101" s="180" t="s">
        <v>140</v>
      </c>
      <c r="K101" s="182" t="s">
        <v>175</v>
      </c>
      <c r="L101" s="183"/>
      <c r="M101" s="84" t="s">
        <v>176</v>
      </c>
      <c r="N101" s="85" t="s">
        <v>49</v>
      </c>
      <c r="O101" s="85" t="s">
        <v>177</v>
      </c>
      <c r="P101" s="85" t="s">
        <v>178</v>
      </c>
      <c r="Q101" s="85" t="s">
        <v>179</v>
      </c>
      <c r="R101" s="85" t="s">
        <v>180</v>
      </c>
      <c r="S101" s="85" t="s">
        <v>181</v>
      </c>
      <c r="T101" s="86" t="s">
        <v>182</v>
      </c>
    </row>
    <row r="102" spans="2:65" s="1" customFormat="1" ht="29.25" customHeight="1">
      <c r="B102" s="44"/>
      <c r="C102" s="90" t="s">
        <v>141</v>
      </c>
      <c r="D102" s="66"/>
      <c r="E102" s="66"/>
      <c r="F102" s="66"/>
      <c r="G102" s="66"/>
      <c r="H102" s="66"/>
      <c r="I102" s="175"/>
      <c r="J102" s="184">
        <f>BK102</f>
        <v>0</v>
      </c>
      <c r="K102" s="66"/>
      <c r="L102" s="64"/>
      <c r="M102" s="87"/>
      <c r="N102" s="88"/>
      <c r="O102" s="88"/>
      <c r="P102" s="185">
        <f>P103+P1129</f>
        <v>0</v>
      </c>
      <c r="Q102" s="88"/>
      <c r="R102" s="185">
        <f>R103+R1129</f>
        <v>691.15976083242856</v>
      </c>
      <c r="S102" s="88"/>
      <c r="T102" s="186">
        <f>T103+T1129</f>
        <v>695.90847530000008</v>
      </c>
      <c r="AT102" s="26" t="s">
        <v>78</v>
      </c>
      <c r="AU102" s="26" t="s">
        <v>142</v>
      </c>
      <c r="BK102" s="187">
        <f>BK103+BK1129</f>
        <v>0</v>
      </c>
    </row>
    <row r="103" spans="2:65" s="11" customFormat="1" ht="37.35" customHeight="1">
      <c r="B103" s="188"/>
      <c r="C103" s="189"/>
      <c r="D103" s="190" t="s">
        <v>78</v>
      </c>
      <c r="E103" s="191" t="s">
        <v>183</v>
      </c>
      <c r="F103" s="191" t="s">
        <v>184</v>
      </c>
      <c r="G103" s="189"/>
      <c r="H103" s="189"/>
      <c r="I103" s="192"/>
      <c r="J103" s="193">
        <f>BK103</f>
        <v>0</v>
      </c>
      <c r="K103" s="189"/>
      <c r="L103" s="194"/>
      <c r="M103" s="195"/>
      <c r="N103" s="196"/>
      <c r="O103" s="196"/>
      <c r="P103" s="197">
        <f>P104+P132+P167+P285+P330+P363+P751+P1077+P1126</f>
        <v>0</v>
      </c>
      <c r="Q103" s="196"/>
      <c r="R103" s="197">
        <f>R104+R132+R167+R285+R330+R363+R751+R1077+R1126</f>
        <v>647.5393612475126</v>
      </c>
      <c r="S103" s="196"/>
      <c r="T103" s="198">
        <f>T104+T132+T167+T285+T330+T363+T751+T1077+T1126</f>
        <v>682.33005000000003</v>
      </c>
      <c r="AR103" s="199" t="s">
        <v>24</v>
      </c>
      <c r="AT103" s="200" t="s">
        <v>78</v>
      </c>
      <c r="AU103" s="200" t="s">
        <v>79</v>
      </c>
      <c r="AY103" s="199" t="s">
        <v>185</v>
      </c>
      <c r="BK103" s="201">
        <f>BK104+BK132+BK167+BK285+BK330+BK363+BK751+BK1077+BK1126</f>
        <v>0</v>
      </c>
    </row>
    <row r="104" spans="2:65" s="11" customFormat="1" ht="19.899999999999999" customHeight="1">
      <c r="B104" s="188"/>
      <c r="C104" s="189"/>
      <c r="D104" s="202" t="s">
        <v>78</v>
      </c>
      <c r="E104" s="203" t="s">
        <v>24</v>
      </c>
      <c r="F104" s="203" t="s">
        <v>186</v>
      </c>
      <c r="G104" s="189"/>
      <c r="H104" s="189"/>
      <c r="I104" s="192"/>
      <c r="J104" s="204">
        <f>BK104</f>
        <v>0</v>
      </c>
      <c r="K104" s="189"/>
      <c r="L104" s="194"/>
      <c r="M104" s="195"/>
      <c r="N104" s="196"/>
      <c r="O104" s="196"/>
      <c r="P104" s="197">
        <f>SUM(P105:P131)</f>
        <v>0</v>
      </c>
      <c r="Q104" s="196"/>
      <c r="R104" s="197">
        <f>SUM(R105:R131)</f>
        <v>0</v>
      </c>
      <c r="S104" s="196"/>
      <c r="T104" s="198">
        <f>SUM(T105:T131)</f>
        <v>9.077</v>
      </c>
      <c r="AR104" s="199" t="s">
        <v>24</v>
      </c>
      <c r="AT104" s="200" t="s">
        <v>78</v>
      </c>
      <c r="AU104" s="200" t="s">
        <v>24</v>
      </c>
      <c r="AY104" s="199" t="s">
        <v>185</v>
      </c>
      <c r="BK104" s="201">
        <f>SUM(BK105:BK131)</f>
        <v>0</v>
      </c>
    </row>
    <row r="105" spans="2:65" s="1" customFormat="1" ht="31.5" customHeight="1">
      <c r="B105" s="44"/>
      <c r="C105" s="205" t="s">
        <v>24</v>
      </c>
      <c r="D105" s="205" t="s">
        <v>187</v>
      </c>
      <c r="E105" s="206" t="s">
        <v>188</v>
      </c>
      <c r="F105" s="207" t="s">
        <v>189</v>
      </c>
      <c r="G105" s="208" t="s">
        <v>190</v>
      </c>
      <c r="H105" s="209">
        <v>31.3</v>
      </c>
      <c r="I105" s="210"/>
      <c r="J105" s="211">
        <f>ROUND(I105*H105,2)</f>
        <v>0</v>
      </c>
      <c r="K105" s="207" t="s">
        <v>191</v>
      </c>
      <c r="L105" s="64"/>
      <c r="M105" s="212" t="s">
        <v>35</v>
      </c>
      <c r="N105" s="213" t="s">
        <v>50</v>
      </c>
      <c r="O105" s="45"/>
      <c r="P105" s="214">
        <f>O105*H105</f>
        <v>0</v>
      </c>
      <c r="Q105" s="214">
        <v>0</v>
      </c>
      <c r="R105" s="214">
        <f>Q105*H105</f>
        <v>0</v>
      </c>
      <c r="S105" s="214">
        <v>0.28999999999999998</v>
      </c>
      <c r="T105" s="215">
        <f>S105*H105</f>
        <v>9.077</v>
      </c>
      <c r="AR105" s="26" t="s">
        <v>192</v>
      </c>
      <c r="AT105" s="26" t="s">
        <v>187</v>
      </c>
      <c r="AU105" s="26" t="s">
        <v>89</v>
      </c>
      <c r="AY105" s="26" t="s">
        <v>185</v>
      </c>
      <c r="BE105" s="216">
        <f>IF(N105="základní",J105,0)</f>
        <v>0</v>
      </c>
      <c r="BF105" s="216">
        <f>IF(N105="snížená",J105,0)</f>
        <v>0</v>
      </c>
      <c r="BG105" s="216">
        <f>IF(N105="zákl. přenesená",J105,0)</f>
        <v>0</v>
      </c>
      <c r="BH105" s="216">
        <f>IF(N105="sníž. přenesená",J105,0)</f>
        <v>0</v>
      </c>
      <c r="BI105" s="216">
        <f>IF(N105="nulová",J105,0)</f>
        <v>0</v>
      </c>
      <c r="BJ105" s="26" t="s">
        <v>24</v>
      </c>
      <c r="BK105" s="216">
        <f>ROUND(I105*H105,2)</f>
        <v>0</v>
      </c>
      <c r="BL105" s="26" t="s">
        <v>192</v>
      </c>
      <c r="BM105" s="26" t="s">
        <v>193</v>
      </c>
    </row>
    <row r="106" spans="2:65" s="1" customFormat="1" ht="148.5">
      <c r="B106" s="44"/>
      <c r="C106" s="66"/>
      <c r="D106" s="217" t="s">
        <v>194</v>
      </c>
      <c r="E106" s="66"/>
      <c r="F106" s="218" t="s">
        <v>195</v>
      </c>
      <c r="G106" s="66"/>
      <c r="H106" s="66"/>
      <c r="I106" s="175"/>
      <c r="J106" s="66"/>
      <c r="K106" s="66"/>
      <c r="L106" s="64"/>
      <c r="M106" s="219"/>
      <c r="N106" s="45"/>
      <c r="O106" s="45"/>
      <c r="P106" s="45"/>
      <c r="Q106" s="45"/>
      <c r="R106" s="45"/>
      <c r="S106" s="45"/>
      <c r="T106" s="81"/>
      <c r="AT106" s="26" t="s">
        <v>194</v>
      </c>
      <c r="AU106" s="26" t="s">
        <v>89</v>
      </c>
    </row>
    <row r="107" spans="2:65" s="12" customFormat="1" ht="13.5">
      <c r="B107" s="220"/>
      <c r="C107" s="221"/>
      <c r="D107" s="217" t="s">
        <v>196</v>
      </c>
      <c r="E107" s="222" t="s">
        <v>35</v>
      </c>
      <c r="F107" s="223" t="s">
        <v>197</v>
      </c>
      <c r="G107" s="221"/>
      <c r="H107" s="224" t="s">
        <v>35</v>
      </c>
      <c r="I107" s="225"/>
      <c r="J107" s="221"/>
      <c r="K107" s="221"/>
      <c r="L107" s="226"/>
      <c r="M107" s="227"/>
      <c r="N107" s="228"/>
      <c r="O107" s="228"/>
      <c r="P107" s="228"/>
      <c r="Q107" s="228"/>
      <c r="R107" s="228"/>
      <c r="S107" s="228"/>
      <c r="T107" s="229"/>
      <c r="AT107" s="230" t="s">
        <v>196</v>
      </c>
      <c r="AU107" s="230" t="s">
        <v>89</v>
      </c>
      <c r="AV107" s="12" t="s">
        <v>24</v>
      </c>
      <c r="AW107" s="12" t="s">
        <v>42</v>
      </c>
      <c r="AX107" s="12" t="s">
        <v>79</v>
      </c>
      <c r="AY107" s="230" t="s">
        <v>185</v>
      </c>
    </row>
    <row r="108" spans="2:65" s="13" customFormat="1" ht="13.5">
      <c r="B108" s="231"/>
      <c r="C108" s="232"/>
      <c r="D108" s="233" t="s">
        <v>196</v>
      </c>
      <c r="E108" s="234" t="s">
        <v>35</v>
      </c>
      <c r="F108" s="235" t="s">
        <v>198</v>
      </c>
      <c r="G108" s="232"/>
      <c r="H108" s="236">
        <v>31.3</v>
      </c>
      <c r="I108" s="237"/>
      <c r="J108" s="232"/>
      <c r="K108" s="232"/>
      <c r="L108" s="238"/>
      <c r="M108" s="239"/>
      <c r="N108" s="240"/>
      <c r="O108" s="240"/>
      <c r="P108" s="240"/>
      <c r="Q108" s="240"/>
      <c r="R108" s="240"/>
      <c r="S108" s="240"/>
      <c r="T108" s="241"/>
      <c r="AT108" s="242" t="s">
        <v>196</v>
      </c>
      <c r="AU108" s="242" t="s">
        <v>89</v>
      </c>
      <c r="AV108" s="13" t="s">
        <v>89</v>
      </c>
      <c r="AW108" s="13" t="s">
        <v>42</v>
      </c>
      <c r="AX108" s="13" t="s">
        <v>24</v>
      </c>
      <c r="AY108" s="242" t="s">
        <v>185</v>
      </c>
    </row>
    <row r="109" spans="2:65" s="1" customFormat="1" ht="31.5" customHeight="1">
      <c r="B109" s="44"/>
      <c r="C109" s="205" t="s">
        <v>89</v>
      </c>
      <c r="D109" s="205" t="s">
        <v>187</v>
      </c>
      <c r="E109" s="206" t="s">
        <v>199</v>
      </c>
      <c r="F109" s="207" t="s">
        <v>200</v>
      </c>
      <c r="G109" s="208" t="s">
        <v>201</v>
      </c>
      <c r="H109" s="209">
        <v>56.871000000000002</v>
      </c>
      <c r="I109" s="210"/>
      <c r="J109" s="211">
        <f>ROUND(I109*H109,2)</f>
        <v>0</v>
      </c>
      <c r="K109" s="207" t="s">
        <v>191</v>
      </c>
      <c r="L109" s="64"/>
      <c r="M109" s="212" t="s">
        <v>35</v>
      </c>
      <c r="N109" s="213" t="s">
        <v>50</v>
      </c>
      <c r="O109" s="45"/>
      <c r="P109" s="214">
        <f>O109*H109</f>
        <v>0</v>
      </c>
      <c r="Q109" s="214">
        <v>0</v>
      </c>
      <c r="R109" s="214">
        <f>Q109*H109</f>
        <v>0</v>
      </c>
      <c r="S109" s="214">
        <v>0</v>
      </c>
      <c r="T109" s="215">
        <f>S109*H109</f>
        <v>0</v>
      </c>
      <c r="AR109" s="26" t="s">
        <v>192</v>
      </c>
      <c r="AT109" s="26" t="s">
        <v>187</v>
      </c>
      <c r="AU109" s="26" t="s">
        <v>89</v>
      </c>
      <c r="AY109" s="26" t="s">
        <v>185</v>
      </c>
      <c r="BE109" s="216">
        <f>IF(N109="základní",J109,0)</f>
        <v>0</v>
      </c>
      <c r="BF109" s="216">
        <f>IF(N109="snížená",J109,0)</f>
        <v>0</v>
      </c>
      <c r="BG109" s="216">
        <f>IF(N109="zákl. přenesená",J109,0)</f>
        <v>0</v>
      </c>
      <c r="BH109" s="216">
        <f>IF(N109="sníž. přenesená",J109,0)</f>
        <v>0</v>
      </c>
      <c r="BI109" s="216">
        <f>IF(N109="nulová",J109,0)</f>
        <v>0</v>
      </c>
      <c r="BJ109" s="26" t="s">
        <v>24</v>
      </c>
      <c r="BK109" s="216">
        <f>ROUND(I109*H109,2)</f>
        <v>0</v>
      </c>
      <c r="BL109" s="26" t="s">
        <v>192</v>
      </c>
      <c r="BM109" s="26" t="s">
        <v>202</v>
      </c>
    </row>
    <row r="110" spans="2:65" s="1" customFormat="1" ht="94.5">
      <c r="B110" s="44"/>
      <c r="C110" s="66"/>
      <c r="D110" s="217" t="s">
        <v>194</v>
      </c>
      <c r="E110" s="66"/>
      <c r="F110" s="218" t="s">
        <v>203</v>
      </c>
      <c r="G110" s="66"/>
      <c r="H110" s="66"/>
      <c r="I110" s="175"/>
      <c r="J110" s="66"/>
      <c r="K110" s="66"/>
      <c r="L110" s="64"/>
      <c r="M110" s="219"/>
      <c r="N110" s="45"/>
      <c r="O110" s="45"/>
      <c r="P110" s="45"/>
      <c r="Q110" s="45"/>
      <c r="R110" s="45"/>
      <c r="S110" s="45"/>
      <c r="T110" s="81"/>
      <c r="AT110" s="26" t="s">
        <v>194</v>
      </c>
      <c r="AU110" s="26" t="s">
        <v>89</v>
      </c>
    </row>
    <row r="111" spans="2:65" s="12" customFormat="1" ht="13.5">
      <c r="B111" s="220"/>
      <c r="C111" s="221"/>
      <c r="D111" s="217" t="s">
        <v>196</v>
      </c>
      <c r="E111" s="222" t="s">
        <v>35</v>
      </c>
      <c r="F111" s="223" t="s">
        <v>204</v>
      </c>
      <c r="G111" s="221"/>
      <c r="H111" s="224" t="s">
        <v>35</v>
      </c>
      <c r="I111" s="225"/>
      <c r="J111" s="221"/>
      <c r="K111" s="221"/>
      <c r="L111" s="226"/>
      <c r="M111" s="227"/>
      <c r="N111" s="228"/>
      <c r="O111" s="228"/>
      <c r="P111" s="228"/>
      <c r="Q111" s="228"/>
      <c r="R111" s="228"/>
      <c r="S111" s="228"/>
      <c r="T111" s="229"/>
      <c r="AT111" s="230" t="s">
        <v>196</v>
      </c>
      <c r="AU111" s="230" t="s">
        <v>89</v>
      </c>
      <c r="AV111" s="12" t="s">
        <v>24</v>
      </c>
      <c r="AW111" s="12" t="s">
        <v>42</v>
      </c>
      <c r="AX111" s="12" t="s">
        <v>79</v>
      </c>
      <c r="AY111" s="230" t="s">
        <v>185</v>
      </c>
    </row>
    <row r="112" spans="2:65" s="13" customFormat="1" ht="13.5">
      <c r="B112" s="231"/>
      <c r="C112" s="232"/>
      <c r="D112" s="217" t="s">
        <v>196</v>
      </c>
      <c r="E112" s="243" t="s">
        <v>35</v>
      </c>
      <c r="F112" s="244" t="s">
        <v>205</v>
      </c>
      <c r="G112" s="232"/>
      <c r="H112" s="245">
        <v>26.690999999999999</v>
      </c>
      <c r="I112" s="237"/>
      <c r="J112" s="232"/>
      <c r="K112" s="232"/>
      <c r="L112" s="238"/>
      <c r="M112" s="239"/>
      <c r="N112" s="240"/>
      <c r="O112" s="240"/>
      <c r="P112" s="240"/>
      <c r="Q112" s="240"/>
      <c r="R112" s="240"/>
      <c r="S112" s="240"/>
      <c r="T112" s="241"/>
      <c r="AT112" s="242" t="s">
        <v>196</v>
      </c>
      <c r="AU112" s="242" t="s">
        <v>89</v>
      </c>
      <c r="AV112" s="13" t="s">
        <v>89</v>
      </c>
      <c r="AW112" s="13" t="s">
        <v>42</v>
      </c>
      <c r="AX112" s="13" t="s">
        <v>79</v>
      </c>
      <c r="AY112" s="242" t="s">
        <v>185</v>
      </c>
    </row>
    <row r="113" spans="2:65" s="13" customFormat="1" ht="13.5">
      <c r="B113" s="231"/>
      <c r="C113" s="232"/>
      <c r="D113" s="217" t="s">
        <v>196</v>
      </c>
      <c r="E113" s="243" t="s">
        <v>35</v>
      </c>
      <c r="F113" s="244" t="s">
        <v>206</v>
      </c>
      <c r="G113" s="232"/>
      <c r="H113" s="245">
        <v>15.119</v>
      </c>
      <c r="I113" s="237"/>
      <c r="J113" s="232"/>
      <c r="K113" s="232"/>
      <c r="L113" s="238"/>
      <c r="M113" s="239"/>
      <c r="N113" s="240"/>
      <c r="O113" s="240"/>
      <c r="P113" s="240"/>
      <c r="Q113" s="240"/>
      <c r="R113" s="240"/>
      <c r="S113" s="240"/>
      <c r="T113" s="241"/>
      <c r="AT113" s="242" t="s">
        <v>196</v>
      </c>
      <c r="AU113" s="242" t="s">
        <v>89</v>
      </c>
      <c r="AV113" s="13" t="s">
        <v>89</v>
      </c>
      <c r="AW113" s="13" t="s">
        <v>42</v>
      </c>
      <c r="AX113" s="13" t="s">
        <v>79</v>
      </c>
      <c r="AY113" s="242" t="s">
        <v>185</v>
      </c>
    </row>
    <row r="114" spans="2:65" s="13" customFormat="1" ht="13.5">
      <c r="B114" s="231"/>
      <c r="C114" s="232"/>
      <c r="D114" s="217" t="s">
        <v>196</v>
      </c>
      <c r="E114" s="243" t="s">
        <v>35</v>
      </c>
      <c r="F114" s="244" t="s">
        <v>207</v>
      </c>
      <c r="G114" s="232"/>
      <c r="H114" s="245">
        <v>15.061</v>
      </c>
      <c r="I114" s="237"/>
      <c r="J114" s="232"/>
      <c r="K114" s="232"/>
      <c r="L114" s="238"/>
      <c r="M114" s="239"/>
      <c r="N114" s="240"/>
      <c r="O114" s="240"/>
      <c r="P114" s="240"/>
      <c r="Q114" s="240"/>
      <c r="R114" s="240"/>
      <c r="S114" s="240"/>
      <c r="T114" s="241"/>
      <c r="AT114" s="242" t="s">
        <v>196</v>
      </c>
      <c r="AU114" s="242" t="s">
        <v>89</v>
      </c>
      <c r="AV114" s="13" t="s">
        <v>89</v>
      </c>
      <c r="AW114" s="13" t="s">
        <v>42</v>
      </c>
      <c r="AX114" s="13" t="s">
        <v>79</v>
      </c>
      <c r="AY114" s="242" t="s">
        <v>185</v>
      </c>
    </row>
    <row r="115" spans="2:65" s="14" customFormat="1" ht="13.5">
      <c r="B115" s="246"/>
      <c r="C115" s="247"/>
      <c r="D115" s="233" t="s">
        <v>196</v>
      </c>
      <c r="E115" s="248" t="s">
        <v>35</v>
      </c>
      <c r="F115" s="249" t="s">
        <v>208</v>
      </c>
      <c r="G115" s="247"/>
      <c r="H115" s="250">
        <v>56.871000000000002</v>
      </c>
      <c r="I115" s="251"/>
      <c r="J115" s="247"/>
      <c r="K115" s="247"/>
      <c r="L115" s="252"/>
      <c r="M115" s="253"/>
      <c r="N115" s="254"/>
      <c r="O115" s="254"/>
      <c r="P115" s="254"/>
      <c r="Q115" s="254"/>
      <c r="R115" s="254"/>
      <c r="S115" s="254"/>
      <c r="T115" s="255"/>
      <c r="AT115" s="256" t="s">
        <v>196</v>
      </c>
      <c r="AU115" s="256" t="s">
        <v>89</v>
      </c>
      <c r="AV115" s="14" t="s">
        <v>192</v>
      </c>
      <c r="AW115" s="14" t="s">
        <v>42</v>
      </c>
      <c r="AX115" s="14" t="s">
        <v>24</v>
      </c>
      <c r="AY115" s="256" t="s">
        <v>185</v>
      </c>
    </row>
    <row r="116" spans="2:65" s="1" customFormat="1" ht="44.25" customHeight="1">
      <c r="B116" s="44"/>
      <c r="C116" s="205" t="s">
        <v>105</v>
      </c>
      <c r="D116" s="205" t="s">
        <v>187</v>
      </c>
      <c r="E116" s="206" t="s">
        <v>209</v>
      </c>
      <c r="F116" s="207" t="s">
        <v>210</v>
      </c>
      <c r="G116" s="208" t="s">
        <v>201</v>
      </c>
      <c r="H116" s="209">
        <v>19.59</v>
      </c>
      <c r="I116" s="210"/>
      <c r="J116" s="211">
        <f>ROUND(I116*H116,2)</f>
        <v>0</v>
      </c>
      <c r="K116" s="207" t="s">
        <v>191</v>
      </c>
      <c r="L116" s="64"/>
      <c r="M116" s="212" t="s">
        <v>35</v>
      </c>
      <c r="N116" s="213" t="s">
        <v>50</v>
      </c>
      <c r="O116" s="45"/>
      <c r="P116" s="214">
        <f>O116*H116</f>
        <v>0</v>
      </c>
      <c r="Q116" s="214">
        <v>0</v>
      </c>
      <c r="R116" s="214">
        <f>Q116*H116</f>
        <v>0</v>
      </c>
      <c r="S116" s="214">
        <v>0</v>
      </c>
      <c r="T116" s="215">
        <f>S116*H116</f>
        <v>0</v>
      </c>
      <c r="AR116" s="26" t="s">
        <v>192</v>
      </c>
      <c r="AT116" s="26" t="s">
        <v>187</v>
      </c>
      <c r="AU116" s="26" t="s">
        <v>89</v>
      </c>
      <c r="AY116" s="26" t="s">
        <v>185</v>
      </c>
      <c r="BE116" s="216">
        <f>IF(N116="základní",J116,0)</f>
        <v>0</v>
      </c>
      <c r="BF116" s="216">
        <f>IF(N116="snížená",J116,0)</f>
        <v>0</v>
      </c>
      <c r="BG116" s="216">
        <f>IF(N116="zákl. přenesená",J116,0)</f>
        <v>0</v>
      </c>
      <c r="BH116" s="216">
        <f>IF(N116="sníž. přenesená",J116,0)</f>
        <v>0</v>
      </c>
      <c r="BI116" s="216">
        <f>IF(N116="nulová",J116,0)</f>
        <v>0</v>
      </c>
      <c r="BJ116" s="26" t="s">
        <v>24</v>
      </c>
      <c r="BK116" s="216">
        <f>ROUND(I116*H116,2)</f>
        <v>0</v>
      </c>
      <c r="BL116" s="26" t="s">
        <v>192</v>
      </c>
      <c r="BM116" s="26" t="s">
        <v>211</v>
      </c>
    </row>
    <row r="117" spans="2:65" s="1" customFormat="1" ht="54">
      <c r="B117" s="44"/>
      <c r="C117" s="66"/>
      <c r="D117" s="217" t="s">
        <v>194</v>
      </c>
      <c r="E117" s="66"/>
      <c r="F117" s="218" t="s">
        <v>212</v>
      </c>
      <c r="G117" s="66"/>
      <c r="H117" s="66"/>
      <c r="I117" s="175"/>
      <c r="J117" s="66"/>
      <c r="K117" s="66"/>
      <c r="L117" s="64"/>
      <c r="M117" s="219"/>
      <c r="N117" s="45"/>
      <c r="O117" s="45"/>
      <c r="P117" s="45"/>
      <c r="Q117" s="45"/>
      <c r="R117" s="45"/>
      <c r="S117" s="45"/>
      <c r="T117" s="81"/>
      <c r="AT117" s="26" t="s">
        <v>194</v>
      </c>
      <c r="AU117" s="26" t="s">
        <v>89</v>
      </c>
    </row>
    <row r="118" spans="2:65" s="12" customFormat="1" ht="13.5">
      <c r="B118" s="220"/>
      <c r="C118" s="221"/>
      <c r="D118" s="217" t="s">
        <v>196</v>
      </c>
      <c r="E118" s="222" t="s">
        <v>35</v>
      </c>
      <c r="F118" s="223" t="s">
        <v>213</v>
      </c>
      <c r="G118" s="221"/>
      <c r="H118" s="224" t="s">
        <v>35</v>
      </c>
      <c r="I118" s="225"/>
      <c r="J118" s="221"/>
      <c r="K118" s="221"/>
      <c r="L118" s="226"/>
      <c r="M118" s="227"/>
      <c r="N118" s="228"/>
      <c r="O118" s="228"/>
      <c r="P118" s="228"/>
      <c r="Q118" s="228"/>
      <c r="R118" s="228"/>
      <c r="S118" s="228"/>
      <c r="T118" s="229"/>
      <c r="AT118" s="230" t="s">
        <v>196</v>
      </c>
      <c r="AU118" s="230" t="s">
        <v>89</v>
      </c>
      <c r="AV118" s="12" t="s">
        <v>24</v>
      </c>
      <c r="AW118" s="12" t="s">
        <v>42</v>
      </c>
      <c r="AX118" s="12" t="s">
        <v>79</v>
      </c>
      <c r="AY118" s="230" t="s">
        <v>185</v>
      </c>
    </row>
    <row r="119" spans="2:65" s="13" customFormat="1" ht="13.5">
      <c r="B119" s="231"/>
      <c r="C119" s="232"/>
      <c r="D119" s="233" t="s">
        <v>196</v>
      </c>
      <c r="E119" s="234" t="s">
        <v>35</v>
      </c>
      <c r="F119" s="235" t="s">
        <v>214</v>
      </c>
      <c r="G119" s="232"/>
      <c r="H119" s="236">
        <v>19.59</v>
      </c>
      <c r="I119" s="237"/>
      <c r="J119" s="232"/>
      <c r="K119" s="232"/>
      <c r="L119" s="238"/>
      <c r="M119" s="239"/>
      <c r="N119" s="240"/>
      <c r="O119" s="240"/>
      <c r="P119" s="240"/>
      <c r="Q119" s="240"/>
      <c r="R119" s="240"/>
      <c r="S119" s="240"/>
      <c r="T119" s="241"/>
      <c r="AT119" s="242" t="s">
        <v>196</v>
      </c>
      <c r="AU119" s="242" t="s">
        <v>89</v>
      </c>
      <c r="AV119" s="13" t="s">
        <v>89</v>
      </c>
      <c r="AW119" s="13" t="s">
        <v>42</v>
      </c>
      <c r="AX119" s="13" t="s">
        <v>24</v>
      </c>
      <c r="AY119" s="242" t="s">
        <v>185</v>
      </c>
    </row>
    <row r="120" spans="2:65" s="1" customFormat="1" ht="31.5" customHeight="1">
      <c r="B120" s="44"/>
      <c r="C120" s="205" t="s">
        <v>192</v>
      </c>
      <c r="D120" s="205" t="s">
        <v>187</v>
      </c>
      <c r="E120" s="206" t="s">
        <v>215</v>
      </c>
      <c r="F120" s="207" t="s">
        <v>216</v>
      </c>
      <c r="G120" s="208" t="s">
        <v>201</v>
      </c>
      <c r="H120" s="209">
        <v>136.608</v>
      </c>
      <c r="I120" s="210"/>
      <c r="J120" s="211">
        <f>ROUND(I120*H120,2)</f>
        <v>0</v>
      </c>
      <c r="K120" s="207" t="s">
        <v>191</v>
      </c>
      <c r="L120" s="64"/>
      <c r="M120" s="212" t="s">
        <v>35</v>
      </c>
      <c r="N120" s="213" t="s">
        <v>50</v>
      </c>
      <c r="O120" s="45"/>
      <c r="P120" s="214">
        <f>O120*H120</f>
        <v>0</v>
      </c>
      <c r="Q120" s="214">
        <v>0</v>
      </c>
      <c r="R120" s="214">
        <f>Q120*H120</f>
        <v>0</v>
      </c>
      <c r="S120" s="214">
        <v>0</v>
      </c>
      <c r="T120" s="215">
        <f>S120*H120</f>
        <v>0</v>
      </c>
      <c r="AR120" s="26" t="s">
        <v>192</v>
      </c>
      <c r="AT120" s="26" t="s">
        <v>187</v>
      </c>
      <c r="AU120" s="26" t="s">
        <v>89</v>
      </c>
      <c r="AY120" s="26" t="s">
        <v>185</v>
      </c>
      <c r="BE120" s="216">
        <f>IF(N120="základní",J120,0)</f>
        <v>0</v>
      </c>
      <c r="BF120" s="216">
        <f>IF(N120="snížená",J120,0)</f>
        <v>0</v>
      </c>
      <c r="BG120" s="216">
        <f>IF(N120="zákl. přenesená",J120,0)</f>
        <v>0</v>
      </c>
      <c r="BH120" s="216">
        <f>IF(N120="sníž. přenesená",J120,0)</f>
        <v>0</v>
      </c>
      <c r="BI120" s="216">
        <f>IF(N120="nulová",J120,0)</f>
        <v>0</v>
      </c>
      <c r="BJ120" s="26" t="s">
        <v>24</v>
      </c>
      <c r="BK120" s="216">
        <f>ROUND(I120*H120,2)</f>
        <v>0</v>
      </c>
      <c r="BL120" s="26" t="s">
        <v>192</v>
      </c>
      <c r="BM120" s="26" t="s">
        <v>217</v>
      </c>
    </row>
    <row r="121" spans="2:65" s="1" customFormat="1" ht="40.5">
      <c r="B121" s="44"/>
      <c r="C121" s="66"/>
      <c r="D121" s="217" t="s">
        <v>194</v>
      </c>
      <c r="E121" s="66"/>
      <c r="F121" s="218" t="s">
        <v>218</v>
      </c>
      <c r="G121" s="66"/>
      <c r="H121" s="66"/>
      <c r="I121" s="175"/>
      <c r="J121" s="66"/>
      <c r="K121" s="66"/>
      <c r="L121" s="64"/>
      <c r="M121" s="219"/>
      <c r="N121" s="45"/>
      <c r="O121" s="45"/>
      <c r="P121" s="45"/>
      <c r="Q121" s="45"/>
      <c r="R121" s="45"/>
      <c r="S121" s="45"/>
      <c r="T121" s="81"/>
      <c r="AT121" s="26" t="s">
        <v>194</v>
      </c>
      <c r="AU121" s="26" t="s">
        <v>89</v>
      </c>
    </row>
    <row r="122" spans="2:65" s="12" customFormat="1" ht="13.5">
      <c r="B122" s="220"/>
      <c r="C122" s="221"/>
      <c r="D122" s="217" t="s">
        <v>196</v>
      </c>
      <c r="E122" s="222" t="s">
        <v>35</v>
      </c>
      <c r="F122" s="223" t="s">
        <v>219</v>
      </c>
      <c r="G122" s="221"/>
      <c r="H122" s="224" t="s">
        <v>35</v>
      </c>
      <c r="I122" s="225"/>
      <c r="J122" s="221"/>
      <c r="K122" s="221"/>
      <c r="L122" s="226"/>
      <c r="M122" s="227"/>
      <c r="N122" s="228"/>
      <c r="O122" s="228"/>
      <c r="P122" s="228"/>
      <c r="Q122" s="228"/>
      <c r="R122" s="228"/>
      <c r="S122" s="228"/>
      <c r="T122" s="229"/>
      <c r="AT122" s="230" t="s">
        <v>196</v>
      </c>
      <c r="AU122" s="230" t="s">
        <v>89</v>
      </c>
      <c r="AV122" s="12" t="s">
        <v>24</v>
      </c>
      <c r="AW122" s="12" t="s">
        <v>42</v>
      </c>
      <c r="AX122" s="12" t="s">
        <v>79</v>
      </c>
      <c r="AY122" s="230" t="s">
        <v>185</v>
      </c>
    </row>
    <row r="123" spans="2:65" s="13" customFormat="1" ht="13.5">
      <c r="B123" s="231"/>
      <c r="C123" s="232"/>
      <c r="D123" s="217" t="s">
        <v>196</v>
      </c>
      <c r="E123" s="243" t="s">
        <v>35</v>
      </c>
      <c r="F123" s="244" t="s">
        <v>220</v>
      </c>
      <c r="G123" s="232"/>
      <c r="H123" s="245">
        <v>129.184</v>
      </c>
      <c r="I123" s="237"/>
      <c r="J123" s="232"/>
      <c r="K123" s="232"/>
      <c r="L123" s="238"/>
      <c r="M123" s="239"/>
      <c r="N123" s="240"/>
      <c r="O123" s="240"/>
      <c r="P123" s="240"/>
      <c r="Q123" s="240"/>
      <c r="R123" s="240"/>
      <c r="S123" s="240"/>
      <c r="T123" s="241"/>
      <c r="AT123" s="242" t="s">
        <v>196</v>
      </c>
      <c r="AU123" s="242" t="s">
        <v>89</v>
      </c>
      <c r="AV123" s="13" t="s">
        <v>89</v>
      </c>
      <c r="AW123" s="13" t="s">
        <v>42</v>
      </c>
      <c r="AX123" s="13" t="s">
        <v>79</v>
      </c>
      <c r="AY123" s="242" t="s">
        <v>185</v>
      </c>
    </row>
    <row r="124" spans="2:65" s="13" customFormat="1" ht="13.5">
      <c r="B124" s="231"/>
      <c r="C124" s="232"/>
      <c r="D124" s="217" t="s">
        <v>196</v>
      </c>
      <c r="E124" s="243" t="s">
        <v>35</v>
      </c>
      <c r="F124" s="244" t="s">
        <v>221</v>
      </c>
      <c r="G124" s="232"/>
      <c r="H124" s="245">
        <v>7.4240000000000004</v>
      </c>
      <c r="I124" s="237"/>
      <c r="J124" s="232"/>
      <c r="K124" s="232"/>
      <c r="L124" s="238"/>
      <c r="M124" s="239"/>
      <c r="N124" s="240"/>
      <c r="O124" s="240"/>
      <c r="P124" s="240"/>
      <c r="Q124" s="240"/>
      <c r="R124" s="240"/>
      <c r="S124" s="240"/>
      <c r="T124" s="241"/>
      <c r="AT124" s="242" t="s">
        <v>196</v>
      </c>
      <c r="AU124" s="242" t="s">
        <v>89</v>
      </c>
      <c r="AV124" s="13" t="s">
        <v>89</v>
      </c>
      <c r="AW124" s="13" t="s">
        <v>42</v>
      </c>
      <c r="AX124" s="13" t="s">
        <v>79</v>
      </c>
      <c r="AY124" s="242" t="s">
        <v>185</v>
      </c>
    </row>
    <row r="125" spans="2:65" s="14" customFormat="1" ht="13.5">
      <c r="B125" s="246"/>
      <c r="C125" s="247"/>
      <c r="D125" s="233" t="s">
        <v>196</v>
      </c>
      <c r="E125" s="248" t="s">
        <v>35</v>
      </c>
      <c r="F125" s="249" t="s">
        <v>208</v>
      </c>
      <c r="G125" s="247"/>
      <c r="H125" s="250">
        <v>136.608</v>
      </c>
      <c r="I125" s="251"/>
      <c r="J125" s="247"/>
      <c r="K125" s="247"/>
      <c r="L125" s="252"/>
      <c r="M125" s="253"/>
      <c r="N125" s="254"/>
      <c r="O125" s="254"/>
      <c r="P125" s="254"/>
      <c r="Q125" s="254"/>
      <c r="R125" s="254"/>
      <c r="S125" s="254"/>
      <c r="T125" s="255"/>
      <c r="AT125" s="256" t="s">
        <v>196</v>
      </c>
      <c r="AU125" s="256" t="s">
        <v>89</v>
      </c>
      <c r="AV125" s="14" t="s">
        <v>192</v>
      </c>
      <c r="AW125" s="14" t="s">
        <v>42</v>
      </c>
      <c r="AX125" s="14" t="s">
        <v>24</v>
      </c>
      <c r="AY125" s="256" t="s">
        <v>185</v>
      </c>
    </row>
    <row r="126" spans="2:65" s="1" customFormat="1" ht="44.25" customHeight="1">
      <c r="B126" s="44"/>
      <c r="C126" s="205" t="s">
        <v>222</v>
      </c>
      <c r="D126" s="205" t="s">
        <v>187</v>
      </c>
      <c r="E126" s="206" t="s">
        <v>223</v>
      </c>
      <c r="F126" s="207" t="s">
        <v>224</v>
      </c>
      <c r="G126" s="208" t="s">
        <v>201</v>
      </c>
      <c r="H126" s="209">
        <v>213.06899999999999</v>
      </c>
      <c r="I126" s="210"/>
      <c r="J126" s="211">
        <f>ROUND(I126*H126,2)</f>
        <v>0</v>
      </c>
      <c r="K126" s="207" t="s">
        <v>191</v>
      </c>
      <c r="L126" s="64"/>
      <c r="M126" s="212" t="s">
        <v>35</v>
      </c>
      <c r="N126" s="213" t="s">
        <v>50</v>
      </c>
      <c r="O126" s="45"/>
      <c r="P126" s="214">
        <f>O126*H126</f>
        <v>0</v>
      </c>
      <c r="Q126" s="214">
        <v>0</v>
      </c>
      <c r="R126" s="214">
        <f>Q126*H126</f>
        <v>0</v>
      </c>
      <c r="S126" s="214">
        <v>0</v>
      </c>
      <c r="T126" s="215">
        <f>S126*H126</f>
        <v>0</v>
      </c>
      <c r="AR126" s="26" t="s">
        <v>192</v>
      </c>
      <c r="AT126" s="26" t="s">
        <v>187</v>
      </c>
      <c r="AU126" s="26" t="s">
        <v>89</v>
      </c>
      <c r="AY126" s="26" t="s">
        <v>185</v>
      </c>
      <c r="BE126" s="216">
        <f>IF(N126="základní",J126,0)</f>
        <v>0</v>
      </c>
      <c r="BF126" s="216">
        <f>IF(N126="snížená",J126,0)</f>
        <v>0</v>
      </c>
      <c r="BG126" s="216">
        <f>IF(N126="zákl. přenesená",J126,0)</f>
        <v>0</v>
      </c>
      <c r="BH126" s="216">
        <f>IF(N126="sníž. přenesená",J126,0)</f>
        <v>0</v>
      </c>
      <c r="BI126" s="216">
        <f>IF(N126="nulová",J126,0)</f>
        <v>0</v>
      </c>
      <c r="BJ126" s="26" t="s">
        <v>24</v>
      </c>
      <c r="BK126" s="216">
        <f>ROUND(I126*H126,2)</f>
        <v>0</v>
      </c>
      <c r="BL126" s="26" t="s">
        <v>192</v>
      </c>
      <c r="BM126" s="26" t="s">
        <v>225</v>
      </c>
    </row>
    <row r="127" spans="2:65" s="1" customFormat="1" ht="175.5">
      <c r="B127" s="44"/>
      <c r="C127" s="66"/>
      <c r="D127" s="217" t="s">
        <v>194</v>
      </c>
      <c r="E127" s="66"/>
      <c r="F127" s="218" t="s">
        <v>226</v>
      </c>
      <c r="G127" s="66"/>
      <c r="H127" s="66"/>
      <c r="I127" s="175"/>
      <c r="J127" s="66"/>
      <c r="K127" s="66"/>
      <c r="L127" s="64"/>
      <c r="M127" s="219"/>
      <c r="N127" s="45"/>
      <c r="O127" s="45"/>
      <c r="P127" s="45"/>
      <c r="Q127" s="45"/>
      <c r="R127" s="45"/>
      <c r="S127" s="45"/>
      <c r="T127" s="81"/>
      <c r="AT127" s="26" t="s">
        <v>194</v>
      </c>
      <c r="AU127" s="26" t="s">
        <v>89</v>
      </c>
    </row>
    <row r="128" spans="2:65" s="13" customFormat="1" ht="13.5">
      <c r="B128" s="231"/>
      <c r="C128" s="232"/>
      <c r="D128" s="233" t="s">
        <v>196</v>
      </c>
      <c r="E128" s="234" t="s">
        <v>35</v>
      </c>
      <c r="F128" s="235" t="s">
        <v>227</v>
      </c>
      <c r="G128" s="232"/>
      <c r="H128" s="236">
        <v>213.06899999999999</v>
      </c>
      <c r="I128" s="237"/>
      <c r="J128" s="232"/>
      <c r="K128" s="232"/>
      <c r="L128" s="238"/>
      <c r="M128" s="239"/>
      <c r="N128" s="240"/>
      <c r="O128" s="240"/>
      <c r="P128" s="240"/>
      <c r="Q128" s="240"/>
      <c r="R128" s="240"/>
      <c r="S128" s="240"/>
      <c r="T128" s="241"/>
      <c r="AT128" s="242" t="s">
        <v>196</v>
      </c>
      <c r="AU128" s="242" t="s">
        <v>89</v>
      </c>
      <c r="AV128" s="13" t="s">
        <v>89</v>
      </c>
      <c r="AW128" s="13" t="s">
        <v>42</v>
      </c>
      <c r="AX128" s="13" t="s">
        <v>24</v>
      </c>
      <c r="AY128" s="242" t="s">
        <v>185</v>
      </c>
    </row>
    <row r="129" spans="2:65" s="1" customFormat="1" ht="22.5" customHeight="1">
      <c r="B129" s="44"/>
      <c r="C129" s="205" t="s">
        <v>228</v>
      </c>
      <c r="D129" s="205" t="s">
        <v>187</v>
      </c>
      <c r="E129" s="206" t="s">
        <v>229</v>
      </c>
      <c r="F129" s="207" t="s">
        <v>230</v>
      </c>
      <c r="G129" s="208" t="s">
        <v>231</v>
      </c>
      <c r="H129" s="209">
        <v>362.21699999999998</v>
      </c>
      <c r="I129" s="210"/>
      <c r="J129" s="211">
        <f>ROUND(I129*H129,2)</f>
        <v>0</v>
      </c>
      <c r="K129" s="207" t="s">
        <v>191</v>
      </c>
      <c r="L129" s="64"/>
      <c r="M129" s="212" t="s">
        <v>35</v>
      </c>
      <c r="N129" s="213" t="s">
        <v>50</v>
      </c>
      <c r="O129" s="45"/>
      <c r="P129" s="214">
        <f>O129*H129</f>
        <v>0</v>
      </c>
      <c r="Q129" s="214">
        <v>0</v>
      </c>
      <c r="R129" s="214">
        <f>Q129*H129</f>
        <v>0</v>
      </c>
      <c r="S129" s="214">
        <v>0</v>
      </c>
      <c r="T129" s="215">
        <f>S129*H129</f>
        <v>0</v>
      </c>
      <c r="AR129" s="26" t="s">
        <v>192</v>
      </c>
      <c r="AT129" s="26" t="s">
        <v>187</v>
      </c>
      <c r="AU129" s="26" t="s">
        <v>89</v>
      </c>
      <c r="AY129" s="26" t="s">
        <v>185</v>
      </c>
      <c r="BE129" s="216">
        <f>IF(N129="základní",J129,0)</f>
        <v>0</v>
      </c>
      <c r="BF129" s="216">
        <f>IF(N129="snížená",J129,0)</f>
        <v>0</v>
      </c>
      <c r="BG129" s="216">
        <f>IF(N129="zákl. přenesená",J129,0)</f>
        <v>0</v>
      </c>
      <c r="BH129" s="216">
        <f>IF(N129="sníž. přenesená",J129,0)</f>
        <v>0</v>
      </c>
      <c r="BI129" s="216">
        <f>IF(N129="nulová",J129,0)</f>
        <v>0</v>
      </c>
      <c r="BJ129" s="26" t="s">
        <v>24</v>
      </c>
      <c r="BK129" s="216">
        <f>ROUND(I129*H129,2)</f>
        <v>0</v>
      </c>
      <c r="BL129" s="26" t="s">
        <v>192</v>
      </c>
      <c r="BM129" s="26" t="s">
        <v>232</v>
      </c>
    </row>
    <row r="130" spans="2:65" s="1" customFormat="1" ht="175.5">
      <c r="B130" s="44"/>
      <c r="C130" s="66"/>
      <c r="D130" s="217" t="s">
        <v>194</v>
      </c>
      <c r="E130" s="66"/>
      <c r="F130" s="218" t="s">
        <v>233</v>
      </c>
      <c r="G130" s="66"/>
      <c r="H130" s="66"/>
      <c r="I130" s="175"/>
      <c r="J130" s="66"/>
      <c r="K130" s="66"/>
      <c r="L130" s="64"/>
      <c r="M130" s="219"/>
      <c r="N130" s="45"/>
      <c r="O130" s="45"/>
      <c r="P130" s="45"/>
      <c r="Q130" s="45"/>
      <c r="R130" s="45"/>
      <c r="S130" s="45"/>
      <c r="T130" s="81"/>
      <c r="AT130" s="26" t="s">
        <v>194</v>
      </c>
      <c r="AU130" s="26" t="s">
        <v>89</v>
      </c>
    </row>
    <row r="131" spans="2:65" s="13" customFormat="1" ht="13.5">
      <c r="B131" s="231"/>
      <c r="C131" s="232"/>
      <c r="D131" s="217" t="s">
        <v>196</v>
      </c>
      <c r="E131" s="243" t="s">
        <v>35</v>
      </c>
      <c r="F131" s="244" t="s">
        <v>234</v>
      </c>
      <c r="G131" s="232"/>
      <c r="H131" s="245">
        <v>362.21699999999998</v>
      </c>
      <c r="I131" s="237"/>
      <c r="J131" s="232"/>
      <c r="K131" s="232"/>
      <c r="L131" s="238"/>
      <c r="M131" s="239"/>
      <c r="N131" s="240"/>
      <c r="O131" s="240"/>
      <c r="P131" s="240"/>
      <c r="Q131" s="240"/>
      <c r="R131" s="240"/>
      <c r="S131" s="240"/>
      <c r="T131" s="241"/>
      <c r="AT131" s="242" t="s">
        <v>196</v>
      </c>
      <c r="AU131" s="242" t="s">
        <v>89</v>
      </c>
      <c r="AV131" s="13" t="s">
        <v>89</v>
      </c>
      <c r="AW131" s="13" t="s">
        <v>42</v>
      </c>
      <c r="AX131" s="13" t="s">
        <v>24</v>
      </c>
      <c r="AY131" s="242" t="s">
        <v>185</v>
      </c>
    </row>
    <row r="132" spans="2:65" s="11" customFormat="1" ht="29.85" customHeight="1">
      <c r="B132" s="188"/>
      <c r="C132" s="189"/>
      <c r="D132" s="202" t="s">
        <v>78</v>
      </c>
      <c r="E132" s="203" t="s">
        <v>89</v>
      </c>
      <c r="F132" s="203" t="s">
        <v>235</v>
      </c>
      <c r="G132" s="189"/>
      <c r="H132" s="189"/>
      <c r="I132" s="192"/>
      <c r="J132" s="204">
        <f>BK132</f>
        <v>0</v>
      </c>
      <c r="K132" s="189"/>
      <c r="L132" s="194"/>
      <c r="M132" s="195"/>
      <c r="N132" s="196"/>
      <c r="O132" s="196"/>
      <c r="P132" s="197">
        <f>SUM(P133:P166)</f>
        <v>0</v>
      </c>
      <c r="Q132" s="196"/>
      <c r="R132" s="197">
        <f>SUM(R133:R166)</f>
        <v>329.57433434364316</v>
      </c>
      <c r="S132" s="196"/>
      <c r="T132" s="198">
        <f>SUM(T133:T166)</f>
        <v>0</v>
      </c>
      <c r="AR132" s="199" t="s">
        <v>24</v>
      </c>
      <c r="AT132" s="200" t="s">
        <v>78</v>
      </c>
      <c r="AU132" s="200" t="s">
        <v>24</v>
      </c>
      <c r="AY132" s="199" t="s">
        <v>185</v>
      </c>
      <c r="BK132" s="201">
        <f>SUM(BK133:BK166)</f>
        <v>0</v>
      </c>
    </row>
    <row r="133" spans="2:65" s="1" customFormat="1" ht="31.5" customHeight="1">
      <c r="B133" s="44"/>
      <c r="C133" s="205" t="s">
        <v>236</v>
      </c>
      <c r="D133" s="205" t="s">
        <v>187</v>
      </c>
      <c r="E133" s="206" t="s">
        <v>237</v>
      </c>
      <c r="F133" s="207" t="s">
        <v>238</v>
      </c>
      <c r="G133" s="208" t="s">
        <v>239</v>
      </c>
      <c r="H133" s="209">
        <v>397.2</v>
      </c>
      <c r="I133" s="210"/>
      <c r="J133" s="211">
        <f>ROUND(I133*H133,2)</f>
        <v>0</v>
      </c>
      <c r="K133" s="207" t="s">
        <v>191</v>
      </c>
      <c r="L133" s="64"/>
      <c r="M133" s="212" t="s">
        <v>35</v>
      </c>
      <c r="N133" s="213" t="s">
        <v>50</v>
      </c>
      <c r="O133" s="45"/>
      <c r="P133" s="214">
        <f>O133*H133</f>
        <v>0</v>
      </c>
      <c r="Q133" s="214">
        <v>9.8999999999999994E-5</v>
      </c>
      <c r="R133" s="214">
        <f>Q133*H133</f>
        <v>3.9322799999999998E-2</v>
      </c>
      <c r="S133" s="214">
        <v>0</v>
      </c>
      <c r="T133" s="215">
        <f>S133*H133</f>
        <v>0</v>
      </c>
      <c r="AR133" s="26" t="s">
        <v>192</v>
      </c>
      <c r="AT133" s="26" t="s">
        <v>187</v>
      </c>
      <c r="AU133" s="26" t="s">
        <v>89</v>
      </c>
      <c r="AY133" s="26" t="s">
        <v>185</v>
      </c>
      <c r="BE133" s="216">
        <f>IF(N133="základní",J133,0)</f>
        <v>0</v>
      </c>
      <c r="BF133" s="216">
        <f>IF(N133="snížená",J133,0)</f>
        <v>0</v>
      </c>
      <c r="BG133" s="216">
        <f>IF(N133="zákl. přenesená",J133,0)</f>
        <v>0</v>
      </c>
      <c r="BH133" s="216">
        <f>IF(N133="sníž. přenesená",J133,0)</f>
        <v>0</v>
      </c>
      <c r="BI133" s="216">
        <f>IF(N133="nulová",J133,0)</f>
        <v>0</v>
      </c>
      <c r="BJ133" s="26" t="s">
        <v>24</v>
      </c>
      <c r="BK133" s="216">
        <f>ROUND(I133*H133,2)</f>
        <v>0</v>
      </c>
      <c r="BL133" s="26" t="s">
        <v>192</v>
      </c>
      <c r="BM133" s="26" t="s">
        <v>240</v>
      </c>
    </row>
    <row r="134" spans="2:65" s="1" customFormat="1" ht="67.5">
      <c r="B134" s="44"/>
      <c r="C134" s="66"/>
      <c r="D134" s="217" t="s">
        <v>194</v>
      </c>
      <c r="E134" s="66"/>
      <c r="F134" s="218" t="s">
        <v>241</v>
      </c>
      <c r="G134" s="66"/>
      <c r="H134" s="66"/>
      <c r="I134" s="175"/>
      <c r="J134" s="66"/>
      <c r="K134" s="66"/>
      <c r="L134" s="64"/>
      <c r="M134" s="219"/>
      <c r="N134" s="45"/>
      <c r="O134" s="45"/>
      <c r="P134" s="45"/>
      <c r="Q134" s="45"/>
      <c r="R134" s="45"/>
      <c r="S134" s="45"/>
      <c r="T134" s="81"/>
      <c r="AT134" s="26" t="s">
        <v>194</v>
      </c>
      <c r="AU134" s="26" t="s">
        <v>89</v>
      </c>
    </row>
    <row r="135" spans="2:65" s="12" customFormat="1" ht="13.5">
      <c r="B135" s="220"/>
      <c r="C135" s="221"/>
      <c r="D135" s="217" t="s">
        <v>196</v>
      </c>
      <c r="E135" s="222" t="s">
        <v>35</v>
      </c>
      <c r="F135" s="223" t="s">
        <v>242</v>
      </c>
      <c r="G135" s="221"/>
      <c r="H135" s="224" t="s">
        <v>35</v>
      </c>
      <c r="I135" s="225"/>
      <c r="J135" s="221"/>
      <c r="K135" s="221"/>
      <c r="L135" s="226"/>
      <c r="M135" s="227"/>
      <c r="N135" s="228"/>
      <c r="O135" s="228"/>
      <c r="P135" s="228"/>
      <c r="Q135" s="228"/>
      <c r="R135" s="228"/>
      <c r="S135" s="228"/>
      <c r="T135" s="229"/>
      <c r="AT135" s="230" t="s">
        <v>196</v>
      </c>
      <c r="AU135" s="230" t="s">
        <v>89</v>
      </c>
      <c r="AV135" s="12" t="s">
        <v>24</v>
      </c>
      <c r="AW135" s="12" t="s">
        <v>42</v>
      </c>
      <c r="AX135" s="12" t="s">
        <v>79</v>
      </c>
      <c r="AY135" s="230" t="s">
        <v>185</v>
      </c>
    </row>
    <row r="136" spans="2:65" s="13" customFormat="1" ht="13.5">
      <c r="B136" s="231"/>
      <c r="C136" s="232"/>
      <c r="D136" s="217" t="s">
        <v>196</v>
      </c>
      <c r="E136" s="243" t="s">
        <v>35</v>
      </c>
      <c r="F136" s="244" t="s">
        <v>243</v>
      </c>
      <c r="G136" s="232"/>
      <c r="H136" s="245">
        <v>369.36</v>
      </c>
      <c r="I136" s="237"/>
      <c r="J136" s="232"/>
      <c r="K136" s="232"/>
      <c r="L136" s="238"/>
      <c r="M136" s="239"/>
      <c r="N136" s="240"/>
      <c r="O136" s="240"/>
      <c r="P136" s="240"/>
      <c r="Q136" s="240"/>
      <c r="R136" s="240"/>
      <c r="S136" s="240"/>
      <c r="T136" s="241"/>
      <c r="AT136" s="242" t="s">
        <v>196</v>
      </c>
      <c r="AU136" s="242" t="s">
        <v>89</v>
      </c>
      <c r="AV136" s="13" t="s">
        <v>89</v>
      </c>
      <c r="AW136" s="13" t="s">
        <v>42</v>
      </c>
      <c r="AX136" s="13" t="s">
        <v>79</v>
      </c>
      <c r="AY136" s="242" t="s">
        <v>185</v>
      </c>
    </row>
    <row r="137" spans="2:65" s="13" customFormat="1" ht="13.5">
      <c r="B137" s="231"/>
      <c r="C137" s="232"/>
      <c r="D137" s="217" t="s">
        <v>196</v>
      </c>
      <c r="E137" s="243" t="s">
        <v>35</v>
      </c>
      <c r="F137" s="244" t="s">
        <v>244</v>
      </c>
      <c r="G137" s="232"/>
      <c r="H137" s="245">
        <v>27.84</v>
      </c>
      <c r="I137" s="237"/>
      <c r="J137" s="232"/>
      <c r="K137" s="232"/>
      <c r="L137" s="238"/>
      <c r="M137" s="239"/>
      <c r="N137" s="240"/>
      <c r="O137" s="240"/>
      <c r="P137" s="240"/>
      <c r="Q137" s="240"/>
      <c r="R137" s="240"/>
      <c r="S137" s="240"/>
      <c r="T137" s="241"/>
      <c r="AT137" s="242" t="s">
        <v>196</v>
      </c>
      <c r="AU137" s="242" t="s">
        <v>89</v>
      </c>
      <c r="AV137" s="13" t="s">
        <v>89</v>
      </c>
      <c r="AW137" s="13" t="s">
        <v>42</v>
      </c>
      <c r="AX137" s="13" t="s">
        <v>79</v>
      </c>
      <c r="AY137" s="242" t="s">
        <v>185</v>
      </c>
    </row>
    <row r="138" spans="2:65" s="14" customFormat="1" ht="13.5">
      <c r="B138" s="246"/>
      <c r="C138" s="247"/>
      <c r="D138" s="233" t="s">
        <v>196</v>
      </c>
      <c r="E138" s="248" t="s">
        <v>35</v>
      </c>
      <c r="F138" s="249" t="s">
        <v>208</v>
      </c>
      <c r="G138" s="247"/>
      <c r="H138" s="250">
        <v>397.2</v>
      </c>
      <c r="I138" s="251"/>
      <c r="J138" s="247"/>
      <c r="K138" s="247"/>
      <c r="L138" s="252"/>
      <c r="M138" s="253"/>
      <c r="N138" s="254"/>
      <c r="O138" s="254"/>
      <c r="P138" s="254"/>
      <c r="Q138" s="254"/>
      <c r="R138" s="254"/>
      <c r="S138" s="254"/>
      <c r="T138" s="255"/>
      <c r="AT138" s="256" t="s">
        <v>196</v>
      </c>
      <c r="AU138" s="256" t="s">
        <v>89</v>
      </c>
      <c r="AV138" s="14" t="s">
        <v>192</v>
      </c>
      <c r="AW138" s="14" t="s">
        <v>42</v>
      </c>
      <c r="AX138" s="14" t="s">
        <v>24</v>
      </c>
      <c r="AY138" s="256" t="s">
        <v>185</v>
      </c>
    </row>
    <row r="139" spans="2:65" s="1" customFormat="1" ht="22.5" customHeight="1">
      <c r="B139" s="44"/>
      <c r="C139" s="257" t="s">
        <v>245</v>
      </c>
      <c r="D139" s="257" t="s">
        <v>246</v>
      </c>
      <c r="E139" s="258" t="s">
        <v>247</v>
      </c>
      <c r="F139" s="259" t="s">
        <v>248</v>
      </c>
      <c r="G139" s="260" t="s">
        <v>239</v>
      </c>
      <c r="H139" s="261">
        <v>456.78</v>
      </c>
      <c r="I139" s="262"/>
      <c r="J139" s="263">
        <f>ROUND(I139*H139,2)</f>
        <v>0</v>
      </c>
      <c r="K139" s="259" t="s">
        <v>191</v>
      </c>
      <c r="L139" s="264"/>
      <c r="M139" s="265" t="s">
        <v>35</v>
      </c>
      <c r="N139" s="266" t="s">
        <v>50</v>
      </c>
      <c r="O139" s="45"/>
      <c r="P139" s="214">
        <f>O139*H139</f>
        <v>0</v>
      </c>
      <c r="Q139" s="214">
        <v>5.0000000000000001E-4</v>
      </c>
      <c r="R139" s="214">
        <f>Q139*H139</f>
        <v>0.22838999999999998</v>
      </c>
      <c r="S139" s="214">
        <v>0</v>
      </c>
      <c r="T139" s="215">
        <f>S139*H139</f>
        <v>0</v>
      </c>
      <c r="AR139" s="26" t="s">
        <v>245</v>
      </c>
      <c r="AT139" s="26" t="s">
        <v>246</v>
      </c>
      <c r="AU139" s="26" t="s">
        <v>89</v>
      </c>
      <c r="AY139" s="26" t="s">
        <v>185</v>
      </c>
      <c r="BE139" s="216">
        <f>IF(N139="základní",J139,0)</f>
        <v>0</v>
      </c>
      <c r="BF139" s="216">
        <f>IF(N139="snížená",J139,0)</f>
        <v>0</v>
      </c>
      <c r="BG139" s="216">
        <f>IF(N139="zákl. přenesená",J139,0)</f>
        <v>0</v>
      </c>
      <c r="BH139" s="216">
        <f>IF(N139="sníž. přenesená",J139,0)</f>
        <v>0</v>
      </c>
      <c r="BI139" s="216">
        <f>IF(N139="nulová",J139,0)</f>
        <v>0</v>
      </c>
      <c r="BJ139" s="26" t="s">
        <v>24</v>
      </c>
      <c r="BK139" s="216">
        <f>ROUND(I139*H139,2)</f>
        <v>0</v>
      </c>
      <c r="BL139" s="26" t="s">
        <v>192</v>
      </c>
      <c r="BM139" s="26" t="s">
        <v>249</v>
      </c>
    </row>
    <row r="140" spans="2:65" s="1" customFormat="1" ht="40.5">
      <c r="B140" s="44"/>
      <c r="C140" s="66"/>
      <c r="D140" s="217" t="s">
        <v>250</v>
      </c>
      <c r="E140" s="66"/>
      <c r="F140" s="218" t="s">
        <v>251</v>
      </c>
      <c r="G140" s="66"/>
      <c r="H140" s="66"/>
      <c r="I140" s="175"/>
      <c r="J140" s="66"/>
      <c r="K140" s="66"/>
      <c r="L140" s="64"/>
      <c r="M140" s="219"/>
      <c r="N140" s="45"/>
      <c r="O140" s="45"/>
      <c r="P140" s="45"/>
      <c r="Q140" s="45"/>
      <c r="R140" s="45"/>
      <c r="S140" s="45"/>
      <c r="T140" s="81"/>
      <c r="AT140" s="26" t="s">
        <v>250</v>
      </c>
      <c r="AU140" s="26" t="s">
        <v>89</v>
      </c>
    </row>
    <row r="141" spans="2:65" s="13" customFormat="1" ht="13.5">
      <c r="B141" s="231"/>
      <c r="C141" s="232"/>
      <c r="D141" s="233" t="s">
        <v>196</v>
      </c>
      <c r="E141" s="232"/>
      <c r="F141" s="235" t="s">
        <v>252</v>
      </c>
      <c r="G141" s="232"/>
      <c r="H141" s="236">
        <v>456.78</v>
      </c>
      <c r="I141" s="237"/>
      <c r="J141" s="232"/>
      <c r="K141" s="232"/>
      <c r="L141" s="238"/>
      <c r="M141" s="239"/>
      <c r="N141" s="240"/>
      <c r="O141" s="240"/>
      <c r="P141" s="240"/>
      <c r="Q141" s="240"/>
      <c r="R141" s="240"/>
      <c r="S141" s="240"/>
      <c r="T141" s="241"/>
      <c r="AT141" s="242" t="s">
        <v>196</v>
      </c>
      <c r="AU141" s="242" t="s">
        <v>89</v>
      </c>
      <c r="AV141" s="13" t="s">
        <v>89</v>
      </c>
      <c r="AW141" s="13" t="s">
        <v>6</v>
      </c>
      <c r="AX141" s="13" t="s">
        <v>24</v>
      </c>
      <c r="AY141" s="242" t="s">
        <v>185</v>
      </c>
    </row>
    <row r="142" spans="2:65" s="1" customFormat="1" ht="31.5" customHeight="1">
      <c r="B142" s="44"/>
      <c r="C142" s="205" t="s">
        <v>253</v>
      </c>
      <c r="D142" s="205" t="s">
        <v>187</v>
      </c>
      <c r="E142" s="206" t="s">
        <v>254</v>
      </c>
      <c r="F142" s="207" t="s">
        <v>255</v>
      </c>
      <c r="G142" s="208" t="s">
        <v>201</v>
      </c>
      <c r="H142" s="209">
        <v>11.916</v>
      </c>
      <c r="I142" s="210"/>
      <c r="J142" s="211">
        <f>ROUND(I142*H142,2)</f>
        <v>0</v>
      </c>
      <c r="K142" s="207" t="s">
        <v>191</v>
      </c>
      <c r="L142" s="64"/>
      <c r="M142" s="212" t="s">
        <v>35</v>
      </c>
      <c r="N142" s="213" t="s">
        <v>50</v>
      </c>
      <c r="O142" s="45"/>
      <c r="P142" s="214">
        <f>O142*H142</f>
        <v>0</v>
      </c>
      <c r="Q142" s="214">
        <v>1.98</v>
      </c>
      <c r="R142" s="214">
        <f>Q142*H142</f>
        <v>23.593679999999999</v>
      </c>
      <c r="S142" s="214">
        <v>0</v>
      </c>
      <c r="T142" s="215">
        <f>S142*H142</f>
        <v>0</v>
      </c>
      <c r="AR142" s="26" t="s">
        <v>192</v>
      </c>
      <c r="AT142" s="26" t="s">
        <v>187</v>
      </c>
      <c r="AU142" s="26" t="s">
        <v>89</v>
      </c>
      <c r="AY142" s="26" t="s">
        <v>185</v>
      </c>
      <c r="BE142" s="216">
        <f>IF(N142="základní",J142,0)</f>
        <v>0</v>
      </c>
      <c r="BF142" s="216">
        <f>IF(N142="snížená",J142,0)</f>
        <v>0</v>
      </c>
      <c r="BG142" s="216">
        <f>IF(N142="zákl. přenesená",J142,0)</f>
        <v>0</v>
      </c>
      <c r="BH142" s="216">
        <f>IF(N142="sníž. přenesená",J142,0)</f>
        <v>0</v>
      </c>
      <c r="BI142" s="216">
        <f>IF(N142="nulová",J142,0)</f>
        <v>0</v>
      </c>
      <c r="BJ142" s="26" t="s">
        <v>24</v>
      </c>
      <c r="BK142" s="216">
        <f>ROUND(I142*H142,2)</f>
        <v>0</v>
      </c>
      <c r="BL142" s="26" t="s">
        <v>192</v>
      </c>
      <c r="BM142" s="26" t="s">
        <v>256</v>
      </c>
    </row>
    <row r="143" spans="2:65" s="1" customFormat="1" ht="54">
      <c r="B143" s="44"/>
      <c r="C143" s="66"/>
      <c r="D143" s="217" t="s">
        <v>194</v>
      </c>
      <c r="E143" s="66"/>
      <c r="F143" s="218" t="s">
        <v>257</v>
      </c>
      <c r="G143" s="66"/>
      <c r="H143" s="66"/>
      <c r="I143" s="175"/>
      <c r="J143" s="66"/>
      <c r="K143" s="66"/>
      <c r="L143" s="64"/>
      <c r="M143" s="219"/>
      <c r="N143" s="45"/>
      <c r="O143" s="45"/>
      <c r="P143" s="45"/>
      <c r="Q143" s="45"/>
      <c r="R143" s="45"/>
      <c r="S143" s="45"/>
      <c r="T143" s="81"/>
      <c r="AT143" s="26" t="s">
        <v>194</v>
      </c>
      <c r="AU143" s="26" t="s">
        <v>89</v>
      </c>
    </row>
    <row r="144" spans="2:65" s="12" customFormat="1" ht="13.5">
      <c r="B144" s="220"/>
      <c r="C144" s="221"/>
      <c r="D144" s="217" t="s">
        <v>196</v>
      </c>
      <c r="E144" s="222" t="s">
        <v>35</v>
      </c>
      <c r="F144" s="223" t="s">
        <v>242</v>
      </c>
      <c r="G144" s="221"/>
      <c r="H144" s="224" t="s">
        <v>35</v>
      </c>
      <c r="I144" s="225"/>
      <c r="J144" s="221"/>
      <c r="K144" s="221"/>
      <c r="L144" s="226"/>
      <c r="M144" s="227"/>
      <c r="N144" s="228"/>
      <c r="O144" s="228"/>
      <c r="P144" s="228"/>
      <c r="Q144" s="228"/>
      <c r="R144" s="228"/>
      <c r="S144" s="228"/>
      <c r="T144" s="229"/>
      <c r="AT144" s="230" t="s">
        <v>196</v>
      </c>
      <c r="AU144" s="230" t="s">
        <v>89</v>
      </c>
      <c r="AV144" s="12" t="s">
        <v>24</v>
      </c>
      <c r="AW144" s="12" t="s">
        <v>42</v>
      </c>
      <c r="AX144" s="12" t="s">
        <v>79</v>
      </c>
      <c r="AY144" s="230" t="s">
        <v>185</v>
      </c>
    </row>
    <row r="145" spans="2:65" s="13" customFormat="1" ht="13.5">
      <c r="B145" s="231"/>
      <c r="C145" s="232"/>
      <c r="D145" s="217" t="s">
        <v>196</v>
      </c>
      <c r="E145" s="243" t="s">
        <v>35</v>
      </c>
      <c r="F145" s="244" t="s">
        <v>258</v>
      </c>
      <c r="G145" s="232"/>
      <c r="H145" s="245">
        <v>11.081</v>
      </c>
      <c r="I145" s="237"/>
      <c r="J145" s="232"/>
      <c r="K145" s="232"/>
      <c r="L145" s="238"/>
      <c r="M145" s="239"/>
      <c r="N145" s="240"/>
      <c r="O145" s="240"/>
      <c r="P145" s="240"/>
      <c r="Q145" s="240"/>
      <c r="R145" s="240"/>
      <c r="S145" s="240"/>
      <c r="T145" s="241"/>
      <c r="AT145" s="242" t="s">
        <v>196</v>
      </c>
      <c r="AU145" s="242" t="s">
        <v>89</v>
      </c>
      <c r="AV145" s="13" t="s">
        <v>89</v>
      </c>
      <c r="AW145" s="13" t="s">
        <v>42</v>
      </c>
      <c r="AX145" s="13" t="s">
        <v>79</v>
      </c>
      <c r="AY145" s="242" t="s">
        <v>185</v>
      </c>
    </row>
    <row r="146" spans="2:65" s="13" customFormat="1" ht="13.5">
      <c r="B146" s="231"/>
      <c r="C146" s="232"/>
      <c r="D146" s="217" t="s">
        <v>196</v>
      </c>
      <c r="E146" s="243" t="s">
        <v>35</v>
      </c>
      <c r="F146" s="244" t="s">
        <v>259</v>
      </c>
      <c r="G146" s="232"/>
      <c r="H146" s="245">
        <v>0.83499999999999996</v>
      </c>
      <c r="I146" s="237"/>
      <c r="J146" s="232"/>
      <c r="K146" s="232"/>
      <c r="L146" s="238"/>
      <c r="M146" s="239"/>
      <c r="N146" s="240"/>
      <c r="O146" s="240"/>
      <c r="P146" s="240"/>
      <c r="Q146" s="240"/>
      <c r="R146" s="240"/>
      <c r="S146" s="240"/>
      <c r="T146" s="241"/>
      <c r="AT146" s="242" t="s">
        <v>196</v>
      </c>
      <c r="AU146" s="242" t="s">
        <v>89</v>
      </c>
      <c r="AV146" s="13" t="s">
        <v>89</v>
      </c>
      <c r="AW146" s="13" t="s">
        <v>42</v>
      </c>
      <c r="AX146" s="13" t="s">
        <v>79</v>
      </c>
      <c r="AY146" s="242" t="s">
        <v>185</v>
      </c>
    </row>
    <row r="147" spans="2:65" s="14" customFormat="1" ht="13.5">
      <c r="B147" s="246"/>
      <c r="C147" s="247"/>
      <c r="D147" s="233" t="s">
        <v>196</v>
      </c>
      <c r="E147" s="248" t="s">
        <v>35</v>
      </c>
      <c r="F147" s="249" t="s">
        <v>208</v>
      </c>
      <c r="G147" s="247"/>
      <c r="H147" s="250">
        <v>11.916</v>
      </c>
      <c r="I147" s="251"/>
      <c r="J147" s="247"/>
      <c r="K147" s="247"/>
      <c r="L147" s="252"/>
      <c r="M147" s="253"/>
      <c r="N147" s="254"/>
      <c r="O147" s="254"/>
      <c r="P147" s="254"/>
      <c r="Q147" s="254"/>
      <c r="R147" s="254"/>
      <c r="S147" s="254"/>
      <c r="T147" s="255"/>
      <c r="AT147" s="256" t="s">
        <v>196</v>
      </c>
      <c r="AU147" s="256" t="s">
        <v>89</v>
      </c>
      <c r="AV147" s="14" t="s">
        <v>192</v>
      </c>
      <c r="AW147" s="14" t="s">
        <v>42</v>
      </c>
      <c r="AX147" s="14" t="s">
        <v>24</v>
      </c>
      <c r="AY147" s="256" t="s">
        <v>185</v>
      </c>
    </row>
    <row r="148" spans="2:65" s="1" customFormat="1" ht="31.5" customHeight="1">
      <c r="B148" s="44"/>
      <c r="C148" s="205" t="s">
        <v>29</v>
      </c>
      <c r="D148" s="205" t="s">
        <v>187</v>
      </c>
      <c r="E148" s="206" t="s">
        <v>260</v>
      </c>
      <c r="F148" s="207" t="s">
        <v>261</v>
      </c>
      <c r="G148" s="208" t="s">
        <v>201</v>
      </c>
      <c r="H148" s="209">
        <v>79.44</v>
      </c>
      <c r="I148" s="210"/>
      <c r="J148" s="211">
        <f>ROUND(I148*H148,2)</f>
        <v>0</v>
      </c>
      <c r="K148" s="207" t="s">
        <v>191</v>
      </c>
      <c r="L148" s="64"/>
      <c r="M148" s="212" t="s">
        <v>35</v>
      </c>
      <c r="N148" s="213" t="s">
        <v>50</v>
      </c>
      <c r="O148" s="45"/>
      <c r="P148" s="214">
        <f>O148*H148</f>
        <v>0</v>
      </c>
      <c r="Q148" s="214">
        <v>1.98</v>
      </c>
      <c r="R148" s="214">
        <f>Q148*H148</f>
        <v>157.2912</v>
      </c>
      <c r="S148" s="214">
        <v>0</v>
      </c>
      <c r="T148" s="215">
        <f>S148*H148</f>
        <v>0</v>
      </c>
      <c r="AR148" s="26" t="s">
        <v>192</v>
      </c>
      <c r="AT148" s="26" t="s">
        <v>187</v>
      </c>
      <c r="AU148" s="26" t="s">
        <v>89</v>
      </c>
      <c r="AY148" s="26" t="s">
        <v>185</v>
      </c>
      <c r="BE148" s="216">
        <f>IF(N148="základní",J148,0)</f>
        <v>0</v>
      </c>
      <c r="BF148" s="216">
        <f>IF(N148="snížená",J148,0)</f>
        <v>0</v>
      </c>
      <c r="BG148" s="216">
        <f>IF(N148="zákl. přenesená",J148,0)</f>
        <v>0</v>
      </c>
      <c r="BH148" s="216">
        <f>IF(N148="sníž. přenesená",J148,0)</f>
        <v>0</v>
      </c>
      <c r="BI148" s="216">
        <f>IF(N148="nulová",J148,0)</f>
        <v>0</v>
      </c>
      <c r="BJ148" s="26" t="s">
        <v>24</v>
      </c>
      <c r="BK148" s="216">
        <f>ROUND(I148*H148,2)</f>
        <v>0</v>
      </c>
      <c r="BL148" s="26" t="s">
        <v>192</v>
      </c>
      <c r="BM148" s="26" t="s">
        <v>262</v>
      </c>
    </row>
    <row r="149" spans="2:65" s="1" customFormat="1" ht="54">
      <c r="B149" s="44"/>
      <c r="C149" s="66"/>
      <c r="D149" s="217" t="s">
        <v>194</v>
      </c>
      <c r="E149" s="66"/>
      <c r="F149" s="218" t="s">
        <v>257</v>
      </c>
      <c r="G149" s="66"/>
      <c r="H149" s="66"/>
      <c r="I149" s="175"/>
      <c r="J149" s="66"/>
      <c r="K149" s="66"/>
      <c r="L149" s="64"/>
      <c r="M149" s="219"/>
      <c r="N149" s="45"/>
      <c r="O149" s="45"/>
      <c r="P149" s="45"/>
      <c r="Q149" s="45"/>
      <c r="R149" s="45"/>
      <c r="S149" s="45"/>
      <c r="T149" s="81"/>
      <c r="AT149" s="26" t="s">
        <v>194</v>
      </c>
      <c r="AU149" s="26" t="s">
        <v>89</v>
      </c>
    </row>
    <row r="150" spans="2:65" s="12" customFormat="1" ht="13.5">
      <c r="B150" s="220"/>
      <c r="C150" s="221"/>
      <c r="D150" s="217" t="s">
        <v>196</v>
      </c>
      <c r="E150" s="222" t="s">
        <v>35</v>
      </c>
      <c r="F150" s="223" t="s">
        <v>242</v>
      </c>
      <c r="G150" s="221"/>
      <c r="H150" s="224" t="s">
        <v>35</v>
      </c>
      <c r="I150" s="225"/>
      <c r="J150" s="221"/>
      <c r="K150" s="221"/>
      <c r="L150" s="226"/>
      <c r="M150" s="227"/>
      <c r="N150" s="228"/>
      <c r="O150" s="228"/>
      <c r="P150" s="228"/>
      <c r="Q150" s="228"/>
      <c r="R150" s="228"/>
      <c r="S150" s="228"/>
      <c r="T150" s="229"/>
      <c r="AT150" s="230" t="s">
        <v>196</v>
      </c>
      <c r="AU150" s="230" t="s">
        <v>89</v>
      </c>
      <c r="AV150" s="12" t="s">
        <v>24</v>
      </c>
      <c r="AW150" s="12" t="s">
        <v>42</v>
      </c>
      <c r="AX150" s="12" t="s">
        <v>79</v>
      </c>
      <c r="AY150" s="230" t="s">
        <v>185</v>
      </c>
    </row>
    <row r="151" spans="2:65" s="13" customFormat="1" ht="13.5">
      <c r="B151" s="231"/>
      <c r="C151" s="232"/>
      <c r="D151" s="217" t="s">
        <v>196</v>
      </c>
      <c r="E151" s="243" t="s">
        <v>35</v>
      </c>
      <c r="F151" s="244" t="s">
        <v>263</v>
      </c>
      <c r="G151" s="232"/>
      <c r="H151" s="245">
        <v>73.872</v>
      </c>
      <c r="I151" s="237"/>
      <c r="J151" s="232"/>
      <c r="K151" s="232"/>
      <c r="L151" s="238"/>
      <c r="M151" s="239"/>
      <c r="N151" s="240"/>
      <c r="O151" s="240"/>
      <c r="P151" s="240"/>
      <c r="Q151" s="240"/>
      <c r="R151" s="240"/>
      <c r="S151" s="240"/>
      <c r="T151" s="241"/>
      <c r="AT151" s="242" t="s">
        <v>196</v>
      </c>
      <c r="AU151" s="242" t="s">
        <v>89</v>
      </c>
      <c r="AV151" s="13" t="s">
        <v>89</v>
      </c>
      <c r="AW151" s="13" t="s">
        <v>42</v>
      </c>
      <c r="AX151" s="13" t="s">
        <v>79</v>
      </c>
      <c r="AY151" s="242" t="s">
        <v>185</v>
      </c>
    </row>
    <row r="152" spans="2:65" s="13" customFormat="1" ht="13.5">
      <c r="B152" s="231"/>
      <c r="C152" s="232"/>
      <c r="D152" s="217" t="s">
        <v>196</v>
      </c>
      <c r="E152" s="243" t="s">
        <v>35</v>
      </c>
      <c r="F152" s="244" t="s">
        <v>264</v>
      </c>
      <c r="G152" s="232"/>
      <c r="H152" s="245">
        <v>5.5679999999999996</v>
      </c>
      <c r="I152" s="237"/>
      <c r="J152" s="232"/>
      <c r="K152" s="232"/>
      <c r="L152" s="238"/>
      <c r="M152" s="239"/>
      <c r="N152" s="240"/>
      <c r="O152" s="240"/>
      <c r="P152" s="240"/>
      <c r="Q152" s="240"/>
      <c r="R152" s="240"/>
      <c r="S152" s="240"/>
      <c r="T152" s="241"/>
      <c r="AT152" s="242" t="s">
        <v>196</v>
      </c>
      <c r="AU152" s="242" t="s">
        <v>89</v>
      </c>
      <c r="AV152" s="13" t="s">
        <v>89</v>
      </c>
      <c r="AW152" s="13" t="s">
        <v>42</v>
      </c>
      <c r="AX152" s="13" t="s">
        <v>79</v>
      </c>
      <c r="AY152" s="242" t="s">
        <v>185</v>
      </c>
    </row>
    <row r="153" spans="2:65" s="14" customFormat="1" ht="13.5">
      <c r="B153" s="246"/>
      <c r="C153" s="247"/>
      <c r="D153" s="233" t="s">
        <v>196</v>
      </c>
      <c r="E153" s="248" t="s">
        <v>35</v>
      </c>
      <c r="F153" s="249" t="s">
        <v>208</v>
      </c>
      <c r="G153" s="247"/>
      <c r="H153" s="250">
        <v>79.44</v>
      </c>
      <c r="I153" s="251"/>
      <c r="J153" s="247"/>
      <c r="K153" s="247"/>
      <c r="L153" s="252"/>
      <c r="M153" s="253"/>
      <c r="N153" s="254"/>
      <c r="O153" s="254"/>
      <c r="P153" s="254"/>
      <c r="Q153" s="254"/>
      <c r="R153" s="254"/>
      <c r="S153" s="254"/>
      <c r="T153" s="255"/>
      <c r="AT153" s="256" t="s">
        <v>196</v>
      </c>
      <c r="AU153" s="256" t="s">
        <v>89</v>
      </c>
      <c r="AV153" s="14" t="s">
        <v>192</v>
      </c>
      <c r="AW153" s="14" t="s">
        <v>42</v>
      </c>
      <c r="AX153" s="14" t="s">
        <v>24</v>
      </c>
      <c r="AY153" s="256" t="s">
        <v>185</v>
      </c>
    </row>
    <row r="154" spans="2:65" s="1" customFormat="1" ht="22.5" customHeight="1">
      <c r="B154" s="44"/>
      <c r="C154" s="205" t="s">
        <v>265</v>
      </c>
      <c r="D154" s="205" t="s">
        <v>187</v>
      </c>
      <c r="E154" s="206" t="s">
        <v>266</v>
      </c>
      <c r="F154" s="207" t="s">
        <v>267</v>
      </c>
      <c r="G154" s="208" t="s">
        <v>231</v>
      </c>
      <c r="H154" s="209">
        <v>2.141</v>
      </c>
      <c r="I154" s="210"/>
      <c r="J154" s="211">
        <f>ROUND(I154*H154,2)</f>
        <v>0</v>
      </c>
      <c r="K154" s="207" t="s">
        <v>191</v>
      </c>
      <c r="L154" s="64"/>
      <c r="M154" s="212" t="s">
        <v>35</v>
      </c>
      <c r="N154" s="213" t="s">
        <v>50</v>
      </c>
      <c r="O154" s="45"/>
      <c r="P154" s="214">
        <f>O154*H154</f>
        <v>0</v>
      </c>
      <c r="Q154" s="214">
        <v>1.0530555952</v>
      </c>
      <c r="R154" s="214">
        <f>Q154*H154</f>
        <v>2.2545920293232</v>
      </c>
      <c r="S154" s="214">
        <v>0</v>
      </c>
      <c r="T154" s="215">
        <f>S154*H154</f>
        <v>0</v>
      </c>
      <c r="AR154" s="26" t="s">
        <v>192</v>
      </c>
      <c r="AT154" s="26" t="s">
        <v>187</v>
      </c>
      <c r="AU154" s="26" t="s">
        <v>89</v>
      </c>
      <c r="AY154" s="26" t="s">
        <v>185</v>
      </c>
      <c r="BE154" s="216">
        <f>IF(N154="základní",J154,0)</f>
        <v>0</v>
      </c>
      <c r="BF154" s="216">
        <f>IF(N154="snížená",J154,0)</f>
        <v>0</v>
      </c>
      <c r="BG154" s="216">
        <f>IF(N154="zákl. přenesená",J154,0)</f>
        <v>0</v>
      </c>
      <c r="BH154" s="216">
        <f>IF(N154="sníž. přenesená",J154,0)</f>
        <v>0</v>
      </c>
      <c r="BI154" s="216">
        <f>IF(N154="nulová",J154,0)</f>
        <v>0</v>
      </c>
      <c r="BJ154" s="26" t="s">
        <v>24</v>
      </c>
      <c r="BK154" s="216">
        <f>ROUND(I154*H154,2)</f>
        <v>0</v>
      </c>
      <c r="BL154" s="26" t="s">
        <v>192</v>
      </c>
      <c r="BM154" s="26" t="s">
        <v>268</v>
      </c>
    </row>
    <row r="155" spans="2:65" s="1" customFormat="1" ht="27">
      <c r="B155" s="44"/>
      <c r="C155" s="66"/>
      <c r="D155" s="217" t="s">
        <v>194</v>
      </c>
      <c r="E155" s="66"/>
      <c r="F155" s="218" t="s">
        <v>269</v>
      </c>
      <c r="G155" s="66"/>
      <c r="H155" s="66"/>
      <c r="I155" s="175"/>
      <c r="J155" s="66"/>
      <c r="K155" s="66"/>
      <c r="L155" s="64"/>
      <c r="M155" s="219"/>
      <c r="N155" s="45"/>
      <c r="O155" s="45"/>
      <c r="P155" s="45"/>
      <c r="Q155" s="45"/>
      <c r="R155" s="45"/>
      <c r="S155" s="45"/>
      <c r="T155" s="81"/>
      <c r="AT155" s="26" t="s">
        <v>194</v>
      </c>
      <c r="AU155" s="26" t="s">
        <v>89</v>
      </c>
    </row>
    <row r="156" spans="2:65" s="12" customFormat="1" ht="13.5">
      <c r="B156" s="220"/>
      <c r="C156" s="221"/>
      <c r="D156" s="217" t="s">
        <v>196</v>
      </c>
      <c r="E156" s="222" t="s">
        <v>35</v>
      </c>
      <c r="F156" s="223" t="s">
        <v>270</v>
      </c>
      <c r="G156" s="221"/>
      <c r="H156" s="224" t="s">
        <v>35</v>
      </c>
      <c r="I156" s="225"/>
      <c r="J156" s="221"/>
      <c r="K156" s="221"/>
      <c r="L156" s="226"/>
      <c r="M156" s="227"/>
      <c r="N156" s="228"/>
      <c r="O156" s="228"/>
      <c r="P156" s="228"/>
      <c r="Q156" s="228"/>
      <c r="R156" s="228"/>
      <c r="S156" s="228"/>
      <c r="T156" s="229"/>
      <c r="AT156" s="230" t="s">
        <v>196</v>
      </c>
      <c r="AU156" s="230" t="s">
        <v>89</v>
      </c>
      <c r="AV156" s="12" t="s">
        <v>24</v>
      </c>
      <c r="AW156" s="12" t="s">
        <v>42</v>
      </c>
      <c r="AX156" s="12" t="s">
        <v>79</v>
      </c>
      <c r="AY156" s="230" t="s">
        <v>185</v>
      </c>
    </row>
    <row r="157" spans="2:65" s="12" customFormat="1" ht="13.5">
      <c r="B157" s="220"/>
      <c r="C157" s="221"/>
      <c r="D157" s="217" t="s">
        <v>196</v>
      </c>
      <c r="E157" s="222" t="s">
        <v>35</v>
      </c>
      <c r="F157" s="223" t="s">
        <v>242</v>
      </c>
      <c r="G157" s="221"/>
      <c r="H157" s="224" t="s">
        <v>35</v>
      </c>
      <c r="I157" s="225"/>
      <c r="J157" s="221"/>
      <c r="K157" s="221"/>
      <c r="L157" s="226"/>
      <c r="M157" s="227"/>
      <c r="N157" s="228"/>
      <c r="O157" s="228"/>
      <c r="P157" s="228"/>
      <c r="Q157" s="228"/>
      <c r="R157" s="228"/>
      <c r="S157" s="228"/>
      <c r="T157" s="229"/>
      <c r="AT157" s="230" t="s">
        <v>196</v>
      </c>
      <c r="AU157" s="230" t="s">
        <v>89</v>
      </c>
      <c r="AV157" s="12" t="s">
        <v>24</v>
      </c>
      <c r="AW157" s="12" t="s">
        <v>42</v>
      </c>
      <c r="AX157" s="12" t="s">
        <v>79</v>
      </c>
      <c r="AY157" s="230" t="s">
        <v>185</v>
      </c>
    </row>
    <row r="158" spans="2:65" s="13" customFormat="1" ht="13.5">
      <c r="B158" s="231"/>
      <c r="C158" s="232"/>
      <c r="D158" s="217" t="s">
        <v>196</v>
      </c>
      <c r="E158" s="243" t="s">
        <v>35</v>
      </c>
      <c r="F158" s="244" t="s">
        <v>271</v>
      </c>
      <c r="G158" s="232"/>
      <c r="H158" s="245">
        <v>1.9910000000000001</v>
      </c>
      <c r="I158" s="237"/>
      <c r="J158" s="232"/>
      <c r="K158" s="232"/>
      <c r="L158" s="238"/>
      <c r="M158" s="239"/>
      <c r="N158" s="240"/>
      <c r="O158" s="240"/>
      <c r="P158" s="240"/>
      <c r="Q158" s="240"/>
      <c r="R158" s="240"/>
      <c r="S158" s="240"/>
      <c r="T158" s="241"/>
      <c r="AT158" s="242" t="s">
        <v>196</v>
      </c>
      <c r="AU158" s="242" t="s">
        <v>89</v>
      </c>
      <c r="AV158" s="13" t="s">
        <v>89</v>
      </c>
      <c r="AW158" s="13" t="s">
        <v>42</v>
      </c>
      <c r="AX158" s="13" t="s">
        <v>79</v>
      </c>
      <c r="AY158" s="242" t="s">
        <v>185</v>
      </c>
    </row>
    <row r="159" spans="2:65" s="13" customFormat="1" ht="13.5">
      <c r="B159" s="231"/>
      <c r="C159" s="232"/>
      <c r="D159" s="217" t="s">
        <v>196</v>
      </c>
      <c r="E159" s="243" t="s">
        <v>35</v>
      </c>
      <c r="F159" s="244" t="s">
        <v>272</v>
      </c>
      <c r="G159" s="232"/>
      <c r="H159" s="245">
        <v>0.15</v>
      </c>
      <c r="I159" s="237"/>
      <c r="J159" s="232"/>
      <c r="K159" s="232"/>
      <c r="L159" s="238"/>
      <c r="M159" s="239"/>
      <c r="N159" s="240"/>
      <c r="O159" s="240"/>
      <c r="P159" s="240"/>
      <c r="Q159" s="240"/>
      <c r="R159" s="240"/>
      <c r="S159" s="240"/>
      <c r="T159" s="241"/>
      <c r="AT159" s="242" t="s">
        <v>196</v>
      </c>
      <c r="AU159" s="242" t="s">
        <v>89</v>
      </c>
      <c r="AV159" s="13" t="s">
        <v>89</v>
      </c>
      <c r="AW159" s="13" t="s">
        <v>42</v>
      </c>
      <c r="AX159" s="13" t="s">
        <v>79</v>
      </c>
      <c r="AY159" s="242" t="s">
        <v>185</v>
      </c>
    </row>
    <row r="160" spans="2:65" s="14" customFormat="1" ht="13.5">
      <c r="B160" s="246"/>
      <c r="C160" s="247"/>
      <c r="D160" s="233" t="s">
        <v>196</v>
      </c>
      <c r="E160" s="248" t="s">
        <v>35</v>
      </c>
      <c r="F160" s="249" t="s">
        <v>208</v>
      </c>
      <c r="G160" s="247"/>
      <c r="H160" s="250">
        <v>2.141</v>
      </c>
      <c r="I160" s="251"/>
      <c r="J160" s="247"/>
      <c r="K160" s="247"/>
      <c r="L160" s="252"/>
      <c r="M160" s="253"/>
      <c r="N160" s="254"/>
      <c r="O160" s="254"/>
      <c r="P160" s="254"/>
      <c r="Q160" s="254"/>
      <c r="R160" s="254"/>
      <c r="S160" s="254"/>
      <c r="T160" s="255"/>
      <c r="AT160" s="256" t="s">
        <v>196</v>
      </c>
      <c r="AU160" s="256" t="s">
        <v>89</v>
      </c>
      <c r="AV160" s="14" t="s">
        <v>192</v>
      </c>
      <c r="AW160" s="14" t="s">
        <v>42</v>
      </c>
      <c r="AX160" s="14" t="s">
        <v>24</v>
      </c>
      <c r="AY160" s="256" t="s">
        <v>185</v>
      </c>
    </row>
    <row r="161" spans="2:65" s="1" customFormat="1" ht="31.5" customHeight="1">
      <c r="B161" s="44"/>
      <c r="C161" s="205" t="s">
        <v>273</v>
      </c>
      <c r="D161" s="205" t="s">
        <v>187</v>
      </c>
      <c r="E161" s="206" t="s">
        <v>274</v>
      </c>
      <c r="F161" s="207" t="s">
        <v>275</v>
      </c>
      <c r="G161" s="208" t="s">
        <v>201</v>
      </c>
      <c r="H161" s="209">
        <v>59.58</v>
      </c>
      <c r="I161" s="210"/>
      <c r="J161" s="211">
        <f>ROUND(I161*H161,2)</f>
        <v>0</v>
      </c>
      <c r="K161" s="207" t="s">
        <v>191</v>
      </c>
      <c r="L161" s="64"/>
      <c r="M161" s="212" t="s">
        <v>35</v>
      </c>
      <c r="N161" s="213" t="s">
        <v>50</v>
      </c>
      <c r="O161" s="45"/>
      <c r="P161" s="214">
        <f>O161*H161</f>
        <v>0</v>
      </c>
      <c r="Q161" s="214">
        <v>2.4532922039999998</v>
      </c>
      <c r="R161" s="214">
        <f>Q161*H161</f>
        <v>146.16714951431999</v>
      </c>
      <c r="S161" s="214">
        <v>0</v>
      </c>
      <c r="T161" s="215">
        <f>S161*H161</f>
        <v>0</v>
      </c>
      <c r="AR161" s="26" t="s">
        <v>192</v>
      </c>
      <c r="AT161" s="26" t="s">
        <v>187</v>
      </c>
      <c r="AU161" s="26" t="s">
        <v>89</v>
      </c>
      <c r="AY161" s="26" t="s">
        <v>185</v>
      </c>
      <c r="BE161" s="216">
        <f>IF(N161="základní",J161,0)</f>
        <v>0</v>
      </c>
      <c r="BF161" s="216">
        <f>IF(N161="snížená",J161,0)</f>
        <v>0</v>
      </c>
      <c r="BG161" s="216">
        <f>IF(N161="zákl. přenesená",J161,0)</f>
        <v>0</v>
      </c>
      <c r="BH161" s="216">
        <f>IF(N161="sníž. přenesená",J161,0)</f>
        <v>0</v>
      </c>
      <c r="BI161" s="216">
        <f>IF(N161="nulová",J161,0)</f>
        <v>0</v>
      </c>
      <c r="BJ161" s="26" t="s">
        <v>24</v>
      </c>
      <c r="BK161" s="216">
        <f>ROUND(I161*H161,2)</f>
        <v>0</v>
      </c>
      <c r="BL161" s="26" t="s">
        <v>192</v>
      </c>
      <c r="BM161" s="26" t="s">
        <v>276</v>
      </c>
    </row>
    <row r="162" spans="2:65" s="1" customFormat="1" ht="94.5">
      <c r="B162" s="44"/>
      <c r="C162" s="66"/>
      <c r="D162" s="217" t="s">
        <v>194</v>
      </c>
      <c r="E162" s="66"/>
      <c r="F162" s="218" t="s">
        <v>277</v>
      </c>
      <c r="G162" s="66"/>
      <c r="H162" s="66"/>
      <c r="I162" s="175"/>
      <c r="J162" s="66"/>
      <c r="K162" s="66"/>
      <c r="L162" s="64"/>
      <c r="M162" s="219"/>
      <c r="N162" s="45"/>
      <c r="O162" s="45"/>
      <c r="P162" s="45"/>
      <c r="Q162" s="45"/>
      <c r="R162" s="45"/>
      <c r="S162" s="45"/>
      <c r="T162" s="81"/>
      <c r="AT162" s="26" t="s">
        <v>194</v>
      </c>
      <c r="AU162" s="26" t="s">
        <v>89</v>
      </c>
    </row>
    <row r="163" spans="2:65" s="12" customFormat="1" ht="13.5">
      <c r="B163" s="220"/>
      <c r="C163" s="221"/>
      <c r="D163" s="217" t="s">
        <v>196</v>
      </c>
      <c r="E163" s="222" t="s">
        <v>35</v>
      </c>
      <c r="F163" s="223" t="s">
        <v>242</v>
      </c>
      <c r="G163" s="221"/>
      <c r="H163" s="224" t="s">
        <v>35</v>
      </c>
      <c r="I163" s="225"/>
      <c r="J163" s="221"/>
      <c r="K163" s="221"/>
      <c r="L163" s="226"/>
      <c r="M163" s="227"/>
      <c r="N163" s="228"/>
      <c r="O163" s="228"/>
      <c r="P163" s="228"/>
      <c r="Q163" s="228"/>
      <c r="R163" s="228"/>
      <c r="S163" s="228"/>
      <c r="T163" s="229"/>
      <c r="AT163" s="230" t="s">
        <v>196</v>
      </c>
      <c r="AU163" s="230" t="s">
        <v>89</v>
      </c>
      <c r="AV163" s="12" t="s">
        <v>24</v>
      </c>
      <c r="AW163" s="12" t="s">
        <v>42</v>
      </c>
      <c r="AX163" s="12" t="s">
        <v>79</v>
      </c>
      <c r="AY163" s="230" t="s">
        <v>185</v>
      </c>
    </row>
    <row r="164" spans="2:65" s="13" customFormat="1" ht="13.5">
      <c r="B164" s="231"/>
      <c r="C164" s="232"/>
      <c r="D164" s="217" t="s">
        <v>196</v>
      </c>
      <c r="E164" s="243" t="s">
        <v>35</v>
      </c>
      <c r="F164" s="244" t="s">
        <v>278</v>
      </c>
      <c r="G164" s="232"/>
      <c r="H164" s="245">
        <v>55.404000000000003</v>
      </c>
      <c r="I164" s="237"/>
      <c r="J164" s="232"/>
      <c r="K164" s="232"/>
      <c r="L164" s="238"/>
      <c r="M164" s="239"/>
      <c r="N164" s="240"/>
      <c r="O164" s="240"/>
      <c r="P164" s="240"/>
      <c r="Q164" s="240"/>
      <c r="R164" s="240"/>
      <c r="S164" s="240"/>
      <c r="T164" s="241"/>
      <c r="AT164" s="242" t="s">
        <v>196</v>
      </c>
      <c r="AU164" s="242" t="s">
        <v>89</v>
      </c>
      <c r="AV164" s="13" t="s">
        <v>89</v>
      </c>
      <c r="AW164" s="13" t="s">
        <v>42</v>
      </c>
      <c r="AX164" s="13" t="s">
        <v>79</v>
      </c>
      <c r="AY164" s="242" t="s">
        <v>185</v>
      </c>
    </row>
    <row r="165" spans="2:65" s="13" customFormat="1" ht="13.5">
      <c r="B165" s="231"/>
      <c r="C165" s="232"/>
      <c r="D165" s="217" t="s">
        <v>196</v>
      </c>
      <c r="E165" s="243" t="s">
        <v>35</v>
      </c>
      <c r="F165" s="244" t="s">
        <v>279</v>
      </c>
      <c r="G165" s="232"/>
      <c r="H165" s="245">
        <v>4.1760000000000002</v>
      </c>
      <c r="I165" s="237"/>
      <c r="J165" s="232"/>
      <c r="K165" s="232"/>
      <c r="L165" s="238"/>
      <c r="M165" s="239"/>
      <c r="N165" s="240"/>
      <c r="O165" s="240"/>
      <c r="P165" s="240"/>
      <c r="Q165" s="240"/>
      <c r="R165" s="240"/>
      <c r="S165" s="240"/>
      <c r="T165" s="241"/>
      <c r="AT165" s="242" t="s">
        <v>196</v>
      </c>
      <c r="AU165" s="242" t="s">
        <v>89</v>
      </c>
      <c r="AV165" s="13" t="s">
        <v>89</v>
      </c>
      <c r="AW165" s="13" t="s">
        <v>42</v>
      </c>
      <c r="AX165" s="13" t="s">
        <v>79</v>
      </c>
      <c r="AY165" s="242" t="s">
        <v>185</v>
      </c>
    </row>
    <row r="166" spans="2:65" s="14" customFormat="1" ht="13.5">
      <c r="B166" s="246"/>
      <c r="C166" s="247"/>
      <c r="D166" s="217" t="s">
        <v>196</v>
      </c>
      <c r="E166" s="267" t="s">
        <v>35</v>
      </c>
      <c r="F166" s="268" t="s">
        <v>208</v>
      </c>
      <c r="G166" s="247"/>
      <c r="H166" s="269">
        <v>59.58</v>
      </c>
      <c r="I166" s="251"/>
      <c r="J166" s="247"/>
      <c r="K166" s="247"/>
      <c r="L166" s="252"/>
      <c r="M166" s="253"/>
      <c r="N166" s="254"/>
      <c r="O166" s="254"/>
      <c r="P166" s="254"/>
      <c r="Q166" s="254"/>
      <c r="R166" s="254"/>
      <c r="S166" s="254"/>
      <c r="T166" s="255"/>
      <c r="AT166" s="256" t="s">
        <v>196</v>
      </c>
      <c r="AU166" s="256" t="s">
        <v>89</v>
      </c>
      <c r="AV166" s="14" t="s">
        <v>192</v>
      </c>
      <c r="AW166" s="14" t="s">
        <v>42</v>
      </c>
      <c r="AX166" s="14" t="s">
        <v>24</v>
      </c>
      <c r="AY166" s="256" t="s">
        <v>185</v>
      </c>
    </row>
    <row r="167" spans="2:65" s="11" customFormat="1" ht="29.85" customHeight="1">
      <c r="B167" s="188"/>
      <c r="C167" s="189"/>
      <c r="D167" s="202" t="s">
        <v>78</v>
      </c>
      <c r="E167" s="203" t="s">
        <v>105</v>
      </c>
      <c r="F167" s="203" t="s">
        <v>280</v>
      </c>
      <c r="G167" s="189"/>
      <c r="H167" s="189"/>
      <c r="I167" s="192"/>
      <c r="J167" s="204">
        <f>BK167</f>
        <v>0</v>
      </c>
      <c r="K167" s="189"/>
      <c r="L167" s="194"/>
      <c r="M167" s="195"/>
      <c r="N167" s="196"/>
      <c r="O167" s="196"/>
      <c r="P167" s="197">
        <f>SUM(P168:P284)</f>
        <v>0</v>
      </c>
      <c r="Q167" s="196"/>
      <c r="R167" s="197">
        <f>SUM(R168:R284)</f>
        <v>69.333365385999997</v>
      </c>
      <c r="S167" s="196"/>
      <c r="T167" s="198">
        <f>SUM(T168:T284)</f>
        <v>0</v>
      </c>
      <c r="AR167" s="199" t="s">
        <v>24</v>
      </c>
      <c r="AT167" s="200" t="s">
        <v>78</v>
      </c>
      <c r="AU167" s="200" t="s">
        <v>24</v>
      </c>
      <c r="AY167" s="199" t="s">
        <v>185</v>
      </c>
      <c r="BK167" s="201">
        <f>SUM(BK168:BK284)</f>
        <v>0</v>
      </c>
    </row>
    <row r="168" spans="2:65" s="1" customFormat="1" ht="31.5" customHeight="1">
      <c r="B168" s="44"/>
      <c r="C168" s="205" t="s">
        <v>281</v>
      </c>
      <c r="D168" s="205" t="s">
        <v>187</v>
      </c>
      <c r="E168" s="206" t="s">
        <v>282</v>
      </c>
      <c r="F168" s="207" t="s">
        <v>283</v>
      </c>
      <c r="G168" s="208" t="s">
        <v>201</v>
      </c>
      <c r="H168" s="209">
        <v>0.52200000000000002</v>
      </c>
      <c r="I168" s="210"/>
      <c r="J168" s="211">
        <f>ROUND(I168*H168,2)</f>
        <v>0</v>
      </c>
      <c r="K168" s="207" t="s">
        <v>191</v>
      </c>
      <c r="L168" s="64"/>
      <c r="M168" s="212" t="s">
        <v>35</v>
      </c>
      <c r="N168" s="213" t="s">
        <v>50</v>
      </c>
      <c r="O168" s="45"/>
      <c r="P168" s="214">
        <f>O168*H168</f>
        <v>0</v>
      </c>
      <c r="Q168" s="214">
        <v>0.74970000000000003</v>
      </c>
      <c r="R168" s="214">
        <f>Q168*H168</f>
        <v>0.39134340000000001</v>
      </c>
      <c r="S168" s="214">
        <v>0</v>
      </c>
      <c r="T168" s="215">
        <f>S168*H168</f>
        <v>0</v>
      </c>
      <c r="AR168" s="26" t="s">
        <v>192</v>
      </c>
      <c r="AT168" s="26" t="s">
        <v>187</v>
      </c>
      <c r="AU168" s="26" t="s">
        <v>89</v>
      </c>
      <c r="AY168" s="26" t="s">
        <v>185</v>
      </c>
      <c r="BE168" s="216">
        <f>IF(N168="základní",J168,0)</f>
        <v>0</v>
      </c>
      <c r="BF168" s="216">
        <f>IF(N168="snížená",J168,0)</f>
        <v>0</v>
      </c>
      <c r="BG168" s="216">
        <f>IF(N168="zákl. přenesená",J168,0)</f>
        <v>0</v>
      </c>
      <c r="BH168" s="216">
        <f>IF(N168="sníž. přenesená",J168,0)</f>
        <v>0</v>
      </c>
      <c r="BI168" s="216">
        <f>IF(N168="nulová",J168,0)</f>
        <v>0</v>
      </c>
      <c r="BJ168" s="26" t="s">
        <v>24</v>
      </c>
      <c r="BK168" s="216">
        <f>ROUND(I168*H168,2)</f>
        <v>0</v>
      </c>
      <c r="BL168" s="26" t="s">
        <v>192</v>
      </c>
      <c r="BM168" s="26" t="s">
        <v>284</v>
      </c>
    </row>
    <row r="169" spans="2:65" s="12" customFormat="1" ht="13.5">
      <c r="B169" s="220"/>
      <c r="C169" s="221"/>
      <c r="D169" s="217" t="s">
        <v>196</v>
      </c>
      <c r="E169" s="222" t="s">
        <v>35</v>
      </c>
      <c r="F169" s="223" t="s">
        <v>285</v>
      </c>
      <c r="G169" s="221"/>
      <c r="H169" s="224" t="s">
        <v>35</v>
      </c>
      <c r="I169" s="225"/>
      <c r="J169" s="221"/>
      <c r="K169" s="221"/>
      <c r="L169" s="226"/>
      <c r="M169" s="227"/>
      <c r="N169" s="228"/>
      <c r="O169" s="228"/>
      <c r="P169" s="228"/>
      <c r="Q169" s="228"/>
      <c r="R169" s="228"/>
      <c r="S169" s="228"/>
      <c r="T169" s="229"/>
      <c r="AT169" s="230" t="s">
        <v>196</v>
      </c>
      <c r="AU169" s="230" t="s">
        <v>89</v>
      </c>
      <c r="AV169" s="12" t="s">
        <v>24</v>
      </c>
      <c r="AW169" s="12" t="s">
        <v>42</v>
      </c>
      <c r="AX169" s="12" t="s">
        <v>79</v>
      </c>
      <c r="AY169" s="230" t="s">
        <v>185</v>
      </c>
    </row>
    <row r="170" spans="2:65" s="13" customFormat="1" ht="13.5">
      <c r="B170" s="231"/>
      <c r="C170" s="232"/>
      <c r="D170" s="233" t="s">
        <v>196</v>
      </c>
      <c r="E170" s="234" t="s">
        <v>35</v>
      </c>
      <c r="F170" s="235" t="s">
        <v>286</v>
      </c>
      <c r="G170" s="232"/>
      <c r="H170" s="236">
        <v>0.52200000000000002</v>
      </c>
      <c r="I170" s="237"/>
      <c r="J170" s="232"/>
      <c r="K170" s="232"/>
      <c r="L170" s="238"/>
      <c r="M170" s="239"/>
      <c r="N170" s="240"/>
      <c r="O170" s="240"/>
      <c r="P170" s="240"/>
      <c r="Q170" s="240"/>
      <c r="R170" s="240"/>
      <c r="S170" s="240"/>
      <c r="T170" s="241"/>
      <c r="AT170" s="242" t="s">
        <v>196</v>
      </c>
      <c r="AU170" s="242" t="s">
        <v>89</v>
      </c>
      <c r="AV170" s="13" t="s">
        <v>89</v>
      </c>
      <c r="AW170" s="13" t="s">
        <v>42</v>
      </c>
      <c r="AX170" s="13" t="s">
        <v>24</v>
      </c>
      <c r="AY170" s="242" t="s">
        <v>185</v>
      </c>
    </row>
    <row r="171" spans="2:65" s="1" customFormat="1" ht="31.5" customHeight="1">
      <c r="B171" s="44"/>
      <c r="C171" s="205" t="s">
        <v>287</v>
      </c>
      <c r="D171" s="205" t="s">
        <v>187</v>
      </c>
      <c r="E171" s="206" t="s">
        <v>288</v>
      </c>
      <c r="F171" s="207" t="s">
        <v>289</v>
      </c>
      <c r="G171" s="208" t="s">
        <v>201</v>
      </c>
      <c r="H171" s="209">
        <v>3.5659999999999998</v>
      </c>
      <c r="I171" s="210"/>
      <c r="J171" s="211">
        <f>ROUND(I171*H171,2)</f>
        <v>0</v>
      </c>
      <c r="K171" s="207" t="s">
        <v>191</v>
      </c>
      <c r="L171" s="64"/>
      <c r="M171" s="212" t="s">
        <v>35</v>
      </c>
      <c r="N171" s="213" t="s">
        <v>50</v>
      </c>
      <c r="O171" s="45"/>
      <c r="P171" s="214">
        <f>O171*H171</f>
        <v>0</v>
      </c>
      <c r="Q171" s="214">
        <v>0.56424799999999997</v>
      </c>
      <c r="R171" s="214">
        <f>Q171*H171</f>
        <v>2.0121083679999998</v>
      </c>
      <c r="S171" s="214">
        <v>0</v>
      </c>
      <c r="T171" s="215">
        <f>S171*H171</f>
        <v>0</v>
      </c>
      <c r="AR171" s="26" t="s">
        <v>192</v>
      </c>
      <c r="AT171" s="26" t="s">
        <v>187</v>
      </c>
      <c r="AU171" s="26" t="s">
        <v>89</v>
      </c>
      <c r="AY171" s="26" t="s">
        <v>185</v>
      </c>
      <c r="BE171" s="216">
        <f>IF(N171="základní",J171,0)</f>
        <v>0</v>
      </c>
      <c r="BF171" s="216">
        <f>IF(N171="snížená",J171,0)</f>
        <v>0</v>
      </c>
      <c r="BG171" s="216">
        <f>IF(N171="zákl. přenesená",J171,0)</f>
        <v>0</v>
      </c>
      <c r="BH171" s="216">
        <f>IF(N171="sníž. přenesená",J171,0)</f>
        <v>0</v>
      </c>
      <c r="BI171" s="216">
        <f>IF(N171="nulová",J171,0)</f>
        <v>0</v>
      </c>
      <c r="BJ171" s="26" t="s">
        <v>24</v>
      </c>
      <c r="BK171" s="216">
        <f>ROUND(I171*H171,2)</f>
        <v>0</v>
      </c>
      <c r="BL171" s="26" t="s">
        <v>192</v>
      </c>
      <c r="BM171" s="26" t="s">
        <v>290</v>
      </c>
    </row>
    <row r="172" spans="2:65" s="12" customFormat="1" ht="13.5">
      <c r="B172" s="220"/>
      <c r="C172" s="221"/>
      <c r="D172" s="217" t="s">
        <v>196</v>
      </c>
      <c r="E172" s="222" t="s">
        <v>35</v>
      </c>
      <c r="F172" s="223" t="s">
        <v>291</v>
      </c>
      <c r="G172" s="221"/>
      <c r="H172" s="224" t="s">
        <v>35</v>
      </c>
      <c r="I172" s="225"/>
      <c r="J172" s="221"/>
      <c r="K172" s="221"/>
      <c r="L172" s="226"/>
      <c r="M172" s="227"/>
      <c r="N172" s="228"/>
      <c r="O172" s="228"/>
      <c r="P172" s="228"/>
      <c r="Q172" s="228"/>
      <c r="R172" s="228"/>
      <c r="S172" s="228"/>
      <c r="T172" s="229"/>
      <c r="AT172" s="230" t="s">
        <v>196</v>
      </c>
      <c r="AU172" s="230" t="s">
        <v>89</v>
      </c>
      <c r="AV172" s="12" t="s">
        <v>24</v>
      </c>
      <c r="AW172" s="12" t="s">
        <v>42</v>
      </c>
      <c r="AX172" s="12" t="s">
        <v>79</v>
      </c>
      <c r="AY172" s="230" t="s">
        <v>185</v>
      </c>
    </row>
    <row r="173" spans="2:65" s="12" customFormat="1" ht="13.5">
      <c r="B173" s="220"/>
      <c r="C173" s="221"/>
      <c r="D173" s="217" t="s">
        <v>196</v>
      </c>
      <c r="E173" s="222" t="s">
        <v>35</v>
      </c>
      <c r="F173" s="223" t="s">
        <v>292</v>
      </c>
      <c r="G173" s="221"/>
      <c r="H173" s="224" t="s">
        <v>35</v>
      </c>
      <c r="I173" s="225"/>
      <c r="J173" s="221"/>
      <c r="K173" s="221"/>
      <c r="L173" s="226"/>
      <c r="M173" s="227"/>
      <c r="N173" s="228"/>
      <c r="O173" s="228"/>
      <c r="P173" s="228"/>
      <c r="Q173" s="228"/>
      <c r="R173" s="228"/>
      <c r="S173" s="228"/>
      <c r="T173" s="229"/>
      <c r="AT173" s="230" t="s">
        <v>196</v>
      </c>
      <c r="AU173" s="230" t="s">
        <v>89</v>
      </c>
      <c r="AV173" s="12" t="s">
        <v>24</v>
      </c>
      <c r="AW173" s="12" t="s">
        <v>42</v>
      </c>
      <c r="AX173" s="12" t="s">
        <v>79</v>
      </c>
      <c r="AY173" s="230" t="s">
        <v>185</v>
      </c>
    </row>
    <row r="174" spans="2:65" s="13" customFormat="1" ht="13.5">
      <c r="B174" s="231"/>
      <c r="C174" s="232"/>
      <c r="D174" s="217" t="s">
        <v>196</v>
      </c>
      <c r="E174" s="243" t="s">
        <v>35</v>
      </c>
      <c r="F174" s="244" t="s">
        <v>293</v>
      </c>
      <c r="G174" s="232"/>
      <c r="H174" s="245">
        <v>0.189</v>
      </c>
      <c r="I174" s="237"/>
      <c r="J174" s="232"/>
      <c r="K174" s="232"/>
      <c r="L174" s="238"/>
      <c r="M174" s="239"/>
      <c r="N174" s="240"/>
      <c r="O174" s="240"/>
      <c r="P174" s="240"/>
      <c r="Q174" s="240"/>
      <c r="R174" s="240"/>
      <c r="S174" s="240"/>
      <c r="T174" s="241"/>
      <c r="AT174" s="242" t="s">
        <v>196</v>
      </c>
      <c r="AU174" s="242" t="s">
        <v>89</v>
      </c>
      <c r="AV174" s="13" t="s">
        <v>89</v>
      </c>
      <c r="AW174" s="13" t="s">
        <v>42</v>
      </c>
      <c r="AX174" s="13" t="s">
        <v>79</v>
      </c>
      <c r="AY174" s="242" t="s">
        <v>185</v>
      </c>
    </row>
    <row r="175" spans="2:65" s="13" customFormat="1" ht="13.5">
      <c r="B175" s="231"/>
      <c r="C175" s="232"/>
      <c r="D175" s="217" t="s">
        <v>196</v>
      </c>
      <c r="E175" s="243" t="s">
        <v>35</v>
      </c>
      <c r="F175" s="244" t="s">
        <v>294</v>
      </c>
      <c r="G175" s="232"/>
      <c r="H175" s="245">
        <v>0.36899999999999999</v>
      </c>
      <c r="I175" s="237"/>
      <c r="J175" s="232"/>
      <c r="K175" s="232"/>
      <c r="L175" s="238"/>
      <c r="M175" s="239"/>
      <c r="N175" s="240"/>
      <c r="O175" s="240"/>
      <c r="P175" s="240"/>
      <c r="Q175" s="240"/>
      <c r="R175" s="240"/>
      <c r="S175" s="240"/>
      <c r="T175" s="241"/>
      <c r="AT175" s="242" t="s">
        <v>196</v>
      </c>
      <c r="AU175" s="242" t="s">
        <v>89</v>
      </c>
      <c r="AV175" s="13" t="s">
        <v>89</v>
      </c>
      <c r="AW175" s="13" t="s">
        <v>42</v>
      </c>
      <c r="AX175" s="13" t="s">
        <v>79</v>
      </c>
      <c r="AY175" s="242" t="s">
        <v>185</v>
      </c>
    </row>
    <row r="176" spans="2:65" s="15" customFormat="1" ht="13.5">
      <c r="B176" s="270"/>
      <c r="C176" s="271"/>
      <c r="D176" s="217" t="s">
        <v>196</v>
      </c>
      <c r="E176" s="272" t="s">
        <v>35</v>
      </c>
      <c r="F176" s="273" t="s">
        <v>295</v>
      </c>
      <c r="G176" s="271"/>
      <c r="H176" s="274">
        <v>0.55800000000000005</v>
      </c>
      <c r="I176" s="275"/>
      <c r="J176" s="271"/>
      <c r="K176" s="271"/>
      <c r="L176" s="276"/>
      <c r="M176" s="277"/>
      <c r="N176" s="278"/>
      <c r="O176" s="278"/>
      <c r="P176" s="278"/>
      <c r="Q176" s="278"/>
      <c r="R176" s="278"/>
      <c r="S176" s="278"/>
      <c r="T176" s="279"/>
      <c r="AT176" s="280" t="s">
        <v>196</v>
      </c>
      <c r="AU176" s="280" t="s">
        <v>89</v>
      </c>
      <c r="AV176" s="15" t="s">
        <v>105</v>
      </c>
      <c r="AW176" s="15" t="s">
        <v>42</v>
      </c>
      <c r="AX176" s="15" t="s">
        <v>79</v>
      </c>
      <c r="AY176" s="280" t="s">
        <v>185</v>
      </c>
    </row>
    <row r="177" spans="2:65" s="12" customFormat="1" ht="13.5">
      <c r="B177" s="220"/>
      <c r="C177" s="221"/>
      <c r="D177" s="217" t="s">
        <v>196</v>
      </c>
      <c r="E177" s="222" t="s">
        <v>35</v>
      </c>
      <c r="F177" s="223" t="s">
        <v>285</v>
      </c>
      <c r="G177" s="221"/>
      <c r="H177" s="224" t="s">
        <v>35</v>
      </c>
      <c r="I177" s="225"/>
      <c r="J177" s="221"/>
      <c r="K177" s="221"/>
      <c r="L177" s="226"/>
      <c r="M177" s="227"/>
      <c r="N177" s="228"/>
      <c r="O177" s="228"/>
      <c r="P177" s="228"/>
      <c r="Q177" s="228"/>
      <c r="R177" s="228"/>
      <c r="S177" s="228"/>
      <c r="T177" s="229"/>
      <c r="AT177" s="230" t="s">
        <v>196</v>
      </c>
      <c r="AU177" s="230" t="s">
        <v>89</v>
      </c>
      <c r="AV177" s="12" t="s">
        <v>24</v>
      </c>
      <c r="AW177" s="12" t="s">
        <v>42</v>
      </c>
      <c r="AX177" s="12" t="s">
        <v>79</v>
      </c>
      <c r="AY177" s="230" t="s">
        <v>185</v>
      </c>
    </row>
    <row r="178" spans="2:65" s="12" customFormat="1" ht="13.5">
      <c r="B178" s="220"/>
      <c r="C178" s="221"/>
      <c r="D178" s="217" t="s">
        <v>196</v>
      </c>
      <c r="E178" s="222" t="s">
        <v>35</v>
      </c>
      <c r="F178" s="223" t="s">
        <v>292</v>
      </c>
      <c r="G178" s="221"/>
      <c r="H178" s="224" t="s">
        <v>35</v>
      </c>
      <c r="I178" s="225"/>
      <c r="J178" s="221"/>
      <c r="K178" s="221"/>
      <c r="L178" s="226"/>
      <c r="M178" s="227"/>
      <c r="N178" s="228"/>
      <c r="O178" s="228"/>
      <c r="P178" s="228"/>
      <c r="Q178" s="228"/>
      <c r="R178" s="228"/>
      <c r="S178" s="228"/>
      <c r="T178" s="229"/>
      <c r="AT178" s="230" t="s">
        <v>196</v>
      </c>
      <c r="AU178" s="230" t="s">
        <v>89</v>
      </c>
      <c r="AV178" s="12" t="s">
        <v>24</v>
      </c>
      <c r="AW178" s="12" t="s">
        <v>42</v>
      </c>
      <c r="AX178" s="12" t="s">
        <v>79</v>
      </c>
      <c r="AY178" s="230" t="s">
        <v>185</v>
      </c>
    </row>
    <row r="179" spans="2:65" s="13" customFormat="1" ht="13.5">
      <c r="B179" s="231"/>
      <c r="C179" s="232"/>
      <c r="D179" s="217" t="s">
        <v>196</v>
      </c>
      <c r="E179" s="243" t="s">
        <v>35</v>
      </c>
      <c r="F179" s="244" t="s">
        <v>296</v>
      </c>
      <c r="G179" s="232"/>
      <c r="H179" s="245">
        <v>1.554</v>
      </c>
      <c r="I179" s="237"/>
      <c r="J179" s="232"/>
      <c r="K179" s="232"/>
      <c r="L179" s="238"/>
      <c r="M179" s="239"/>
      <c r="N179" s="240"/>
      <c r="O179" s="240"/>
      <c r="P179" s="240"/>
      <c r="Q179" s="240"/>
      <c r="R179" s="240"/>
      <c r="S179" s="240"/>
      <c r="T179" s="241"/>
      <c r="AT179" s="242" t="s">
        <v>196</v>
      </c>
      <c r="AU179" s="242" t="s">
        <v>89</v>
      </c>
      <c r="AV179" s="13" t="s">
        <v>89</v>
      </c>
      <c r="AW179" s="13" t="s">
        <v>42</v>
      </c>
      <c r="AX179" s="13" t="s">
        <v>79</v>
      </c>
      <c r="AY179" s="242" t="s">
        <v>185</v>
      </c>
    </row>
    <row r="180" spans="2:65" s="13" customFormat="1" ht="13.5">
      <c r="B180" s="231"/>
      <c r="C180" s="232"/>
      <c r="D180" s="217" t="s">
        <v>196</v>
      </c>
      <c r="E180" s="243" t="s">
        <v>35</v>
      </c>
      <c r="F180" s="244" t="s">
        <v>297</v>
      </c>
      <c r="G180" s="232"/>
      <c r="H180" s="245">
        <v>1.2350000000000001</v>
      </c>
      <c r="I180" s="237"/>
      <c r="J180" s="232"/>
      <c r="K180" s="232"/>
      <c r="L180" s="238"/>
      <c r="M180" s="239"/>
      <c r="N180" s="240"/>
      <c r="O180" s="240"/>
      <c r="P180" s="240"/>
      <c r="Q180" s="240"/>
      <c r="R180" s="240"/>
      <c r="S180" s="240"/>
      <c r="T180" s="241"/>
      <c r="AT180" s="242" t="s">
        <v>196</v>
      </c>
      <c r="AU180" s="242" t="s">
        <v>89</v>
      </c>
      <c r="AV180" s="13" t="s">
        <v>89</v>
      </c>
      <c r="AW180" s="13" t="s">
        <v>42</v>
      </c>
      <c r="AX180" s="13" t="s">
        <v>79</v>
      </c>
      <c r="AY180" s="242" t="s">
        <v>185</v>
      </c>
    </row>
    <row r="181" spans="2:65" s="15" customFormat="1" ht="13.5">
      <c r="B181" s="270"/>
      <c r="C181" s="271"/>
      <c r="D181" s="217" t="s">
        <v>196</v>
      </c>
      <c r="E181" s="272" t="s">
        <v>35</v>
      </c>
      <c r="F181" s="273" t="s">
        <v>295</v>
      </c>
      <c r="G181" s="271"/>
      <c r="H181" s="274">
        <v>2.7890000000000001</v>
      </c>
      <c r="I181" s="275"/>
      <c r="J181" s="271"/>
      <c r="K181" s="271"/>
      <c r="L181" s="276"/>
      <c r="M181" s="277"/>
      <c r="N181" s="278"/>
      <c r="O181" s="278"/>
      <c r="P181" s="278"/>
      <c r="Q181" s="278"/>
      <c r="R181" s="278"/>
      <c r="S181" s="278"/>
      <c r="T181" s="279"/>
      <c r="AT181" s="280" t="s">
        <v>196</v>
      </c>
      <c r="AU181" s="280" t="s">
        <v>89</v>
      </c>
      <c r="AV181" s="15" t="s">
        <v>105</v>
      </c>
      <c r="AW181" s="15" t="s">
        <v>42</v>
      </c>
      <c r="AX181" s="15" t="s">
        <v>79</v>
      </c>
      <c r="AY181" s="280" t="s">
        <v>185</v>
      </c>
    </row>
    <row r="182" spans="2:65" s="12" customFormat="1" ht="13.5">
      <c r="B182" s="220"/>
      <c r="C182" s="221"/>
      <c r="D182" s="217" t="s">
        <v>196</v>
      </c>
      <c r="E182" s="222" t="s">
        <v>35</v>
      </c>
      <c r="F182" s="223" t="s">
        <v>298</v>
      </c>
      <c r="G182" s="221"/>
      <c r="H182" s="224" t="s">
        <v>35</v>
      </c>
      <c r="I182" s="225"/>
      <c r="J182" s="221"/>
      <c r="K182" s="221"/>
      <c r="L182" s="226"/>
      <c r="M182" s="227"/>
      <c r="N182" s="228"/>
      <c r="O182" s="228"/>
      <c r="P182" s="228"/>
      <c r="Q182" s="228"/>
      <c r="R182" s="228"/>
      <c r="S182" s="228"/>
      <c r="T182" s="229"/>
      <c r="AT182" s="230" t="s">
        <v>196</v>
      </c>
      <c r="AU182" s="230" t="s">
        <v>89</v>
      </c>
      <c r="AV182" s="12" t="s">
        <v>24</v>
      </c>
      <c r="AW182" s="12" t="s">
        <v>42</v>
      </c>
      <c r="AX182" s="12" t="s">
        <v>79</v>
      </c>
      <c r="AY182" s="230" t="s">
        <v>185</v>
      </c>
    </row>
    <row r="183" spans="2:65" s="13" customFormat="1" ht="13.5">
      <c r="B183" s="231"/>
      <c r="C183" s="232"/>
      <c r="D183" s="217" t="s">
        <v>196</v>
      </c>
      <c r="E183" s="243" t="s">
        <v>35</v>
      </c>
      <c r="F183" s="244" t="s">
        <v>299</v>
      </c>
      <c r="G183" s="232"/>
      <c r="H183" s="245">
        <v>0.219</v>
      </c>
      <c r="I183" s="237"/>
      <c r="J183" s="232"/>
      <c r="K183" s="232"/>
      <c r="L183" s="238"/>
      <c r="M183" s="239"/>
      <c r="N183" s="240"/>
      <c r="O183" s="240"/>
      <c r="P183" s="240"/>
      <c r="Q183" s="240"/>
      <c r="R183" s="240"/>
      <c r="S183" s="240"/>
      <c r="T183" s="241"/>
      <c r="AT183" s="242" t="s">
        <v>196</v>
      </c>
      <c r="AU183" s="242" t="s">
        <v>89</v>
      </c>
      <c r="AV183" s="13" t="s">
        <v>89</v>
      </c>
      <c r="AW183" s="13" t="s">
        <v>42</v>
      </c>
      <c r="AX183" s="13" t="s">
        <v>79</v>
      </c>
      <c r="AY183" s="242" t="s">
        <v>185</v>
      </c>
    </row>
    <row r="184" spans="2:65" s="15" customFormat="1" ht="13.5">
      <c r="B184" s="270"/>
      <c r="C184" s="271"/>
      <c r="D184" s="217" t="s">
        <v>196</v>
      </c>
      <c r="E184" s="272" t="s">
        <v>35</v>
      </c>
      <c r="F184" s="273" t="s">
        <v>295</v>
      </c>
      <c r="G184" s="271"/>
      <c r="H184" s="274">
        <v>0.219</v>
      </c>
      <c r="I184" s="275"/>
      <c r="J184" s="271"/>
      <c r="K184" s="271"/>
      <c r="L184" s="276"/>
      <c r="M184" s="277"/>
      <c r="N184" s="278"/>
      <c r="O184" s="278"/>
      <c r="P184" s="278"/>
      <c r="Q184" s="278"/>
      <c r="R184" s="278"/>
      <c r="S184" s="278"/>
      <c r="T184" s="279"/>
      <c r="AT184" s="280" t="s">
        <v>196</v>
      </c>
      <c r="AU184" s="280" t="s">
        <v>89</v>
      </c>
      <c r="AV184" s="15" t="s">
        <v>105</v>
      </c>
      <c r="AW184" s="15" t="s">
        <v>42</v>
      </c>
      <c r="AX184" s="15" t="s">
        <v>79</v>
      </c>
      <c r="AY184" s="280" t="s">
        <v>185</v>
      </c>
    </row>
    <row r="185" spans="2:65" s="14" customFormat="1" ht="13.5">
      <c r="B185" s="246"/>
      <c r="C185" s="247"/>
      <c r="D185" s="233" t="s">
        <v>196</v>
      </c>
      <c r="E185" s="248" t="s">
        <v>35</v>
      </c>
      <c r="F185" s="249" t="s">
        <v>208</v>
      </c>
      <c r="G185" s="247"/>
      <c r="H185" s="250">
        <v>3.5659999999999998</v>
      </c>
      <c r="I185" s="251"/>
      <c r="J185" s="247"/>
      <c r="K185" s="247"/>
      <c r="L185" s="252"/>
      <c r="M185" s="253"/>
      <c r="N185" s="254"/>
      <c r="O185" s="254"/>
      <c r="P185" s="254"/>
      <c r="Q185" s="254"/>
      <c r="R185" s="254"/>
      <c r="S185" s="254"/>
      <c r="T185" s="255"/>
      <c r="AT185" s="256" t="s">
        <v>196</v>
      </c>
      <c r="AU185" s="256" t="s">
        <v>89</v>
      </c>
      <c r="AV185" s="14" t="s">
        <v>192</v>
      </c>
      <c r="AW185" s="14" t="s">
        <v>42</v>
      </c>
      <c r="AX185" s="14" t="s">
        <v>24</v>
      </c>
      <c r="AY185" s="256" t="s">
        <v>185</v>
      </c>
    </row>
    <row r="186" spans="2:65" s="1" customFormat="1" ht="31.5" customHeight="1">
      <c r="B186" s="44"/>
      <c r="C186" s="205" t="s">
        <v>10</v>
      </c>
      <c r="D186" s="205" t="s">
        <v>187</v>
      </c>
      <c r="E186" s="206" t="s">
        <v>300</v>
      </c>
      <c r="F186" s="207" t="s">
        <v>301</v>
      </c>
      <c r="G186" s="208" t="s">
        <v>302</v>
      </c>
      <c r="H186" s="209">
        <v>33</v>
      </c>
      <c r="I186" s="210"/>
      <c r="J186" s="211">
        <f>ROUND(I186*H186,2)</f>
        <v>0</v>
      </c>
      <c r="K186" s="207" t="s">
        <v>191</v>
      </c>
      <c r="L186" s="64"/>
      <c r="M186" s="212" t="s">
        <v>35</v>
      </c>
      <c r="N186" s="213" t="s">
        <v>50</v>
      </c>
      <c r="O186" s="45"/>
      <c r="P186" s="214">
        <f>O186*H186</f>
        <v>0</v>
      </c>
      <c r="Q186" s="214">
        <v>4.0259999999999997E-2</v>
      </c>
      <c r="R186" s="214">
        <f>Q186*H186</f>
        <v>1.3285799999999999</v>
      </c>
      <c r="S186" s="214">
        <v>0</v>
      </c>
      <c r="T186" s="215">
        <f>S186*H186</f>
        <v>0</v>
      </c>
      <c r="AR186" s="26" t="s">
        <v>192</v>
      </c>
      <c r="AT186" s="26" t="s">
        <v>187</v>
      </c>
      <c r="AU186" s="26" t="s">
        <v>89</v>
      </c>
      <c r="AY186" s="26" t="s">
        <v>185</v>
      </c>
      <c r="BE186" s="216">
        <f>IF(N186="základní",J186,0)</f>
        <v>0</v>
      </c>
      <c r="BF186" s="216">
        <f>IF(N186="snížená",J186,0)</f>
        <v>0</v>
      </c>
      <c r="BG186" s="216">
        <f>IF(N186="zákl. přenesená",J186,0)</f>
        <v>0</v>
      </c>
      <c r="BH186" s="216">
        <f>IF(N186="sníž. přenesená",J186,0)</f>
        <v>0</v>
      </c>
      <c r="BI186" s="216">
        <f>IF(N186="nulová",J186,0)</f>
        <v>0</v>
      </c>
      <c r="BJ186" s="26" t="s">
        <v>24</v>
      </c>
      <c r="BK186" s="216">
        <f>ROUND(I186*H186,2)</f>
        <v>0</v>
      </c>
      <c r="BL186" s="26" t="s">
        <v>192</v>
      </c>
      <c r="BM186" s="26" t="s">
        <v>303</v>
      </c>
    </row>
    <row r="187" spans="2:65" s="1" customFormat="1" ht="40.5">
      <c r="B187" s="44"/>
      <c r="C187" s="66"/>
      <c r="D187" s="217" t="s">
        <v>194</v>
      </c>
      <c r="E187" s="66"/>
      <c r="F187" s="218" t="s">
        <v>304</v>
      </c>
      <c r="G187" s="66"/>
      <c r="H187" s="66"/>
      <c r="I187" s="175"/>
      <c r="J187" s="66"/>
      <c r="K187" s="66"/>
      <c r="L187" s="64"/>
      <c r="M187" s="219"/>
      <c r="N187" s="45"/>
      <c r="O187" s="45"/>
      <c r="P187" s="45"/>
      <c r="Q187" s="45"/>
      <c r="R187" s="45"/>
      <c r="S187" s="45"/>
      <c r="T187" s="81"/>
      <c r="AT187" s="26" t="s">
        <v>194</v>
      </c>
      <c r="AU187" s="26" t="s">
        <v>89</v>
      </c>
    </row>
    <row r="188" spans="2:65" s="12" customFormat="1" ht="13.5">
      <c r="B188" s="220"/>
      <c r="C188" s="221"/>
      <c r="D188" s="217" t="s">
        <v>196</v>
      </c>
      <c r="E188" s="222" t="s">
        <v>35</v>
      </c>
      <c r="F188" s="223" t="s">
        <v>305</v>
      </c>
      <c r="G188" s="221"/>
      <c r="H188" s="224" t="s">
        <v>35</v>
      </c>
      <c r="I188" s="225"/>
      <c r="J188" s="221"/>
      <c r="K188" s="221"/>
      <c r="L188" s="226"/>
      <c r="M188" s="227"/>
      <c r="N188" s="228"/>
      <c r="O188" s="228"/>
      <c r="P188" s="228"/>
      <c r="Q188" s="228"/>
      <c r="R188" s="228"/>
      <c r="S188" s="228"/>
      <c r="T188" s="229"/>
      <c r="AT188" s="230" t="s">
        <v>196</v>
      </c>
      <c r="AU188" s="230" t="s">
        <v>89</v>
      </c>
      <c r="AV188" s="12" t="s">
        <v>24</v>
      </c>
      <c r="AW188" s="12" t="s">
        <v>42</v>
      </c>
      <c r="AX188" s="12" t="s">
        <v>79</v>
      </c>
      <c r="AY188" s="230" t="s">
        <v>185</v>
      </c>
    </row>
    <row r="189" spans="2:65" s="13" customFormat="1" ht="13.5">
      <c r="B189" s="231"/>
      <c r="C189" s="232"/>
      <c r="D189" s="233" t="s">
        <v>196</v>
      </c>
      <c r="E189" s="234" t="s">
        <v>35</v>
      </c>
      <c r="F189" s="235" t="s">
        <v>306</v>
      </c>
      <c r="G189" s="232"/>
      <c r="H189" s="236">
        <v>33</v>
      </c>
      <c r="I189" s="237"/>
      <c r="J189" s="232"/>
      <c r="K189" s="232"/>
      <c r="L189" s="238"/>
      <c r="M189" s="239"/>
      <c r="N189" s="240"/>
      <c r="O189" s="240"/>
      <c r="P189" s="240"/>
      <c r="Q189" s="240"/>
      <c r="R189" s="240"/>
      <c r="S189" s="240"/>
      <c r="T189" s="241"/>
      <c r="AT189" s="242" t="s">
        <v>196</v>
      </c>
      <c r="AU189" s="242" t="s">
        <v>89</v>
      </c>
      <c r="AV189" s="13" t="s">
        <v>89</v>
      </c>
      <c r="AW189" s="13" t="s">
        <v>42</v>
      </c>
      <c r="AX189" s="13" t="s">
        <v>24</v>
      </c>
      <c r="AY189" s="242" t="s">
        <v>185</v>
      </c>
    </row>
    <row r="190" spans="2:65" s="1" customFormat="1" ht="31.5" customHeight="1">
      <c r="B190" s="44"/>
      <c r="C190" s="205" t="s">
        <v>307</v>
      </c>
      <c r="D190" s="205" t="s">
        <v>187</v>
      </c>
      <c r="E190" s="206" t="s">
        <v>308</v>
      </c>
      <c r="F190" s="207" t="s">
        <v>309</v>
      </c>
      <c r="G190" s="208" t="s">
        <v>231</v>
      </c>
      <c r="H190" s="209">
        <v>0.107</v>
      </c>
      <c r="I190" s="210"/>
      <c r="J190" s="211">
        <f>ROUND(I190*H190,2)</f>
        <v>0</v>
      </c>
      <c r="K190" s="207" t="s">
        <v>191</v>
      </c>
      <c r="L190" s="64"/>
      <c r="M190" s="212" t="s">
        <v>35</v>
      </c>
      <c r="N190" s="213" t="s">
        <v>50</v>
      </c>
      <c r="O190" s="45"/>
      <c r="P190" s="214">
        <f>O190*H190</f>
        <v>0</v>
      </c>
      <c r="Q190" s="214">
        <v>1.7094000000000002E-2</v>
      </c>
      <c r="R190" s="214">
        <f>Q190*H190</f>
        <v>1.8290580000000002E-3</v>
      </c>
      <c r="S190" s="214">
        <v>0</v>
      </c>
      <c r="T190" s="215">
        <f>S190*H190</f>
        <v>0</v>
      </c>
      <c r="AR190" s="26" t="s">
        <v>192</v>
      </c>
      <c r="AT190" s="26" t="s">
        <v>187</v>
      </c>
      <c r="AU190" s="26" t="s">
        <v>89</v>
      </c>
      <c r="AY190" s="26" t="s">
        <v>185</v>
      </c>
      <c r="BE190" s="216">
        <f>IF(N190="základní",J190,0)</f>
        <v>0</v>
      </c>
      <c r="BF190" s="216">
        <f>IF(N190="snížená",J190,0)</f>
        <v>0</v>
      </c>
      <c r="BG190" s="216">
        <f>IF(N190="zákl. přenesená",J190,0)</f>
        <v>0</v>
      </c>
      <c r="BH190" s="216">
        <f>IF(N190="sníž. přenesená",J190,0)</f>
        <v>0</v>
      </c>
      <c r="BI190" s="216">
        <f>IF(N190="nulová",J190,0)</f>
        <v>0</v>
      </c>
      <c r="BJ190" s="26" t="s">
        <v>24</v>
      </c>
      <c r="BK190" s="216">
        <f>ROUND(I190*H190,2)</f>
        <v>0</v>
      </c>
      <c r="BL190" s="26" t="s">
        <v>192</v>
      </c>
      <c r="BM190" s="26" t="s">
        <v>310</v>
      </c>
    </row>
    <row r="191" spans="2:65" s="1" customFormat="1" ht="54">
      <c r="B191" s="44"/>
      <c r="C191" s="66"/>
      <c r="D191" s="217" t="s">
        <v>194</v>
      </c>
      <c r="E191" s="66"/>
      <c r="F191" s="218" t="s">
        <v>311</v>
      </c>
      <c r="G191" s="66"/>
      <c r="H191" s="66"/>
      <c r="I191" s="175"/>
      <c r="J191" s="66"/>
      <c r="K191" s="66"/>
      <c r="L191" s="64"/>
      <c r="M191" s="219"/>
      <c r="N191" s="45"/>
      <c r="O191" s="45"/>
      <c r="P191" s="45"/>
      <c r="Q191" s="45"/>
      <c r="R191" s="45"/>
      <c r="S191" s="45"/>
      <c r="T191" s="81"/>
      <c r="AT191" s="26" t="s">
        <v>194</v>
      </c>
      <c r="AU191" s="26" t="s">
        <v>89</v>
      </c>
    </row>
    <row r="192" spans="2:65" s="12" customFormat="1" ht="13.5">
      <c r="B192" s="220"/>
      <c r="C192" s="221"/>
      <c r="D192" s="217" t="s">
        <v>196</v>
      </c>
      <c r="E192" s="222" t="s">
        <v>35</v>
      </c>
      <c r="F192" s="223" t="s">
        <v>305</v>
      </c>
      <c r="G192" s="221"/>
      <c r="H192" s="224" t="s">
        <v>35</v>
      </c>
      <c r="I192" s="225"/>
      <c r="J192" s="221"/>
      <c r="K192" s="221"/>
      <c r="L192" s="226"/>
      <c r="M192" s="227"/>
      <c r="N192" s="228"/>
      <c r="O192" s="228"/>
      <c r="P192" s="228"/>
      <c r="Q192" s="228"/>
      <c r="R192" s="228"/>
      <c r="S192" s="228"/>
      <c r="T192" s="229"/>
      <c r="AT192" s="230" t="s">
        <v>196</v>
      </c>
      <c r="AU192" s="230" t="s">
        <v>89</v>
      </c>
      <c r="AV192" s="12" t="s">
        <v>24</v>
      </c>
      <c r="AW192" s="12" t="s">
        <v>42</v>
      </c>
      <c r="AX192" s="12" t="s">
        <v>79</v>
      </c>
      <c r="AY192" s="230" t="s">
        <v>185</v>
      </c>
    </row>
    <row r="193" spans="2:65" s="12" customFormat="1" ht="13.5">
      <c r="B193" s="220"/>
      <c r="C193" s="221"/>
      <c r="D193" s="217" t="s">
        <v>196</v>
      </c>
      <c r="E193" s="222" t="s">
        <v>35</v>
      </c>
      <c r="F193" s="223" t="s">
        <v>312</v>
      </c>
      <c r="G193" s="221"/>
      <c r="H193" s="224" t="s">
        <v>35</v>
      </c>
      <c r="I193" s="225"/>
      <c r="J193" s="221"/>
      <c r="K193" s="221"/>
      <c r="L193" s="226"/>
      <c r="M193" s="227"/>
      <c r="N193" s="228"/>
      <c r="O193" s="228"/>
      <c r="P193" s="228"/>
      <c r="Q193" s="228"/>
      <c r="R193" s="228"/>
      <c r="S193" s="228"/>
      <c r="T193" s="229"/>
      <c r="AT193" s="230" t="s">
        <v>196</v>
      </c>
      <c r="AU193" s="230" t="s">
        <v>89</v>
      </c>
      <c r="AV193" s="12" t="s">
        <v>24</v>
      </c>
      <c r="AW193" s="12" t="s">
        <v>42</v>
      </c>
      <c r="AX193" s="12" t="s">
        <v>79</v>
      </c>
      <c r="AY193" s="230" t="s">
        <v>185</v>
      </c>
    </row>
    <row r="194" spans="2:65" s="13" customFormat="1" ht="13.5">
      <c r="B194" s="231"/>
      <c r="C194" s="232"/>
      <c r="D194" s="217" t="s">
        <v>196</v>
      </c>
      <c r="E194" s="243" t="s">
        <v>35</v>
      </c>
      <c r="F194" s="244" t="s">
        <v>313</v>
      </c>
      <c r="G194" s="232"/>
      <c r="H194" s="245">
        <v>5.3999999999999999E-2</v>
      </c>
      <c r="I194" s="237"/>
      <c r="J194" s="232"/>
      <c r="K194" s="232"/>
      <c r="L194" s="238"/>
      <c r="M194" s="239"/>
      <c r="N194" s="240"/>
      <c r="O194" s="240"/>
      <c r="P194" s="240"/>
      <c r="Q194" s="240"/>
      <c r="R194" s="240"/>
      <c r="S194" s="240"/>
      <c r="T194" s="241"/>
      <c r="AT194" s="242" t="s">
        <v>196</v>
      </c>
      <c r="AU194" s="242" t="s">
        <v>89</v>
      </c>
      <c r="AV194" s="13" t="s">
        <v>89</v>
      </c>
      <c r="AW194" s="13" t="s">
        <v>42</v>
      </c>
      <c r="AX194" s="13" t="s">
        <v>79</v>
      </c>
      <c r="AY194" s="242" t="s">
        <v>185</v>
      </c>
    </row>
    <row r="195" spans="2:65" s="15" customFormat="1" ht="13.5">
      <c r="B195" s="270"/>
      <c r="C195" s="271"/>
      <c r="D195" s="217" t="s">
        <v>196</v>
      </c>
      <c r="E195" s="272" t="s">
        <v>35</v>
      </c>
      <c r="F195" s="273" t="s">
        <v>295</v>
      </c>
      <c r="G195" s="271"/>
      <c r="H195" s="274">
        <v>5.3999999999999999E-2</v>
      </c>
      <c r="I195" s="275"/>
      <c r="J195" s="271"/>
      <c r="K195" s="271"/>
      <c r="L195" s="276"/>
      <c r="M195" s="277"/>
      <c r="N195" s="278"/>
      <c r="O195" s="278"/>
      <c r="P195" s="278"/>
      <c r="Q195" s="278"/>
      <c r="R195" s="278"/>
      <c r="S195" s="278"/>
      <c r="T195" s="279"/>
      <c r="AT195" s="280" t="s">
        <v>196</v>
      </c>
      <c r="AU195" s="280" t="s">
        <v>89</v>
      </c>
      <c r="AV195" s="15" t="s">
        <v>105</v>
      </c>
      <c r="AW195" s="15" t="s">
        <v>42</v>
      </c>
      <c r="AX195" s="15" t="s">
        <v>79</v>
      </c>
      <c r="AY195" s="280" t="s">
        <v>185</v>
      </c>
    </row>
    <row r="196" spans="2:65" s="12" customFormat="1" ht="13.5">
      <c r="B196" s="220"/>
      <c r="C196" s="221"/>
      <c r="D196" s="217" t="s">
        <v>196</v>
      </c>
      <c r="E196" s="222" t="s">
        <v>35</v>
      </c>
      <c r="F196" s="223" t="s">
        <v>314</v>
      </c>
      <c r="G196" s="221"/>
      <c r="H196" s="224" t="s">
        <v>35</v>
      </c>
      <c r="I196" s="225"/>
      <c r="J196" s="221"/>
      <c r="K196" s="221"/>
      <c r="L196" s="226"/>
      <c r="M196" s="227"/>
      <c r="N196" s="228"/>
      <c r="O196" s="228"/>
      <c r="P196" s="228"/>
      <c r="Q196" s="228"/>
      <c r="R196" s="228"/>
      <c r="S196" s="228"/>
      <c r="T196" s="229"/>
      <c r="AT196" s="230" t="s">
        <v>196</v>
      </c>
      <c r="AU196" s="230" t="s">
        <v>89</v>
      </c>
      <c r="AV196" s="12" t="s">
        <v>24</v>
      </c>
      <c r="AW196" s="12" t="s">
        <v>42</v>
      </c>
      <c r="AX196" s="12" t="s">
        <v>79</v>
      </c>
      <c r="AY196" s="230" t="s">
        <v>185</v>
      </c>
    </row>
    <row r="197" spans="2:65" s="12" customFormat="1" ht="13.5">
      <c r="B197" s="220"/>
      <c r="C197" s="221"/>
      <c r="D197" s="217" t="s">
        <v>196</v>
      </c>
      <c r="E197" s="222" t="s">
        <v>35</v>
      </c>
      <c r="F197" s="223" t="s">
        <v>312</v>
      </c>
      <c r="G197" s="221"/>
      <c r="H197" s="224" t="s">
        <v>35</v>
      </c>
      <c r="I197" s="225"/>
      <c r="J197" s="221"/>
      <c r="K197" s="221"/>
      <c r="L197" s="226"/>
      <c r="M197" s="227"/>
      <c r="N197" s="228"/>
      <c r="O197" s="228"/>
      <c r="P197" s="228"/>
      <c r="Q197" s="228"/>
      <c r="R197" s="228"/>
      <c r="S197" s="228"/>
      <c r="T197" s="229"/>
      <c r="AT197" s="230" t="s">
        <v>196</v>
      </c>
      <c r="AU197" s="230" t="s">
        <v>89</v>
      </c>
      <c r="AV197" s="12" t="s">
        <v>24</v>
      </c>
      <c r="AW197" s="12" t="s">
        <v>42</v>
      </c>
      <c r="AX197" s="12" t="s">
        <v>79</v>
      </c>
      <c r="AY197" s="230" t="s">
        <v>185</v>
      </c>
    </row>
    <row r="198" spans="2:65" s="13" customFormat="1" ht="13.5">
      <c r="B198" s="231"/>
      <c r="C198" s="232"/>
      <c r="D198" s="217" t="s">
        <v>196</v>
      </c>
      <c r="E198" s="243" t="s">
        <v>35</v>
      </c>
      <c r="F198" s="244" t="s">
        <v>315</v>
      </c>
      <c r="G198" s="232"/>
      <c r="H198" s="245">
        <v>2.7E-2</v>
      </c>
      <c r="I198" s="237"/>
      <c r="J198" s="232"/>
      <c r="K198" s="232"/>
      <c r="L198" s="238"/>
      <c r="M198" s="239"/>
      <c r="N198" s="240"/>
      <c r="O198" s="240"/>
      <c r="P198" s="240"/>
      <c r="Q198" s="240"/>
      <c r="R198" s="240"/>
      <c r="S198" s="240"/>
      <c r="T198" s="241"/>
      <c r="AT198" s="242" t="s">
        <v>196</v>
      </c>
      <c r="AU198" s="242" t="s">
        <v>89</v>
      </c>
      <c r="AV198" s="13" t="s">
        <v>89</v>
      </c>
      <c r="AW198" s="13" t="s">
        <v>42</v>
      </c>
      <c r="AX198" s="13" t="s">
        <v>79</v>
      </c>
      <c r="AY198" s="242" t="s">
        <v>185</v>
      </c>
    </row>
    <row r="199" spans="2:65" s="13" customFormat="1" ht="13.5">
      <c r="B199" s="231"/>
      <c r="C199" s="232"/>
      <c r="D199" s="217" t="s">
        <v>196</v>
      </c>
      <c r="E199" s="243" t="s">
        <v>35</v>
      </c>
      <c r="F199" s="244" t="s">
        <v>316</v>
      </c>
      <c r="G199" s="232"/>
      <c r="H199" s="245">
        <v>2.5999999999999999E-2</v>
      </c>
      <c r="I199" s="237"/>
      <c r="J199" s="232"/>
      <c r="K199" s="232"/>
      <c r="L199" s="238"/>
      <c r="M199" s="239"/>
      <c r="N199" s="240"/>
      <c r="O199" s="240"/>
      <c r="P199" s="240"/>
      <c r="Q199" s="240"/>
      <c r="R199" s="240"/>
      <c r="S199" s="240"/>
      <c r="T199" s="241"/>
      <c r="AT199" s="242" t="s">
        <v>196</v>
      </c>
      <c r="AU199" s="242" t="s">
        <v>89</v>
      </c>
      <c r="AV199" s="13" t="s">
        <v>89</v>
      </c>
      <c r="AW199" s="13" t="s">
        <v>42</v>
      </c>
      <c r="AX199" s="13" t="s">
        <v>79</v>
      </c>
      <c r="AY199" s="242" t="s">
        <v>185</v>
      </c>
    </row>
    <row r="200" spans="2:65" s="15" customFormat="1" ht="13.5">
      <c r="B200" s="270"/>
      <c r="C200" s="271"/>
      <c r="D200" s="217" t="s">
        <v>196</v>
      </c>
      <c r="E200" s="272" t="s">
        <v>35</v>
      </c>
      <c r="F200" s="273" t="s">
        <v>295</v>
      </c>
      <c r="G200" s="271"/>
      <c r="H200" s="274">
        <v>5.2999999999999999E-2</v>
      </c>
      <c r="I200" s="275"/>
      <c r="J200" s="271"/>
      <c r="K200" s="271"/>
      <c r="L200" s="276"/>
      <c r="M200" s="277"/>
      <c r="N200" s="278"/>
      <c r="O200" s="278"/>
      <c r="P200" s="278"/>
      <c r="Q200" s="278"/>
      <c r="R200" s="278"/>
      <c r="S200" s="278"/>
      <c r="T200" s="279"/>
      <c r="AT200" s="280" t="s">
        <v>196</v>
      </c>
      <c r="AU200" s="280" t="s">
        <v>89</v>
      </c>
      <c r="AV200" s="15" t="s">
        <v>105</v>
      </c>
      <c r="AW200" s="15" t="s">
        <v>42</v>
      </c>
      <c r="AX200" s="15" t="s">
        <v>79</v>
      </c>
      <c r="AY200" s="280" t="s">
        <v>185</v>
      </c>
    </row>
    <row r="201" spans="2:65" s="14" customFormat="1" ht="13.5">
      <c r="B201" s="246"/>
      <c r="C201" s="247"/>
      <c r="D201" s="233" t="s">
        <v>196</v>
      </c>
      <c r="E201" s="248" t="s">
        <v>35</v>
      </c>
      <c r="F201" s="249" t="s">
        <v>208</v>
      </c>
      <c r="G201" s="247"/>
      <c r="H201" s="250">
        <v>0.107</v>
      </c>
      <c r="I201" s="251"/>
      <c r="J201" s="247"/>
      <c r="K201" s="247"/>
      <c r="L201" s="252"/>
      <c r="M201" s="253"/>
      <c r="N201" s="254"/>
      <c r="O201" s="254"/>
      <c r="P201" s="254"/>
      <c r="Q201" s="254"/>
      <c r="R201" s="254"/>
      <c r="S201" s="254"/>
      <c r="T201" s="255"/>
      <c r="AT201" s="256" t="s">
        <v>196</v>
      </c>
      <c r="AU201" s="256" t="s">
        <v>89</v>
      </c>
      <c r="AV201" s="14" t="s">
        <v>192</v>
      </c>
      <c r="AW201" s="14" t="s">
        <v>42</v>
      </c>
      <c r="AX201" s="14" t="s">
        <v>24</v>
      </c>
      <c r="AY201" s="256" t="s">
        <v>185</v>
      </c>
    </row>
    <row r="202" spans="2:65" s="1" customFormat="1" ht="22.5" customHeight="1">
      <c r="B202" s="44"/>
      <c r="C202" s="257" t="s">
        <v>317</v>
      </c>
      <c r="D202" s="257" t="s">
        <v>246</v>
      </c>
      <c r="E202" s="258" t="s">
        <v>318</v>
      </c>
      <c r="F202" s="259" t="s">
        <v>319</v>
      </c>
      <c r="G202" s="260" t="s">
        <v>231</v>
      </c>
      <c r="H202" s="261">
        <v>0.11600000000000001</v>
      </c>
      <c r="I202" s="262"/>
      <c r="J202" s="263">
        <f>ROUND(I202*H202,2)</f>
        <v>0</v>
      </c>
      <c r="K202" s="259" t="s">
        <v>191</v>
      </c>
      <c r="L202" s="264"/>
      <c r="M202" s="265" t="s">
        <v>35</v>
      </c>
      <c r="N202" s="266" t="s">
        <v>50</v>
      </c>
      <c r="O202" s="45"/>
      <c r="P202" s="214">
        <f>O202*H202</f>
        <v>0</v>
      </c>
      <c r="Q202" s="214">
        <v>1</v>
      </c>
      <c r="R202" s="214">
        <f>Q202*H202</f>
        <v>0.11600000000000001</v>
      </c>
      <c r="S202" s="214">
        <v>0</v>
      </c>
      <c r="T202" s="215">
        <f>S202*H202</f>
        <v>0</v>
      </c>
      <c r="AR202" s="26" t="s">
        <v>245</v>
      </c>
      <c r="AT202" s="26" t="s">
        <v>246</v>
      </c>
      <c r="AU202" s="26" t="s">
        <v>89</v>
      </c>
      <c r="AY202" s="26" t="s">
        <v>185</v>
      </c>
      <c r="BE202" s="216">
        <f>IF(N202="základní",J202,0)</f>
        <v>0</v>
      </c>
      <c r="BF202" s="216">
        <f>IF(N202="snížená",J202,0)</f>
        <v>0</v>
      </c>
      <c r="BG202" s="216">
        <f>IF(N202="zákl. přenesená",J202,0)</f>
        <v>0</v>
      </c>
      <c r="BH202" s="216">
        <f>IF(N202="sníž. přenesená",J202,0)</f>
        <v>0</v>
      </c>
      <c r="BI202" s="216">
        <f>IF(N202="nulová",J202,0)</f>
        <v>0</v>
      </c>
      <c r="BJ202" s="26" t="s">
        <v>24</v>
      </c>
      <c r="BK202" s="216">
        <f>ROUND(I202*H202,2)</f>
        <v>0</v>
      </c>
      <c r="BL202" s="26" t="s">
        <v>192</v>
      </c>
      <c r="BM202" s="26" t="s">
        <v>320</v>
      </c>
    </row>
    <row r="203" spans="2:65" s="1" customFormat="1" ht="27">
      <c r="B203" s="44"/>
      <c r="C203" s="66"/>
      <c r="D203" s="217" t="s">
        <v>250</v>
      </c>
      <c r="E203" s="66"/>
      <c r="F203" s="218" t="s">
        <v>321</v>
      </c>
      <c r="G203" s="66"/>
      <c r="H203" s="66"/>
      <c r="I203" s="175"/>
      <c r="J203" s="66"/>
      <c r="K203" s="66"/>
      <c r="L203" s="64"/>
      <c r="M203" s="219"/>
      <c r="N203" s="45"/>
      <c r="O203" s="45"/>
      <c r="P203" s="45"/>
      <c r="Q203" s="45"/>
      <c r="R203" s="45"/>
      <c r="S203" s="45"/>
      <c r="T203" s="81"/>
      <c r="AT203" s="26" t="s">
        <v>250</v>
      </c>
      <c r="AU203" s="26" t="s">
        <v>89</v>
      </c>
    </row>
    <row r="204" spans="2:65" s="13" customFormat="1" ht="13.5">
      <c r="B204" s="231"/>
      <c r="C204" s="232"/>
      <c r="D204" s="217" t="s">
        <v>196</v>
      </c>
      <c r="E204" s="243" t="s">
        <v>35</v>
      </c>
      <c r="F204" s="244" t="s">
        <v>322</v>
      </c>
      <c r="G204" s="232"/>
      <c r="H204" s="245">
        <v>0.107</v>
      </c>
      <c r="I204" s="237"/>
      <c r="J204" s="232"/>
      <c r="K204" s="232"/>
      <c r="L204" s="238"/>
      <c r="M204" s="239"/>
      <c r="N204" s="240"/>
      <c r="O204" s="240"/>
      <c r="P204" s="240"/>
      <c r="Q204" s="240"/>
      <c r="R204" s="240"/>
      <c r="S204" s="240"/>
      <c r="T204" s="241"/>
      <c r="AT204" s="242" t="s">
        <v>196</v>
      </c>
      <c r="AU204" s="242" t="s">
        <v>89</v>
      </c>
      <c r="AV204" s="13" t="s">
        <v>89</v>
      </c>
      <c r="AW204" s="13" t="s">
        <v>42</v>
      </c>
      <c r="AX204" s="13" t="s">
        <v>24</v>
      </c>
      <c r="AY204" s="242" t="s">
        <v>185</v>
      </c>
    </row>
    <row r="205" spans="2:65" s="13" customFormat="1" ht="13.5">
      <c r="B205" s="231"/>
      <c r="C205" s="232"/>
      <c r="D205" s="233" t="s">
        <v>196</v>
      </c>
      <c r="E205" s="232"/>
      <c r="F205" s="235" t="s">
        <v>323</v>
      </c>
      <c r="G205" s="232"/>
      <c r="H205" s="236">
        <v>0.11600000000000001</v>
      </c>
      <c r="I205" s="237"/>
      <c r="J205" s="232"/>
      <c r="K205" s="232"/>
      <c r="L205" s="238"/>
      <c r="M205" s="239"/>
      <c r="N205" s="240"/>
      <c r="O205" s="240"/>
      <c r="P205" s="240"/>
      <c r="Q205" s="240"/>
      <c r="R205" s="240"/>
      <c r="S205" s="240"/>
      <c r="T205" s="241"/>
      <c r="AT205" s="242" t="s">
        <v>196</v>
      </c>
      <c r="AU205" s="242" t="s">
        <v>89</v>
      </c>
      <c r="AV205" s="13" t="s">
        <v>89</v>
      </c>
      <c r="AW205" s="13" t="s">
        <v>6</v>
      </c>
      <c r="AX205" s="13" t="s">
        <v>24</v>
      </c>
      <c r="AY205" s="242" t="s">
        <v>185</v>
      </c>
    </row>
    <row r="206" spans="2:65" s="1" customFormat="1" ht="31.5" customHeight="1">
      <c r="B206" s="44"/>
      <c r="C206" s="205" t="s">
        <v>324</v>
      </c>
      <c r="D206" s="205" t="s">
        <v>187</v>
      </c>
      <c r="E206" s="206" t="s">
        <v>325</v>
      </c>
      <c r="F206" s="207" t="s">
        <v>326</v>
      </c>
      <c r="G206" s="208" t="s">
        <v>231</v>
      </c>
      <c r="H206" s="209">
        <v>4.468</v>
      </c>
      <c r="I206" s="210"/>
      <c r="J206" s="211">
        <f>ROUND(I206*H206,2)</f>
        <v>0</v>
      </c>
      <c r="K206" s="207" t="s">
        <v>191</v>
      </c>
      <c r="L206" s="64"/>
      <c r="M206" s="212" t="s">
        <v>35</v>
      </c>
      <c r="N206" s="213" t="s">
        <v>50</v>
      </c>
      <c r="O206" s="45"/>
      <c r="P206" s="214">
        <f>O206*H206</f>
        <v>0</v>
      </c>
      <c r="Q206" s="214">
        <v>1.0900000000000001</v>
      </c>
      <c r="R206" s="214">
        <f>Q206*H206</f>
        <v>4.87012</v>
      </c>
      <c r="S206" s="214">
        <v>0</v>
      </c>
      <c r="T206" s="215">
        <f>S206*H206</f>
        <v>0</v>
      </c>
      <c r="AR206" s="26" t="s">
        <v>192</v>
      </c>
      <c r="AT206" s="26" t="s">
        <v>187</v>
      </c>
      <c r="AU206" s="26" t="s">
        <v>89</v>
      </c>
      <c r="AY206" s="26" t="s">
        <v>185</v>
      </c>
      <c r="BE206" s="216">
        <f>IF(N206="základní",J206,0)</f>
        <v>0</v>
      </c>
      <c r="BF206" s="216">
        <f>IF(N206="snížená",J206,0)</f>
        <v>0</v>
      </c>
      <c r="BG206" s="216">
        <f>IF(N206="zákl. přenesená",J206,0)</f>
        <v>0</v>
      </c>
      <c r="BH206" s="216">
        <f>IF(N206="sníž. přenesená",J206,0)</f>
        <v>0</v>
      </c>
      <c r="BI206" s="216">
        <f>IF(N206="nulová",J206,0)</f>
        <v>0</v>
      </c>
      <c r="BJ206" s="26" t="s">
        <v>24</v>
      </c>
      <c r="BK206" s="216">
        <f>ROUND(I206*H206,2)</f>
        <v>0</v>
      </c>
      <c r="BL206" s="26" t="s">
        <v>192</v>
      </c>
      <c r="BM206" s="26" t="s">
        <v>327</v>
      </c>
    </row>
    <row r="207" spans="2:65" s="1" customFormat="1" ht="40.5">
      <c r="B207" s="44"/>
      <c r="C207" s="66"/>
      <c r="D207" s="217" t="s">
        <v>194</v>
      </c>
      <c r="E207" s="66"/>
      <c r="F207" s="218" t="s">
        <v>328</v>
      </c>
      <c r="G207" s="66"/>
      <c r="H207" s="66"/>
      <c r="I207" s="175"/>
      <c r="J207" s="66"/>
      <c r="K207" s="66"/>
      <c r="L207" s="64"/>
      <c r="M207" s="219"/>
      <c r="N207" s="45"/>
      <c r="O207" s="45"/>
      <c r="P207" s="45"/>
      <c r="Q207" s="45"/>
      <c r="R207" s="45"/>
      <c r="S207" s="45"/>
      <c r="T207" s="81"/>
      <c r="AT207" s="26" t="s">
        <v>194</v>
      </c>
      <c r="AU207" s="26" t="s">
        <v>89</v>
      </c>
    </row>
    <row r="208" spans="2:65" s="12" customFormat="1" ht="13.5">
      <c r="B208" s="220"/>
      <c r="C208" s="221"/>
      <c r="D208" s="217" t="s">
        <v>196</v>
      </c>
      <c r="E208" s="222" t="s">
        <v>35</v>
      </c>
      <c r="F208" s="223" t="s">
        <v>329</v>
      </c>
      <c r="G208" s="221"/>
      <c r="H208" s="224" t="s">
        <v>35</v>
      </c>
      <c r="I208" s="225"/>
      <c r="J208" s="221"/>
      <c r="K208" s="221"/>
      <c r="L208" s="226"/>
      <c r="M208" s="227"/>
      <c r="N208" s="228"/>
      <c r="O208" s="228"/>
      <c r="P208" s="228"/>
      <c r="Q208" s="228"/>
      <c r="R208" s="228"/>
      <c r="S208" s="228"/>
      <c r="T208" s="229"/>
      <c r="AT208" s="230" t="s">
        <v>196</v>
      </c>
      <c r="AU208" s="230" t="s">
        <v>89</v>
      </c>
      <c r="AV208" s="12" t="s">
        <v>24</v>
      </c>
      <c r="AW208" s="12" t="s">
        <v>42</v>
      </c>
      <c r="AX208" s="12" t="s">
        <v>79</v>
      </c>
      <c r="AY208" s="230" t="s">
        <v>185</v>
      </c>
    </row>
    <row r="209" spans="2:51" s="12" customFormat="1" ht="13.5">
      <c r="B209" s="220"/>
      <c r="C209" s="221"/>
      <c r="D209" s="217" t="s">
        <v>196</v>
      </c>
      <c r="E209" s="222" t="s">
        <v>35</v>
      </c>
      <c r="F209" s="223" t="s">
        <v>330</v>
      </c>
      <c r="G209" s="221"/>
      <c r="H209" s="224" t="s">
        <v>35</v>
      </c>
      <c r="I209" s="225"/>
      <c r="J209" s="221"/>
      <c r="K209" s="221"/>
      <c r="L209" s="226"/>
      <c r="M209" s="227"/>
      <c r="N209" s="228"/>
      <c r="O209" s="228"/>
      <c r="P209" s="228"/>
      <c r="Q209" s="228"/>
      <c r="R209" s="228"/>
      <c r="S209" s="228"/>
      <c r="T209" s="229"/>
      <c r="AT209" s="230" t="s">
        <v>196</v>
      </c>
      <c r="AU209" s="230" t="s">
        <v>89</v>
      </c>
      <c r="AV209" s="12" t="s">
        <v>24</v>
      </c>
      <c r="AW209" s="12" t="s">
        <v>42</v>
      </c>
      <c r="AX209" s="12" t="s">
        <v>79</v>
      </c>
      <c r="AY209" s="230" t="s">
        <v>185</v>
      </c>
    </row>
    <row r="210" spans="2:51" s="13" customFormat="1" ht="13.5">
      <c r="B210" s="231"/>
      <c r="C210" s="232"/>
      <c r="D210" s="217" t="s">
        <v>196</v>
      </c>
      <c r="E210" s="243" t="s">
        <v>35</v>
      </c>
      <c r="F210" s="244" t="s">
        <v>331</v>
      </c>
      <c r="G210" s="232"/>
      <c r="H210" s="245">
        <v>0.09</v>
      </c>
      <c r="I210" s="237"/>
      <c r="J210" s="232"/>
      <c r="K210" s="232"/>
      <c r="L210" s="238"/>
      <c r="M210" s="239"/>
      <c r="N210" s="240"/>
      <c r="O210" s="240"/>
      <c r="P210" s="240"/>
      <c r="Q210" s="240"/>
      <c r="R210" s="240"/>
      <c r="S210" s="240"/>
      <c r="T210" s="241"/>
      <c r="AT210" s="242" t="s">
        <v>196</v>
      </c>
      <c r="AU210" s="242" t="s">
        <v>89</v>
      </c>
      <c r="AV210" s="13" t="s">
        <v>89</v>
      </c>
      <c r="AW210" s="13" t="s">
        <v>42</v>
      </c>
      <c r="AX210" s="13" t="s">
        <v>79</v>
      </c>
      <c r="AY210" s="242" t="s">
        <v>185</v>
      </c>
    </row>
    <row r="211" spans="2:51" s="13" customFormat="1" ht="13.5">
      <c r="B211" s="231"/>
      <c r="C211" s="232"/>
      <c r="D211" s="217" t="s">
        <v>196</v>
      </c>
      <c r="E211" s="243" t="s">
        <v>35</v>
      </c>
      <c r="F211" s="244" t="s">
        <v>332</v>
      </c>
      <c r="G211" s="232"/>
      <c r="H211" s="245">
        <v>6.0999999999999999E-2</v>
      </c>
      <c r="I211" s="237"/>
      <c r="J211" s="232"/>
      <c r="K211" s="232"/>
      <c r="L211" s="238"/>
      <c r="M211" s="239"/>
      <c r="N211" s="240"/>
      <c r="O211" s="240"/>
      <c r="P211" s="240"/>
      <c r="Q211" s="240"/>
      <c r="R211" s="240"/>
      <c r="S211" s="240"/>
      <c r="T211" s="241"/>
      <c r="AT211" s="242" t="s">
        <v>196</v>
      </c>
      <c r="AU211" s="242" t="s">
        <v>89</v>
      </c>
      <c r="AV211" s="13" t="s">
        <v>89</v>
      </c>
      <c r="AW211" s="13" t="s">
        <v>42</v>
      </c>
      <c r="AX211" s="13" t="s">
        <v>79</v>
      </c>
      <c r="AY211" s="242" t="s">
        <v>185</v>
      </c>
    </row>
    <row r="212" spans="2:51" s="13" customFormat="1" ht="13.5">
      <c r="B212" s="231"/>
      <c r="C212" s="232"/>
      <c r="D212" s="217" t="s">
        <v>196</v>
      </c>
      <c r="E212" s="243" t="s">
        <v>35</v>
      </c>
      <c r="F212" s="244" t="s">
        <v>333</v>
      </c>
      <c r="G212" s="232"/>
      <c r="H212" s="245">
        <v>0.8</v>
      </c>
      <c r="I212" s="237"/>
      <c r="J212" s="232"/>
      <c r="K212" s="232"/>
      <c r="L212" s="238"/>
      <c r="M212" s="239"/>
      <c r="N212" s="240"/>
      <c r="O212" s="240"/>
      <c r="P212" s="240"/>
      <c r="Q212" s="240"/>
      <c r="R212" s="240"/>
      <c r="S212" s="240"/>
      <c r="T212" s="241"/>
      <c r="AT212" s="242" t="s">
        <v>196</v>
      </c>
      <c r="AU212" s="242" t="s">
        <v>89</v>
      </c>
      <c r="AV212" s="13" t="s">
        <v>89</v>
      </c>
      <c r="AW212" s="13" t="s">
        <v>42</v>
      </c>
      <c r="AX212" s="13" t="s">
        <v>79</v>
      </c>
      <c r="AY212" s="242" t="s">
        <v>185</v>
      </c>
    </row>
    <row r="213" spans="2:51" s="13" customFormat="1" ht="13.5">
      <c r="B213" s="231"/>
      <c r="C213" s="232"/>
      <c r="D213" s="217" t="s">
        <v>196</v>
      </c>
      <c r="E213" s="243" t="s">
        <v>35</v>
      </c>
      <c r="F213" s="244" t="s">
        <v>334</v>
      </c>
      <c r="G213" s="232"/>
      <c r="H213" s="245">
        <v>0.26500000000000001</v>
      </c>
      <c r="I213" s="237"/>
      <c r="J213" s="232"/>
      <c r="K213" s="232"/>
      <c r="L213" s="238"/>
      <c r="M213" s="239"/>
      <c r="N213" s="240"/>
      <c r="O213" s="240"/>
      <c r="P213" s="240"/>
      <c r="Q213" s="240"/>
      <c r="R213" s="240"/>
      <c r="S213" s="240"/>
      <c r="T213" s="241"/>
      <c r="AT213" s="242" t="s">
        <v>196</v>
      </c>
      <c r="AU213" s="242" t="s">
        <v>89</v>
      </c>
      <c r="AV213" s="13" t="s">
        <v>89</v>
      </c>
      <c r="AW213" s="13" t="s">
        <v>42</v>
      </c>
      <c r="AX213" s="13" t="s">
        <v>79</v>
      </c>
      <c r="AY213" s="242" t="s">
        <v>185</v>
      </c>
    </row>
    <row r="214" spans="2:51" s="12" customFormat="1" ht="13.5">
      <c r="B214" s="220"/>
      <c r="C214" s="221"/>
      <c r="D214" s="217" t="s">
        <v>196</v>
      </c>
      <c r="E214" s="222" t="s">
        <v>35</v>
      </c>
      <c r="F214" s="223" t="s">
        <v>335</v>
      </c>
      <c r="G214" s="221"/>
      <c r="H214" s="224" t="s">
        <v>35</v>
      </c>
      <c r="I214" s="225"/>
      <c r="J214" s="221"/>
      <c r="K214" s="221"/>
      <c r="L214" s="226"/>
      <c r="M214" s="227"/>
      <c r="N214" s="228"/>
      <c r="O214" s="228"/>
      <c r="P214" s="228"/>
      <c r="Q214" s="228"/>
      <c r="R214" s="228"/>
      <c r="S214" s="228"/>
      <c r="T214" s="229"/>
      <c r="AT214" s="230" t="s">
        <v>196</v>
      </c>
      <c r="AU214" s="230" t="s">
        <v>89</v>
      </c>
      <c r="AV214" s="12" t="s">
        <v>24</v>
      </c>
      <c r="AW214" s="12" t="s">
        <v>42</v>
      </c>
      <c r="AX214" s="12" t="s">
        <v>79</v>
      </c>
      <c r="AY214" s="230" t="s">
        <v>185</v>
      </c>
    </row>
    <row r="215" spans="2:51" s="13" customFormat="1" ht="13.5">
      <c r="B215" s="231"/>
      <c r="C215" s="232"/>
      <c r="D215" s="217" t="s">
        <v>196</v>
      </c>
      <c r="E215" s="243" t="s">
        <v>35</v>
      </c>
      <c r="F215" s="244" t="s">
        <v>336</v>
      </c>
      <c r="G215" s="232"/>
      <c r="H215" s="245">
        <v>0.89100000000000001</v>
      </c>
      <c r="I215" s="237"/>
      <c r="J215" s="232"/>
      <c r="K215" s="232"/>
      <c r="L215" s="238"/>
      <c r="M215" s="239"/>
      <c r="N215" s="240"/>
      <c r="O215" s="240"/>
      <c r="P215" s="240"/>
      <c r="Q215" s="240"/>
      <c r="R215" s="240"/>
      <c r="S215" s="240"/>
      <c r="T215" s="241"/>
      <c r="AT215" s="242" t="s">
        <v>196</v>
      </c>
      <c r="AU215" s="242" t="s">
        <v>89</v>
      </c>
      <c r="AV215" s="13" t="s">
        <v>89</v>
      </c>
      <c r="AW215" s="13" t="s">
        <v>42</v>
      </c>
      <c r="AX215" s="13" t="s">
        <v>79</v>
      </c>
      <c r="AY215" s="242" t="s">
        <v>185</v>
      </c>
    </row>
    <row r="216" spans="2:51" s="13" customFormat="1" ht="13.5">
      <c r="B216" s="231"/>
      <c r="C216" s="232"/>
      <c r="D216" s="217" t="s">
        <v>196</v>
      </c>
      <c r="E216" s="243" t="s">
        <v>35</v>
      </c>
      <c r="F216" s="244" t="s">
        <v>336</v>
      </c>
      <c r="G216" s="232"/>
      <c r="H216" s="245">
        <v>0.89100000000000001</v>
      </c>
      <c r="I216" s="237"/>
      <c r="J216" s="232"/>
      <c r="K216" s="232"/>
      <c r="L216" s="238"/>
      <c r="M216" s="239"/>
      <c r="N216" s="240"/>
      <c r="O216" s="240"/>
      <c r="P216" s="240"/>
      <c r="Q216" s="240"/>
      <c r="R216" s="240"/>
      <c r="S216" s="240"/>
      <c r="T216" s="241"/>
      <c r="AT216" s="242" t="s">
        <v>196</v>
      </c>
      <c r="AU216" s="242" t="s">
        <v>89</v>
      </c>
      <c r="AV216" s="13" t="s">
        <v>89</v>
      </c>
      <c r="AW216" s="13" t="s">
        <v>42</v>
      </c>
      <c r="AX216" s="13" t="s">
        <v>79</v>
      </c>
      <c r="AY216" s="242" t="s">
        <v>185</v>
      </c>
    </row>
    <row r="217" spans="2:51" s="12" customFormat="1" ht="13.5">
      <c r="B217" s="220"/>
      <c r="C217" s="221"/>
      <c r="D217" s="217" t="s">
        <v>196</v>
      </c>
      <c r="E217" s="222" t="s">
        <v>35</v>
      </c>
      <c r="F217" s="223" t="s">
        <v>337</v>
      </c>
      <c r="G217" s="221"/>
      <c r="H217" s="224" t="s">
        <v>35</v>
      </c>
      <c r="I217" s="225"/>
      <c r="J217" s="221"/>
      <c r="K217" s="221"/>
      <c r="L217" s="226"/>
      <c r="M217" s="227"/>
      <c r="N217" s="228"/>
      <c r="O217" s="228"/>
      <c r="P217" s="228"/>
      <c r="Q217" s="228"/>
      <c r="R217" s="228"/>
      <c r="S217" s="228"/>
      <c r="T217" s="229"/>
      <c r="AT217" s="230" t="s">
        <v>196</v>
      </c>
      <c r="AU217" s="230" t="s">
        <v>89</v>
      </c>
      <c r="AV217" s="12" t="s">
        <v>24</v>
      </c>
      <c r="AW217" s="12" t="s">
        <v>42</v>
      </c>
      <c r="AX217" s="12" t="s">
        <v>79</v>
      </c>
      <c r="AY217" s="230" t="s">
        <v>185</v>
      </c>
    </row>
    <row r="218" spans="2:51" s="13" customFormat="1" ht="13.5">
      <c r="B218" s="231"/>
      <c r="C218" s="232"/>
      <c r="D218" s="217" t="s">
        <v>196</v>
      </c>
      <c r="E218" s="243" t="s">
        <v>35</v>
      </c>
      <c r="F218" s="244" t="s">
        <v>338</v>
      </c>
      <c r="G218" s="232"/>
      <c r="H218" s="245">
        <v>0.17599999999999999</v>
      </c>
      <c r="I218" s="237"/>
      <c r="J218" s="232"/>
      <c r="K218" s="232"/>
      <c r="L218" s="238"/>
      <c r="M218" s="239"/>
      <c r="N218" s="240"/>
      <c r="O218" s="240"/>
      <c r="P218" s="240"/>
      <c r="Q218" s="240"/>
      <c r="R218" s="240"/>
      <c r="S218" s="240"/>
      <c r="T218" s="241"/>
      <c r="AT218" s="242" t="s">
        <v>196</v>
      </c>
      <c r="AU218" s="242" t="s">
        <v>89</v>
      </c>
      <c r="AV218" s="13" t="s">
        <v>89</v>
      </c>
      <c r="AW218" s="13" t="s">
        <v>42</v>
      </c>
      <c r="AX218" s="13" t="s">
        <v>79</v>
      </c>
      <c r="AY218" s="242" t="s">
        <v>185</v>
      </c>
    </row>
    <row r="219" spans="2:51" s="13" customFormat="1" ht="13.5">
      <c r="B219" s="231"/>
      <c r="C219" s="232"/>
      <c r="D219" s="217" t="s">
        <v>196</v>
      </c>
      <c r="E219" s="243" t="s">
        <v>35</v>
      </c>
      <c r="F219" s="244" t="s">
        <v>338</v>
      </c>
      <c r="G219" s="232"/>
      <c r="H219" s="245">
        <v>0.17599999999999999</v>
      </c>
      <c r="I219" s="237"/>
      <c r="J219" s="232"/>
      <c r="K219" s="232"/>
      <c r="L219" s="238"/>
      <c r="M219" s="239"/>
      <c r="N219" s="240"/>
      <c r="O219" s="240"/>
      <c r="P219" s="240"/>
      <c r="Q219" s="240"/>
      <c r="R219" s="240"/>
      <c r="S219" s="240"/>
      <c r="T219" s="241"/>
      <c r="AT219" s="242" t="s">
        <v>196</v>
      </c>
      <c r="AU219" s="242" t="s">
        <v>89</v>
      </c>
      <c r="AV219" s="13" t="s">
        <v>89</v>
      </c>
      <c r="AW219" s="13" t="s">
        <v>42</v>
      </c>
      <c r="AX219" s="13" t="s">
        <v>79</v>
      </c>
      <c r="AY219" s="242" t="s">
        <v>185</v>
      </c>
    </row>
    <row r="220" spans="2:51" s="12" customFormat="1" ht="13.5">
      <c r="B220" s="220"/>
      <c r="C220" s="221"/>
      <c r="D220" s="217" t="s">
        <v>196</v>
      </c>
      <c r="E220" s="222" t="s">
        <v>35</v>
      </c>
      <c r="F220" s="223" t="s">
        <v>330</v>
      </c>
      <c r="G220" s="221"/>
      <c r="H220" s="224" t="s">
        <v>35</v>
      </c>
      <c r="I220" s="225"/>
      <c r="J220" s="221"/>
      <c r="K220" s="221"/>
      <c r="L220" s="226"/>
      <c r="M220" s="227"/>
      <c r="N220" s="228"/>
      <c r="O220" s="228"/>
      <c r="P220" s="228"/>
      <c r="Q220" s="228"/>
      <c r="R220" s="228"/>
      <c r="S220" s="228"/>
      <c r="T220" s="229"/>
      <c r="AT220" s="230" t="s">
        <v>196</v>
      </c>
      <c r="AU220" s="230" t="s">
        <v>89</v>
      </c>
      <c r="AV220" s="12" t="s">
        <v>24</v>
      </c>
      <c r="AW220" s="12" t="s">
        <v>42</v>
      </c>
      <c r="AX220" s="12" t="s">
        <v>79</v>
      </c>
      <c r="AY220" s="230" t="s">
        <v>185</v>
      </c>
    </row>
    <row r="221" spans="2:51" s="13" customFormat="1" ht="13.5">
      <c r="B221" s="231"/>
      <c r="C221" s="232"/>
      <c r="D221" s="217" t="s">
        <v>196</v>
      </c>
      <c r="E221" s="243" t="s">
        <v>35</v>
      </c>
      <c r="F221" s="244" t="s">
        <v>332</v>
      </c>
      <c r="G221" s="232"/>
      <c r="H221" s="245">
        <v>6.0999999999999999E-2</v>
      </c>
      <c r="I221" s="237"/>
      <c r="J221" s="232"/>
      <c r="K221" s="232"/>
      <c r="L221" s="238"/>
      <c r="M221" s="239"/>
      <c r="N221" s="240"/>
      <c r="O221" s="240"/>
      <c r="P221" s="240"/>
      <c r="Q221" s="240"/>
      <c r="R221" s="240"/>
      <c r="S221" s="240"/>
      <c r="T221" s="241"/>
      <c r="AT221" s="242" t="s">
        <v>196</v>
      </c>
      <c r="AU221" s="242" t="s">
        <v>89</v>
      </c>
      <c r="AV221" s="13" t="s">
        <v>89</v>
      </c>
      <c r="AW221" s="13" t="s">
        <v>42</v>
      </c>
      <c r="AX221" s="13" t="s">
        <v>79</v>
      </c>
      <c r="AY221" s="242" t="s">
        <v>185</v>
      </c>
    </row>
    <row r="222" spans="2:51" s="13" customFormat="1" ht="13.5">
      <c r="B222" s="231"/>
      <c r="C222" s="232"/>
      <c r="D222" s="217" t="s">
        <v>196</v>
      </c>
      <c r="E222" s="243" t="s">
        <v>35</v>
      </c>
      <c r="F222" s="244" t="s">
        <v>339</v>
      </c>
      <c r="G222" s="232"/>
      <c r="H222" s="245">
        <v>0.64</v>
      </c>
      <c r="I222" s="237"/>
      <c r="J222" s="232"/>
      <c r="K222" s="232"/>
      <c r="L222" s="238"/>
      <c r="M222" s="239"/>
      <c r="N222" s="240"/>
      <c r="O222" s="240"/>
      <c r="P222" s="240"/>
      <c r="Q222" s="240"/>
      <c r="R222" s="240"/>
      <c r="S222" s="240"/>
      <c r="T222" s="241"/>
      <c r="AT222" s="242" t="s">
        <v>196</v>
      </c>
      <c r="AU222" s="242" t="s">
        <v>89</v>
      </c>
      <c r="AV222" s="13" t="s">
        <v>89</v>
      </c>
      <c r="AW222" s="13" t="s">
        <v>42</v>
      </c>
      <c r="AX222" s="13" t="s">
        <v>79</v>
      </c>
      <c r="AY222" s="242" t="s">
        <v>185</v>
      </c>
    </row>
    <row r="223" spans="2:51" s="15" customFormat="1" ht="13.5">
      <c r="B223" s="270"/>
      <c r="C223" s="271"/>
      <c r="D223" s="217" t="s">
        <v>196</v>
      </c>
      <c r="E223" s="272" t="s">
        <v>35</v>
      </c>
      <c r="F223" s="273" t="s">
        <v>295</v>
      </c>
      <c r="G223" s="271"/>
      <c r="H223" s="274">
        <v>4.0510000000000002</v>
      </c>
      <c r="I223" s="275"/>
      <c r="J223" s="271"/>
      <c r="K223" s="271"/>
      <c r="L223" s="276"/>
      <c r="M223" s="277"/>
      <c r="N223" s="278"/>
      <c r="O223" s="278"/>
      <c r="P223" s="278"/>
      <c r="Q223" s="278"/>
      <c r="R223" s="278"/>
      <c r="S223" s="278"/>
      <c r="T223" s="279"/>
      <c r="AT223" s="280" t="s">
        <v>196</v>
      </c>
      <c r="AU223" s="280" t="s">
        <v>89</v>
      </c>
      <c r="AV223" s="15" t="s">
        <v>105</v>
      </c>
      <c r="AW223" s="15" t="s">
        <v>42</v>
      </c>
      <c r="AX223" s="15" t="s">
        <v>79</v>
      </c>
      <c r="AY223" s="280" t="s">
        <v>185</v>
      </c>
    </row>
    <row r="224" spans="2:51" s="12" customFormat="1" ht="13.5">
      <c r="B224" s="220"/>
      <c r="C224" s="221"/>
      <c r="D224" s="217" t="s">
        <v>196</v>
      </c>
      <c r="E224" s="222" t="s">
        <v>35</v>
      </c>
      <c r="F224" s="223" t="s">
        <v>340</v>
      </c>
      <c r="G224" s="221"/>
      <c r="H224" s="224" t="s">
        <v>35</v>
      </c>
      <c r="I224" s="225"/>
      <c r="J224" s="221"/>
      <c r="K224" s="221"/>
      <c r="L224" s="226"/>
      <c r="M224" s="227"/>
      <c r="N224" s="228"/>
      <c r="O224" s="228"/>
      <c r="P224" s="228"/>
      <c r="Q224" s="228"/>
      <c r="R224" s="228"/>
      <c r="S224" s="228"/>
      <c r="T224" s="229"/>
      <c r="AT224" s="230" t="s">
        <v>196</v>
      </c>
      <c r="AU224" s="230" t="s">
        <v>89</v>
      </c>
      <c r="AV224" s="12" t="s">
        <v>24</v>
      </c>
      <c r="AW224" s="12" t="s">
        <v>42</v>
      </c>
      <c r="AX224" s="12" t="s">
        <v>79</v>
      </c>
      <c r="AY224" s="230" t="s">
        <v>185</v>
      </c>
    </row>
    <row r="225" spans="2:65" s="12" customFormat="1" ht="13.5">
      <c r="B225" s="220"/>
      <c r="C225" s="221"/>
      <c r="D225" s="217" t="s">
        <v>196</v>
      </c>
      <c r="E225" s="222" t="s">
        <v>35</v>
      </c>
      <c r="F225" s="223" t="s">
        <v>312</v>
      </c>
      <c r="G225" s="221"/>
      <c r="H225" s="224" t="s">
        <v>35</v>
      </c>
      <c r="I225" s="225"/>
      <c r="J225" s="221"/>
      <c r="K225" s="221"/>
      <c r="L225" s="226"/>
      <c r="M225" s="227"/>
      <c r="N225" s="228"/>
      <c r="O225" s="228"/>
      <c r="P225" s="228"/>
      <c r="Q225" s="228"/>
      <c r="R225" s="228"/>
      <c r="S225" s="228"/>
      <c r="T225" s="229"/>
      <c r="AT225" s="230" t="s">
        <v>196</v>
      </c>
      <c r="AU225" s="230" t="s">
        <v>89</v>
      </c>
      <c r="AV225" s="12" t="s">
        <v>24</v>
      </c>
      <c r="AW225" s="12" t="s">
        <v>42</v>
      </c>
      <c r="AX225" s="12" t="s">
        <v>79</v>
      </c>
      <c r="AY225" s="230" t="s">
        <v>185</v>
      </c>
    </row>
    <row r="226" spans="2:65" s="13" customFormat="1" ht="13.5">
      <c r="B226" s="231"/>
      <c r="C226" s="232"/>
      <c r="D226" s="217" t="s">
        <v>196</v>
      </c>
      <c r="E226" s="243" t="s">
        <v>35</v>
      </c>
      <c r="F226" s="244" t="s">
        <v>341</v>
      </c>
      <c r="G226" s="232"/>
      <c r="H226" s="245">
        <v>8.5999999999999993E-2</v>
      </c>
      <c r="I226" s="237"/>
      <c r="J226" s="232"/>
      <c r="K226" s="232"/>
      <c r="L226" s="238"/>
      <c r="M226" s="239"/>
      <c r="N226" s="240"/>
      <c r="O226" s="240"/>
      <c r="P226" s="240"/>
      <c r="Q226" s="240"/>
      <c r="R226" s="240"/>
      <c r="S226" s="240"/>
      <c r="T226" s="241"/>
      <c r="AT226" s="242" t="s">
        <v>196</v>
      </c>
      <c r="AU226" s="242" t="s">
        <v>89</v>
      </c>
      <c r="AV226" s="13" t="s">
        <v>89</v>
      </c>
      <c r="AW226" s="13" t="s">
        <v>42</v>
      </c>
      <c r="AX226" s="13" t="s">
        <v>79</v>
      </c>
      <c r="AY226" s="242" t="s">
        <v>185</v>
      </c>
    </row>
    <row r="227" spans="2:65" s="15" customFormat="1" ht="13.5">
      <c r="B227" s="270"/>
      <c r="C227" s="271"/>
      <c r="D227" s="217" t="s">
        <v>196</v>
      </c>
      <c r="E227" s="272" t="s">
        <v>35</v>
      </c>
      <c r="F227" s="273" t="s">
        <v>295</v>
      </c>
      <c r="G227" s="271"/>
      <c r="H227" s="274">
        <v>8.5999999999999993E-2</v>
      </c>
      <c r="I227" s="275"/>
      <c r="J227" s="271"/>
      <c r="K227" s="271"/>
      <c r="L227" s="276"/>
      <c r="M227" s="277"/>
      <c r="N227" s="278"/>
      <c r="O227" s="278"/>
      <c r="P227" s="278"/>
      <c r="Q227" s="278"/>
      <c r="R227" s="278"/>
      <c r="S227" s="278"/>
      <c r="T227" s="279"/>
      <c r="AT227" s="280" t="s">
        <v>196</v>
      </c>
      <c r="AU227" s="280" t="s">
        <v>89</v>
      </c>
      <c r="AV227" s="15" t="s">
        <v>105</v>
      </c>
      <c r="AW227" s="15" t="s">
        <v>42</v>
      </c>
      <c r="AX227" s="15" t="s">
        <v>79</v>
      </c>
      <c r="AY227" s="280" t="s">
        <v>185</v>
      </c>
    </row>
    <row r="228" spans="2:65" s="14" customFormat="1" ht="13.5">
      <c r="B228" s="246"/>
      <c r="C228" s="247"/>
      <c r="D228" s="217" t="s">
        <v>196</v>
      </c>
      <c r="E228" s="267" t="s">
        <v>35</v>
      </c>
      <c r="F228" s="268" t="s">
        <v>208</v>
      </c>
      <c r="G228" s="247"/>
      <c r="H228" s="269">
        <v>4.1369999999999996</v>
      </c>
      <c r="I228" s="251"/>
      <c r="J228" s="247"/>
      <c r="K228" s="247"/>
      <c r="L228" s="252"/>
      <c r="M228" s="253"/>
      <c r="N228" s="254"/>
      <c r="O228" s="254"/>
      <c r="P228" s="254"/>
      <c r="Q228" s="254"/>
      <c r="R228" s="254"/>
      <c r="S228" s="254"/>
      <c r="T228" s="255"/>
      <c r="AT228" s="256" t="s">
        <v>196</v>
      </c>
      <c r="AU228" s="256" t="s">
        <v>89</v>
      </c>
      <c r="AV228" s="14" t="s">
        <v>192</v>
      </c>
      <c r="AW228" s="14" t="s">
        <v>42</v>
      </c>
      <c r="AX228" s="14" t="s">
        <v>24</v>
      </c>
      <c r="AY228" s="256" t="s">
        <v>185</v>
      </c>
    </row>
    <row r="229" spans="2:65" s="13" customFormat="1" ht="13.5">
      <c r="B229" s="231"/>
      <c r="C229" s="232"/>
      <c r="D229" s="233" t="s">
        <v>196</v>
      </c>
      <c r="E229" s="232"/>
      <c r="F229" s="235" t="s">
        <v>342</v>
      </c>
      <c r="G229" s="232"/>
      <c r="H229" s="236">
        <v>4.468</v>
      </c>
      <c r="I229" s="237"/>
      <c r="J229" s="232"/>
      <c r="K229" s="232"/>
      <c r="L229" s="238"/>
      <c r="M229" s="239"/>
      <c r="N229" s="240"/>
      <c r="O229" s="240"/>
      <c r="P229" s="240"/>
      <c r="Q229" s="240"/>
      <c r="R229" s="240"/>
      <c r="S229" s="240"/>
      <c r="T229" s="241"/>
      <c r="AT229" s="242" t="s">
        <v>196</v>
      </c>
      <c r="AU229" s="242" t="s">
        <v>89</v>
      </c>
      <c r="AV229" s="13" t="s">
        <v>89</v>
      </c>
      <c r="AW229" s="13" t="s">
        <v>6</v>
      </c>
      <c r="AX229" s="13" t="s">
        <v>24</v>
      </c>
      <c r="AY229" s="242" t="s">
        <v>185</v>
      </c>
    </row>
    <row r="230" spans="2:65" s="1" customFormat="1" ht="31.5" customHeight="1">
      <c r="B230" s="44"/>
      <c r="C230" s="205" t="s">
        <v>343</v>
      </c>
      <c r="D230" s="205" t="s">
        <v>187</v>
      </c>
      <c r="E230" s="206" t="s">
        <v>344</v>
      </c>
      <c r="F230" s="207" t="s">
        <v>345</v>
      </c>
      <c r="G230" s="208" t="s">
        <v>239</v>
      </c>
      <c r="H230" s="209">
        <v>23.31</v>
      </c>
      <c r="I230" s="210"/>
      <c r="J230" s="211">
        <f>ROUND(I230*H230,2)</f>
        <v>0</v>
      </c>
      <c r="K230" s="207" t="s">
        <v>191</v>
      </c>
      <c r="L230" s="64"/>
      <c r="M230" s="212" t="s">
        <v>35</v>
      </c>
      <c r="N230" s="213" t="s">
        <v>50</v>
      </c>
      <c r="O230" s="45"/>
      <c r="P230" s="214">
        <f>O230*H230</f>
        <v>0</v>
      </c>
      <c r="Q230" s="214">
        <v>6.8419999999999995E-2</v>
      </c>
      <c r="R230" s="214">
        <f>Q230*H230</f>
        <v>1.5948701999999997</v>
      </c>
      <c r="S230" s="214">
        <v>0</v>
      </c>
      <c r="T230" s="215">
        <f>S230*H230</f>
        <v>0</v>
      </c>
      <c r="AR230" s="26" t="s">
        <v>192</v>
      </c>
      <c r="AT230" s="26" t="s">
        <v>187</v>
      </c>
      <c r="AU230" s="26" t="s">
        <v>89</v>
      </c>
      <c r="AY230" s="26" t="s">
        <v>185</v>
      </c>
      <c r="BE230" s="216">
        <f>IF(N230="základní",J230,0)</f>
        <v>0</v>
      </c>
      <c r="BF230" s="216">
        <f>IF(N230="snížená",J230,0)</f>
        <v>0</v>
      </c>
      <c r="BG230" s="216">
        <f>IF(N230="zákl. přenesená",J230,0)</f>
        <v>0</v>
      </c>
      <c r="BH230" s="216">
        <f>IF(N230="sníž. přenesená",J230,0)</f>
        <v>0</v>
      </c>
      <c r="BI230" s="216">
        <f>IF(N230="nulová",J230,0)</f>
        <v>0</v>
      </c>
      <c r="BJ230" s="26" t="s">
        <v>24</v>
      </c>
      <c r="BK230" s="216">
        <f>ROUND(I230*H230,2)</f>
        <v>0</v>
      </c>
      <c r="BL230" s="26" t="s">
        <v>192</v>
      </c>
      <c r="BM230" s="26" t="s">
        <v>346</v>
      </c>
    </row>
    <row r="231" spans="2:65" s="12" customFormat="1" ht="13.5">
      <c r="B231" s="220"/>
      <c r="C231" s="221"/>
      <c r="D231" s="217" t="s">
        <v>196</v>
      </c>
      <c r="E231" s="222" t="s">
        <v>35</v>
      </c>
      <c r="F231" s="223" t="s">
        <v>305</v>
      </c>
      <c r="G231" s="221"/>
      <c r="H231" s="224" t="s">
        <v>35</v>
      </c>
      <c r="I231" s="225"/>
      <c r="J231" s="221"/>
      <c r="K231" s="221"/>
      <c r="L231" s="226"/>
      <c r="M231" s="227"/>
      <c r="N231" s="228"/>
      <c r="O231" s="228"/>
      <c r="P231" s="228"/>
      <c r="Q231" s="228"/>
      <c r="R231" s="228"/>
      <c r="S231" s="228"/>
      <c r="T231" s="229"/>
      <c r="AT231" s="230" t="s">
        <v>196</v>
      </c>
      <c r="AU231" s="230" t="s">
        <v>89</v>
      </c>
      <c r="AV231" s="12" t="s">
        <v>24</v>
      </c>
      <c r="AW231" s="12" t="s">
        <v>42</v>
      </c>
      <c r="AX231" s="12" t="s">
        <v>79</v>
      </c>
      <c r="AY231" s="230" t="s">
        <v>185</v>
      </c>
    </row>
    <row r="232" spans="2:65" s="13" customFormat="1" ht="13.5">
      <c r="B232" s="231"/>
      <c r="C232" s="232"/>
      <c r="D232" s="217" t="s">
        <v>196</v>
      </c>
      <c r="E232" s="243" t="s">
        <v>35</v>
      </c>
      <c r="F232" s="244" t="s">
        <v>347</v>
      </c>
      <c r="G232" s="232"/>
      <c r="H232" s="245">
        <v>1.8</v>
      </c>
      <c r="I232" s="237"/>
      <c r="J232" s="232"/>
      <c r="K232" s="232"/>
      <c r="L232" s="238"/>
      <c r="M232" s="239"/>
      <c r="N232" s="240"/>
      <c r="O232" s="240"/>
      <c r="P232" s="240"/>
      <c r="Q232" s="240"/>
      <c r="R232" s="240"/>
      <c r="S232" s="240"/>
      <c r="T232" s="241"/>
      <c r="AT232" s="242" t="s">
        <v>196</v>
      </c>
      <c r="AU232" s="242" t="s">
        <v>89</v>
      </c>
      <c r="AV232" s="13" t="s">
        <v>89</v>
      </c>
      <c r="AW232" s="13" t="s">
        <v>42</v>
      </c>
      <c r="AX232" s="13" t="s">
        <v>79</v>
      </c>
      <c r="AY232" s="242" t="s">
        <v>185</v>
      </c>
    </row>
    <row r="233" spans="2:65" s="13" customFormat="1" ht="13.5">
      <c r="B233" s="231"/>
      <c r="C233" s="232"/>
      <c r="D233" s="217" t="s">
        <v>196</v>
      </c>
      <c r="E233" s="243" t="s">
        <v>35</v>
      </c>
      <c r="F233" s="244" t="s">
        <v>348</v>
      </c>
      <c r="G233" s="232"/>
      <c r="H233" s="245">
        <v>21.51</v>
      </c>
      <c r="I233" s="237"/>
      <c r="J233" s="232"/>
      <c r="K233" s="232"/>
      <c r="L233" s="238"/>
      <c r="M233" s="239"/>
      <c r="N233" s="240"/>
      <c r="O233" s="240"/>
      <c r="P233" s="240"/>
      <c r="Q233" s="240"/>
      <c r="R233" s="240"/>
      <c r="S233" s="240"/>
      <c r="T233" s="241"/>
      <c r="AT233" s="242" t="s">
        <v>196</v>
      </c>
      <c r="AU233" s="242" t="s">
        <v>89</v>
      </c>
      <c r="AV233" s="13" t="s">
        <v>89</v>
      </c>
      <c r="AW233" s="13" t="s">
        <v>42</v>
      </c>
      <c r="AX233" s="13" t="s">
        <v>79</v>
      </c>
      <c r="AY233" s="242" t="s">
        <v>185</v>
      </c>
    </row>
    <row r="234" spans="2:65" s="14" customFormat="1" ht="13.5">
      <c r="B234" s="246"/>
      <c r="C234" s="247"/>
      <c r="D234" s="233" t="s">
        <v>196</v>
      </c>
      <c r="E234" s="248" t="s">
        <v>35</v>
      </c>
      <c r="F234" s="249" t="s">
        <v>208</v>
      </c>
      <c r="G234" s="247"/>
      <c r="H234" s="250">
        <v>23.31</v>
      </c>
      <c r="I234" s="251"/>
      <c r="J234" s="247"/>
      <c r="K234" s="247"/>
      <c r="L234" s="252"/>
      <c r="M234" s="253"/>
      <c r="N234" s="254"/>
      <c r="O234" s="254"/>
      <c r="P234" s="254"/>
      <c r="Q234" s="254"/>
      <c r="R234" s="254"/>
      <c r="S234" s="254"/>
      <c r="T234" s="255"/>
      <c r="AT234" s="256" t="s">
        <v>196</v>
      </c>
      <c r="AU234" s="256" t="s">
        <v>89</v>
      </c>
      <c r="AV234" s="14" t="s">
        <v>192</v>
      </c>
      <c r="AW234" s="14" t="s">
        <v>42</v>
      </c>
      <c r="AX234" s="14" t="s">
        <v>24</v>
      </c>
      <c r="AY234" s="256" t="s">
        <v>185</v>
      </c>
    </row>
    <row r="235" spans="2:65" s="1" customFormat="1" ht="31.5" customHeight="1">
      <c r="B235" s="44"/>
      <c r="C235" s="205" t="s">
        <v>349</v>
      </c>
      <c r="D235" s="205" t="s">
        <v>187</v>
      </c>
      <c r="E235" s="206" t="s">
        <v>350</v>
      </c>
      <c r="F235" s="207" t="s">
        <v>351</v>
      </c>
      <c r="G235" s="208" t="s">
        <v>239</v>
      </c>
      <c r="H235" s="209">
        <v>25.547000000000001</v>
      </c>
      <c r="I235" s="210"/>
      <c r="J235" s="211">
        <f>ROUND(I235*H235,2)</f>
        <v>0</v>
      </c>
      <c r="K235" s="207" t="s">
        <v>191</v>
      </c>
      <c r="L235" s="64"/>
      <c r="M235" s="212" t="s">
        <v>35</v>
      </c>
      <c r="N235" s="213" t="s">
        <v>50</v>
      </c>
      <c r="O235" s="45"/>
      <c r="P235" s="214">
        <f>O235*H235</f>
        <v>0</v>
      </c>
      <c r="Q235" s="214">
        <v>0.10212</v>
      </c>
      <c r="R235" s="214">
        <f>Q235*H235</f>
        <v>2.6088596399999999</v>
      </c>
      <c r="S235" s="214">
        <v>0</v>
      </c>
      <c r="T235" s="215">
        <f>S235*H235</f>
        <v>0</v>
      </c>
      <c r="AR235" s="26" t="s">
        <v>192</v>
      </c>
      <c r="AT235" s="26" t="s">
        <v>187</v>
      </c>
      <c r="AU235" s="26" t="s">
        <v>89</v>
      </c>
      <c r="AY235" s="26" t="s">
        <v>185</v>
      </c>
      <c r="BE235" s="216">
        <f>IF(N235="základní",J235,0)</f>
        <v>0</v>
      </c>
      <c r="BF235" s="216">
        <f>IF(N235="snížená",J235,0)</f>
        <v>0</v>
      </c>
      <c r="BG235" s="216">
        <f>IF(N235="zákl. přenesená",J235,0)</f>
        <v>0</v>
      </c>
      <c r="BH235" s="216">
        <f>IF(N235="sníž. přenesená",J235,0)</f>
        <v>0</v>
      </c>
      <c r="BI235" s="216">
        <f>IF(N235="nulová",J235,0)</f>
        <v>0</v>
      </c>
      <c r="BJ235" s="26" t="s">
        <v>24</v>
      </c>
      <c r="BK235" s="216">
        <f>ROUND(I235*H235,2)</f>
        <v>0</v>
      </c>
      <c r="BL235" s="26" t="s">
        <v>192</v>
      </c>
      <c r="BM235" s="26" t="s">
        <v>352</v>
      </c>
    </row>
    <row r="236" spans="2:65" s="12" customFormat="1" ht="13.5">
      <c r="B236" s="220"/>
      <c r="C236" s="221"/>
      <c r="D236" s="217" t="s">
        <v>196</v>
      </c>
      <c r="E236" s="222" t="s">
        <v>35</v>
      </c>
      <c r="F236" s="223" t="s">
        <v>305</v>
      </c>
      <c r="G236" s="221"/>
      <c r="H236" s="224" t="s">
        <v>35</v>
      </c>
      <c r="I236" s="225"/>
      <c r="J236" s="221"/>
      <c r="K236" s="221"/>
      <c r="L236" s="226"/>
      <c r="M236" s="227"/>
      <c r="N236" s="228"/>
      <c r="O236" s="228"/>
      <c r="P236" s="228"/>
      <c r="Q236" s="228"/>
      <c r="R236" s="228"/>
      <c r="S236" s="228"/>
      <c r="T236" s="229"/>
      <c r="AT236" s="230" t="s">
        <v>196</v>
      </c>
      <c r="AU236" s="230" t="s">
        <v>89</v>
      </c>
      <c r="AV236" s="12" t="s">
        <v>24</v>
      </c>
      <c r="AW236" s="12" t="s">
        <v>42</v>
      </c>
      <c r="AX236" s="12" t="s">
        <v>79</v>
      </c>
      <c r="AY236" s="230" t="s">
        <v>185</v>
      </c>
    </row>
    <row r="237" spans="2:65" s="13" customFormat="1" ht="13.5">
      <c r="B237" s="231"/>
      <c r="C237" s="232"/>
      <c r="D237" s="217" t="s">
        <v>196</v>
      </c>
      <c r="E237" s="243" t="s">
        <v>35</v>
      </c>
      <c r="F237" s="244" t="s">
        <v>353</v>
      </c>
      <c r="G237" s="232"/>
      <c r="H237" s="245">
        <v>2.8319999999999999</v>
      </c>
      <c r="I237" s="237"/>
      <c r="J237" s="232"/>
      <c r="K237" s="232"/>
      <c r="L237" s="238"/>
      <c r="M237" s="239"/>
      <c r="N237" s="240"/>
      <c r="O237" s="240"/>
      <c r="P237" s="240"/>
      <c r="Q237" s="240"/>
      <c r="R237" s="240"/>
      <c r="S237" s="240"/>
      <c r="T237" s="241"/>
      <c r="AT237" s="242" t="s">
        <v>196</v>
      </c>
      <c r="AU237" s="242" t="s">
        <v>89</v>
      </c>
      <c r="AV237" s="13" t="s">
        <v>89</v>
      </c>
      <c r="AW237" s="13" t="s">
        <v>42</v>
      </c>
      <c r="AX237" s="13" t="s">
        <v>79</v>
      </c>
      <c r="AY237" s="242" t="s">
        <v>185</v>
      </c>
    </row>
    <row r="238" spans="2:65" s="13" customFormat="1" ht="13.5">
      <c r="B238" s="231"/>
      <c r="C238" s="232"/>
      <c r="D238" s="217" t="s">
        <v>196</v>
      </c>
      <c r="E238" s="243" t="s">
        <v>35</v>
      </c>
      <c r="F238" s="244" t="s">
        <v>354</v>
      </c>
      <c r="G238" s="232"/>
      <c r="H238" s="245">
        <v>2.879</v>
      </c>
      <c r="I238" s="237"/>
      <c r="J238" s="232"/>
      <c r="K238" s="232"/>
      <c r="L238" s="238"/>
      <c r="M238" s="239"/>
      <c r="N238" s="240"/>
      <c r="O238" s="240"/>
      <c r="P238" s="240"/>
      <c r="Q238" s="240"/>
      <c r="R238" s="240"/>
      <c r="S238" s="240"/>
      <c r="T238" s="241"/>
      <c r="AT238" s="242" t="s">
        <v>196</v>
      </c>
      <c r="AU238" s="242" t="s">
        <v>89</v>
      </c>
      <c r="AV238" s="13" t="s">
        <v>89</v>
      </c>
      <c r="AW238" s="13" t="s">
        <v>42</v>
      </c>
      <c r="AX238" s="13" t="s">
        <v>79</v>
      </c>
      <c r="AY238" s="242" t="s">
        <v>185</v>
      </c>
    </row>
    <row r="239" spans="2:65" s="13" customFormat="1" ht="13.5">
      <c r="B239" s="231"/>
      <c r="C239" s="232"/>
      <c r="D239" s="217" t="s">
        <v>196</v>
      </c>
      <c r="E239" s="243" t="s">
        <v>35</v>
      </c>
      <c r="F239" s="244" t="s">
        <v>355</v>
      </c>
      <c r="G239" s="232"/>
      <c r="H239" s="245">
        <v>2.9260000000000002</v>
      </c>
      <c r="I239" s="237"/>
      <c r="J239" s="232"/>
      <c r="K239" s="232"/>
      <c r="L239" s="238"/>
      <c r="M239" s="239"/>
      <c r="N239" s="240"/>
      <c r="O239" s="240"/>
      <c r="P239" s="240"/>
      <c r="Q239" s="240"/>
      <c r="R239" s="240"/>
      <c r="S239" s="240"/>
      <c r="T239" s="241"/>
      <c r="AT239" s="242" t="s">
        <v>196</v>
      </c>
      <c r="AU239" s="242" t="s">
        <v>89</v>
      </c>
      <c r="AV239" s="13" t="s">
        <v>89</v>
      </c>
      <c r="AW239" s="13" t="s">
        <v>42</v>
      </c>
      <c r="AX239" s="13" t="s">
        <v>79</v>
      </c>
      <c r="AY239" s="242" t="s">
        <v>185</v>
      </c>
    </row>
    <row r="240" spans="2:65" s="15" customFormat="1" ht="13.5">
      <c r="B240" s="270"/>
      <c r="C240" s="271"/>
      <c r="D240" s="217" t="s">
        <v>196</v>
      </c>
      <c r="E240" s="272" t="s">
        <v>35</v>
      </c>
      <c r="F240" s="273" t="s">
        <v>295</v>
      </c>
      <c r="G240" s="271"/>
      <c r="H240" s="274">
        <v>8.6370000000000005</v>
      </c>
      <c r="I240" s="275"/>
      <c r="J240" s="271"/>
      <c r="K240" s="271"/>
      <c r="L240" s="276"/>
      <c r="M240" s="277"/>
      <c r="N240" s="278"/>
      <c r="O240" s="278"/>
      <c r="P240" s="278"/>
      <c r="Q240" s="278"/>
      <c r="R240" s="278"/>
      <c r="S240" s="278"/>
      <c r="T240" s="279"/>
      <c r="AT240" s="280" t="s">
        <v>196</v>
      </c>
      <c r="AU240" s="280" t="s">
        <v>89</v>
      </c>
      <c r="AV240" s="15" t="s">
        <v>105</v>
      </c>
      <c r="AW240" s="15" t="s">
        <v>42</v>
      </c>
      <c r="AX240" s="15" t="s">
        <v>79</v>
      </c>
      <c r="AY240" s="280" t="s">
        <v>185</v>
      </c>
    </row>
    <row r="241" spans="2:65" s="12" customFormat="1" ht="13.5">
      <c r="B241" s="220"/>
      <c r="C241" s="221"/>
      <c r="D241" s="217" t="s">
        <v>196</v>
      </c>
      <c r="E241" s="222" t="s">
        <v>35</v>
      </c>
      <c r="F241" s="223" t="s">
        <v>314</v>
      </c>
      <c r="G241" s="221"/>
      <c r="H241" s="224" t="s">
        <v>35</v>
      </c>
      <c r="I241" s="225"/>
      <c r="J241" s="221"/>
      <c r="K241" s="221"/>
      <c r="L241" s="226"/>
      <c r="M241" s="227"/>
      <c r="N241" s="228"/>
      <c r="O241" s="228"/>
      <c r="P241" s="228"/>
      <c r="Q241" s="228"/>
      <c r="R241" s="228"/>
      <c r="S241" s="228"/>
      <c r="T241" s="229"/>
      <c r="AT241" s="230" t="s">
        <v>196</v>
      </c>
      <c r="AU241" s="230" t="s">
        <v>89</v>
      </c>
      <c r="AV241" s="12" t="s">
        <v>24</v>
      </c>
      <c r="AW241" s="12" t="s">
        <v>42</v>
      </c>
      <c r="AX241" s="12" t="s">
        <v>79</v>
      </c>
      <c r="AY241" s="230" t="s">
        <v>185</v>
      </c>
    </row>
    <row r="242" spans="2:65" s="13" customFormat="1" ht="13.5">
      <c r="B242" s="231"/>
      <c r="C242" s="232"/>
      <c r="D242" s="217" t="s">
        <v>196</v>
      </c>
      <c r="E242" s="243" t="s">
        <v>35</v>
      </c>
      <c r="F242" s="244" t="s">
        <v>356</v>
      </c>
      <c r="G242" s="232"/>
      <c r="H242" s="245">
        <v>5.3</v>
      </c>
      <c r="I242" s="237"/>
      <c r="J242" s="232"/>
      <c r="K242" s="232"/>
      <c r="L242" s="238"/>
      <c r="M242" s="239"/>
      <c r="N242" s="240"/>
      <c r="O242" s="240"/>
      <c r="P242" s="240"/>
      <c r="Q242" s="240"/>
      <c r="R242" s="240"/>
      <c r="S242" s="240"/>
      <c r="T242" s="241"/>
      <c r="AT242" s="242" t="s">
        <v>196</v>
      </c>
      <c r="AU242" s="242" t="s">
        <v>89</v>
      </c>
      <c r="AV242" s="13" t="s">
        <v>89</v>
      </c>
      <c r="AW242" s="13" t="s">
        <v>42</v>
      </c>
      <c r="AX242" s="13" t="s">
        <v>79</v>
      </c>
      <c r="AY242" s="242" t="s">
        <v>185</v>
      </c>
    </row>
    <row r="243" spans="2:65" s="13" customFormat="1" ht="13.5">
      <c r="B243" s="231"/>
      <c r="C243" s="232"/>
      <c r="D243" s="217" t="s">
        <v>196</v>
      </c>
      <c r="E243" s="243" t="s">
        <v>35</v>
      </c>
      <c r="F243" s="244" t="s">
        <v>357</v>
      </c>
      <c r="G243" s="232"/>
      <c r="H243" s="245">
        <v>3.66</v>
      </c>
      <c r="I243" s="237"/>
      <c r="J243" s="232"/>
      <c r="K243" s="232"/>
      <c r="L243" s="238"/>
      <c r="M243" s="239"/>
      <c r="N243" s="240"/>
      <c r="O243" s="240"/>
      <c r="P243" s="240"/>
      <c r="Q243" s="240"/>
      <c r="R243" s="240"/>
      <c r="S243" s="240"/>
      <c r="T243" s="241"/>
      <c r="AT243" s="242" t="s">
        <v>196</v>
      </c>
      <c r="AU243" s="242" t="s">
        <v>89</v>
      </c>
      <c r="AV243" s="13" t="s">
        <v>89</v>
      </c>
      <c r="AW243" s="13" t="s">
        <v>42</v>
      </c>
      <c r="AX243" s="13" t="s">
        <v>79</v>
      </c>
      <c r="AY243" s="242" t="s">
        <v>185</v>
      </c>
    </row>
    <row r="244" spans="2:65" s="13" customFormat="1" ht="13.5">
      <c r="B244" s="231"/>
      <c r="C244" s="232"/>
      <c r="D244" s="217" t="s">
        <v>196</v>
      </c>
      <c r="E244" s="243" t="s">
        <v>35</v>
      </c>
      <c r="F244" s="244" t="s">
        <v>358</v>
      </c>
      <c r="G244" s="232"/>
      <c r="H244" s="245">
        <v>7.95</v>
      </c>
      <c r="I244" s="237"/>
      <c r="J244" s="232"/>
      <c r="K244" s="232"/>
      <c r="L244" s="238"/>
      <c r="M244" s="239"/>
      <c r="N244" s="240"/>
      <c r="O244" s="240"/>
      <c r="P244" s="240"/>
      <c r="Q244" s="240"/>
      <c r="R244" s="240"/>
      <c r="S244" s="240"/>
      <c r="T244" s="241"/>
      <c r="AT244" s="242" t="s">
        <v>196</v>
      </c>
      <c r="AU244" s="242" t="s">
        <v>89</v>
      </c>
      <c r="AV244" s="13" t="s">
        <v>89</v>
      </c>
      <c r="AW244" s="13" t="s">
        <v>42</v>
      </c>
      <c r="AX244" s="13" t="s">
        <v>79</v>
      </c>
      <c r="AY244" s="242" t="s">
        <v>185</v>
      </c>
    </row>
    <row r="245" spans="2:65" s="15" customFormat="1" ht="13.5">
      <c r="B245" s="270"/>
      <c r="C245" s="271"/>
      <c r="D245" s="217" t="s">
        <v>196</v>
      </c>
      <c r="E245" s="272" t="s">
        <v>35</v>
      </c>
      <c r="F245" s="273" t="s">
        <v>295</v>
      </c>
      <c r="G245" s="271"/>
      <c r="H245" s="274">
        <v>16.91</v>
      </c>
      <c r="I245" s="275"/>
      <c r="J245" s="271"/>
      <c r="K245" s="271"/>
      <c r="L245" s="276"/>
      <c r="M245" s="277"/>
      <c r="N245" s="278"/>
      <c r="O245" s="278"/>
      <c r="P245" s="278"/>
      <c r="Q245" s="278"/>
      <c r="R245" s="278"/>
      <c r="S245" s="278"/>
      <c r="T245" s="279"/>
      <c r="AT245" s="280" t="s">
        <v>196</v>
      </c>
      <c r="AU245" s="280" t="s">
        <v>89</v>
      </c>
      <c r="AV245" s="15" t="s">
        <v>105</v>
      </c>
      <c r="AW245" s="15" t="s">
        <v>42</v>
      </c>
      <c r="AX245" s="15" t="s">
        <v>79</v>
      </c>
      <c r="AY245" s="280" t="s">
        <v>185</v>
      </c>
    </row>
    <row r="246" spans="2:65" s="14" customFormat="1" ht="13.5">
      <c r="B246" s="246"/>
      <c r="C246" s="247"/>
      <c r="D246" s="233" t="s">
        <v>196</v>
      </c>
      <c r="E246" s="248" t="s">
        <v>35</v>
      </c>
      <c r="F246" s="249" t="s">
        <v>208</v>
      </c>
      <c r="G246" s="247"/>
      <c r="H246" s="250">
        <v>25.547000000000001</v>
      </c>
      <c r="I246" s="251"/>
      <c r="J246" s="247"/>
      <c r="K246" s="247"/>
      <c r="L246" s="252"/>
      <c r="M246" s="253"/>
      <c r="N246" s="254"/>
      <c r="O246" s="254"/>
      <c r="P246" s="254"/>
      <c r="Q246" s="254"/>
      <c r="R246" s="254"/>
      <c r="S246" s="254"/>
      <c r="T246" s="255"/>
      <c r="AT246" s="256" t="s">
        <v>196</v>
      </c>
      <c r="AU246" s="256" t="s">
        <v>89</v>
      </c>
      <c r="AV246" s="14" t="s">
        <v>192</v>
      </c>
      <c r="AW246" s="14" t="s">
        <v>42</v>
      </c>
      <c r="AX246" s="14" t="s">
        <v>24</v>
      </c>
      <c r="AY246" s="256" t="s">
        <v>185</v>
      </c>
    </row>
    <row r="247" spans="2:65" s="1" customFormat="1" ht="31.5" customHeight="1">
      <c r="B247" s="44"/>
      <c r="C247" s="205" t="s">
        <v>9</v>
      </c>
      <c r="D247" s="205" t="s">
        <v>187</v>
      </c>
      <c r="E247" s="206" t="s">
        <v>359</v>
      </c>
      <c r="F247" s="207" t="s">
        <v>360</v>
      </c>
      <c r="G247" s="208" t="s">
        <v>239</v>
      </c>
      <c r="H247" s="209">
        <v>9.8140000000000001</v>
      </c>
      <c r="I247" s="210"/>
      <c r="J247" s="211">
        <f>ROUND(I247*H247,2)</f>
        <v>0</v>
      </c>
      <c r="K247" s="207" t="s">
        <v>191</v>
      </c>
      <c r="L247" s="64"/>
      <c r="M247" s="212" t="s">
        <v>35</v>
      </c>
      <c r="N247" s="213" t="s">
        <v>50</v>
      </c>
      <c r="O247" s="45"/>
      <c r="P247" s="214">
        <f>O247*H247</f>
        <v>0</v>
      </c>
      <c r="Q247" s="214">
        <v>6.9510000000000002E-2</v>
      </c>
      <c r="R247" s="214">
        <f>Q247*H247</f>
        <v>0.68217114000000001</v>
      </c>
      <c r="S247" s="214">
        <v>0</v>
      </c>
      <c r="T247" s="215">
        <f>S247*H247</f>
        <v>0</v>
      </c>
      <c r="AR247" s="26" t="s">
        <v>192</v>
      </c>
      <c r="AT247" s="26" t="s">
        <v>187</v>
      </c>
      <c r="AU247" s="26" t="s">
        <v>89</v>
      </c>
      <c r="AY247" s="26" t="s">
        <v>185</v>
      </c>
      <c r="BE247" s="216">
        <f>IF(N247="základní",J247,0)</f>
        <v>0</v>
      </c>
      <c r="BF247" s="216">
        <f>IF(N247="snížená",J247,0)</f>
        <v>0</v>
      </c>
      <c r="BG247" s="216">
        <f>IF(N247="zákl. přenesená",J247,0)</f>
        <v>0</v>
      </c>
      <c r="BH247" s="216">
        <f>IF(N247="sníž. přenesená",J247,0)</f>
        <v>0</v>
      </c>
      <c r="BI247" s="216">
        <f>IF(N247="nulová",J247,0)</f>
        <v>0</v>
      </c>
      <c r="BJ247" s="26" t="s">
        <v>24</v>
      </c>
      <c r="BK247" s="216">
        <f>ROUND(I247*H247,2)</f>
        <v>0</v>
      </c>
      <c r="BL247" s="26" t="s">
        <v>192</v>
      </c>
      <c r="BM247" s="26" t="s">
        <v>361</v>
      </c>
    </row>
    <row r="248" spans="2:65" s="12" customFormat="1" ht="13.5">
      <c r="B248" s="220"/>
      <c r="C248" s="221"/>
      <c r="D248" s="217" t="s">
        <v>196</v>
      </c>
      <c r="E248" s="222" t="s">
        <v>35</v>
      </c>
      <c r="F248" s="223" t="s">
        <v>362</v>
      </c>
      <c r="G248" s="221"/>
      <c r="H248" s="224" t="s">
        <v>35</v>
      </c>
      <c r="I248" s="225"/>
      <c r="J248" s="221"/>
      <c r="K248" s="221"/>
      <c r="L248" s="226"/>
      <c r="M248" s="227"/>
      <c r="N248" s="228"/>
      <c r="O248" s="228"/>
      <c r="P248" s="228"/>
      <c r="Q248" s="228"/>
      <c r="R248" s="228"/>
      <c r="S248" s="228"/>
      <c r="T248" s="229"/>
      <c r="AT248" s="230" t="s">
        <v>196</v>
      </c>
      <c r="AU248" s="230" t="s">
        <v>89</v>
      </c>
      <c r="AV248" s="12" t="s">
        <v>24</v>
      </c>
      <c r="AW248" s="12" t="s">
        <v>42</v>
      </c>
      <c r="AX248" s="12" t="s">
        <v>79</v>
      </c>
      <c r="AY248" s="230" t="s">
        <v>185</v>
      </c>
    </row>
    <row r="249" spans="2:65" s="13" customFormat="1" ht="13.5">
      <c r="B249" s="231"/>
      <c r="C249" s="232"/>
      <c r="D249" s="217" t="s">
        <v>196</v>
      </c>
      <c r="E249" s="243" t="s">
        <v>35</v>
      </c>
      <c r="F249" s="244" t="s">
        <v>363</v>
      </c>
      <c r="G249" s="232"/>
      <c r="H249" s="245">
        <v>8.4</v>
      </c>
      <c r="I249" s="237"/>
      <c r="J249" s="232"/>
      <c r="K249" s="232"/>
      <c r="L249" s="238"/>
      <c r="M249" s="239"/>
      <c r="N249" s="240"/>
      <c r="O249" s="240"/>
      <c r="P249" s="240"/>
      <c r="Q249" s="240"/>
      <c r="R249" s="240"/>
      <c r="S249" s="240"/>
      <c r="T249" s="241"/>
      <c r="AT249" s="242" t="s">
        <v>196</v>
      </c>
      <c r="AU249" s="242" t="s">
        <v>89</v>
      </c>
      <c r="AV249" s="13" t="s">
        <v>89</v>
      </c>
      <c r="AW249" s="13" t="s">
        <v>42</v>
      </c>
      <c r="AX249" s="13" t="s">
        <v>79</v>
      </c>
      <c r="AY249" s="242" t="s">
        <v>185</v>
      </c>
    </row>
    <row r="250" spans="2:65" s="13" customFormat="1" ht="13.5">
      <c r="B250" s="231"/>
      <c r="C250" s="232"/>
      <c r="D250" s="217" t="s">
        <v>196</v>
      </c>
      <c r="E250" s="243" t="s">
        <v>35</v>
      </c>
      <c r="F250" s="244" t="s">
        <v>364</v>
      </c>
      <c r="G250" s="232"/>
      <c r="H250" s="245">
        <v>3.78</v>
      </c>
      <c r="I250" s="237"/>
      <c r="J250" s="232"/>
      <c r="K250" s="232"/>
      <c r="L250" s="238"/>
      <c r="M250" s="239"/>
      <c r="N250" s="240"/>
      <c r="O250" s="240"/>
      <c r="P250" s="240"/>
      <c r="Q250" s="240"/>
      <c r="R250" s="240"/>
      <c r="S250" s="240"/>
      <c r="T250" s="241"/>
      <c r="AT250" s="242" t="s">
        <v>196</v>
      </c>
      <c r="AU250" s="242" t="s">
        <v>89</v>
      </c>
      <c r="AV250" s="13" t="s">
        <v>89</v>
      </c>
      <c r="AW250" s="13" t="s">
        <v>42</v>
      </c>
      <c r="AX250" s="13" t="s">
        <v>79</v>
      </c>
      <c r="AY250" s="242" t="s">
        <v>185</v>
      </c>
    </row>
    <row r="251" spans="2:65" s="13" customFormat="1" ht="13.5">
      <c r="B251" s="231"/>
      <c r="C251" s="232"/>
      <c r="D251" s="217" t="s">
        <v>196</v>
      </c>
      <c r="E251" s="243" t="s">
        <v>35</v>
      </c>
      <c r="F251" s="244" t="s">
        <v>365</v>
      </c>
      <c r="G251" s="232"/>
      <c r="H251" s="245">
        <v>3.15</v>
      </c>
      <c r="I251" s="237"/>
      <c r="J251" s="232"/>
      <c r="K251" s="232"/>
      <c r="L251" s="238"/>
      <c r="M251" s="239"/>
      <c r="N251" s="240"/>
      <c r="O251" s="240"/>
      <c r="P251" s="240"/>
      <c r="Q251" s="240"/>
      <c r="R251" s="240"/>
      <c r="S251" s="240"/>
      <c r="T251" s="241"/>
      <c r="AT251" s="242" t="s">
        <v>196</v>
      </c>
      <c r="AU251" s="242" t="s">
        <v>89</v>
      </c>
      <c r="AV251" s="13" t="s">
        <v>89</v>
      </c>
      <c r="AW251" s="13" t="s">
        <v>42</v>
      </c>
      <c r="AX251" s="13" t="s">
        <v>79</v>
      </c>
      <c r="AY251" s="242" t="s">
        <v>185</v>
      </c>
    </row>
    <row r="252" spans="2:65" s="13" customFormat="1" ht="13.5">
      <c r="B252" s="231"/>
      <c r="C252" s="232"/>
      <c r="D252" s="217" t="s">
        <v>196</v>
      </c>
      <c r="E252" s="243" t="s">
        <v>35</v>
      </c>
      <c r="F252" s="244" t="s">
        <v>366</v>
      </c>
      <c r="G252" s="232"/>
      <c r="H252" s="245">
        <v>-5.516</v>
      </c>
      <c r="I252" s="237"/>
      <c r="J252" s="232"/>
      <c r="K252" s="232"/>
      <c r="L252" s="238"/>
      <c r="M252" s="239"/>
      <c r="N252" s="240"/>
      <c r="O252" s="240"/>
      <c r="P252" s="240"/>
      <c r="Q252" s="240"/>
      <c r="R252" s="240"/>
      <c r="S252" s="240"/>
      <c r="T252" s="241"/>
      <c r="AT252" s="242" t="s">
        <v>196</v>
      </c>
      <c r="AU252" s="242" t="s">
        <v>89</v>
      </c>
      <c r="AV252" s="13" t="s">
        <v>89</v>
      </c>
      <c r="AW252" s="13" t="s">
        <v>42</v>
      </c>
      <c r="AX252" s="13" t="s">
        <v>79</v>
      </c>
      <c r="AY252" s="242" t="s">
        <v>185</v>
      </c>
    </row>
    <row r="253" spans="2:65" s="14" customFormat="1" ht="13.5">
      <c r="B253" s="246"/>
      <c r="C253" s="247"/>
      <c r="D253" s="233" t="s">
        <v>196</v>
      </c>
      <c r="E253" s="248" t="s">
        <v>35</v>
      </c>
      <c r="F253" s="249" t="s">
        <v>208</v>
      </c>
      <c r="G253" s="247"/>
      <c r="H253" s="250">
        <v>9.8140000000000001</v>
      </c>
      <c r="I253" s="251"/>
      <c r="J253" s="247"/>
      <c r="K253" s="247"/>
      <c r="L253" s="252"/>
      <c r="M253" s="253"/>
      <c r="N253" s="254"/>
      <c r="O253" s="254"/>
      <c r="P253" s="254"/>
      <c r="Q253" s="254"/>
      <c r="R253" s="254"/>
      <c r="S253" s="254"/>
      <c r="T253" s="255"/>
      <c r="AT253" s="256" t="s">
        <v>196</v>
      </c>
      <c r="AU253" s="256" t="s">
        <v>89</v>
      </c>
      <c r="AV253" s="14" t="s">
        <v>192</v>
      </c>
      <c r="AW253" s="14" t="s">
        <v>42</v>
      </c>
      <c r="AX253" s="14" t="s">
        <v>24</v>
      </c>
      <c r="AY253" s="256" t="s">
        <v>185</v>
      </c>
    </row>
    <row r="254" spans="2:65" s="1" customFormat="1" ht="31.5" customHeight="1">
      <c r="B254" s="44"/>
      <c r="C254" s="205" t="s">
        <v>367</v>
      </c>
      <c r="D254" s="205" t="s">
        <v>187</v>
      </c>
      <c r="E254" s="206" t="s">
        <v>368</v>
      </c>
      <c r="F254" s="207" t="s">
        <v>369</v>
      </c>
      <c r="G254" s="208" t="s">
        <v>239</v>
      </c>
      <c r="H254" s="209">
        <v>537.96199999999999</v>
      </c>
      <c r="I254" s="210"/>
      <c r="J254" s="211">
        <f>ROUND(I254*H254,2)</f>
        <v>0</v>
      </c>
      <c r="K254" s="207" t="s">
        <v>191</v>
      </c>
      <c r="L254" s="64"/>
      <c r="M254" s="212" t="s">
        <v>35</v>
      </c>
      <c r="N254" s="213" t="s">
        <v>50</v>
      </c>
      <c r="O254" s="45"/>
      <c r="P254" s="214">
        <f>O254*H254</f>
        <v>0</v>
      </c>
      <c r="Q254" s="214">
        <v>0.10359</v>
      </c>
      <c r="R254" s="214">
        <f>Q254*H254</f>
        <v>55.727483579999998</v>
      </c>
      <c r="S254" s="214">
        <v>0</v>
      </c>
      <c r="T254" s="215">
        <f>S254*H254</f>
        <v>0</v>
      </c>
      <c r="AR254" s="26" t="s">
        <v>192</v>
      </c>
      <c r="AT254" s="26" t="s">
        <v>187</v>
      </c>
      <c r="AU254" s="26" t="s">
        <v>89</v>
      </c>
      <c r="AY254" s="26" t="s">
        <v>185</v>
      </c>
      <c r="BE254" s="216">
        <f>IF(N254="základní",J254,0)</f>
        <v>0</v>
      </c>
      <c r="BF254" s="216">
        <f>IF(N254="snížená",J254,0)</f>
        <v>0</v>
      </c>
      <c r="BG254" s="216">
        <f>IF(N254="zákl. přenesená",J254,0)</f>
        <v>0</v>
      </c>
      <c r="BH254" s="216">
        <f>IF(N254="sníž. přenesená",J254,0)</f>
        <v>0</v>
      </c>
      <c r="BI254" s="216">
        <f>IF(N254="nulová",J254,0)</f>
        <v>0</v>
      </c>
      <c r="BJ254" s="26" t="s">
        <v>24</v>
      </c>
      <c r="BK254" s="216">
        <f>ROUND(I254*H254,2)</f>
        <v>0</v>
      </c>
      <c r="BL254" s="26" t="s">
        <v>192</v>
      </c>
      <c r="BM254" s="26" t="s">
        <v>370</v>
      </c>
    </row>
    <row r="255" spans="2:65" s="12" customFormat="1" ht="13.5">
      <c r="B255" s="220"/>
      <c r="C255" s="221"/>
      <c r="D255" s="217" t="s">
        <v>196</v>
      </c>
      <c r="E255" s="222" t="s">
        <v>35</v>
      </c>
      <c r="F255" s="223" t="s">
        <v>362</v>
      </c>
      <c r="G255" s="221"/>
      <c r="H255" s="224" t="s">
        <v>35</v>
      </c>
      <c r="I255" s="225"/>
      <c r="J255" s="221"/>
      <c r="K255" s="221"/>
      <c r="L255" s="226"/>
      <c r="M255" s="227"/>
      <c r="N255" s="228"/>
      <c r="O255" s="228"/>
      <c r="P255" s="228"/>
      <c r="Q255" s="228"/>
      <c r="R255" s="228"/>
      <c r="S255" s="228"/>
      <c r="T255" s="229"/>
      <c r="AT255" s="230" t="s">
        <v>196</v>
      </c>
      <c r="AU255" s="230" t="s">
        <v>89</v>
      </c>
      <c r="AV255" s="12" t="s">
        <v>24</v>
      </c>
      <c r="AW255" s="12" t="s">
        <v>42</v>
      </c>
      <c r="AX255" s="12" t="s">
        <v>79</v>
      </c>
      <c r="AY255" s="230" t="s">
        <v>185</v>
      </c>
    </row>
    <row r="256" spans="2:65" s="13" customFormat="1" ht="13.5">
      <c r="B256" s="231"/>
      <c r="C256" s="232"/>
      <c r="D256" s="217" t="s">
        <v>196</v>
      </c>
      <c r="E256" s="243" t="s">
        <v>35</v>
      </c>
      <c r="F256" s="244" t="s">
        <v>371</v>
      </c>
      <c r="G256" s="232"/>
      <c r="H256" s="245">
        <v>89.352999999999994</v>
      </c>
      <c r="I256" s="237"/>
      <c r="J256" s="232"/>
      <c r="K256" s="232"/>
      <c r="L256" s="238"/>
      <c r="M256" s="239"/>
      <c r="N256" s="240"/>
      <c r="O256" s="240"/>
      <c r="P256" s="240"/>
      <c r="Q256" s="240"/>
      <c r="R256" s="240"/>
      <c r="S256" s="240"/>
      <c r="T256" s="241"/>
      <c r="AT256" s="242" t="s">
        <v>196</v>
      </c>
      <c r="AU256" s="242" t="s">
        <v>89</v>
      </c>
      <c r="AV256" s="13" t="s">
        <v>89</v>
      </c>
      <c r="AW256" s="13" t="s">
        <v>42</v>
      </c>
      <c r="AX256" s="13" t="s">
        <v>79</v>
      </c>
      <c r="AY256" s="242" t="s">
        <v>185</v>
      </c>
    </row>
    <row r="257" spans="2:51" s="13" customFormat="1" ht="13.5">
      <c r="B257" s="231"/>
      <c r="C257" s="232"/>
      <c r="D257" s="217" t="s">
        <v>196</v>
      </c>
      <c r="E257" s="243" t="s">
        <v>35</v>
      </c>
      <c r="F257" s="244" t="s">
        <v>372</v>
      </c>
      <c r="G257" s="232"/>
      <c r="H257" s="245">
        <v>-3.1520000000000001</v>
      </c>
      <c r="I257" s="237"/>
      <c r="J257" s="232"/>
      <c r="K257" s="232"/>
      <c r="L257" s="238"/>
      <c r="M257" s="239"/>
      <c r="N257" s="240"/>
      <c r="O257" s="240"/>
      <c r="P257" s="240"/>
      <c r="Q257" s="240"/>
      <c r="R257" s="240"/>
      <c r="S257" s="240"/>
      <c r="T257" s="241"/>
      <c r="AT257" s="242" t="s">
        <v>196</v>
      </c>
      <c r="AU257" s="242" t="s">
        <v>89</v>
      </c>
      <c r="AV257" s="13" t="s">
        <v>89</v>
      </c>
      <c r="AW257" s="13" t="s">
        <v>42</v>
      </c>
      <c r="AX257" s="13" t="s">
        <v>79</v>
      </c>
      <c r="AY257" s="242" t="s">
        <v>185</v>
      </c>
    </row>
    <row r="258" spans="2:51" s="13" customFormat="1" ht="13.5">
      <c r="B258" s="231"/>
      <c r="C258" s="232"/>
      <c r="D258" s="217" t="s">
        <v>196</v>
      </c>
      <c r="E258" s="243" t="s">
        <v>35</v>
      </c>
      <c r="F258" s="244" t="s">
        <v>373</v>
      </c>
      <c r="G258" s="232"/>
      <c r="H258" s="245">
        <v>-2.758</v>
      </c>
      <c r="I258" s="237"/>
      <c r="J258" s="232"/>
      <c r="K258" s="232"/>
      <c r="L258" s="238"/>
      <c r="M258" s="239"/>
      <c r="N258" s="240"/>
      <c r="O258" s="240"/>
      <c r="P258" s="240"/>
      <c r="Q258" s="240"/>
      <c r="R258" s="240"/>
      <c r="S258" s="240"/>
      <c r="T258" s="241"/>
      <c r="AT258" s="242" t="s">
        <v>196</v>
      </c>
      <c r="AU258" s="242" t="s">
        <v>89</v>
      </c>
      <c r="AV258" s="13" t="s">
        <v>89</v>
      </c>
      <c r="AW258" s="13" t="s">
        <v>42</v>
      </c>
      <c r="AX258" s="13" t="s">
        <v>79</v>
      </c>
      <c r="AY258" s="242" t="s">
        <v>185</v>
      </c>
    </row>
    <row r="259" spans="2:51" s="13" customFormat="1" ht="13.5">
      <c r="B259" s="231"/>
      <c r="C259" s="232"/>
      <c r="D259" s="217" t="s">
        <v>196</v>
      </c>
      <c r="E259" s="243" t="s">
        <v>35</v>
      </c>
      <c r="F259" s="244" t="s">
        <v>374</v>
      </c>
      <c r="G259" s="232"/>
      <c r="H259" s="245">
        <v>-1.7729999999999999</v>
      </c>
      <c r="I259" s="237"/>
      <c r="J259" s="232"/>
      <c r="K259" s="232"/>
      <c r="L259" s="238"/>
      <c r="M259" s="239"/>
      <c r="N259" s="240"/>
      <c r="O259" s="240"/>
      <c r="P259" s="240"/>
      <c r="Q259" s="240"/>
      <c r="R259" s="240"/>
      <c r="S259" s="240"/>
      <c r="T259" s="241"/>
      <c r="AT259" s="242" t="s">
        <v>196</v>
      </c>
      <c r="AU259" s="242" t="s">
        <v>89</v>
      </c>
      <c r="AV259" s="13" t="s">
        <v>89</v>
      </c>
      <c r="AW259" s="13" t="s">
        <v>42</v>
      </c>
      <c r="AX259" s="13" t="s">
        <v>79</v>
      </c>
      <c r="AY259" s="242" t="s">
        <v>185</v>
      </c>
    </row>
    <row r="260" spans="2:51" s="13" customFormat="1" ht="13.5">
      <c r="B260" s="231"/>
      <c r="C260" s="232"/>
      <c r="D260" s="217" t="s">
        <v>196</v>
      </c>
      <c r="E260" s="243" t="s">
        <v>35</v>
      </c>
      <c r="F260" s="244" t="s">
        <v>375</v>
      </c>
      <c r="G260" s="232"/>
      <c r="H260" s="245">
        <v>36.064</v>
      </c>
      <c r="I260" s="237"/>
      <c r="J260" s="232"/>
      <c r="K260" s="232"/>
      <c r="L260" s="238"/>
      <c r="M260" s="239"/>
      <c r="N260" s="240"/>
      <c r="O260" s="240"/>
      <c r="P260" s="240"/>
      <c r="Q260" s="240"/>
      <c r="R260" s="240"/>
      <c r="S260" s="240"/>
      <c r="T260" s="241"/>
      <c r="AT260" s="242" t="s">
        <v>196</v>
      </c>
      <c r="AU260" s="242" t="s">
        <v>89</v>
      </c>
      <c r="AV260" s="13" t="s">
        <v>89</v>
      </c>
      <c r="AW260" s="13" t="s">
        <v>42</v>
      </c>
      <c r="AX260" s="13" t="s">
        <v>79</v>
      </c>
      <c r="AY260" s="242" t="s">
        <v>185</v>
      </c>
    </row>
    <row r="261" spans="2:51" s="13" customFormat="1" ht="13.5">
      <c r="B261" s="231"/>
      <c r="C261" s="232"/>
      <c r="D261" s="217" t="s">
        <v>196</v>
      </c>
      <c r="E261" s="243" t="s">
        <v>35</v>
      </c>
      <c r="F261" s="244" t="s">
        <v>376</v>
      </c>
      <c r="G261" s="232"/>
      <c r="H261" s="245">
        <v>53.265000000000001</v>
      </c>
      <c r="I261" s="237"/>
      <c r="J261" s="232"/>
      <c r="K261" s="232"/>
      <c r="L261" s="238"/>
      <c r="M261" s="239"/>
      <c r="N261" s="240"/>
      <c r="O261" s="240"/>
      <c r="P261" s="240"/>
      <c r="Q261" s="240"/>
      <c r="R261" s="240"/>
      <c r="S261" s="240"/>
      <c r="T261" s="241"/>
      <c r="AT261" s="242" t="s">
        <v>196</v>
      </c>
      <c r="AU261" s="242" t="s">
        <v>89</v>
      </c>
      <c r="AV261" s="13" t="s">
        <v>89</v>
      </c>
      <c r="AW261" s="13" t="s">
        <v>42</v>
      </c>
      <c r="AX261" s="13" t="s">
        <v>79</v>
      </c>
      <c r="AY261" s="242" t="s">
        <v>185</v>
      </c>
    </row>
    <row r="262" spans="2:51" s="13" customFormat="1" ht="13.5">
      <c r="B262" s="231"/>
      <c r="C262" s="232"/>
      <c r="D262" s="217" t="s">
        <v>196</v>
      </c>
      <c r="E262" s="243" t="s">
        <v>35</v>
      </c>
      <c r="F262" s="244" t="s">
        <v>377</v>
      </c>
      <c r="G262" s="232"/>
      <c r="H262" s="245">
        <v>5.4740000000000002</v>
      </c>
      <c r="I262" s="237"/>
      <c r="J262" s="232"/>
      <c r="K262" s="232"/>
      <c r="L262" s="238"/>
      <c r="M262" s="239"/>
      <c r="N262" s="240"/>
      <c r="O262" s="240"/>
      <c r="P262" s="240"/>
      <c r="Q262" s="240"/>
      <c r="R262" s="240"/>
      <c r="S262" s="240"/>
      <c r="T262" s="241"/>
      <c r="AT262" s="242" t="s">
        <v>196</v>
      </c>
      <c r="AU262" s="242" t="s">
        <v>89</v>
      </c>
      <c r="AV262" s="13" t="s">
        <v>89</v>
      </c>
      <c r="AW262" s="13" t="s">
        <v>42</v>
      </c>
      <c r="AX262" s="13" t="s">
        <v>79</v>
      </c>
      <c r="AY262" s="242" t="s">
        <v>185</v>
      </c>
    </row>
    <row r="263" spans="2:51" s="13" customFormat="1" ht="13.5">
      <c r="B263" s="231"/>
      <c r="C263" s="232"/>
      <c r="D263" s="217" t="s">
        <v>196</v>
      </c>
      <c r="E263" s="243" t="s">
        <v>35</v>
      </c>
      <c r="F263" s="244" t="s">
        <v>378</v>
      </c>
      <c r="G263" s="232"/>
      <c r="H263" s="245">
        <v>-1.379</v>
      </c>
      <c r="I263" s="237"/>
      <c r="J263" s="232"/>
      <c r="K263" s="232"/>
      <c r="L263" s="238"/>
      <c r="M263" s="239"/>
      <c r="N263" s="240"/>
      <c r="O263" s="240"/>
      <c r="P263" s="240"/>
      <c r="Q263" s="240"/>
      <c r="R263" s="240"/>
      <c r="S263" s="240"/>
      <c r="T263" s="241"/>
      <c r="AT263" s="242" t="s">
        <v>196</v>
      </c>
      <c r="AU263" s="242" t="s">
        <v>89</v>
      </c>
      <c r="AV263" s="13" t="s">
        <v>89</v>
      </c>
      <c r="AW263" s="13" t="s">
        <v>42</v>
      </c>
      <c r="AX263" s="13" t="s">
        <v>79</v>
      </c>
      <c r="AY263" s="242" t="s">
        <v>185</v>
      </c>
    </row>
    <row r="264" spans="2:51" s="13" customFormat="1" ht="13.5">
      <c r="B264" s="231"/>
      <c r="C264" s="232"/>
      <c r="D264" s="217" t="s">
        <v>196</v>
      </c>
      <c r="E264" s="243" t="s">
        <v>35</v>
      </c>
      <c r="F264" s="244" t="s">
        <v>372</v>
      </c>
      <c r="G264" s="232"/>
      <c r="H264" s="245">
        <v>-3.1520000000000001</v>
      </c>
      <c r="I264" s="237"/>
      <c r="J264" s="232"/>
      <c r="K264" s="232"/>
      <c r="L264" s="238"/>
      <c r="M264" s="239"/>
      <c r="N264" s="240"/>
      <c r="O264" s="240"/>
      <c r="P264" s="240"/>
      <c r="Q264" s="240"/>
      <c r="R264" s="240"/>
      <c r="S264" s="240"/>
      <c r="T264" s="241"/>
      <c r="AT264" s="242" t="s">
        <v>196</v>
      </c>
      <c r="AU264" s="242" t="s">
        <v>89</v>
      </c>
      <c r="AV264" s="13" t="s">
        <v>89</v>
      </c>
      <c r="AW264" s="13" t="s">
        <v>42</v>
      </c>
      <c r="AX264" s="13" t="s">
        <v>79</v>
      </c>
      <c r="AY264" s="242" t="s">
        <v>185</v>
      </c>
    </row>
    <row r="265" spans="2:51" s="13" customFormat="1" ht="13.5">
      <c r="B265" s="231"/>
      <c r="C265" s="232"/>
      <c r="D265" s="217" t="s">
        <v>196</v>
      </c>
      <c r="E265" s="243" t="s">
        <v>35</v>
      </c>
      <c r="F265" s="244" t="s">
        <v>379</v>
      </c>
      <c r="G265" s="232"/>
      <c r="H265" s="245">
        <v>103.059</v>
      </c>
      <c r="I265" s="237"/>
      <c r="J265" s="232"/>
      <c r="K265" s="232"/>
      <c r="L265" s="238"/>
      <c r="M265" s="239"/>
      <c r="N265" s="240"/>
      <c r="O265" s="240"/>
      <c r="P265" s="240"/>
      <c r="Q265" s="240"/>
      <c r="R265" s="240"/>
      <c r="S265" s="240"/>
      <c r="T265" s="241"/>
      <c r="AT265" s="242" t="s">
        <v>196</v>
      </c>
      <c r="AU265" s="242" t="s">
        <v>89</v>
      </c>
      <c r="AV265" s="13" t="s">
        <v>89</v>
      </c>
      <c r="AW265" s="13" t="s">
        <v>42</v>
      </c>
      <c r="AX265" s="13" t="s">
        <v>79</v>
      </c>
      <c r="AY265" s="242" t="s">
        <v>185</v>
      </c>
    </row>
    <row r="266" spans="2:51" s="13" customFormat="1" ht="13.5">
      <c r="B266" s="231"/>
      <c r="C266" s="232"/>
      <c r="D266" s="217" t="s">
        <v>196</v>
      </c>
      <c r="E266" s="243" t="s">
        <v>35</v>
      </c>
      <c r="F266" s="244" t="s">
        <v>380</v>
      </c>
      <c r="G266" s="232"/>
      <c r="H266" s="245">
        <v>9.3379999999999992</v>
      </c>
      <c r="I266" s="237"/>
      <c r="J266" s="232"/>
      <c r="K266" s="232"/>
      <c r="L266" s="238"/>
      <c r="M266" s="239"/>
      <c r="N266" s="240"/>
      <c r="O266" s="240"/>
      <c r="P266" s="240"/>
      <c r="Q266" s="240"/>
      <c r="R266" s="240"/>
      <c r="S266" s="240"/>
      <c r="T266" s="241"/>
      <c r="AT266" s="242" t="s">
        <v>196</v>
      </c>
      <c r="AU266" s="242" t="s">
        <v>89</v>
      </c>
      <c r="AV266" s="13" t="s">
        <v>89</v>
      </c>
      <c r="AW266" s="13" t="s">
        <v>42</v>
      </c>
      <c r="AX266" s="13" t="s">
        <v>79</v>
      </c>
      <c r="AY266" s="242" t="s">
        <v>185</v>
      </c>
    </row>
    <row r="267" spans="2:51" s="13" customFormat="1" ht="13.5">
      <c r="B267" s="231"/>
      <c r="C267" s="232"/>
      <c r="D267" s="217" t="s">
        <v>196</v>
      </c>
      <c r="E267" s="243" t="s">
        <v>35</v>
      </c>
      <c r="F267" s="244" t="s">
        <v>373</v>
      </c>
      <c r="G267" s="232"/>
      <c r="H267" s="245">
        <v>-2.758</v>
      </c>
      <c r="I267" s="237"/>
      <c r="J267" s="232"/>
      <c r="K267" s="232"/>
      <c r="L267" s="238"/>
      <c r="M267" s="239"/>
      <c r="N267" s="240"/>
      <c r="O267" s="240"/>
      <c r="P267" s="240"/>
      <c r="Q267" s="240"/>
      <c r="R267" s="240"/>
      <c r="S267" s="240"/>
      <c r="T267" s="241"/>
      <c r="AT267" s="242" t="s">
        <v>196</v>
      </c>
      <c r="AU267" s="242" t="s">
        <v>89</v>
      </c>
      <c r="AV267" s="13" t="s">
        <v>89</v>
      </c>
      <c r="AW267" s="13" t="s">
        <v>42</v>
      </c>
      <c r="AX267" s="13" t="s">
        <v>79</v>
      </c>
      <c r="AY267" s="242" t="s">
        <v>185</v>
      </c>
    </row>
    <row r="268" spans="2:51" s="13" customFormat="1" ht="13.5">
      <c r="B268" s="231"/>
      <c r="C268" s="232"/>
      <c r="D268" s="217" t="s">
        <v>196</v>
      </c>
      <c r="E268" s="243" t="s">
        <v>35</v>
      </c>
      <c r="F268" s="244" t="s">
        <v>381</v>
      </c>
      <c r="G268" s="232"/>
      <c r="H268" s="245">
        <v>-6.3040000000000003</v>
      </c>
      <c r="I268" s="237"/>
      <c r="J268" s="232"/>
      <c r="K268" s="232"/>
      <c r="L268" s="238"/>
      <c r="M268" s="239"/>
      <c r="N268" s="240"/>
      <c r="O268" s="240"/>
      <c r="P268" s="240"/>
      <c r="Q268" s="240"/>
      <c r="R268" s="240"/>
      <c r="S268" s="240"/>
      <c r="T268" s="241"/>
      <c r="AT268" s="242" t="s">
        <v>196</v>
      </c>
      <c r="AU268" s="242" t="s">
        <v>89</v>
      </c>
      <c r="AV268" s="13" t="s">
        <v>89</v>
      </c>
      <c r="AW268" s="13" t="s">
        <v>42</v>
      </c>
      <c r="AX268" s="13" t="s">
        <v>79</v>
      </c>
      <c r="AY268" s="242" t="s">
        <v>185</v>
      </c>
    </row>
    <row r="269" spans="2:51" s="13" customFormat="1" ht="13.5">
      <c r="B269" s="231"/>
      <c r="C269" s="232"/>
      <c r="D269" s="217" t="s">
        <v>196</v>
      </c>
      <c r="E269" s="243" t="s">
        <v>35</v>
      </c>
      <c r="F269" s="244" t="s">
        <v>382</v>
      </c>
      <c r="G269" s="232"/>
      <c r="H269" s="245">
        <v>34.700000000000003</v>
      </c>
      <c r="I269" s="237"/>
      <c r="J269" s="232"/>
      <c r="K269" s="232"/>
      <c r="L269" s="238"/>
      <c r="M269" s="239"/>
      <c r="N269" s="240"/>
      <c r="O269" s="240"/>
      <c r="P269" s="240"/>
      <c r="Q269" s="240"/>
      <c r="R269" s="240"/>
      <c r="S269" s="240"/>
      <c r="T269" s="241"/>
      <c r="AT269" s="242" t="s">
        <v>196</v>
      </c>
      <c r="AU269" s="242" t="s">
        <v>89</v>
      </c>
      <c r="AV269" s="13" t="s">
        <v>89</v>
      </c>
      <c r="AW269" s="13" t="s">
        <v>42</v>
      </c>
      <c r="AX269" s="13" t="s">
        <v>79</v>
      </c>
      <c r="AY269" s="242" t="s">
        <v>185</v>
      </c>
    </row>
    <row r="270" spans="2:51" s="13" customFormat="1" ht="13.5">
      <c r="B270" s="231"/>
      <c r="C270" s="232"/>
      <c r="D270" s="217" t="s">
        <v>196</v>
      </c>
      <c r="E270" s="243" t="s">
        <v>35</v>
      </c>
      <c r="F270" s="244" t="s">
        <v>383</v>
      </c>
      <c r="G270" s="232"/>
      <c r="H270" s="245">
        <v>26.565000000000001</v>
      </c>
      <c r="I270" s="237"/>
      <c r="J270" s="232"/>
      <c r="K270" s="232"/>
      <c r="L270" s="238"/>
      <c r="M270" s="239"/>
      <c r="N270" s="240"/>
      <c r="O270" s="240"/>
      <c r="P270" s="240"/>
      <c r="Q270" s="240"/>
      <c r="R270" s="240"/>
      <c r="S270" s="240"/>
      <c r="T270" s="241"/>
      <c r="AT270" s="242" t="s">
        <v>196</v>
      </c>
      <c r="AU270" s="242" t="s">
        <v>89</v>
      </c>
      <c r="AV270" s="13" t="s">
        <v>89</v>
      </c>
      <c r="AW270" s="13" t="s">
        <v>42</v>
      </c>
      <c r="AX270" s="13" t="s">
        <v>79</v>
      </c>
      <c r="AY270" s="242" t="s">
        <v>185</v>
      </c>
    </row>
    <row r="271" spans="2:51" s="13" customFormat="1" ht="13.5">
      <c r="B271" s="231"/>
      <c r="C271" s="232"/>
      <c r="D271" s="217" t="s">
        <v>196</v>
      </c>
      <c r="E271" s="243" t="s">
        <v>35</v>
      </c>
      <c r="F271" s="244" t="s">
        <v>384</v>
      </c>
      <c r="G271" s="232"/>
      <c r="H271" s="245">
        <v>-7.0919999999999996</v>
      </c>
      <c r="I271" s="237"/>
      <c r="J271" s="232"/>
      <c r="K271" s="232"/>
      <c r="L271" s="238"/>
      <c r="M271" s="239"/>
      <c r="N271" s="240"/>
      <c r="O271" s="240"/>
      <c r="P271" s="240"/>
      <c r="Q271" s="240"/>
      <c r="R271" s="240"/>
      <c r="S271" s="240"/>
      <c r="T271" s="241"/>
      <c r="AT271" s="242" t="s">
        <v>196</v>
      </c>
      <c r="AU271" s="242" t="s">
        <v>89</v>
      </c>
      <c r="AV271" s="13" t="s">
        <v>89</v>
      </c>
      <c r="AW271" s="13" t="s">
        <v>42</v>
      </c>
      <c r="AX271" s="13" t="s">
        <v>79</v>
      </c>
      <c r="AY271" s="242" t="s">
        <v>185</v>
      </c>
    </row>
    <row r="272" spans="2:51" s="13" customFormat="1" ht="13.5">
      <c r="B272" s="231"/>
      <c r="C272" s="232"/>
      <c r="D272" s="217" t="s">
        <v>196</v>
      </c>
      <c r="E272" s="243" t="s">
        <v>35</v>
      </c>
      <c r="F272" s="244" t="s">
        <v>385</v>
      </c>
      <c r="G272" s="232"/>
      <c r="H272" s="245">
        <v>153.721</v>
      </c>
      <c r="I272" s="237"/>
      <c r="J272" s="232"/>
      <c r="K272" s="232"/>
      <c r="L272" s="238"/>
      <c r="M272" s="239"/>
      <c r="N272" s="240"/>
      <c r="O272" s="240"/>
      <c r="P272" s="240"/>
      <c r="Q272" s="240"/>
      <c r="R272" s="240"/>
      <c r="S272" s="240"/>
      <c r="T272" s="241"/>
      <c r="AT272" s="242" t="s">
        <v>196</v>
      </c>
      <c r="AU272" s="242" t="s">
        <v>89</v>
      </c>
      <c r="AV272" s="13" t="s">
        <v>89</v>
      </c>
      <c r="AW272" s="13" t="s">
        <v>42</v>
      </c>
      <c r="AX272" s="13" t="s">
        <v>79</v>
      </c>
      <c r="AY272" s="242" t="s">
        <v>185</v>
      </c>
    </row>
    <row r="273" spans="2:65" s="13" customFormat="1" ht="13.5">
      <c r="B273" s="231"/>
      <c r="C273" s="232"/>
      <c r="D273" s="217" t="s">
        <v>196</v>
      </c>
      <c r="E273" s="243" t="s">
        <v>35</v>
      </c>
      <c r="F273" s="244" t="s">
        <v>386</v>
      </c>
      <c r="G273" s="232"/>
      <c r="H273" s="245">
        <v>57.798999999999999</v>
      </c>
      <c r="I273" s="237"/>
      <c r="J273" s="232"/>
      <c r="K273" s="232"/>
      <c r="L273" s="238"/>
      <c r="M273" s="239"/>
      <c r="N273" s="240"/>
      <c r="O273" s="240"/>
      <c r="P273" s="240"/>
      <c r="Q273" s="240"/>
      <c r="R273" s="240"/>
      <c r="S273" s="240"/>
      <c r="T273" s="241"/>
      <c r="AT273" s="242" t="s">
        <v>196</v>
      </c>
      <c r="AU273" s="242" t="s">
        <v>89</v>
      </c>
      <c r="AV273" s="13" t="s">
        <v>89</v>
      </c>
      <c r="AW273" s="13" t="s">
        <v>42</v>
      </c>
      <c r="AX273" s="13" t="s">
        <v>79</v>
      </c>
      <c r="AY273" s="242" t="s">
        <v>185</v>
      </c>
    </row>
    <row r="274" spans="2:65" s="13" customFormat="1" ht="13.5">
      <c r="B274" s="231"/>
      <c r="C274" s="232"/>
      <c r="D274" s="217" t="s">
        <v>196</v>
      </c>
      <c r="E274" s="243" t="s">
        <v>35</v>
      </c>
      <c r="F274" s="244" t="s">
        <v>373</v>
      </c>
      <c r="G274" s="232"/>
      <c r="H274" s="245">
        <v>-2.758</v>
      </c>
      <c r="I274" s="237"/>
      <c r="J274" s="232"/>
      <c r="K274" s="232"/>
      <c r="L274" s="238"/>
      <c r="M274" s="239"/>
      <c r="N274" s="240"/>
      <c r="O274" s="240"/>
      <c r="P274" s="240"/>
      <c r="Q274" s="240"/>
      <c r="R274" s="240"/>
      <c r="S274" s="240"/>
      <c r="T274" s="241"/>
      <c r="AT274" s="242" t="s">
        <v>196</v>
      </c>
      <c r="AU274" s="242" t="s">
        <v>89</v>
      </c>
      <c r="AV274" s="13" t="s">
        <v>89</v>
      </c>
      <c r="AW274" s="13" t="s">
        <v>42</v>
      </c>
      <c r="AX274" s="13" t="s">
        <v>79</v>
      </c>
      <c r="AY274" s="242" t="s">
        <v>185</v>
      </c>
    </row>
    <row r="275" spans="2:65" s="13" customFormat="1" ht="13.5">
      <c r="B275" s="231"/>
      <c r="C275" s="232"/>
      <c r="D275" s="217" t="s">
        <v>196</v>
      </c>
      <c r="E275" s="243" t="s">
        <v>35</v>
      </c>
      <c r="F275" s="244" t="s">
        <v>387</v>
      </c>
      <c r="G275" s="232"/>
      <c r="H275" s="245">
        <v>-17.73</v>
      </c>
      <c r="I275" s="237"/>
      <c r="J275" s="232"/>
      <c r="K275" s="232"/>
      <c r="L275" s="238"/>
      <c r="M275" s="239"/>
      <c r="N275" s="240"/>
      <c r="O275" s="240"/>
      <c r="P275" s="240"/>
      <c r="Q275" s="240"/>
      <c r="R275" s="240"/>
      <c r="S275" s="240"/>
      <c r="T275" s="241"/>
      <c r="AT275" s="242" t="s">
        <v>196</v>
      </c>
      <c r="AU275" s="242" t="s">
        <v>89</v>
      </c>
      <c r="AV275" s="13" t="s">
        <v>89</v>
      </c>
      <c r="AW275" s="13" t="s">
        <v>42</v>
      </c>
      <c r="AX275" s="13" t="s">
        <v>79</v>
      </c>
      <c r="AY275" s="242" t="s">
        <v>185</v>
      </c>
    </row>
    <row r="276" spans="2:65" s="13" customFormat="1" ht="13.5">
      <c r="B276" s="231"/>
      <c r="C276" s="232"/>
      <c r="D276" s="217" t="s">
        <v>196</v>
      </c>
      <c r="E276" s="243" t="s">
        <v>35</v>
      </c>
      <c r="F276" s="244" t="s">
        <v>388</v>
      </c>
      <c r="G276" s="232"/>
      <c r="H276" s="245">
        <v>13.88</v>
      </c>
      <c r="I276" s="237"/>
      <c r="J276" s="232"/>
      <c r="K276" s="232"/>
      <c r="L276" s="238"/>
      <c r="M276" s="239"/>
      <c r="N276" s="240"/>
      <c r="O276" s="240"/>
      <c r="P276" s="240"/>
      <c r="Q276" s="240"/>
      <c r="R276" s="240"/>
      <c r="S276" s="240"/>
      <c r="T276" s="241"/>
      <c r="AT276" s="242" t="s">
        <v>196</v>
      </c>
      <c r="AU276" s="242" t="s">
        <v>89</v>
      </c>
      <c r="AV276" s="13" t="s">
        <v>89</v>
      </c>
      <c r="AW276" s="13" t="s">
        <v>42</v>
      </c>
      <c r="AX276" s="13" t="s">
        <v>79</v>
      </c>
      <c r="AY276" s="242" t="s">
        <v>185</v>
      </c>
    </row>
    <row r="277" spans="2:65" s="13" customFormat="1" ht="13.5">
      <c r="B277" s="231"/>
      <c r="C277" s="232"/>
      <c r="D277" s="217" t="s">
        <v>196</v>
      </c>
      <c r="E277" s="243" t="s">
        <v>35</v>
      </c>
      <c r="F277" s="244" t="s">
        <v>389</v>
      </c>
      <c r="G277" s="232"/>
      <c r="H277" s="245">
        <v>-3</v>
      </c>
      <c r="I277" s="237"/>
      <c r="J277" s="232"/>
      <c r="K277" s="232"/>
      <c r="L277" s="238"/>
      <c r="M277" s="239"/>
      <c r="N277" s="240"/>
      <c r="O277" s="240"/>
      <c r="P277" s="240"/>
      <c r="Q277" s="240"/>
      <c r="R277" s="240"/>
      <c r="S277" s="240"/>
      <c r="T277" s="241"/>
      <c r="AT277" s="242" t="s">
        <v>196</v>
      </c>
      <c r="AU277" s="242" t="s">
        <v>89</v>
      </c>
      <c r="AV277" s="13" t="s">
        <v>89</v>
      </c>
      <c r="AW277" s="13" t="s">
        <v>42</v>
      </c>
      <c r="AX277" s="13" t="s">
        <v>79</v>
      </c>
      <c r="AY277" s="242" t="s">
        <v>185</v>
      </c>
    </row>
    <row r="278" spans="2:65" s="15" customFormat="1" ht="13.5">
      <c r="B278" s="270"/>
      <c r="C278" s="271"/>
      <c r="D278" s="217" t="s">
        <v>196</v>
      </c>
      <c r="E278" s="272" t="s">
        <v>35</v>
      </c>
      <c r="F278" s="273" t="s">
        <v>295</v>
      </c>
      <c r="G278" s="271"/>
      <c r="H278" s="274">
        <v>531.36199999999997</v>
      </c>
      <c r="I278" s="275"/>
      <c r="J278" s="271"/>
      <c r="K278" s="271"/>
      <c r="L278" s="276"/>
      <c r="M278" s="277"/>
      <c r="N278" s="278"/>
      <c r="O278" s="278"/>
      <c r="P278" s="278"/>
      <c r="Q278" s="278"/>
      <c r="R278" s="278"/>
      <c r="S278" s="278"/>
      <c r="T278" s="279"/>
      <c r="AT278" s="280" t="s">
        <v>196</v>
      </c>
      <c r="AU278" s="280" t="s">
        <v>89</v>
      </c>
      <c r="AV278" s="15" t="s">
        <v>105</v>
      </c>
      <c r="AW278" s="15" t="s">
        <v>42</v>
      </c>
      <c r="AX278" s="15" t="s">
        <v>79</v>
      </c>
      <c r="AY278" s="280" t="s">
        <v>185</v>
      </c>
    </row>
    <row r="279" spans="2:65" s="12" customFormat="1" ht="13.5">
      <c r="B279" s="220"/>
      <c r="C279" s="221"/>
      <c r="D279" s="217" t="s">
        <v>196</v>
      </c>
      <c r="E279" s="222" t="s">
        <v>35</v>
      </c>
      <c r="F279" s="223" t="s">
        <v>390</v>
      </c>
      <c r="G279" s="221"/>
      <c r="H279" s="224" t="s">
        <v>35</v>
      </c>
      <c r="I279" s="225"/>
      <c r="J279" s="221"/>
      <c r="K279" s="221"/>
      <c r="L279" s="226"/>
      <c r="M279" s="227"/>
      <c r="N279" s="228"/>
      <c r="O279" s="228"/>
      <c r="P279" s="228"/>
      <c r="Q279" s="228"/>
      <c r="R279" s="228"/>
      <c r="S279" s="228"/>
      <c r="T279" s="229"/>
      <c r="AT279" s="230" t="s">
        <v>196</v>
      </c>
      <c r="AU279" s="230" t="s">
        <v>89</v>
      </c>
      <c r="AV279" s="12" t="s">
        <v>24</v>
      </c>
      <c r="AW279" s="12" t="s">
        <v>42</v>
      </c>
      <c r="AX279" s="12" t="s">
        <v>79</v>
      </c>
      <c r="AY279" s="230" t="s">
        <v>185</v>
      </c>
    </row>
    <row r="280" spans="2:65" s="13" customFormat="1" ht="13.5">
      <c r="B280" s="231"/>
      <c r="C280" s="232"/>
      <c r="D280" s="217" t="s">
        <v>196</v>
      </c>
      <c r="E280" s="243" t="s">
        <v>35</v>
      </c>
      <c r="F280" s="244" t="s">
        <v>391</v>
      </c>
      <c r="G280" s="232"/>
      <c r="H280" s="245">
        <v>12.2</v>
      </c>
      <c r="I280" s="237"/>
      <c r="J280" s="232"/>
      <c r="K280" s="232"/>
      <c r="L280" s="238"/>
      <c r="M280" s="239"/>
      <c r="N280" s="240"/>
      <c r="O280" s="240"/>
      <c r="P280" s="240"/>
      <c r="Q280" s="240"/>
      <c r="R280" s="240"/>
      <c r="S280" s="240"/>
      <c r="T280" s="241"/>
      <c r="AT280" s="242" t="s">
        <v>196</v>
      </c>
      <c r="AU280" s="242" t="s">
        <v>89</v>
      </c>
      <c r="AV280" s="13" t="s">
        <v>89</v>
      </c>
      <c r="AW280" s="13" t="s">
        <v>42</v>
      </c>
      <c r="AX280" s="13" t="s">
        <v>79</v>
      </c>
      <c r="AY280" s="242" t="s">
        <v>185</v>
      </c>
    </row>
    <row r="281" spans="2:65" s="13" customFormat="1" ht="13.5">
      <c r="B281" s="231"/>
      <c r="C281" s="232"/>
      <c r="D281" s="217" t="s">
        <v>196</v>
      </c>
      <c r="E281" s="243" t="s">
        <v>35</v>
      </c>
      <c r="F281" s="244" t="s">
        <v>392</v>
      </c>
      <c r="G281" s="232"/>
      <c r="H281" s="245">
        <v>-2.7</v>
      </c>
      <c r="I281" s="237"/>
      <c r="J281" s="232"/>
      <c r="K281" s="232"/>
      <c r="L281" s="238"/>
      <c r="M281" s="239"/>
      <c r="N281" s="240"/>
      <c r="O281" s="240"/>
      <c r="P281" s="240"/>
      <c r="Q281" s="240"/>
      <c r="R281" s="240"/>
      <c r="S281" s="240"/>
      <c r="T281" s="241"/>
      <c r="AT281" s="242" t="s">
        <v>196</v>
      </c>
      <c r="AU281" s="242" t="s">
        <v>89</v>
      </c>
      <c r="AV281" s="13" t="s">
        <v>89</v>
      </c>
      <c r="AW281" s="13" t="s">
        <v>42</v>
      </c>
      <c r="AX281" s="13" t="s">
        <v>79</v>
      </c>
      <c r="AY281" s="242" t="s">
        <v>185</v>
      </c>
    </row>
    <row r="282" spans="2:65" s="13" customFormat="1" ht="13.5">
      <c r="B282" s="231"/>
      <c r="C282" s="232"/>
      <c r="D282" s="217" t="s">
        <v>196</v>
      </c>
      <c r="E282" s="243" t="s">
        <v>35</v>
      </c>
      <c r="F282" s="244" t="s">
        <v>393</v>
      </c>
      <c r="G282" s="232"/>
      <c r="H282" s="245">
        <v>-2.9</v>
      </c>
      <c r="I282" s="237"/>
      <c r="J282" s="232"/>
      <c r="K282" s="232"/>
      <c r="L282" s="238"/>
      <c r="M282" s="239"/>
      <c r="N282" s="240"/>
      <c r="O282" s="240"/>
      <c r="P282" s="240"/>
      <c r="Q282" s="240"/>
      <c r="R282" s="240"/>
      <c r="S282" s="240"/>
      <c r="T282" s="241"/>
      <c r="AT282" s="242" t="s">
        <v>196</v>
      </c>
      <c r="AU282" s="242" t="s">
        <v>89</v>
      </c>
      <c r="AV282" s="13" t="s">
        <v>89</v>
      </c>
      <c r="AW282" s="13" t="s">
        <v>42</v>
      </c>
      <c r="AX282" s="13" t="s">
        <v>79</v>
      </c>
      <c r="AY282" s="242" t="s">
        <v>185</v>
      </c>
    </row>
    <row r="283" spans="2:65" s="15" customFormat="1" ht="13.5">
      <c r="B283" s="270"/>
      <c r="C283" s="271"/>
      <c r="D283" s="217" t="s">
        <v>196</v>
      </c>
      <c r="E283" s="272" t="s">
        <v>35</v>
      </c>
      <c r="F283" s="273" t="s">
        <v>295</v>
      </c>
      <c r="G283" s="271"/>
      <c r="H283" s="274">
        <v>6.6</v>
      </c>
      <c r="I283" s="275"/>
      <c r="J283" s="271"/>
      <c r="K283" s="271"/>
      <c r="L283" s="276"/>
      <c r="M283" s="277"/>
      <c r="N283" s="278"/>
      <c r="O283" s="278"/>
      <c r="P283" s="278"/>
      <c r="Q283" s="278"/>
      <c r="R283" s="278"/>
      <c r="S283" s="278"/>
      <c r="T283" s="279"/>
      <c r="AT283" s="280" t="s">
        <v>196</v>
      </c>
      <c r="AU283" s="280" t="s">
        <v>89</v>
      </c>
      <c r="AV283" s="15" t="s">
        <v>105</v>
      </c>
      <c r="AW283" s="15" t="s">
        <v>42</v>
      </c>
      <c r="AX283" s="15" t="s">
        <v>79</v>
      </c>
      <c r="AY283" s="280" t="s">
        <v>185</v>
      </c>
    </row>
    <row r="284" spans="2:65" s="14" customFormat="1" ht="13.5">
      <c r="B284" s="246"/>
      <c r="C284" s="247"/>
      <c r="D284" s="217" t="s">
        <v>196</v>
      </c>
      <c r="E284" s="267" t="s">
        <v>35</v>
      </c>
      <c r="F284" s="268" t="s">
        <v>208</v>
      </c>
      <c r="G284" s="247"/>
      <c r="H284" s="269">
        <v>537.96199999999999</v>
      </c>
      <c r="I284" s="251"/>
      <c r="J284" s="247"/>
      <c r="K284" s="247"/>
      <c r="L284" s="252"/>
      <c r="M284" s="253"/>
      <c r="N284" s="254"/>
      <c r="O284" s="254"/>
      <c r="P284" s="254"/>
      <c r="Q284" s="254"/>
      <c r="R284" s="254"/>
      <c r="S284" s="254"/>
      <c r="T284" s="255"/>
      <c r="AT284" s="256" t="s">
        <v>196</v>
      </c>
      <c r="AU284" s="256" t="s">
        <v>89</v>
      </c>
      <c r="AV284" s="14" t="s">
        <v>192</v>
      </c>
      <c r="AW284" s="14" t="s">
        <v>42</v>
      </c>
      <c r="AX284" s="14" t="s">
        <v>24</v>
      </c>
      <c r="AY284" s="256" t="s">
        <v>185</v>
      </c>
    </row>
    <row r="285" spans="2:65" s="11" customFormat="1" ht="29.85" customHeight="1">
      <c r="B285" s="188"/>
      <c r="C285" s="189"/>
      <c r="D285" s="202" t="s">
        <v>78</v>
      </c>
      <c r="E285" s="203" t="s">
        <v>192</v>
      </c>
      <c r="F285" s="203" t="s">
        <v>394</v>
      </c>
      <c r="G285" s="189"/>
      <c r="H285" s="189"/>
      <c r="I285" s="192"/>
      <c r="J285" s="204">
        <f>BK285</f>
        <v>0</v>
      </c>
      <c r="K285" s="189"/>
      <c r="L285" s="194"/>
      <c r="M285" s="195"/>
      <c r="N285" s="196"/>
      <c r="O285" s="196"/>
      <c r="P285" s="197">
        <f>SUM(P286:P329)</f>
        <v>0</v>
      </c>
      <c r="Q285" s="196"/>
      <c r="R285" s="197">
        <f>SUM(R286:R329)</f>
        <v>9.7818590098207991</v>
      </c>
      <c r="S285" s="196"/>
      <c r="T285" s="198">
        <f>SUM(T286:T329)</f>
        <v>0</v>
      </c>
      <c r="AR285" s="199" t="s">
        <v>24</v>
      </c>
      <c r="AT285" s="200" t="s">
        <v>78</v>
      </c>
      <c r="AU285" s="200" t="s">
        <v>24</v>
      </c>
      <c r="AY285" s="199" t="s">
        <v>185</v>
      </c>
      <c r="BK285" s="201">
        <f>SUM(BK286:BK329)</f>
        <v>0</v>
      </c>
    </row>
    <row r="286" spans="2:65" s="1" customFormat="1" ht="31.5" customHeight="1">
      <c r="B286" s="44"/>
      <c r="C286" s="205" t="s">
        <v>395</v>
      </c>
      <c r="D286" s="205" t="s">
        <v>187</v>
      </c>
      <c r="E286" s="206" t="s">
        <v>396</v>
      </c>
      <c r="F286" s="207" t="s">
        <v>397</v>
      </c>
      <c r="G286" s="208" t="s">
        <v>201</v>
      </c>
      <c r="H286" s="209">
        <v>3.6869999999999998</v>
      </c>
      <c r="I286" s="210"/>
      <c r="J286" s="211">
        <f>ROUND(I286*H286,2)</f>
        <v>0</v>
      </c>
      <c r="K286" s="207" t="s">
        <v>191</v>
      </c>
      <c r="L286" s="64"/>
      <c r="M286" s="212" t="s">
        <v>35</v>
      </c>
      <c r="N286" s="213" t="s">
        <v>50</v>
      </c>
      <c r="O286" s="45"/>
      <c r="P286" s="214">
        <f>O286*H286</f>
        <v>0</v>
      </c>
      <c r="Q286" s="214">
        <v>2.45343</v>
      </c>
      <c r="R286" s="214">
        <f>Q286*H286</f>
        <v>9.0457964099999995</v>
      </c>
      <c r="S286" s="214">
        <v>0</v>
      </c>
      <c r="T286" s="215">
        <f>S286*H286</f>
        <v>0</v>
      </c>
      <c r="AR286" s="26" t="s">
        <v>192</v>
      </c>
      <c r="AT286" s="26" t="s">
        <v>187</v>
      </c>
      <c r="AU286" s="26" t="s">
        <v>89</v>
      </c>
      <c r="AY286" s="26" t="s">
        <v>185</v>
      </c>
      <c r="BE286" s="216">
        <f>IF(N286="základní",J286,0)</f>
        <v>0</v>
      </c>
      <c r="BF286" s="216">
        <f>IF(N286="snížená",J286,0)</f>
        <v>0</v>
      </c>
      <c r="BG286" s="216">
        <f>IF(N286="zákl. přenesená",J286,0)</f>
        <v>0</v>
      </c>
      <c r="BH286" s="216">
        <f>IF(N286="sníž. přenesená",J286,0)</f>
        <v>0</v>
      </c>
      <c r="BI286" s="216">
        <f>IF(N286="nulová",J286,0)</f>
        <v>0</v>
      </c>
      <c r="BJ286" s="26" t="s">
        <v>24</v>
      </c>
      <c r="BK286" s="216">
        <f>ROUND(I286*H286,2)</f>
        <v>0</v>
      </c>
      <c r="BL286" s="26" t="s">
        <v>192</v>
      </c>
      <c r="BM286" s="26" t="s">
        <v>398</v>
      </c>
    </row>
    <row r="287" spans="2:65" s="12" customFormat="1" ht="13.5">
      <c r="B287" s="220"/>
      <c r="C287" s="221"/>
      <c r="D287" s="217" t="s">
        <v>196</v>
      </c>
      <c r="E287" s="222" t="s">
        <v>35</v>
      </c>
      <c r="F287" s="223" t="s">
        <v>399</v>
      </c>
      <c r="G287" s="221"/>
      <c r="H287" s="224" t="s">
        <v>35</v>
      </c>
      <c r="I287" s="225"/>
      <c r="J287" s="221"/>
      <c r="K287" s="221"/>
      <c r="L287" s="226"/>
      <c r="M287" s="227"/>
      <c r="N287" s="228"/>
      <c r="O287" s="228"/>
      <c r="P287" s="228"/>
      <c r="Q287" s="228"/>
      <c r="R287" s="228"/>
      <c r="S287" s="228"/>
      <c r="T287" s="229"/>
      <c r="AT287" s="230" t="s">
        <v>196</v>
      </c>
      <c r="AU287" s="230" t="s">
        <v>89</v>
      </c>
      <c r="AV287" s="12" t="s">
        <v>24</v>
      </c>
      <c r="AW287" s="12" t="s">
        <v>42</v>
      </c>
      <c r="AX287" s="12" t="s">
        <v>79</v>
      </c>
      <c r="AY287" s="230" t="s">
        <v>185</v>
      </c>
    </row>
    <row r="288" spans="2:65" s="13" customFormat="1" ht="13.5">
      <c r="B288" s="231"/>
      <c r="C288" s="232"/>
      <c r="D288" s="217" t="s">
        <v>196</v>
      </c>
      <c r="E288" s="243" t="s">
        <v>35</v>
      </c>
      <c r="F288" s="244" t="s">
        <v>400</v>
      </c>
      <c r="G288" s="232"/>
      <c r="H288" s="245">
        <v>0.40300000000000002</v>
      </c>
      <c r="I288" s="237"/>
      <c r="J288" s="232"/>
      <c r="K288" s="232"/>
      <c r="L288" s="238"/>
      <c r="M288" s="239"/>
      <c r="N288" s="240"/>
      <c r="O288" s="240"/>
      <c r="P288" s="240"/>
      <c r="Q288" s="240"/>
      <c r="R288" s="240"/>
      <c r="S288" s="240"/>
      <c r="T288" s="241"/>
      <c r="AT288" s="242" t="s">
        <v>196</v>
      </c>
      <c r="AU288" s="242" t="s">
        <v>89</v>
      </c>
      <c r="AV288" s="13" t="s">
        <v>89</v>
      </c>
      <c r="AW288" s="13" t="s">
        <v>42</v>
      </c>
      <c r="AX288" s="13" t="s">
        <v>79</v>
      </c>
      <c r="AY288" s="242" t="s">
        <v>185</v>
      </c>
    </row>
    <row r="289" spans="2:65" s="13" customFormat="1" ht="13.5">
      <c r="B289" s="231"/>
      <c r="C289" s="232"/>
      <c r="D289" s="217" t="s">
        <v>196</v>
      </c>
      <c r="E289" s="243" t="s">
        <v>35</v>
      </c>
      <c r="F289" s="244" t="s">
        <v>401</v>
      </c>
      <c r="G289" s="232"/>
      <c r="H289" s="245">
        <v>1.6419999999999999</v>
      </c>
      <c r="I289" s="237"/>
      <c r="J289" s="232"/>
      <c r="K289" s="232"/>
      <c r="L289" s="238"/>
      <c r="M289" s="239"/>
      <c r="N289" s="240"/>
      <c r="O289" s="240"/>
      <c r="P289" s="240"/>
      <c r="Q289" s="240"/>
      <c r="R289" s="240"/>
      <c r="S289" s="240"/>
      <c r="T289" s="241"/>
      <c r="AT289" s="242" t="s">
        <v>196</v>
      </c>
      <c r="AU289" s="242" t="s">
        <v>89</v>
      </c>
      <c r="AV289" s="13" t="s">
        <v>89</v>
      </c>
      <c r="AW289" s="13" t="s">
        <v>42</v>
      </c>
      <c r="AX289" s="13" t="s">
        <v>79</v>
      </c>
      <c r="AY289" s="242" t="s">
        <v>185</v>
      </c>
    </row>
    <row r="290" spans="2:65" s="12" customFormat="1" ht="13.5">
      <c r="B290" s="220"/>
      <c r="C290" s="221"/>
      <c r="D290" s="217" t="s">
        <v>196</v>
      </c>
      <c r="E290" s="222" t="s">
        <v>35</v>
      </c>
      <c r="F290" s="223" t="s">
        <v>402</v>
      </c>
      <c r="G290" s="221"/>
      <c r="H290" s="224" t="s">
        <v>35</v>
      </c>
      <c r="I290" s="225"/>
      <c r="J290" s="221"/>
      <c r="K290" s="221"/>
      <c r="L290" s="226"/>
      <c r="M290" s="227"/>
      <c r="N290" s="228"/>
      <c r="O290" s="228"/>
      <c r="P290" s="228"/>
      <c r="Q290" s="228"/>
      <c r="R290" s="228"/>
      <c r="S290" s="228"/>
      <c r="T290" s="229"/>
      <c r="AT290" s="230" t="s">
        <v>196</v>
      </c>
      <c r="AU290" s="230" t="s">
        <v>89</v>
      </c>
      <c r="AV290" s="12" t="s">
        <v>24</v>
      </c>
      <c r="AW290" s="12" t="s">
        <v>42</v>
      </c>
      <c r="AX290" s="12" t="s">
        <v>79</v>
      </c>
      <c r="AY290" s="230" t="s">
        <v>185</v>
      </c>
    </row>
    <row r="291" spans="2:65" s="13" customFormat="1" ht="13.5">
      <c r="B291" s="231"/>
      <c r="C291" s="232"/>
      <c r="D291" s="217" t="s">
        <v>196</v>
      </c>
      <c r="E291" s="243" t="s">
        <v>35</v>
      </c>
      <c r="F291" s="244" t="s">
        <v>401</v>
      </c>
      <c r="G291" s="232"/>
      <c r="H291" s="245">
        <v>1.6419999999999999</v>
      </c>
      <c r="I291" s="237"/>
      <c r="J291" s="232"/>
      <c r="K291" s="232"/>
      <c r="L291" s="238"/>
      <c r="M291" s="239"/>
      <c r="N291" s="240"/>
      <c r="O291" s="240"/>
      <c r="P291" s="240"/>
      <c r="Q291" s="240"/>
      <c r="R291" s="240"/>
      <c r="S291" s="240"/>
      <c r="T291" s="241"/>
      <c r="AT291" s="242" t="s">
        <v>196</v>
      </c>
      <c r="AU291" s="242" t="s">
        <v>89</v>
      </c>
      <c r="AV291" s="13" t="s">
        <v>89</v>
      </c>
      <c r="AW291" s="13" t="s">
        <v>42</v>
      </c>
      <c r="AX291" s="13" t="s">
        <v>79</v>
      </c>
      <c r="AY291" s="242" t="s">
        <v>185</v>
      </c>
    </row>
    <row r="292" spans="2:65" s="14" customFormat="1" ht="13.5">
      <c r="B292" s="246"/>
      <c r="C292" s="247"/>
      <c r="D292" s="233" t="s">
        <v>196</v>
      </c>
      <c r="E292" s="248" t="s">
        <v>35</v>
      </c>
      <c r="F292" s="249" t="s">
        <v>208</v>
      </c>
      <c r="G292" s="247"/>
      <c r="H292" s="250">
        <v>3.6869999999999998</v>
      </c>
      <c r="I292" s="251"/>
      <c r="J292" s="247"/>
      <c r="K292" s="247"/>
      <c r="L292" s="252"/>
      <c r="M292" s="253"/>
      <c r="N292" s="254"/>
      <c r="O292" s="254"/>
      <c r="P292" s="254"/>
      <c r="Q292" s="254"/>
      <c r="R292" s="254"/>
      <c r="S292" s="254"/>
      <c r="T292" s="255"/>
      <c r="AT292" s="256" t="s">
        <v>196</v>
      </c>
      <c r="AU292" s="256" t="s">
        <v>89</v>
      </c>
      <c r="AV292" s="14" t="s">
        <v>192</v>
      </c>
      <c r="AW292" s="14" t="s">
        <v>42</v>
      </c>
      <c r="AX292" s="14" t="s">
        <v>24</v>
      </c>
      <c r="AY292" s="256" t="s">
        <v>185</v>
      </c>
    </row>
    <row r="293" spans="2:65" s="1" customFormat="1" ht="31.5" customHeight="1">
      <c r="B293" s="44"/>
      <c r="C293" s="205" t="s">
        <v>403</v>
      </c>
      <c r="D293" s="205" t="s">
        <v>187</v>
      </c>
      <c r="E293" s="206" t="s">
        <v>404</v>
      </c>
      <c r="F293" s="207" t="s">
        <v>405</v>
      </c>
      <c r="G293" s="208" t="s">
        <v>239</v>
      </c>
      <c r="H293" s="209">
        <v>46.08</v>
      </c>
      <c r="I293" s="210"/>
      <c r="J293" s="211">
        <f>ROUND(I293*H293,2)</f>
        <v>0</v>
      </c>
      <c r="K293" s="207" t="s">
        <v>191</v>
      </c>
      <c r="L293" s="64"/>
      <c r="M293" s="212" t="s">
        <v>35</v>
      </c>
      <c r="N293" s="213" t="s">
        <v>50</v>
      </c>
      <c r="O293" s="45"/>
      <c r="P293" s="214">
        <f>O293*H293</f>
        <v>0</v>
      </c>
      <c r="Q293" s="214">
        <v>3.1045000000000001E-3</v>
      </c>
      <c r="R293" s="214">
        <f>Q293*H293</f>
        <v>0.14305535999999999</v>
      </c>
      <c r="S293" s="214">
        <v>0</v>
      </c>
      <c r="T293" s="215">
        <f>S293*H293</f>
        <v>0</v>
      </c>
      <c r="AR293" s="26" t="s">
        <v>192</v>
      </c>
      <c r="AT293" s="26" t="s">
        <v>187</v>
      </c>
      <c r="AU293" s="26" t="s">
        <v>89</v>
      </c>
      <c r="AY293" s="26" t="s">
        <v>185</v>
      </c>
      <c r="BE293" s="216">
        <f>IF(N293="základní",J293,0)</f>
        <v>0</v>
      </c>
      <c r="BF293" s="216">
        <f>IF(N293="snížená",J293,0)</f>
        <v>0</v>
      </c>
      <c r="BG293" s="216">
        <f>IF(N293="zákl. přenesená",J293,0)</f>
        <v>0</v>
      </c>
      <c r="BH293" s="216">
        <f>IF(N293="sníž. přenesená",J293,0)</f>
        <v>0</v>
      </c>
      <c r="BI293" s="216">
        <f>IF(N293="nulová",J293,0)</f>
        <v>0</v>
      </c>
      <c r="BJ293" s="26" t="s">
        <v>24</v>
      </c>
      <c r="BK293" s="216">
        <f>ROUND(I293*H293,2)</f>
        <v>0</v>
      </c>
      <c r="BL293" s="26" t="s">
        <v>192</v>
      </c>
      <c r="BM293" s="26" t="s">
        <v>406</v>
      </c>
    </row>
    <row r="294" spans="2:65" s="12" customFormat="1" ht="13.5">
      <c r="B294" s="220"/>
      <c r="C294" s="221"/>
      <c r="D294" s="217" t="s">
        <v>196</v>
      </c>
      <c r="E294" s="222" t="s">
        <v>35</v>
      </c>
      <c r="F294" s="223" t="s">
        <v>399</v>
      </c>
      <c r="G294" s="221"/>
      <c r="H294" s="224" t="s">
        <v>35</v>
      </c>
      <c r="I294" s="225"/>
      <c r="J294" s="221"/>
      <c r="K294" s="221"/>
      <c r="L294" s="226"/>
      <c r="M294" s="227"/>
      <c r="N294" s="228"/>
      <c r="O294" s="228"/>
      <c r="P294" s="228"/>
      <c r="Q294" s="228"/>
      <c r="R294" s="228"/>
      <c r="S294" s="228"/>
      <c r="T294" s="229"/>
      <c r="AT294" s="230" t="s">
        <v>196</v>
      </c>
      <c r="AU294" s="230" t="s">
        <v>89</v>
      </c>
      <c r="AV294" s="12" t="s">
        <v>24</v>
      </c>
      <c r="AW294" s="12" t="s">
        <v>42</v>
      </c>
      <c r="AX294" s="12" t="s">
        <v>79</v>
      </c>
      <c r="AY294" s="230" t="s">
        <v>185</v>
      </c>
    </row>
    <row r="295" spans="2:65" s="13" customFormat="1" ht="13.5">
      <c r="B295" s="231"/>
      <c r="C295" s="232"/>
      <c r="D295" s="217" t="s">
        <v>196</v>
      </c>
      <c r="E295" s="243" t="s">
        <v>35</v>
      </c>
      <c r="F295" s="244" t="s">
        <v>407</v>
      </c>
      <c r="G295" s="232"/>
      <c r="H295" s="245">
        <v>5.04</v>
      </c>
      <c r="I295" s="237"/>
      <c r="J295" s="232"/>
      <c r="K295" s="232"/>
      <c r="L295" s="238"/>
      <c r="M295" s="239"/>
      <c r="N295" s="240"/>
      <c r="O295" s="240"/>
      <c r="P295" s="240"/>
      <c r="Q295" s="240"/>
      <c r="R295" s="240"/>
      <c r="S295" s="240"/>
      <c r="T295" s="241"/>
      <c r="AT295" s="242" t="s">
        <v>196</v>
      </c>
      <c r="AU295" s="242" t="s">
        <v>89</v>
      </c>
      <c r="AV295" s="13" t="s">
        <v>89</v>
      </c>
      <c r="AW295" s="13" t="s">
        <v>42</v>
      </c>
      <c r="AX295" s="13" t="s">
        <v>79</v>
      </c>
      <c r="AY295" s="242" t="s">
        <v>185</v>
      </c>
    </row>
    <row r="296" spans="2:65" s="13" customFormat="1" ht="13.5">
      <c r="B296" s="231"/>
      <c r="C296" s="232"/>
      <c r="D296" s="217" t="s">
        <v>196</v>
      </c>
      <c r="E296" s="243" t="s">
        <v>35</v>
      </c>
      <c r="F296" s="244" t="s">
        <v>408</v>
      </c>
      <c r="G296" s="232"/>
      <c r="H296" s="245">
        <v>20.52</v>
      </c>
      <c r="I296" s="237"/>
      <c r="J296" s="232"/>
      <c r="K296" s="232"/>
      <c r="L296" s="238"/>
      <c r="M296" s="239"/>
      <c r="N296" s="240"/>
      <c r="O296" s="240"/>
      <c r="P296" s="240"/>
      <c r="Q296" s="240"/>
      <c r="R296" s="240"/>
      <c r="S296" s="240"/>
      <c r="T296" s="241"/>
      <c r="AT296" s="242" t="s">
        <v>196</v>
      </c>
      <c r="AU296" s="242" t="s">
        <v>89</v>
      </c>
      <c r="AV296" s="13" t="s">
        <v>89</v>
      </c>
      <c r="AW296" s="13" t="s">
        <v>42</v>
      </c>
      <c r="AX296" s="13" t="s">
        <v>79</v>
      </c>
      <c r="AY296" s="242" t="s">
        <v>185</v>
      </c>
    </row>
    <row r="297" spans="2:65" s="12" customFormat="1" ht="13.5">
      <c r="B297" s="220"/>
      <c r="C297" s="221"/>
      <c r="D297" s="217" t="s">
        <v>196</v>
      </c>
      <c r="E297" s="222" t="s">
        <v>35</v>
      </c>
      <c r="F297" s="223" t="s">
        <v>402</v>
      </c>
      <c r="G297" s="221"/>
      <c r="H297" s="224" t="s">
        <v>35</v>
      </c>
      <c r="I297" s="225"/>
      <c r="J297" s="221"/>
      <c r="K297" s="221"/>
      <c r="L297" s="226"/>
      <c r="M297" s="227"/>
      <c r="N297" s="228"/>
      <c r="O297" s="228"/>
      <c r="P297" s="228"/>
      <c r="Q297" s="228"/>
      <c r="R297" s="228"/>
      <c r="S297" s="228"/>
      <c r="T297" s="229"/>
      <c r="AT297" s="230" t="s">
        <v>196</v>
      </c>
      <c r="AU297" s="230" t="s">
        <v>89</v>
      </c>
      <c r="AV297" s="12" t="s">
        <v>24</v>
      </c>
      <c r="AW297" s="12" t="s">
        <v>42</v>
      </c>
      <c r="AX297" s="12" t="s">
        <v>79</v>
      </c>
      <c r="AY297" s="230" t="s">
        <v>185</v>
      </c>
    </row>
    <row r="298" spans="2:65" s="13" customFormat="1" ht="13.5">
      <c r="B298" s="231"/>
      <c r="C298" s="232"/>
      <c r="D298" s="217" t="s">
        <v>196</v>
      </c>
      <c r="E298" s="243" t="s">
        <v>35</v>
      </c>
      <c r="F298" s="244" t="s">
        <v>408</v>
      </c>
      <c r="G298" s="232"/>
      <c r="H298" s="245">
        <v>20.52</v>
      </c>
      <c r="I298" s="237"/>
      <c r="J298" s="232"/>
      <c r="K298" s="232"/>
      <c r="L298" s="238"/>
      <c r="M298" s="239"/>
      <c r="N298" s="240"/>
      <c r="O298" s="240"/>
      <c r="P298" s="240"/>
      <c r="Q298" s="240"/>
      <c r="R298" s="240"/>
      <c r="S298" s="240"/>
      <c r="T298" s="241"/>
      <c r="AT298" s="242" t="s">
        <v>196</v>
      </c>
      <c r="AU298" s="242" t="s">
        <v>89</v>
      </c>
      <c r="AV298" s="13" t="s">
        <v>89</v>
      </c>
      <c r="AW298" s="13" t="s">
        <v>42</v>
      </c>
      <c r="AX298" s="13" t="s">
        <v>79</v>
      </c>
      <c r="AY298" s="242" t="s">
        <v>185</v>
      </c>
    </row>
    <row r="299" spans="2:65" s="14" customFormat="1" ht="13.5">
      <c r="B299" s="246"/>
      <c r="C299" s="247"/>
      <c r="D299" s="233" t="s">
        <v>196</v>
      </c>
      <c r="E299" s="248" t="s">
        <v>35</v>
      </c>
      <c r="F299" s="249" t="s">
        <v>208</v>
      </c>
      <c r="G299" s="247"/>
      <c r="H299" s="250">
        <v>46.08</v>
      </c>
      <c r="I299" s="251"/>
      <c r="J299" s="247"/>
      <c r="K299" s="247"/>
      <c r="L299" s="252"/>
      <c r="M299" s="253"/>
      <c r="N299" s="254"/>
      <c r="O299" s="254"/>
      <c r="P299" s="254"/>
      <c r="Q299" s="254"/>
      <c r="R299" s="254"/>
      <c r="S299" s="254"/>
      <c r="T299" s="255"/>
      <c r="AT299" s="256" t="s">
        <v>196</v>
      </c>
      <c r="AU299" s="256" t="s">
        <v>89</v>
      </c>
      <c r="AV299" s="14" t="s">
        <v>192</v>
      </c>
      <c r="AW299" s="14" t="s">
        <v>42</v>
      </c>
      <c r="AX299" s="14" t="s">
        <v>24</v>
      </c>
      <c r="AY299" s="256" t="s">
        <v>185</v>
      </c>
    </row>
    <row r="300" spans="2:65" s="1" customFormat="1" ht="31.5" customHeight="1">
      <c r="B300" s="44"/>
      <c r="C300" s="205" t="s">
        <v>409</v>
      </c>
      <c r="D300" s="205" t="s">
        <v>187</v>
      </c>
      <c r="E300" s="206" t="s">
        <v>410</v>
      </c>
      <c r="F300" s="207" t="s">
        <v>411</v>
      </c>
      <c r="G300" s="208" t="s">
        <v>239</v>
      </c>
      <c r="H300" s="209">
        <v>46.08</v>
      </c>
      <c r="I300" s="210"/>
      <c r="J300" s="211">
        <f>ROUND(I300*H300,2)</f>
        <v>0</v>
      </c>
      <c r="K300" s="207" t="s">
        <v>191</v>
      </c>
      <c r="L300" s="64"/>
      <c r="M300" s="212" t="s">
        <v>35</v>
      </c>
      <c r="N300" s="213" t="s">
        <v>50</v>
      </c>
      <c r="O300" s="45"/>
      <c r="P300" s="214">
        <f>O300*H300</f>
        <v>0</v>
      </c>
      <c r="Q300" s="214">
        <v>0</v>
      </c>
      <c r="R300" s="214">
        <f>Q300*H300</f>
        <v>0</v>
      </c>
      <c r="S300" s="214">
        <v>0</v>
      </c>
      <c r="T300" s="215">
        <f>S300*H300</f>
        <v>0</v>
      </c>
      <c r="AR300" s="26" t="s">
        <v>192</v>
      </c>
      <c r="AT300" s="26" t="s">
        <v>187</v>
      </c>
      <c r="AU300" s="26" t="s">
        <v>89</v>
      </c>
      <c r="AY300" s="26" t="s">
        <v>185</v>
      </c>
      <c r="BE300" s="216">
        <f>IF(N300="základní",J300,0)</f>
        <v>0</v>
      </c>
      <c r="BF300" s="216">
        <f>IF(N300="snížená",J300,0)</f>
        <v>0</v>
      </c>
      <c r="BG300" s="216">
        <f>IF(N300="zákl. přenesená",J300,0)</f>
        <v>0</v>
      </c>
      <c r="BH300" s="216">
        <f>IF(N300="sníž. přenesená",J300,0)</f>
        <v>0</v>
      </c>
      <c r="BI300" s="216">
        <f>IF(N300="nulová",J300,0)</f>
        <v>0</v>
      </c>
      <c r="BJ300" s="26" t="s">
        <v>24</v>
      </c>
      <c r="BK300" s="216">
        <f>ROUND(I300*H300,2)</f>
        <v>0</v>
      </c>
      <c r="BL300" s="26" t="s">
        <v>192</v>
      </c>
      <c r="BM300" s="26" t="s">
        <v>412</v>
      </c>
    </row>
    <row r="301" spans="2:65" s="12" customFormat="1" ht="13.5">
      <c r="B301" s="220"/>
      <c r="C301" s="221"/>
      <c r="D301" s="217" t="s">
        <v>196</v>
      </c>
      <c r="E301" s="222" t="s">
        <v>35</v>
      </c>
      <c r="F301" s="223" t="s">
        <v>399</v>
      </c>
      <c r="G301" s="221"/>
      <c r="H301" s="224" t="s">
        <v>35</v>
      </c>
      <c r="I301" s="225"/>
      <c r="J301" s="221"/>
      <c r="K301" s="221"/>
      <c r="L301" s="226"/>
      <c r="M301" s="227"/>
      <c r="N301" s="228"/>
      <c r="O301" s="228"/>
      <c r="P301" s="228"/>
      <c r="Q301" s="228"/>
      <c r="R301" s="228"/>
      <c r="S301" s="228"/>
      <c r="T301" s="229"/>
      <c r="AT301" s="230" t="s">
        <v>196</v>
      </c>
      <c r="AU301" s="230" t="s">
        <v>89</v>
      </c>
      <c r="AV301" s="12" t="s">
        <v>24</v>
      </c>
      <c r="AW301" s="12" t="s">
        <v>42</v>
      </c>
      <c r="AX301" s="12" t="s">
        <v>79</v>
      </c>
      <c r="AY301" s="230" t="s">
        <v>185</v>
      </c>
    </row>
    <row r="302" spans="2:65" s="13" customFormat="1" ht="13.5">
      <c r="B302" s="231"/>
      <c r="C302" s="232"/>
      <c r="D302" s="217" t="s">
        <v>196</v>
      </c>
      <c r="E302" s="243" t="s">
        <v>35</v>
      </c>
      <c r="F302" s="244" t="s">
        <v>407</v>
      </c>
      <c r="G302" s="232"/>
      <c r="H302" s="245">
        <v>5.04</v>
      </c>
      <c r="I302" s="237"/>
      <c r="J302" s="232"/>
      <c r="K302" s="232"/>
      <c r="L302" s="238"/>
      <c r="M302" s="239"/>
      <c r="N302" s="240"/>
      <c r="O302" s="240"/>
      <c r="P302" s="240"/>
      <c r="Q302" s="240"/>
      <c r="R302" s="240"/>
      <c r="S302" s="240"/>
      <c r="T302" s="241"/>
      <c r="AT302" s="242" t="s">
        <v>196</v>
      </c>
      <c r="AU302" s="242" t="s">
        <v>89</v>
      </c>
      <c r="AV302" s="13" t="s">
        <v>89</v>
      </c>
      <c r="AW302" s="13" t="s">
        <v>42</v>
      </c>
      <c r="AX302" s="13" t="s">
        <v>79</v>
      </c>
      <c r="AY302" s="242" t="s">
        <v>185</v>
      </c>
    </row>
    <row r="303" spans="2:65" s="13" customFormat="1" ht="13.5">
      <c r="B303" s="231"/>
      <c r="C303" s="232"/>
      <c r="D303" s="217" t="s">
        <v>196</v>
      </c>
      <c r="E303" s="243" t="s">
        <v>35</v>
      </c>
      <c r="F303" s="244" t="s">
        <v>408</v>
      </c>
      <c r="G303" s="232"/>
      <c r="H303" s="245">
        <v>20.52</v>
      </c>
      <c r="I303" s="237"/>
      <c r="J303" s="232"/>
      <c r="K303" s="232"/>
      <c r="L303" s="238"/>
      <c r="M303" s="239"/>
      <c r="N303" s="240"/>
      <c r="O303" s="240"/>
      <c r="P303" s="240"/>
      <c r="Q303" s="240"/>
      <c r="R303" s="240"/>
      <c r="S303" s="240"/>
      <c r="T303" s="241"/>
      <c r="AT303" s="242" t="s">
        <v>196</v>
      </c>
      <c r="AU303" s="242" t="s">
        <v>89</v>
      </c>
      <c r="AV303" s="13" t="s">
        <v>89</v>
      </c>
      <c r="AW303" s="13" t="s">
        <v>42</v>
      </c>
      <c r="AX303" s="13" t="s">
        <v>79</v>
      </c>
      <c r="AY303" s="242" t="s">
        <v>185</v>
      </c>
    </row>
    <row r="304" spans="2:65" s="12" customFormat="1" ht="13.5">
      <c r="B304" s="220"/>
      <c r="C304" s="221"/>
      <c r="D304" s="217" t="s">
        <v>196</v>
      </c>
      <c r="E304" s="222" t="s">
        <v>35</v>
      </c>
      <c r="F304" s="223" t="s">
        <v>402</v>
      </c>
      <c r="G304" s="221"/>
      <c r="H304" s="224" t="s">
        <v>35</v>
      </c>
      <c r="I304" s="225"/>
      <c r="J304" s="221"/>
      <c r="K304" s="221"/>
      <c r="L304" s="226"/>
      <c r="M304" s="227"/>
      <c r="N304" s="228"/>
      <c r="O304" s="228"/>
      <c r="P304" s="228"/>
      <c r="Q304" s="228"/>
      <c r="R304" s="228"/>
      <c r="S304" s="228"/>
      <c r="T304" s="229"/>
      <c r="AT304" s="230" t="s">
        <v>196</v>
      </c>
      <c r="AU304" s="230" t="s">
        <v>89</v>
      </c>
      <c r="AV304" s="12" t="s">
        <v>24</v>
      </c>
      <c r="AW304" s="12" t="s">
        <v>42</v>
      </c>
      <c r="AX304" s="12" t="s">
        <v>79</v>
      </c>
      <c r="AY304" s="230" t="s">
        <v>185</v>
      </c>
    </row>
    <row r="305" spans="2:65" s="13" customFormat="1" ht="13.5">
      <c r="B305" s="231"/>
      <c r="C305" s="232"/>
      <c r="D305" s="217" t="s">
        <v>196</v>
      </c>
      <c r="E305" s="243" t="s">
        <v>35</v>
      </c>
      <c r="F305" s="244" t="s">
        <v>408</v>
      </c>
      <c r="G305" s="232"/>
      <c r="H305" s="245">
        <v>20.52</v>
      </c>
      <c r="I305" s="237"/>
      <c r="J305" s="232"/>
      <c r="K305" s="232"/>
      <c r="L305" s="238"/>
      <c r="M305" s="239"/>
      <c r="N305" s="240"/>
      <c r="O305" s="240"/>
      <c r="P305" s="240"/>
      <c r="Q305" s="240"/>
      <c r="R305" s="240"/>
      <c r="S305" s="240"/>
      <c r="T305" s="241"/>
      <c r="AT305" s="242" t="s">
        <v>196</v>
      </c>
      <c r="AU305" s="242" t="s">
        <v>89</v>
      </c>
      <c r="AV305" s="13" t="s">
        <v>89</v>
      </c>
      <c r="AW305" s="13" t="s">
        <v>42</v>
      </c>
      <c r="AX305" s="13" t="s">
        <v>79</v>
      </c>
      <c r="AY305" s="242" t="s">
        <v>185</v>
      </c>
    </row>
    <row r="306" spans="2:65" s="14" customFormat="1" ht="13.5">
      <c r="B306" s="246"/>
      <c r="C306" s="247"/>
      <c r="D306" s="233" t="s">
        <v>196</v>
      </c>
      <c r="E306" s="248" t="s">
        <v>35</v>
      </c>
      <c r="F306" s="249" t="s">
        <v>208</v>
      </c>
      <c r="G306" s="247"/>
      <c r="H306" s="250">
        <v>46.08</v>
      </c>
      <c r="I306" s="251"/>
      <c r="J306" s="247"/>
      <c r="K306" s="247"/>
      <c r="L306" s="252"/>
      <c r="M306" s="253"/>
      <c r="N306" s="254"/>
      <c r="O306" s="254"/>
      <c r="P306" s="254"/>
      <c r="Q306" s="254"/>
      <c r="R306" s="254"/>
      <c r="S306" s="254"/>
      <c r="T306" s="255"/>
      <c r="AT306" s="256" t="s">
        <v>196</v>
      </c>
      <c r="AU306" s="256" t="s">
        <v>89</v>
      </c>
      <c r="AV306" s="14" t="s">
        <v>192</v>
      </c>
      <c r="AW306" s="14" t="s">
        <v>42</v>
      </c>
      <c r="AX306" s="14" t="s">
        <v>24</v>
      </c>
      <c r="AY306" s="256" t="s">
        <v>185</v>
      </c>
    </row>
    <row r="307" spans="2:65" s="1" customFormat="1" ht="69.75" customHeight="1">
      <c r="B307" s="44"/>
      <c r="C307" s="205" t="s">
        <v>413</v>
      </c>
      <c r="D307" s="205" t="s">
        <v>187</v>
      </c>
      <c r="E307" s="206" t="s">
        <v>414</v>
      </c>
      <c r="F307" s="207" t="s">
        <v>415</v>
      </c>
      <c r="G307" s="208" t="s">
        <v>239</v>
      </c>
      <c r="H307" s="209">
        <v>46.08</v>
      </c>
      <c r="I307" s="210"/>
      <c r="J307" s="211">
        <f>ROUND(I307*H307,2)</f>
        <v>0</v>
      </c>
      <c r="K307" s="207" t="s">
        <v>191</v>
      </c>
      <c r="L307" s="64"/>
      <c r="M307" s="212" t="s">
        <v>35</v>
      </c>
      <c r="N307" s="213" t="s">
        <v>50</v>
      </c>
      <c r="O307" s="45"/>
      <c r="P307" s="214">
        <f>O307*H307</f>
        <v>0</v>
      </c>
      <c r="Q307" s="214">
        <v>8.1244799999999999E-3</v>
      </c>
      <c r="R307" s="214">
        <f>Q307*H307</f>
        <v>0.3743760384</v>
      </c>
      <c r="S307" s="214">
        <v>0</v>
      </c>
      <c r="T307" s="215">
        <f>S307*H307</f>
        <v>0</v>
      </c>
      <c r="AR307" s="26" t="s">
        <v>192</v>
      </c>
      <c r="AT307" s="26" t="s">
        <v>187</v>
      </c>
      <c r="AU307" s="26" t="s">
        <v>89</v>
      </c>
      <c r="AY307" s="26" t="s">
        <v>185</v>
      </c>
      <c r="BE307" s="216">
        <f>IF(N307="základní",J307,0)</f>
        <v>0</v>
      </c>
      <c r="BF307" s="216">
        <f>IF(N307="snížená",J307,0)</f>
        <v>0</v>
      </c>
      <c r="BG307" s="216">
        <f>IF(N307="zákl. přenesená",J307,0)</f>
        <v>0</v>
      </c>
      <c r="BH307" s="216">
        <f>IF(N307="sníž. přenesená",J307,0)</f>
        <v>0</v>
      </c>
      <c r="BI307" s="216">
        <f>IF(N307="nulová",J307,0)</f>
        <v>0</v>
      </c>
      <c r="BJ307" s="26" t="s">
        <v>24</v>
      </c>
      <c r="BK307" s="216">
        <f>ROUND(I307*H307,2)</f>
        <v>0</v>
      </c>
      <c r="BL307" s="26" t="s">
        <v>192</v>
      </c>
      <c r="BM307" s="26" t="s">
        <v>416</v>
      </c>
    </row>
    <row r="308" spans="2:65" s="1" customFormat="1" ht="67.5">
      <c r="B308" s="44"/>
      <c r="C308" s="66"/>
      <c r="D308" s="217" t="s">
        <v>194</v>
      </c>
      <c r="E308" s="66"/>
      <c r="F308" s="218" t="s">
        <v>417</v>
      </c>
      <c r="G308" s="66"/>
      <c r="H308" s="66"/>
      <c r="I308" s="175"/>
      <c r="J308" s="66"/>
      <c r="K308" s="66"/>
      <c r="L308" s="64"/>
      <c r="M308" s="219"/>
      <c r="N308" s="45"/>
      <c r="O308" s="45"/>
      <c r="P308" s="45"/>
      <c r="Q308" s="45"/>
      <c r="R308" s="45"/>
      <c r="S308" s="45"/>
      <c r="T308" s="81"/>
      <c r="AT308" s="26" t="s">
        <v>194</v>
      </c>
      <c r="AU308" s="26" t="s">
        <v>89</v>
      </c>
    </row>
    <row r="309" spans="2:65" s="12" customFormat="1" ht="13.5">
      <c r="B309" s="220"/>
      <c r="C309" s="221"/>
      <c r="D309" s="217" t="s">
        <v>196</v>
      </c>
      <c r="E309" s="222" t="s">
        <v>35</v>
      </c>
      <c r="F309" s="223" t="s">
        <v>399</v>
      </c>
      <c r="G309" s="221"/>
      <c r="H309" s="224" t="s">
        <v>35</v>
      </c>
      <c r="I309" s="225"/>
      <c r="J309" s="221"/>
      <c r="K309" s="221"/>
      <c r="L309" s="226"/>
      <c r="M309" s="227"/>
      <c r="N309" s="228"/>
      <c r="O309" s="228"/>
      <c r="P309" s="228"/>
      <c r="Q309" s="228"/>
      <c r="R309" s="228"/>
      <c r="S309" s="228"/>
      <c r="T309" s="229"/>
      <c r="AT309" s="230" t="s">
        <v>196</v>
      </c>
      <c r="AU309" s="230" t="s">
        <v>89</v>
      </c>
      <c r="AV309" s="12" t="s">
        <v>24</v>
      </c>
      <c r="AW309" s="12" t="s">
        <v>42</v>
      </c>
      <c r="AX309" s="12" t="s">
        <v>79</v>
      </c>
      <c r="AY309" s="230" t="s">
        <v>185</v>
      </c>
    </row>
    <row r="310" spans="2:65" s="13" customFormat="1" ht="13.5">
      <c r="B310" s="231"/>
      <c r="C310" s="232"/>
      <c r="D310" s="217" t="s">
        <v>196</v>
      </c>
      <c r="E310" s="243" t="s">
        <v>35</v>
      </c>
      <c r="F310" s="244" t="s">
        <v>407</v>
      </c>
      <c r="G310" s="232"/>
      <c r="H310" s="245">
        <v>5.04</v>
      </c>
      <c r="I310" s="237"/>
      <c r="J310" s="232"/>
      <c r="K310" s="232"/>
      <c r="L310" s="238"/>
      <c r="M310" s="239"/>
      <c r="N310" s="240"/>
      <c r="O310" s="240"/>
      <c r="P310" s="240"/>
      <c r="Q310" s="240"/>
      <c r="R310" s="240"/>
      <c r="S310" s="240"/>
      <c r="T310" s="241"/>
      <c r="AT310" s="242" t="s">
        <v>196</v>
      </c>
      <c r="AU310" s="242" t="s">
        <v>89</v>
      </c>
      <c r="AV310" s="13" t="s">
        <v>89</v>
      </c>
      <c r="AW310" s="13" t="s">
        <v>42</v>
      </c>
      <c r="AX310" s="13" t="s">
        <v>79</v>
      </c>
      <c r="AY310" s="242" t="s">
        <v>185</v>
      </c>
    </row>
    <row r="311" spans="2:65" s="13" customFormat="1" ht="13.5">
      <c r="B311" s="231"/>
      <c r="C311" s="232"/>
      <c r="D311" s="217" t="s">
        <v>196</v>
      </c>
      <c r="E311" s="243" t="s">
        <v>35</v>
      </c>
      <c r="F311" s="244" t="s">
        <v>408</v>
      </c>
      <c r="G311" s="232"/>
      <c r="H311" s="245">
        <v>20.52</v>
      </c>
      <c r="I311" s="237"/>
      <c r="J311" s="232"/>
      <c r="K311" s="232"/>
      <c r="L311" s="238"/>
      <c r="M311" s="239"/>
      <c r="N311" s="240"/>
      <c r="O311" s="240"/>
      <c r="P311" s="240"/>
      <c r="Q311" s="240"/>
      <c r="R311" s="240"/>
      <c r="S311" s="240"/>
      <c r="T311" s="241"/>
      <c r="AT311" s="242" t="s">
        <v>196</v>
      </c>
      <c r="AU311" s="242" t="s">
        <v>89</v>
      </c>
      <c r="AV311" s="13" t="s">
        <v>89</v>
      </c>
      <c r="AW311" s="13" t="s">
        <v>42</v>
      </c>
      <c r="AX311" s="13" t="s">
        <v>79</v>
      </c>
      <c r="AY311" s="242" t="s">
        <v>185</v>
      </c>
    </row>
    <row r="312" spans="2:65" s="12" customFormat="1" ht="13.5">
      <c r="B312" s="220"/>
      <c r="C312" s="221"/>
      <c r="D312" s="217" t="s">
        <v>196</v>
      </c>
      <c r="E312" s="222" t="s">
        <v>35</v>
      </c>
      <c r="F312" s="223" t="s">
        <v>402</v>
      </c>
      <c r="G312" s="221"/>
      <c r="H312" s="224" t="s">
        <v>35</v>
      </c>
      <c r="I312" s="225"/>
      <c r="J312" s="221"/>
      <c r="K312" s="221"/>
      <c r="L312" s="226"/>
      <c r="M312" s="227"/>
      <c r="N312" s="228"/>
      <c r="O312" s="228"/>
      <c r="P312" s="228"/>
      <c r="Q312" s="228"/>
      <c r="R312" s="228"/>
      <c r="S312" s="228"/>
      <c r="T312" s="229"/>
      <c r="AT312" s="230" t="s">
        <v>196</v>
      </c>
      <c r="AU312" s="230" t="s">
        <v>89</v>
      </c>
      <c r="AV312" s="12" t="s">
        <v>24</v>
      </c>
      <c r="AW312" s="12" t="s">
        <v>42</v>
      </c>
      <c r="AX312" s="12" t="s">
        <v>79</v>
      </c>
      <c r="AY312" s="230" t="s">
        <v>185</v>
      </c>
    </row>
    <row r="313" spans="2:65" s="13" customFormat="1" ht="13.5">
      <c r="B313" s="231"/>
      <c r="C313" s="232"/>
      <c r="D313" s="217" t="s">
        <v>196</v>
      </c>
      <c r="E313" s="243" t="s">
        <v>35</v>
      </c>
      <c r="F313" s="244" t="s">
        <v>408</v>
      </c>
      <c r="G313" s="232"/>
      <c r="H313" s="245">
        <v>20.52</v>
      </c>
      <c r="I313" s="237"/>
      <c r="J313" s="232"/>
      <c r="K313" s="232"/>
      <c r="L313" s="238"/>
      <c r="M313" s="239"/>
      <c r="N313" s="240"/>
      <c r="O313" s="240"/>
      <c r="P313" s="240"/>
      <c r="Q313" s="240"/>
      <c r="R313" s="240"/>
      <c r="S313" s="240"/>
      <c r="T313" s="241"/>
      <c r="AT313" s="242" t="s">
        <v>196</v>
      </c>
      <c r="AU313" s="242" t="s">
        <v>89</v>
      </c>
      <c r="AV313" s="13" t="s">
        <v>89</v>
      </c>
      <c r="AW313" s="13" t="s">
        <v>42</v>
      </c>
      <c r="AX313" s="13" t="s">
        <v>79</v>
      </c>
      <c r="AY313" s="242" t="s">
        <v>185</v>
      </c>
    </row>
    <row r="314" spans="2:65" s="14" customFormat="1" ht="13.5">
      <c r="B314" s="246"/>
      <c r="C314" s="247"/>
      <c r="D314" s="233" t="s">
        <v>196</v>
      </c>
      <c r="E314" s="248" t="s">
        <v>35</v>
      </c>
      <c r="F314" s="249" t="s">
        <v>208</v>
      </c>
      <c r="G314" s="247"/>
      <c r="H314" s="250">
        <v>46.08</v>
      </c>
      <c r="I314" s="251"/>
      <c r="J314" s="247"/>
      <c r="K314" s="247"/>
      <c r="L314" s="252"/>
      <c r="M314" s="253"/>
      <c r="N314" s="254"/>
      <c r="O314" s="254"/>
      <c r="P314" s="254"/>
      <c r="Q314" s="254"/>
      <c r="R314" s="254"/>
      <c r="S314" s="254"/>
      <c r="T314" s="255"/>
      <c r="AT314" s="256" t="s">
        <v>196</v>
      </c>
      <c r="AU314" s="256" t="s">
        <v>89</v>
      </c>
      <c r="AV314" s="14" t="s">
        <v>192</v>
      </c>
      <c r="AW314" s="14" t="s">
        <v>42</v>
      </c>
      <c r="AX314" s="14" t="s">
        <v>24</v>
      </c>
      <c r="AY314" s="256" t="s">
        <v>185</v>
      </c>
    </row>
    <row r="315" spans="2:65" s="1" customFormat="1" ht="57" customHeight="1">
      <c r="B315" s="44"/>
      <c r="C315" s="205" t="s">
        <v>418</v>
      </c>
      <c r="D315" s="205" t="s">
        <v>187</v>
      </c>
      <c r="E315" s="206" t="s">
        <v>419</v>
      </c>
      <c r="F315" s="207" t="s">
        <v>420</v>
      </c>
      <c r="G315" s="208" t="s">
        <v>231</v>
      </c>
      <c r="H315" s="209">
        <v>0.20399999999999999</v>
      </c>
      <c r="I315" s="210"/>
      <c r="J315" s="211">
        <f>ROUND(I315*H315,2)</f>
        <v>0</v>
      </c>
      <c r="K315" s="207" t="s">
        <v>191</v>
      </c>
      <c r="L315" s="64"/>
      <c r="M315" s="212" t="s">
        <v>35</v>
      </c>
      <c r="N315" s="213" t="s">
        <v>50</v>
      </c>
      <c r="O315" s="45"/>
      <c r="P315" s="214">
        <f>O315*H315</f>
        <v>0</v>
      </c>
      <c r="Q315" s="214">
        <v>1.0530555952</v>
      </c>
      <c r="R315" s="214">
        <f>Q315*H315</f>
        <v>0.21482334142079998</v>
      </c>
      <c r="S315" s="214">
        <v>0</v>
      </c>
      <c r="T315" s="215">
        <f>S315*H315</f>
        <v>0</v>
      </c>
      <c r="AR315" s="26" t="s">
        <v>192</v>
      </c>
      <c r="AT315" s="26" t="s">
        <v>187</v>
      </c>
      <c r="AU315" s="26" t="s">
        <v>89</v>
      </c>
      <c r="AY315" s="26" t="s">
        <v>185</v>
      </c>
      <c r="BE315" s="216">
        <f>IF(N315="základní",J315,0)</f>
        <v>0</v>
      </c>
      <c r="BF315" s="216">
        <f>IF(N315="snížená",J315,0)</f>
        <v>0</v>
      </c>
      <c r="BG315" s="216">
        <f>IF(N315="zákl. přenesená",J315,0)</f>
        <v>0</v>
      </c>
      <c r="BH315" s="216">
        <f>IF(N315="sníž. přenesená",J315,0)</f>
        <v>0</v>
      </c>
      <c r="BI315" s="216">
        <f>IF(N315="nulová",J315,0)</f>
        <v>0</v>
      </c>
      <c r="BJ315" s="26" t="s">
        <v>24</v>
      </c>
      <c r="BK315" s="216">
        <f>ROUND(I315*H315,2)</f>
        <v>0</v>
      </c>
      <c r="BL315" s="26" t="s">
        <v>192</v>
      </c>
      <c r="BM315" s="26" t="s">
        <v>421</v>
      </c>
    </row>
    <row r="316" spans="2:65" s="12" customFormat="1" ht="13.5">
      <c r="B316" s="220"/>
      <c r="C316" s="221"/>
      <c r="D316" s="217" t="s">
        <v>196</v>
      </c>
      <c r="E316" s="222" t="s">
        <v>35</v>
      </c>
      <c r="F316" s="223" t="s">
        <v>399</v>
      </c>
      <c r="G316" s="221"/>
      <c r="H316" s="224" t="s">
        <v>35</v>
      </c>
      <c r="I316" s="225"/>
      <c r="J316" s="221"/>
      <c r="K316" s="221"/>
      <c r="L316" s="226"/>
      <c r="M316" s="227"/>
      <c r="N316" s="228"/>
      <c r="O316" s="228"/>
      <c r="P316" s="228"/>
      <c r="Q316" s="228"/>
      <c r="R316" s="228"/>
      <c r="S316" s="228"/>
      <c r="T316" s="229"/>
      <c r="AT316" s="230" t="s">
        <v>196</v>
      </c>
      <c r="AU316" s="230" t="s">
        <v>89</v>
      </c>
      <c r="AV316" s="12" t="s">
        <v>24</v>
      </c>
      <c r="AW316" s="12" t="s">
        <v>42</v>
      </c>
      <c r="AX316" s="12" t="s">
        <v>79</v>
      </c>
      <c r="AY316" s="230" t="s">
        <v>185</v>
      </c>
    </row>
    <row r="317" spans="2:65" s="13" customFormat="1" ht="13.5">
      <c r="B317" s="231"/>
      <c r="C317" s="232"/>
      <c r="D317" s="217" t="s">
        <v>196</v>
      </c>
      <c r="E317" s="243" t="s">
        <v>35</v>
      </c>
      <c r="F317" s="244" t="s">
        <v>422</v>
      </c>
      <c r="G317" s="232"/>
      <c r="H317" s="245">
        <v>2.1999999999999999E-2</v>
      </c>
      <c r="I317" s="237"/>
      <c r="J317" s="232"/>
      <c r="K317" s="232"/>
      <c r="L317" s="238"/>
      <c r="M317" s="239"/>
      <c r="N317" s="240"/>
      <c r="O317" s="240"/>
      <c r="P317" s="240"/>
      <c r="Q317" s="240"/>
      <c r="R317" s="240"/>
      <c r="S317" s="240"/>
      <c r="T317" s="241"/>
      <c r="AT317" s="242" t="s">
        <v>196</v>
      </c>
      <c r="AU317" s="242" t="s">
        <v>89</v>
      </c>
      <c r="AV317" s="13" t="s">
        <v>89</v>
      </c>
      <c r="AW317" s="13" t="s">
        <v>42</v>
      </c>
      <c r="AX317" s="13" t="s">
        <v>79</v>
      </c>
      <c r="AY317" s="242" t="s">
        <v>185</v>
      </c>
    </row>
    <row r="318" spans="2:65" s="13" customFormat="1" ht="13.5">
      <c r="B318" s="231"/>
      <c r="C318" s="232"/>
      <c r="D318" s="217" t="s">
        <v>196</v>
      </c>
      <c r="E318" s="243" t="s">
        <v>35</v>
      </c>
      <c r="F318" s="244" t="s">
        <v>423</v>
      </c>
      <c r="G318" s="232"/>
      <c r="H318" s="245">
        <v>9.0999999999999998E-2</v>
      </c>
      <c r="I318" s="237"/>
      <c r="J318" s="232"/>
      <c r="K318" s="232"/>
      <c r="L318" s="238"/>
      <c r="M318" s="239"/>
      <c r="N318" s="240"/>
      <c r="O318" s="240"/>
      <c r="P318" s="240"/>
      <c r="Q318" s="240"/>
      <c r="R318" s="240"/>
      <c r="S318" s="240"/>
      <c r="T318" s="241"/>
      <c r="AT318" s="242" t="s">
        <v>196</v>
      </c>
      <c r="AU318" s="242" t="s">
        <v>89</v>
      </c>
      <c r="AV318" s="13" t="s">
        <v>89</v>
      </c>
      <c r="AW318" s="13" t="s">
        <v>42</v>
      </c>
      <c r="AX318" s="13" t="s">
        <v>79</v>
      </c>
      <c r="AY318" s="242" t="s">
        <v>185</v>
      </c>
    </row>
    <row r="319" spans="2:65" s="12" customFormat="1" ht="13.5">
      <c r="B319" s="220"/>
      <c r="C319" s="221"/>
      <c r="D319" s="217" t="s">
        <v>196</v>
      </c>
      <c r="E319" s="222" t="s">
        <v>35</v>
      </c>
      <c r="F319" s="223" t="s">
        <v>402</v>
      </c>
      <c r="G319" s="221"/>
      <c r="H319" s="224" t="s">
        <v>35</v>
      </c>
      <c r="I319" s="225"/>
      <c r="J319" s="221"/>
      <c r="K319" s="221"/>
      <c r="L319" s="226"/>
      <c r="M319" s="227"/>
      <c r="N319" s="228"/>
      <c r="O319" s="228"/>
      <c r="P319" s="228"/>
      <c r="Q319" s="228"/>
      <c r="R319" s="228"/>
      <c r="S319" s="228"/>
      <c r="T319" s="229"/>
      <c r="AT319" s="230" t="s">
        <v>196</v>
      </c>
      <c r="AU319" s="230" t="s">
        <v>89</v>
      </c>
      <c r="AV319" s="12" t="s">
        <v>24</v>
      </c>
      <c r="AW319" s="12" t="s">
        <v>42</v>
      </c>
      <c r="AX319" s="12" t="s">
        <v>79</v>
      </c>
      <c r="AY319" s="230" t="s">
        <v>185</v>
      </c>
    </row>
    <row r="320" spans="2:65" s="13" customFormat="1" ht="13.5">
      <c r="B320" s="231"/>
      <c r="C320" s="232"/>
      <c r="D320" s="217" t="s">
        <v>196</v>
      </c>
      <c r="E320" s="243" t="s">
        <v>35</v>
      </c>
      <c r="F320" s="244" t="s">
        <v>423</v>
      </c>
      <c r="G320" s="232"/>
      <c r="H320" s="245">
        <v>9.0999999999999998E-2</v>
      </c>
      <c r="I320" s="237"/>
      <c r="J320" s="232"/>
      <c r="K320" s="232"/>
      <c r="L320" s="238"/>
      <c r="M320" s="239"/>
      <c r="N320" s="240"/>
      <c r="O320" s="240"/>
      <c r="P320" s="240"/>
      <c r="Q320" s="240"/>
      <c r="R320" s="240"/>
      <c r="S320" s="240"/>
      <c r="T320" s="241"/>
      <c r="AT320" s="242" t="s">
        <v>196</v>
      </c>
      <c r="AU320" s="242" t="s">
        <v>89</v>
      </c>
      <c r="AV320" s="13" t="s">
        <v>89</v>
      </c>
      <c r="AW320" s="13" t="s">
        <v>42</v>
      </c>
      <c r="AX320" s="13" t="s">
        <v>79</v>
      </c>
      <c r="AY320" s="242" t="s">
        <v>185</v>
      </c>
    </row>
    <row r="321" spans="2:65" s="14" customFormat="1" ht="13.5">
      <c r="B321" s="246"/>
      <c r="C321" s="247"/>
      <c r="D321" s="233" t="s">
        <v>196</v>
      </c>
      <c r="E321" s="248" t="s">
        <v>35</v>
      </c>
      <c r="F321" s="249" t="s">
        <v>208</v>
      </c>
      <c r="G321" s="247"/>
      <c r="H321" s="250">
        <v>0.20399999999999999</v>
      </c>
      <c r="I321" s="251"/>
      <c r="J321" s="247"/>
      <c r="K321" s="247"/>
      <c r="L321" s="252"/>
      <c r="M321" s="253"/>
      <c r="N321" s="254"/>
      <c r="O321" s="254"/>
      <c r="P321" s="254"/>
      <c r="Q321" s="254"/>
      <c r="R321" s="254"/>
      <c r="S321" s="254"/>
      <c r="T321" s="255"/>
      <c r="AT321" s="256" t="s">
        <v>196</v>
      </c>
      <c r="AU321" s="256" t="s">
        <v>89</v>
      </c>
      <c r="AV321" s="14" t="s">
        <v>192</v>
      </c>
      <c r="AW321" s="14" t="s">
        <v>42</v>
      </c>
      <c r="AX321" s="14" t="s">
        <v>24</v>
      </c>
      <c r="AY321" s="256" t="s">
        <v>185</v>
      </c>
    </row>
    <row r="322" spans="2:65" s="1" customFormat="1" ht="31.5" customHeight="1">
      <c r="B322" s="44"/>
      <c r="C322" s="205" t="s">
        <v>424</v>
      </c>
      <c r="D322" s="205" t="s">
        <v>187</v>
      </c>
      <c r="E322" s="206" t="s">
        <v>425</v>
      </c>
      <c r="F322" s="207" t="s">
        <v>426</v>
      </c>
      <c r="G322" s="208" t="s">
        <v>239</v>
      </c>
      <c r="H322" s="209">
        <v>46.08</v>
      </c>
      <c r="I322" s="210"/>
      <c r="J322" s="211">
        <f>ROUND(I322*H322,2)</f>
        <v>0</v>
      </c>
      <c r="K322" s="207" t="s">
        <v>35</v>
      </c>
      <c r="L322" s="64"/>
      <c r="M322" s="212" t="s">
        <v>35</v>
      </c>
      <c r="N322" s="213" t="s">
        <v>50</v>
      </c>
      <c r="O322" s="45"/>
      <c r="P322" s="214">
        <f>O322*H322</f>
        <v>0</v>
      </c>
      <c r="Q322" s="214">
        <v>0</v>
      </c>
      <c r="R322" s="214">
        <f>Q322*H322</f>
        <v>0</v>
      </c>
      <c r="S322" s="214">
        <v>0</v>
      </c>
      <c r="T322" s="215">
        <f>S322*H322</f>
        <v>0</v>
      </c>
      <c r="AR322" s="26" t="s">
        <v>192</v>
      </c>
      <c r="AT322" s="26" t="s">
        <v>187</v>
      </c>
      <c r="AU322" s="26" t="s">
        <v>89</v>
      </c>
      <c r="AY322" s="26" t="s">
        <v>185</v>
      </c>
      <c r="BE322" s="216">
        <f>IF(N322="základní",J322,0)</f>
        <v>0</v>
      </c>
      <c r="BF322" s="216">
        <f>IF(N322="snížená",J322,0)</f>
        <v>0</v>
      </c>
      <c r="BG322" s="216">
        <f>IF(N322="zákl. přenesená",J322,0)</f>
        <v>0</v>
      </c>
      <c r="BH322" s="216">
        <f>IF(N322="sníž. přenesená",J322,0)</f>
        <v>0</v>
      </c>
      <c r="BI322" s="216">
        <f>IF(N322="nulová",J322,0)</f>
        <v>0</v>
      </c>
      <c r="BJ322" s="26" t="s">
        <v>24</v>
      </c>
      <c r="BK322" s="216">
        <f>ROUND(I322*H322,2)</f>
        <v>0</v>
      </c>
      <c r="BL322" s="26" t="s">
        <v>192</v>
      </c>
      <c r="BM322" s="26" t="s">
        <v>427</v>
      </c>
    </row>
    <row r="323" spans="2:65" s="12" customFormat="1" ht="13.5">
      <c r="B323" s="220"/>
      <c r="C323" s="221"/>
      <c r="D323" s="217" t="s">
        <v>196</v>
      </c>
      <c r="E323" s="222" t="s">
        <v>35</v>
      </c>
      <c r="F323" s="223" t="s">
        <v>428</v>
      </c>
      <c r="G323" s="221"/>
      <c r="H323" s="224" t="s">
        <v>35</v>
      </c>
      <c r="I323" s="225"/>
      <c r="J323" s="221"/>
      <c r="K323" s="221"/>
      <c r="L323" s="226"/>
      <c r="M323" s="227"/>
      <c r="N323" s="228"/>
      <c r="O323" s="228"/>
      <c r="P323" s="228"/>
      <c r="Q323" s="228"/>
      <c r="R323" s="228"/>
      <c r="S323" s="228"/>
      <c r="T323" s="229"/>
      <c r="AT323" s="230" t="s">
        <v>196</v>
      </c>
      <c r="AU323" s="230" t="s">
        <v>89</v>
      </c>
      <c r="AV323" s="12" t="s">
        <v>24</v>
      </c>
      <c r="AW323" s="12" t="s">
        <v>42</v>
      </c>
      <c r="AX323" s="12" t="s">
        <v>79</v>
      </c>
      <c r="AY323" s="230" t="s">
        <v>185</v>
      </c>
    </row>
    <row r="324" spans="2:65" s="13" customFormat="1" ht="13.5">
      <c r="B324" s="231"/>
      <c r="C324" s="232"/>
      <c r="D324" s="217" t="s">
        <v>196</v>
      </c>
      <c r="E324" s="243" t="s">
        <v>35</v>
      </c>
      <c r="F324" s="244" t="s">
        <v>407</v>
      </c>
      <c r="G324" s="232"/>
      <c r="H324" s="245">
        <v>5.04</v>
      </c>
      <c r="I324" s="237"/>
      <c r="J324" s="232"/>
      <c r="K324" s="232"/>
      <c r="L324" s="238"/>
      <c r="M324" s="239"/>
      <c r="N324" s="240"/>
      <c r="O324" s="240"/>
      <c r="P324" s="240"/>
      <c r="Q324" s="240"/>
      <c r="R324" s="240"/>
      <c r="S324" s="240"/>
      <c r="T324" s="241"/>
      <c r="AT324" s="242" t="s">
        <v>196</v>
      </c>
      <c r="AU324" s="242" t="s">
        <v>89</v>
      </c>
      <c r="AV324" s="13" t="s">
        <v>89</v>
      </c>
      <c r="AW324" s="13" t="s">
        <v>42</v>
      </c>
      <c r="AX324" s="13" t="s">
        <v>79</v>
      </c>
      <c r="AY324" s="242" t="s">
        <v>185</v>
      </c>
    </row>
    <row r="325" spans="2:65" s="13" customFormat="1" ht="13.5">
      <c r="B325" s="231"/>
      <c r="C325" s="232"/>
      <c r="D325" s="217" t="s">
        <v>196</v>
      </c>
      <c r="E325" s="243" t="s">
        <v>35</v>
      </c>
      <c r="F325" s="244" t="s">
        <v>408</v>
      </c>
      <c r="G325" s="232"/>
      <c r="H325" s="245">
        <v>20.52</v>
      </c>
      <c r="I325" s="237"/>
      <c r="J325" s="232"/>
      <c r="K325" s="232"/>
      <c r="L325" s="238"/>
      <c r="M325" s="239"/>
      <c r="N325" s="240"/>
      <c r="O325" s="240"/>
      <c r="P325" s="240"/>
      <c r="Q325" s="240"/>
      <c r="R325" s="240"/>
      <c r="S325" s="240"/>
      <c r="T325" s="241"/>
      <c r="AT325" s="242" t="s">
        <v>196</v>
      </c>
      <c r="AU325" s="242" t="s">
        <v>89</v>
      </c>
      <c r="AV325" s="13" t="s">
        <v>89</v>
      </c>
      <c r="AW325" s="13" t="s">
        <v>42</v>
      </c>
      <c r="AX325" s="13" t="s">
        <v>79</v>
      </c>
      <c r="AY325" s="242" t="s">
        <v>185</v>
      </c>
    </row>
    <row r="326" spans="2:65" s="13" customFormat="1" ht="13.5">
      <c r="B326" s="231"/>
      <c r="C326" s="232"/>
      <c r="D326" s="217" t="s">
        <v>196</v>
      </c>
      <c r="E326" s="243" t="s">
        <v>35</v>
      </c>
      <c r="F326" s="244" t="s">
        <v>408</v>
      </c>
      <c r="G326" s="232"/>
      <c r="H326" s="245">
        <v>20.52</v>
      </c>
      <c r="I326" s="237"/>
      <c r="J326" s="232"/>
      <c r="K326" s="232"/>
      <c r="L326" s="238"/>
      <c r="M326" s="239"/>
      <c r="N326" s="240"/>
      <c r="O326" s="240"/>
      <c r="P326" s="240"/>
      <c r="Q326" s="240"/>
      <c r="R326" s="240"/>
      <c r="S326" s="240"/>
      <c r="T326" s="241"/>
      <c r="AT326" s="242" t="s">
        <v>196</v>
      </c>
      <c r="AU326" s="242" t="s">
        <v>89</v>
      </c>
      <c r="AV326" s="13" t="s">
        <v>89</v>
      </c>
      <c r="AW326" s="13" t="s">
        <v>42</v>
      </c>
      <c r="AX326" s="13" t="s">
        <v>79</v>
      </c>
      <c r="AY326" s="242" t="s">
        <v>185</v>
      </c>
    </row>
    <row r="327" spans="2:65" s="14" customFormat="1" ht="13.5">
      <c r="B327" s="246"/>
      <c r="C327" s="247"/>
      <c r="D327" s="233" t="s">
        <v>196</v>
      </c>
      <c r="E327" s="248" t="s">
        <v>35</v>
      </c>
      <c r="F327" s="249" t="s">
        <v>208</v>
      </c>
      <c r="G327" s="247"/>
      <c r="H327" s="250">
        <v>46.08</v>
      </c>
      <c r="I327" s="251"/>
      <c r="J327" s="247"/>
      <c r="K327" s="247"/>
      <c r="L327" s="252"/>
      <c r="M327" s="253"/>
      <c r="N327" s="254"/>
      <c r="O327" s="254"/>
      <c r="P327" s="254"/>
      <c r="Q327" s="254"/>
      <c r="R327" s="254"/>
      <c r="S327" s="254"/>
      <c r="T327" s="255"/>
      <c r="AT327" s="256" t="s">
        <v>196</v>
      </c>
      <c r="AU327" s="256" t="s">
        <v>89</v>
      </c>
      <c r="AV327" s="14" t="s">
        <v>192</v>
      </c>
      <c r="AW327" s="14" t="s">
        <v>42</v>
      </c>
      <c r="AX327" s="14" t="s">
        <v>24</v>
      </c>
      <c r="AY327" s="256" t="s">
        <v>185</v>
      </c>
    </row>
    <row r="328" spans="2:65" s="1" customFormat="1" ht="22.5" customHeight="1">
      <c r="B328" s="44"/>
      <c r="C328" s="257" t="s">
        <v>429</v>
      </c>
      <c r="D328" s="257" t="s">
        <v>246</v>
      </c>
      <c r="E328" s="258" t="s">
        <v>430</v>
      </c>
      <c r="F328" s="259" t="s">
        <v>431</v>
      </c>
      <c r="G328" s="260" t="s">
        <v>432</v>
      </c>
      <c r="H328" s="261">
        <v>0.46100000000000002</v>
      </c>
      <c r="I328" s="262"/>
      <c r="J328" s="263">
        <f>ROUND(I328*H328,2)</f>
        <v>0</v>
      </c>
      <c r="K328" s="259" t="s">
        <v>191</v>
      </c>
      <c r="L328" s="264"/>
      <c r="M328" s="265" t="s">
        <v>35</v>
      </c>
      <c r="N328" s="266" t="s">
        <v>50</v>
      </c>
      <c r="O328" s="45"/>
      <c r="P328" s="214">
        <f>O328*H328</f>
        <v>0</v>
      </c>
      <c r="Q328" s="214">
        <v>8.26E-3</v>
      </c>
      <c r="R328" s="214">
        <f>Q328*H328</f>
        <v>3.8078600000000002E-3</v>
      </c>
      <c r="S328" s="214">
        <v>0</v>
      </c>
      <c r="T328" s="215">
        <f>S328*H328</f>
        <v>0</v>
      </c>
      <c r="AR328" s="26" t="s">
        <v>245</v>
      </c>
      <c r="AT328" s="26" t="s">
        <v>246</v>
      </c>
      <c r="AU328" s="26" t="s">
        <v>89</v>
      </c>
      <c r="AY328" s="26" t="s">
        <v>185</v>
      </c>
      <c r="BE328" s="216">
        <f>IF(N328="základní",J328,0)</f>
        <v>0</v>
      </c>
      <c r="BF328" s="216">
        <f>IF(N328="snížená",J328,0)</f>
        <v>0</v>
      </c>
      <c r="BG328" s="216">
        <f>IF(N328="zákl. přenesená",J328,0)</f>
        <v>0</v>
      </c>
      <c r="BH328" s="216">
        <f>IF(N328="sníž. přenesená",J328,0)</f>
        <v>0</v>
      </c>
      <c r="BI328" s="216">
        <f>IF(N328="nulová",J328,0)</f>
        <v>0</v>
      </c>
      <c r="BJ328" s="26" t="s">
        <v>24</v>
      </c>
      <c r="BK328" s="216">
        <f>ROUND(I328*H328,2)</f>
        <v>0</v>
      </c>
      <c r="BL328" s="26" t="s">
        <v>192</v>
      </c>
      <c r="BM328" s="26" t="s">
        <v>433</v>
      </c>
    </row>
    <row r="329" spans="2:65" s="13" customFormat="1" ht="13.5">
      <c r="B329" s="231"/>
      <c r="C329" s="232"/>
      <c r="D329" s="217" t="s">
        <v>196</v>
      </c>
      <c r="E329" s="232"/>
      <c r="F329" s="244" t="s">
        <v>434</v>
      </c>
      <c r="G329" s="232"/>
      <c r="H329" s="245">
        <v>0.46100000000000002</v>
      </c>
      <c r="I329" s="237"/>
      <c r="J329" s="232"/>
      <c r="K329" s="232"/>
      <c r="L329" s="238"/>
      <c r="M329" s="239"/>
      <c r="N329" s="240"/>
      <c r="O329" s="240"/>
      <c r="P329" s="240"/>
      <c r="Q329" s="240"/>
      <c r="R329" s="240"/>
      <c r="S329" s="240"/>
      <c r="T329" s="241"/>
      <c r="AT329" s="242" t="s">
        <v>196</v>
      </c>
      <c r="AU329" s="242" t="s">
        <v>89</v>
      </c>
      <c r="AV329" s="13" t="s">
        <v>89</v>
      </c>
      <c r="AW329" s="13" t="s">
        <v>6</v>
      </c>
      <c r="AX329" s="13" t="s">
        <v>24</v>
      </c>
      <c r="AY329" s="242" t="s">
        <v>185</v>
      </c>
    </row>
    <row r="330" spans="2:65" s="11" customFormat="1" ht="29.85" customHeight="1">
      <c r="B330" s="188"/>
      <c r="C330" s="189"/>
      <c r="D330" s="202" t="s">
        <v>78</v>
      </c>
      <c r="E330" s="203" t="s">
        <v>222</v>
      </c>
      <c r="F330" s="203" t="s">
        <v>435</v>
      </c>
      <c r="G330" s="189"/>
      <c r="H330" s="189"/>
      <c r="I330" s="192"/>
      <c r="J330" s="204">
        <f>BK330</f>
        <v>0</v>
      </c>
      <c r="K330" s="189"/>
      <c r="L330" s="194"/>
      <c r="M330" s="195"/>
      <c r="N330" s="196"/>
      <c r="O330" s="196"/>
      <c r="P330" s="197">
        <f>SUM(P331:P362)</f>
        <v>0</v>
      </c>
      <c r="Q330" s="196"/>
      <c r="R330" s="197">
        <f>SUM(R331:R362)</f>
        <v>31.674428500000001</v>
      </c>
      <c r="S330" s="196"/>
      <c r="T330" s="198">
        <f>SUM(T331:T362)</f>
        <v>0</v>
      </c>
      <c r="AR330" s="199" t="s">
        <v>24</v>
      </c>
      <c r="AT330" s="200" t="s">
        <v>78</v>
      </c>
      <c r="AU330" s="200" t="s">
        <v>24</v>
      </c>
      <c r="AY330" s="199" t="s">
        <v>185</v>
      </c>
      <c r="BK330" s="201">
        <f>SUM(BK331:BK362)</f>
        <v>0</v>
      </c>
    </row>
    <row r="331" spans="2:65" s="1" customFormat="1" ht="31.5" customHeight="1">
      <c r="B331" s="44"/>
      <c r="C331" s="205" t="s">
        <v>436</v>
      </c>
      <c r="D331" s="205" t="s">
        <v>187</v>
      </c>
      <c r="E331" s="206" t="s">
        <v>437</v>
      </c>
      <c r="F331" s="207" t="s">
        <v>438</v>
      </c>
      <c r="G331" s="208" t="s">
        <v>239</v>
      </c>
      <c r="H331" s="209">
        <v>157.79</v>
      </c>
      <c r="I331" s="210"/>
      <c r="J331" s="211">
        <f>ROUND(I331*H331,2)</f>
        <v>0</v>
      </c>
      <c r="K331" s="207" t="s">
        <v>191</v>
      </c>
      <c r="L331" s="64"/>
      <c r="M331" s="212" t="s">
        <v>35</v>
      </c>
      <c r="N331" s="213" t="s">
        <v>50</v>
      </c>
      <c r="O331" s="45"/>
      <c r="P331" s="214">
        <f>O331*H331</f>
        <v>0</v>
      </c>
      <c r="Q331" s="214">
        <v>0</v>
      </c>
      <c r="R331" s="214">
        <f>Q331*H331</f>
        <v>0</v>
      </c>
      <c r="S331" s="214">
        <v>0</v>
      </c>
      <c r="T331" s="215">
        <f>S331*H331</f>
        <v>0</v>
      </c>
      <c r="AR331" s="26" t="s">
        <v>192</v>
      </c>
      <c r="AT331" s="26" t="s">
        <v>187</v>
      </c>
      <c r="AU331" s="26" t="s">
        <v>89</v>
      </c>
      <c r="AY331" s="26" t="s">
        <v>185</v>
      </c>
      <c r="BE331" s="216">
        <f>IF(N331="základní",J331,0)</f>
        <v>0</v>
      </c>
      <c r="BF331" s="216">
        <f>IF(N331="snížená",J331,0)</f>
        <v>0</v>
      </c>
      <c r="BG331" s="216">
        <f>IF(N331="zákl. přenesená",J331,0)</f>
        <v>0</v>
      </c>
      <c r="BH331" s="216">
        <f>IF(N331="sníž. přenesená",J331,0)</f>
        <v>0</v>
      </c>
      <c r="BI331" s="216">
        <f>IF(N331="nulová",J331,0)</f>
        <v>0</v>
      </c>
      <c r="BJ331" s="26" t="s">
        <v>24</v>
      </c>
      <c r="BK331" s="216">
        <f>ROUND(I331*H331,2)</f>
        <v>0</v>
      </c>
      <c r="BL331" s="26" t="s">
        <v>192</v>
      </c>
      <c r="BM331" s="26" t="s">
        <v>439</v>
      </c>
    </row>
    <row r="332" spans="2:65" s="12" customFormat="1" ht="13.5">
      <c r="B332" s="220"/>
      <c r="C332" s="221"/>
      <c r="D332" s="217" t="s">
        <v>196</v>
      </c>
      <c r="E332" s="222" t="s">
        <v>35</v>
      </c>
      <c r="F332" s="223" t="s">
        <v>440</v>
      </c>
      <c r="G332" s="221"/>
      <c r="H332" s="224" t="s">
        <v>35</v>
      </c>
      <c r="I332" s="225"/>
      <c r="J332" s="221"/>
      <c r="K332" s="221"/>
      <c r="L332" s="226"/>
      <c r="M332" s="227"/>
      <c r="N332" s="228"/>
      <c r="O332" s="228"/>
      <c r="P332" s="228"/>
      <c r="Q332" s="228"/>
      <c r="R332" s="228"/>
      <c r="S332" s="228"/>
      <c r="T332" s="229"/>
      <c r="AT332" s="230" t="s">
        <v>196</v>
      </c>
      <c r="AU332" s="230" t="s">
        <v>89</v>
      </c>
      <c r="AV332" s="12" t="s">
        <v>24</v>
      </c>
      <c r="AW332" s="12" t="s">
        <v>42</v>
      </c>
      <c r="AX332" s="12" t="s">
        <v>79</v>
      </c>
      <c r="AY332" s="230" t="s">
        <v>185</v>
      </c>
    </row>
    <row r="333" spans="2:65" s="13" customFormat="1" ht="13.5">
      <c r="B333" s="231"/>
      <c r="C333" s="232"/>
      <c r="D333" s="217" t="s">
        <v>196</v>
      </c>
      <c r="E333" s="243" t="s">
        <v>35</v>
      </c>
      <c r="F333" s="244" t="s">
        <v>441</v>
      </c>
      <c r="G333" s="232"/>
      <c r="H333" s="245">
        <v>19.079999999999998</v>
      </c>
      <c r="I333" s="237"/>
      <c r="J333" s="232"/>
      <c r="K333" s="232"/>
      <c r="L333" s="238"/>
      <c r="M333" s="239"/>
      <c r="N333" s="240"/>
      <c r="O333" s="240"/>
      <c r="P333" s="240"/>
      <c r="Q333" s="240"/>
      <c r="R333" s="240"/>
      <c r="S333" s="240"/>
      <c r="T333" s="241"/>
      <c r="AT333" s="242" t="s">
        <v>196</v>
      </c>
      <c r="AU333" s="242" t="s">
        <v>89</v>
      </c>
      <c r="AV333" s="13" t="s">
        <v>89</v>
      </c>
      <c r="AW333" s="13" t="s">
        <v>42</v>
      </c>
      <c r="AX333" s="13" t="s">
        <v>79</v>
      </c>
      <c r="AY333" s="242" t="s">
        <v>185</v>
      </c>
    </row>
    <row r="334" spans="2:65" s="15" customFormat="1" ht="13.5">
      <c r="B334" s="270"/>
      <c r="C334" s="271"/>
      <c r="D334" s="217" t="s">
        <v>196</v>
      </c>
      <c r="E334" s="272" t="s">
        <v>35</v>
      </c>
      <c r="F334" s="273" t="s">
        <v>295</v>
      </c>
      <c r="G334" s="271"/>
      <c r="H334" s="274">
        <v>19.079999999999998</v>
      </c>
      <c r="I334" s="275"/>
      <c r="J334" s="271"/>
      <c r="K334" s="271"/>
      <c r="L334" s="276"/>
      <c r="M334" s="277"/>
      <c r="N334" s="278"/>
      <c r="O334" s="278"/>
      <c r="P334" s="278"/>
      <c r="Q334" s="278"/>
      <c r="R334" s="278"/>
      <c r="S334" s="278"/>
      <c r="T334" s="279"/>
      <c r="AT334" s="280" t="s">
        <v>196</v>
      </c>
      <c r="AU334" s="280" t="s">
        <v>89</v>
      </c>
      <c r="AV334" s="15" t="s">
        <v>105</v>
      </c>
      <c r="AW334" s="15" t="s">
        <v>42</v>
      </c>
      <c r="AX334" s="15" t="s">
        <v>79</v>
      </c>
      <c r="AY334" s="280" t="s">
        <v>185</v>
      </c>
    </row>
    <row r="335" spans="2:65" s="12" customFormat="1" ht="13.5">
      <c r="B335" s="220"/>
      <c r="C335" s="221"/>
      <c r="D335" s="217" t="s">
        <v>196</v>
      </c>
      <c r="E335" s="222" t="s">
        <v>35</v>
      </c>
      <c r="F335" s="223" t="s">
        <v>204</v>
      </c>
      <c r="G335" s="221"/>
      <c r="H335" s="224" t="s">
        <v>35</v>
      </c>
      <c r="I335" s="225"/>
      <c r="J335" s="221"/>
      <c r="K335" s="221"/>
      <c r="L335" s="226"/>
      <c r="M335" s="227"/>
      <c r="N335" s="228"/>
      <c r="O335" s="228"/>
      <c r="P335" s="228"/>
      <c r="Q335" s="228"/>
      <c r="R335" s="228"/>
      <c r="S335" s="228"/>
      <c r="T335" s="229"/>
      <c r="AT335" s="230" t="s">
        <v>196</v>
      </c>
      <c r="AU335" s="230" t="s">
        <v>89</v>
      </c>
      <c r="AV335" s="12" t="s">
        <v>24</v>
      </c>
      <c r="AW335" s="12" t="s">
        <v>42</v>
      </c>
      <c r="AX335" s="12" t="s">
        <v>79</v>
      </c>
      <c r="AY335" s="230" t="s">
        <v>185</v>
      </c>
    </row>
    <row r="336" spans="2:65" s="13" customFormat="1" ht="13.5">
      <c r="B336" s="231"/>
      <c r="C336" s="232"/>
      <c r="D336" s="217" t="s">
        <v>196</v>
      </c>
      <c r="E336" s="243" t="s">
        <v>35</v>
      </c>
      <c r="F336" s="244" t="s">
        <v>442</v>
      </c>
      <c r="G336" s="232"/>
      <c r="H336" s="245">
        <v>65.099999999999994</v>
      </c>
      <c r="I336" s="237"/>
      <c r="J336" s="232"/>
      <c r="K336" s="232"/>
      <c r="L336" s="238"/>
      <c r="M336" s="239"/>
      <c r="N336" s="240"/>
      <c r="O336" s="240"/>
      <c r="P336" s="240"/>
      <c r="Q336" s="240"/>
      <c r="R336" s="240"/>
      <c r="S336" s="240"/>
      <c r="T336" s="241"/>
      <c r="AT336" s="242" t="s">
        <v>196</v>
      </c>
      <c r="AU336" s="242" t="s">
        <v>89</v>
      </c>
      <c r="AV336" s="13" t="s">
        <v>89</v>
      </c>
      <c r="AW336" s="13" t="s">
        <v>42</v>
      </c>
      <c r="AX336" s="13" t="s">
        <v>79</v>
      </c>
      <c r="AY336" s="242" t="s">
        <v>185</v>
      </c>
    </row>
    <row r="337" spans="2:65" s="13" customFormat="1" ht="13.5">
      <c r="B337" s="231"/>
      <c r="C337" s="232"/>
      <c r="D337" s="217" t="s">
        <v>196</v>
      </c>
      <c r="E337" s="243" t="s">
        <v>35</v>
      </c>
      <c r="F337" s="244" t="s">
        <v>443</v>
      </c>
      <c r="G337" s="232"/>
      <c r="H337" s="245">
        <v>36.875</v>
      </c>
      <c r="I337" s="237"/>
      <c r="J337" s="232"/>
      <c r="K337" s="232"/>
      <c r="L337" s="238"/>
      <c r="M337" s="239"/>
      <c r="N337" s="240"/>
      <c r="O337" s="240"/>
      <c r="P337" s="240"/>
      <c r="Q337" s="240"/>
      <c r="R337" s="240"/>
      <c r="S337" s="240"/>
      <c r="T337" s="241"/>
      <c r="AT337" s="242" t="s">
        <v>196</v>
      </c>
      <c r="AU337" s="242" t="s">
        <v>89</v>
      </c>
      <c r="AV337" s="13" t="s">
        <v>89</v>
      </c>
      <c r="AW337" s="13" t="s">
        <v>42</v>
      </c>
      <c r="AX337" s="13" t="s">
        <v>79</v>
      </c>
      <c r="AY337" s="242" t="s">
        <v>185</v>
      </c>
    </row>
    <row r="338" spans="2:65" s="13" customFormat="1" ht="13.5">
      <c r="B338" s="231"/>
      <c r="C338" s="232"/>
      <c r="D338" s="217" t="s">
        <v>196</v>
      </c>
      <c r="E338" s="243" t="s">
        <v>35</v>
      </c>
      <c r="F338" s="244" t="s">
        <v>444</v>
      </c>
      <c r="G338" s="232"/>
      <c r="H338" s="245">
        <v>36.734999999999999</v>
      </c>
      <c r="I338" s="237"/>
      <c r="J338" s="232"/>
      <c r="K338" s="232"/>
      <c r="L338" s="238"/>
      <c r="M338" s="239"/>
      <c r="N338" s="240"/>
      <c r="O338" s="240"/>
      <c r="P338" s="240"/>
      <c r="Q338" s="240"/>
      <c r="R338" s="240"/>
      <c r="S338" s="240"/>
      <c r="T338" s="241"/>
      <c r="AT338" s="242" t="s">
        <v>196</v>
      </c>
      <c r="AU338" s="242" t="s">
        <v>89</v>
      </c>
      <c r="AV338" s="13" t="s">
        <v>89</v>
      </c>
      <c r="AW338" s="13" t="s">
        <v>42</v>
      </c>
      <c r="AX338" s="13" t="s">
        <v>79</v>
      </c>
      <c r="AY338" s="242" t="s">
        <v>185</v>
      </c>
    </row>
    <row r="339" spans="2:65" s="15" customFormat="1" ht="13.5">
      <c r="B339" s="270"/>
      <c r="C339" s="271"/>
      <c r="D339" s="217" t="s">
        <v>196</v>
      </c>
      <c r="E339" s="272" t="s">
        <v>35</v>
      </c>
      <c r="F339" s="273" t="s">
        <v>295</v>
      </c>
      <c r="G339" s="271"/>
      <c r="H339" s="274">
        <v>138.71</v>
      </c>
      <c r="I339" s="275"/>
      <c r="J339" s="271"/>
      <c r="K339" s="271"/>
      <c r="L339" s="276"/>
      <c r="M339" s="277"/>
      <c r="N339" s="278"/>
      <c r="O339" s="278"/>
      <c r="P339" s="278"/>
      <c r="Q339" s="278"/>
      <c r="R339" s="278"/>
      <c r="S339" s="278"/>
      <c r="T339" s="279"/>
      <c r="AT339" s="280" t="s">
        <v>196</v>
      </c>
      <c r="AU339" s="280" t="s">
        <v>89</v>
      </c>
      <c r="AV339" s="15" t="s">
        <v>105</v>
      </c>
      <c r="AW339" s="15" t="s">
        <v>42</v>
      </c>
      <c r="AX339" s="15" t="s">
        <v>79</v>
      </c>
      <c r="AY339" s="280" t="s">
        <v>185</v>
      </c>
    </row>
    <row r="340" spans="2:65" s="14" customFormat="1" ht="13.5">
      <c r="B340" s="246"/>
      <c r="C340" s="247"/>
      <c r="D340" s="233" t="s">
        <v>196</v>
      </c>
      <c r="E340" s="248" t="s">
        <v>35</v>
      </c>
      <c r="F340" s="249" t="s">
        <v>208</v>
      </c>
      <c r="G340" s="247"/>
      <c r="H340" s="250">
        <v>157.79</v>
      </c>
      <c r="I340" s="251"/>
      <c r="J340" s="247"/>
      <c r="K340" s="247"/>
      <c r="L340" s="252"/>
      <c r="M340" s="253"/>
      <c r="N340" s="254"/>
      <c r="O340" s="254"/>
      <c r="P340" s="254"/>
      <c r="Q340" s="254"/>
      <c r="R340" s="254"/>
      <c r="S340" s="254"/>
      <c r="T340" s="255"/>
      <c r="AT340" s="256" t="s">
        <v>196</v>
      </c>
      <c r="AU340" s="256" t="s">
        <v>89</v>
      </c>
      <c r="AV340" s="14" t="s">
        <v>192</v>
      </c>
      <c r="AW340" s="14" t="s">
        <v>42</v>
      </c>
      <c r="AX340" s="14" t="s">
        <v>24</v>
      </c>
      <c r="AY340" s="256" t="s">
        <v>185</v>
      </c>
    </row>
    <row r="341" spans="2:65" s="1" customFormat="1" ht="22.5" customHeight="1">
      <c r="B341" s="44"/>
      <c r="C341" s="205" t="s">
        <v>445</v>
      </c>
      <c r="D341" s="205" t="s">
        <v>187</v>
      </c>
      <c r="E341" s="206" t="s">
        <v>446</v>
      </c>
      <c r="F341" s="207" t="s">
        <v>447</v>
      </c>
      <c r="G341" s="208" t="s">
        <v>239</v>
      </c>
      <c r="H341" s="209">
        <v>157.79</v>
      </c>
      <c r="I341" s="210"/>
      <c r="J341" s="211">
        <f>ROUND(I341*H341,2)</f>
        <v>0</v>
      </c>
      <c r="K341" s="207" t="s">
        <v>191</v>
      </c>
      <c r="L341" s="64"/>
      <c r="M341" s="212" t="s">
        <v>35</v>
      </c>
      <c r="N341" s="213" t="s">
        <v>50</v>
      </c>
      <c r="O341" s="45"/>
      <c r="P341" s="214">
        <f>O341*H341</f>
        <v>0</v>
      </c>
      <c r="Q341" s="214">
        <v>0</v>
      </c>
      <c r="R341" s="214">
        <f>Q341*H341</f>
        <v>0</v>
      </c>
      <c r="S341" s="214">
        <v>0</v>
      </c>
      <c r="T341" s="215">
        <f>S341*H341</f>
        <v>0</v>
      </c>
      <c r="AR341" s="26" t="s">
        <v>192</v>
      </c>
      <c r="AT341" s="26" t="s">
        <v>187</v>
      </c>
      <c r="AU341" s="26" t="s">
        <v>89</v>
      </c>
      <c r="AY341" s="26" t="s">
        <v>185</v>
      </c>
      <c r="BE341" s="216">
        <f>IF(N341="základní",J341,0)</f>
        <v>0</v>
      </c>
      <c r="BF341" s="216">
        <f>IF(N341="snížená",J341,0)</f>
        <v>0</v>
      </c>
      <c r="BG341" s="216">
        <f>IF(N341="zákl. přenesená",J341,0)</f>
        <v>0</v>
      </c>
      <c r="BH341" s="216">
        <f>IF(N341="sníž. přenesená",J341,0)</f>
        <v>0</v>
      </c>
      <c r="BI341" s="216">
        <f>IF(N341="nulová",J341,0)</f>
        <v>0</v>
      </c>
      <c r="BJ341" s="26" t="s">
        <v>24</v>
      </c>
      <c r="BK341" s="216">
        <f>ROUND(I341*H341,2)</f>
        <v>0</v>
      </c>
      <c r="BL341" s="26" t="s">
        <v>192</v>
      </c>
      <c r="BM341" s="26" t="s">
        <v>448</v>
      </c>
    </row>
    <row r="342" spans="2:65" s="12" customFormat="1" ht="13.5">
      <c r="B342" s="220"/>
      <c r="C342" s="221"/>
      <c r="D342" s="217" t="s">
        <v>196</v>
      </c>
      <c r="E342" s="222" t="s">
        <v>35</v>
      </c>
      <c r="F342" s="223" t="s">
        <v>440</v>
      </c>
      <c r="G342" s="221"/>
      <c r="H342" s="224" t="s">
        <v>35</v>
      </c>
      <c r="I342" s="225"/>
      <c r="J342" s="221"/>
      <c r="K342" s="221"/>
      <c r="L342" s="226"/>
      <c r="M342" s="227"/>
      <c r="N342" s="228"/>
      <c r="O342" s="228"/>
      <c r="P342" s="228"/>
      <c r="Q342" s="228"/>
      <c r="R342" s="228"/>
      <c r="S342" s="228"/>
      <c r="T342" s="229"/>
      <c r="AT342" s="230" t="s">
        <v>196</v>
      </c>
      <c r="AU342" s="230" t="s">
        <v>89</v>
      </c>
      <c r="AV342" s="12" t="s">
        <v>24</v>
      </c>
      <c r="AW342" s="12" t="s">
        <v>42</v>
      </c>
      <c r="AX342" s="12" t="s">
        <v>79</v>
      </c>
      <c r="AY342" s="230" t="s">
        <v>185</v>
      </c>
    </row>
    <row r="343" spans="2:65" s="13" customFormat="1" ht="13.5">
      <c r="B343" s="231"/>
      <c r="C343" s="232"/>
      <c r="D343" s="217" t="s">
        <v>196</v>
      </c>
      <c r="E343" s="243" t="s">
        <v>35</v>
      </c>
      <c r="F343" s="244" t="s">
        <v>441</v>
      </c>
      <c r="G343" s="232"/>
      <c r="H343" s="245">
        <v>19.079999999999998</v>
      </c>
      <c r="I343" s="237"/>
      <c r="J343" s="232"/>
      <c r="K343" s="232"/>
      <c r="L343" s="238"/>
      <c r="M343" s="239"/>
      <c r="N343" s="240"/>
      <c r="O343" s="240"/>
      <c r="P343" s="240"/>
      <c r="Q343" s="240"/>
      <c r="R343" s="240"/>
      <c r="S343" s="240"/>
      <c r="T343" s="241"/>
      <c r="AT343" s="242" t="s">
        <v>196</v>
      </c>
      <c r="AU343" s="242" t="s">
        <v>89</v>
      </c>
      <c r="AV343" s="13" t="s">
        <v>89</v>
      </c>
      <c r="AW343" s="13" t="s">
        <v>42</v>
      </c>
      <c r="AX343" s="13" t="s">
        <v>79</v>
      </c>
      <c r="AY343" s="242" t="s">
        <v>185</v>
      </c>
    </row>
    <row r="344" spans="2:65" s="15" customFormat="1" ht="13.5">
      <c r="B344" s="270"/>
      <c r="C344" s="271"/>
      <c r="D344" s="217" t="s">
        <v>196</v>
      </c>
      <c r="E344" s="272" t="s">
        <v>35</v>
      </c>
      <c r="F344" s="273" t="s">
        <v>295</v>
      </c>
      <c r="G344" s="271"/>
      <c r="H344" s="274">
        <v>19.079999999999998</v>
      </c>
      <c r="I344" s="275"/>
      <c r="J344" s="271"/>
      <c r="K344" s="271"/>
      <c r="L344" s="276"/>
      <c r="M344" s="277"/>
      <c r="N344" s="278"/>
      <c r="O344" s="278"/>
      <c r="P344" s="278"/>
      <c r="Q344" s="278"/>
      <c r="R344" s="278"/>
      <c r="S344" s="278"/>
      <c r="T344" s="279"/>
      <c r="AT344" s="280" t="s">
        <v>196</v>
      </c>
      <c r="AU344" s="280" t="s">
        <v>89</v>
      </c>
      <c r="AV344" s="15" t="s">
        <v>105</v>
      </c>
      <c r="AW344" s="15" t="s">
        <v>42</v>
      </c>
      <c r="AX344" s="15" t="s">
        <v>79</v>
      </c>
      <c r="AY344" s="280" t="s">
        <v>185</v>
      </c>
    </row>
    <row r="345" spans="2:65" s="12" customFormat="1" ht="13.5">
      <c r="B345" s="220"/>
      <c r="C345" s="221"/>
      <c r="D345" s="217" t="s">
        <v>196</v>
      </c>
      <c r="E345" s="222" t="s">
        <v>35</v>
      </c>
      <c r="F345" s="223" t="s">
        <v>204</v>
      </c>
      <c r="G345" s="221"/>
      <c r="H345" s="224" t="s">
        <v>35</v>
      </c>
      <c r="I345" s="225"/>
      <c r="J345" s="221"/>
      <c r="K345" s="221"/>
      <c r="L345" s="226"/>
      <c r="M345" s="227"/>
      <c r="N345" s="228"/>
      <c r="O345" s="228"/>
      <c r="P345" s="228"/>
      <c r="Q345" s="228"/>
      <c r="R345" s="228"/>
      <c r="S345" s="228"/>
      <c r="T345" s="229"/>
      <c r="AT345" s="230" t="s">
        <v>196</v>
      </c>
      <c r="AU345" s="230" t="s">
        <v>89</v>
      </c>
      <c r="AV345" s="12" t="s">
        <v>24</v>
      </c>
      <c r="AW345" s="12" t="s">
        <v>42</v>
      </c>
      <c r="AX345" s="12" t="s">
        <v>79</v>
      </c>
      <c r="AY345" s="230" t="s">
        <v>185</v>
      </c>
    </row>
    <row r="346" spans="2:65" s="13" customFormat="1" ht="13.5">
      <c r="B346" s="231"/>
      <c r="C346" s="232"/>
      <c r="D346" s="217" t="s">
        <v>196</v>
      </c>
      <c r="E346" s="243" t="s">
        <v>35</v>
      </c>
      <c r="F346" s="244" t="s">
        <v>442</v>
      </c>
      <c r="G346" s="232"/>
      <c r="H346" s="245">
        <v>65.099999999999994</v>
      </c>
      <c r="I346" s="237"/>
      <c r="J346" s="232"/>
      <c r="K346" s="232"/>
      <c r="L346" s="238"/>
      <c r="M346" s="239"/>
      <c r="N346" s="240"/>
      <c r="O346" s="240"/>
      <c r="P346" s="240"/>
      <c r="Q346" s="240"/>
      <c r="R346" s="240"/>
      <c r="S346" s="240"/>
      <c r="T346" s="241"/>
      <c r="AT346" s="242" t="s">
        <v>196</v>
      </c>
      <c r="AU346" s="242" t="s">
        <v>89</v>
      </c>
      <c r="AV346" s="13" t="s">
        <v>89</v>
      </c>
      <c r="AW346" s="13" t="s">
        <v>42</v>
      </c>
      <c r="AX346" s="13" t="s">
        <v>79</v>
      </c>
      <c r="AY346" s="242" t="s">
        <v>185</v>
      </c>
    </row>
    <row r="347" spans="2:65" s="13" customFormat="1" ht="13.5">
      <c r="B347" s="231"/>
      <c r="C347" s="232"/>
      <c r="D347" s="217" t="s">
        <v>196</v>
      </c>
      <c r="E347" s="243" t="s">
        <v>35</v>
      </c>
      <c r="F347" s="244" t="s">
        <v>443</v>
      </c>
      <c r="G347" s="232"/>
      <c r="H347" s="245">
        <v>36.875</v>
      </c>
      <c r="I347" s="237"/>
      <c r="J347" s="232"/>
      <c r="K347" s="232"/>
      <c r="L347" s="238"/>
      <c r="M347" s="239"/>
      <c r="N347" s="240"/>
      <c r="O347" s="240"/>
      <c r="P347" s="240"/>
      <c r="Q347" s="240"/>
      <c r="R347" s="240"/>
      <c r="S347" s="240"/>
      <c r="T347" s="241"/>
      <c r="AT347" s="242" t="s">
        <v>196</v>
      </c>
      <c r="AU347" s="242" t="s">
        <v>89</v>
      </c>
      <c r="AV347" s="13" t="s">
        <v>89</v>
      </c>
      <c r="AW347" s="13" t="s">
        <v>42</v>
      </c>
      <c r="AX347" s="13" t="s">
        <v>79</v>
      </c>
      <c r="AY347" s="242" t="s">
        <v>185</v>
      </c>
    </row>
    <row r="348" spans="2:65" s="13" customFormat="1" ht="13.5">
      <c r="B348" s="231"/>
      <c r="C348" s="232"/>
      <c r="D348" s="217" t="s">
        <v>196</v>
      </c>
      <c r="E348" s="243" t="s">
        <v>35</v>
      </c>
      <c r="F348" s="244" t="s">
        <v>444</v>
      </c>
      <c r="G348" s="232"/>
      <c r="H348" s="245">
        <v>36.734999999999999</v>
      </c>
      <c r="I348" s="237"/>
      <c r="J348" s="232"/>
      <c r="K348" s="232"/>
      <c r="L348" s="238"/>
      <c r="M348" s="239"/>
      <c r="N348" s="240"/>
      <c r="O348" s="240"/>
      <c r="P348" s="240"/>
      <c r="Q348" s="240"/>
      <c r="R348" s="240"/>
      <c r="S348" s="240"/>
      <c r="T348" s="241"/>
      <c r="AT348" s="242" t="s">
        <v>196</v>
      </c>
      <c r="AU348" s="242" t="s">
        <v>89</v>
      </c>
      <c r="AV348" s="13" t="s">
        <v>89</v>
      </c>
      <c r="AW348" s="13" t="s">
        <v>42</v>
      </c>
      <c r="AX348" s="13" t="s">
        <v>79</v>
      </c>
      <c r="AY348" s="242" t="s">
        <v>185</v>
      </c>
    </row>
    <row r="349" spans="2:65" s="15" customFormat="1" ht="13.5">
      <c r="B349" s="270"/>
      <c r="C349" s="271"/>
      <c r="D349" s="217" t="s">
        <v>196</v>
      </c>
      <c r="E349" s="272" t="s">
        <v>35</v>
      </c>
      <c r="F349" s="273" t="s">
        <v>295</v>
      </c>
      <c r="G349" s="271"/>
      <c r="H349" s="274">
        <v>138.71</v>
      </c>
      <c r="I349" s="275"/>
      <c r="J349" s="271"/>
      <c r="K349" s="271"/>
      <c r="L349" s="276"/>
      <c r="M349" s="277"/>
      <c r="N349" s="278"/>
      <c r="O349" s="278"/>
      <c r="P349" s="278"/>
      <c r="Q349" s="278"/>
      <c r="R349" s="278"/>
      <c r="S349" s="278"/>
      <c r="T349" s="279"/>
      <c r="AT349" s="280" t="s">
        <v>196</v>
      </c>
      <c r="AU349" s="280" t="s">
        <v>89</v>
      </c>
      <c r="AV349" s="15" t="s">
        <v>105</v>
      </c>
      <c r="AW349" s="15" t="s">
        <v>42</v>
      </c>
      <c r="AX349" s="15" t="s">
        <v>79</v>
      </c>
      <c r="AY349" s="280" t="s">
        <v>185</v>
      </c>
    </row>
    <row r="350" spans="2:65" s="14" customFormat="1" ht="13.5">
      <c r="B350" s="246"/>
      <c r="C350" s="247"/>
      <c r="D350" s="233" t="s">
        <v>196</v>
      </c>
      <c r="E350" s="248" t="s">
        <v>35</v>
      </c>
      <c r="F350" s="249" t="s">
        <v>208</v>
      </c>
      <c r="G350" s="247"/>
      <c r="H350" s="250">
        <v>157.79</v>
      </c>
      <c r="I350" s="251"/>
      <c r="J350" s="247"/>
      <c r="K350" s="247"/>
      <c r="L350" s="252"/>
      <c r="M350" s="253"/>
      <c r="N350" s="254"/>
      <c r="O350" s="254"/>
      <c r="P350" s="254"/>
      <c r="Q350" s="254"/>
      <c r="R350" s="254"/>
      <c r="S350" s="254"/>
      <c r="T350" s="255"/>
      <c r="AT350" s="256" t="s">
        <v>196</v>
      </c>
      <c r="AU350" s="256" t="s">
        <v>89</v>
      </c>
      <c r="AV350" s="14" t="s">
        <v>192</v>
      </c>
      <c r="AW350" s="14" t="s">
        <v>42</v>
      </c>
      <c r="AX350" s="14" t="s">
        <v>24</v>
      </c>
      <c r="AY350" s="256" t="s">
        <v>185</v>
      </c>
    </row>
    <row r="351" spans="2:65" s="1" customFormat="1" ht="22.5" customHeight="1">
      <c r="B351" s="44"/>
      <c r="C351" s="205" t="s">
        <v>449</v>
      </c>
      <c r="D351" s="205" t="s">
        <v>187</v>
      </c>
      <c r="E351" s="206" t="s">
        <v>450</v>
      </c>
      <c r="F351" s="207" t="s">
        <v>451</v>
      </c>
      <c r="G351" s="208" t="s">
        <v>239</v>
      </c>
      <c r="H351" s="209">
        <v>19.079999999999998</v>
      </c>
      <c r="I351" s="210"/>
      <c r="J351" s="211">
        <f>ROUND(I351*H351,2)</f>
        <v>0</v>
      </c>
      <c r="K351" s="207" t="s">
        <v>191</v>
      </c>
      <c r="L351" s="64"/>
      <c r="M351" s="212" t="s">
        <v>35</v>
      </c>
      <c r="N351" s="213" t="s">
        <v>50</v>
      </c>
      <c r="O351" s="45"/>
      <c r="P351" s="214">
        <f>O351*H351</f>
        <v>0</v>
      </c>
      <c r="Q351" s="214">
        <v>0</v>
      </c>
      <c r="R351" s="214">
        <f>Q351*H351</f>
        <v>0</v>
      </c>
      <c r="S351" s="214">
        <v>0</v>
      </c>
      <c r="T351" s="215">
        <f>S351*H351</f>
        <v>0</v>
      </c>
      <c r="AR351" s="26" t="s">
        <v>192</v>
      </c>
      <c r="AT351" s="26" t="s">
        <v>187</v>
      </c>
      <c r="AU351" s="26" t="s">
        <v>89</v>
      </c>
      <c r="AY351" s="26" t="s">
        <v>185</v>
      </c>
      <c r="BE351" s="216">
        <f>IF(N351="základní",J351,0)</f>
        <v>0</v>
      </c>
      <c r="BF351" s="216">
        <f>IF(N351="snížená",J351,0)</f>
        <v>0</v>
      </c>
      <c r="BG351" s="216">
        <f>IF(N351="zákl. přenesená",J351,0)</f>
        <v>0</v>
      </c>
      <c r="BH351" s="216">
        <f>IF(N351="sníž. přenesená",J351,0)</f>
        <v>0</v>
      </c>
      <c r="BI351" s="216">
        <f>IF(N351="nulová",J351,0)</f>
        <v>0</v>
      </c>
      <c r="BJ351" s="26" t="s">
        <v>24</v>
      </c>
      <c r="BK351" s="216">
        <f>ROUND(I351*H351,2)</f>
        <v>0</v>
      </c>
      <c r="BL351" s="26" t="s">
        <v>192</v>
      </c>
      <c r="BM351" s="26" t="s">
        <v>452</v>
      </c>
    </row>
    <row r="352" spans="2:65" s="1" customFormat="1" ht="121.5">
      <c r="B352" s="44"/>
      <c r="C352" s="66"/>
      <c r="D352" s="217" t="s">
        <v>194</v>
      </c>
      <c r="E352" s="66"/>
      <c r="F352" s="218" t="s">
        <v>453</v>
      </c>
      <c r="G352" s="66"/>
      <c r="H352" s="66"/>
      <c r="I352" s="175"/>
      <c r="J352" s="66"/>
      <c r="K352" s="66"/>
      <c r="L352" s="64"/>
      <c r="M352" s="219"/>
      <c r="N352" s="45"/>
      <c r="O352" s="45"/>
      <c r="P352" s="45"/>
      <c r="Q352" s="45"/>
      <c r="R352" s="45"/>
      <c r="S352" s="45"/>
      <c r="T352" s="81"/>
      <c r="AT352" s="26" t="s">
        <v>194</v>
      </c>
      <c r="AU352" s="26" t="s">
        <v>89</v>
      </c>
    </row>
    <row r="353" spans="2:65" s="12" customFormat="1" ht="13.5">
      <c r="B353" s="220"/>
      <c r="C353" s="221"/>
      <c r="D353" s="217" t="s">
        <v>196</v>
      </c>
      <c r="E353" s="222" t="s">
        <v>35</v>
      </c>
      <c r="F353" s="223" t="s">
        <v>440</v>
      </c>
      <c r="G353" s="221"/>
      <c r="H353" s="224" t="s">
        <v>35</v>
      </c>
      <c r="I353" s="225"/>
      <c r="J353" s="221"/>
      <c r="K353" s="221"/>
      <c r="L353" s="226"/>
      <c r="M353" s="227"/>
      <c r="N353" s="228"/>
      <c r="O353" s="228"/>
      <c r="P353" s="228"/>
      <c r="Q353" s="228"/>
      <c r="R353" s="228"/>
      <c r="S353" s="228"/>
      <c r="T353" s="229"/>
      <c r="AT353" s="230" t="s">
        <v>196</v>
      </c>
      <c r="AU353" s="230" t="s">
        <v>89</v>
      </c>
      <c r="AV353" s="12" t="s">
        <v>24</v>
      </c>
      <c r="AW353" s="12" t="s">
        <v>42</v>
      </c>
      <c r="AX353" s="12" t="s">
        <v>79</v>
      </c>
      <c r="AY353" s="230" t="s">
        <v>185</v>
      </c>
    </row>
    <row r="354" spans="2:65" s="13" customFormat="1" ht="13.5">
      <c r="B354" s="231"/>
      <c r="C354" s="232"/>
      <c r="D354" s="233" t="s">
        <v>196</v>
      </c>
      <c r="E354" s="234" t="s">
        <v>35</v>
      </c>
      <c r="F354" s="235" t="s">
        <v>441</v>
      </c>
      <c r="G354" s="232"/>
      <c r="H354" s="236">
        <v>19.079999999999998</v>
      </c>
      <c r="I354" s="237"/>
      <c r="J354" s="232"/>
      <c r="K354" s="232"/>
      <c r="L354" s="238"/>
      <c r="M354" s="239"/>
      <c r="N354" s="240"/>
      <c r="O354" s="240"/>
      <c r="P354" s="240"/>
      <c r="Q354" s="240"/>
      <c r="R354" s="240"/>
      <c r="S354" s="240"/>
      <c r="T354" s="241"/>
      <c r="AT354" s="242" t="s">
        <v>196</v>
      </c>
      <c r="AU354" s="242" t="s">
        <v>89</v>
      </c>
      <c r="AV354" s="13" t="s">
        <v>89</v>
      </c>
      <c r="AW354" s="13" t="s">
        <v>42</v>
      </c>
      <c r="AX354" s="13" t="s">
        <v>24</v>
      </c>
      <c r="AY354" s="242" t="s">
        <v>185</v>
      </c>
    </row>
    <row r="355" spans="2:65" s="1" customFormat="1" ht="57" customHeight="1">
      <c r="B355" s="44"/>
      <c r="C355" s="205" t="s">
        <v>306</v>
      </c>
      <c r="D355" s="205" t="s">
        <v>187</v>
      </c>
      <c r="E355" s="206" t="s">
        <v>454</v>
      </c>
      <c r="F355" s="207" t="s">
        <v>455</v>
      </c>
      <c r="G355" s="208" t="s">
        <v>239</v>
      </c>
      <c r="H355" s="209">
        <v>138.71</v>
      </c>
      <c r="I355" s="210"/>
      <c r="J355" s="211">
        <f>ROUND(I355*H355,2)</f>
        <v>0</v>
      </c>
      <c r="K355" s="207" t="s">
        <v>191</v>
      </c>
      <c r="L355" s="64"/>
      <c r="M355" s="212" t="s">
        <v>35</v>
      </c>
      <c r="N355" s="213" t="s">
        <v>50</v>
      </c>
      <c r="O355" s="45"/>
      <c r="P355" s="214">
        <f>O355*H355</f>
        <v>0</v>
      </c>
      <c r="Q355" s="214">
        <v>8.4250000000000005E-2</v>
      </c>
      <c r="R355" s="214">
        <f>Q355*H355</f>
        <v>11.686317500000001</v>
      </c>
      <c r="S355" s="214">
        <v>0</v>
      </c>
      <c r="T355" s="215">
        <f>S355*H355</f>
        <v>0</v>
      </c>
      <c r="AR355" s="26" t="s">
        <v>192</v>
      </c>
      <c r="AT355" s="26" t="s">
        <v>187</v>
      </c>
      <c r="AU355" s="26" t="s">
        <v>89</v>
      </c>
      <c r="AY355" s="26" t="s">
        <v>185</v>
      </c>
      <c r="BE355" s="216">
        <f>IF(N355="základní",J355,0)</f>
        <v>0</v>
      </c>
      <c r="BF355" s="216">
        <f>IF(N355="snížená",J355,0)</f>
        <v>0</v>
      </c>
      <c r="BG355" s="216">
        <f>IF(N355="zákl. přenesená",J355,0)</f>
        <v>0</v>
      </c>
      <c r="BH355" s="216">
        <f>IF(N355="sníž. přenesená",J355,0)</f>
        <v>0</v>
      </c>
      <c r="BI355" s="216">
        <f>IF(N355="nulová",J355,0)</f>
        <v>0</v>
      </c>
      <c r="BJ355" s="26" t="s">
        <v>24</v>
      </c>
      <c r="BK355" s="216">
        <f>ROUND(I355*H355,2)</f>
        <v>0</v>
      </c>
      <c r="BL355" s="26" t="s">
        <v>192</v>
      </c>
      <c r="BM355" s="26" t="s">
        <v>456</v>
      </c>
    </row>
    <row r="356" spans="2:65" s="1" customFormat="1" ht="121.5">
      <c r="B356" s="44"/>
      <c r="C356" s="66"/>
      <c r="D356" s="217" t="s">
        <v>194</v>
      </c>
      <c r="E356" s="66"/>
      <c r="F356" s="218" t="s">
        <v>457</v>
      </c>
      <c r="G356" s="66"/>
      <c r="H356" s="66"/>
      <c r="I356" s="175"/>
      <c r="J356" s="66"/>
      <c r="K356" s="66"/>
      <c r="L356" s="64"/>
      <c r="M356" s="219"/>
      <c r="N356" s="45"/>
      <c r="O356" s="45"/>
      <c r="P356" s="45"/>
      <c r="Q356" s="45"/>
      <c r="R356" s="45"/>
      <c r="S356" s="45"/>
      <c r="T356" s="81"/>
      <c r="AT356" s="26" t="s">
        <v>194</v>
      </c>
      <c r="AU356" s="26" t="s">
        <v>89</v>
      </c>
    </row>
    <row r="357" spans="2:65" s="13" customFormat="1" ht="13.5">
      <c r="B357" s="231"/>
      <c r="C357" s="232"/>
      <c r="D357" s="217" t="s">
        <v>196</v>
      </c>
      <c r="E357" s="243" t="s">
        <v>35</v>
      </c>
      <c r="F357" s="244" t="s">
        <v>442</v>
      </c>
      <c r="G357" s="232"/>
      <c r="H357" s="245">
        <v>65.099999999999994</v>
      </c>
      <c r="I357" s="237"/>
      <c r="J357" s="232"/>
      <c r="K357" s="232"/>
      <c r="L357" s="238"/>
      <c r="M357" s="239"/>
      <c r="N357" s="240"/>
      <c r="O357" s="240"/>
      <c r="P357" s="240"/>
      <c r="Q357" s="240"/>
      <c r="R357" s="240"/>
      <c r="S357" s="240"/>
      <c r="T357" s="241"/>
      <c r="AT357" s="242" t="s">
        <v>196</v>
      </c>
      <c r="AU357" s="242" t="s">
        <v>89</v>
      </c>
      <c r="AV357" s="13" t="s">
        <v>89</v>
      </c>
      <c r="AW357" s="13" t="s">
        <v>42</v>
      </c>
      <c r="AX357" s="13" t="s">
        <v>79</v>
      </c>
      <c r="AY357" s="242" t="s">
        <v>185</v>
      </c>
    </row>
    <row r="358" spans="2:65" s="13" customFormat="1" ht="13.5">
      <c r="B358" s="231"/>
      <c r="C358" s="232"/>
      <c r="D358" s="217" t="s">
        <v>196</v>
      </c>
      <c r="E358" s="243" t="s">
        <v>35</v>
      </c>
      <c r="F358" s="244" t="s">
        <v>443</v>
      </c>
      <c r="G358" s="232"/>
      <c r="H358" s="245">
        <v>36.875</v>
      </c>
      <c r="I358" s="237"/>
      <c r="J358" s="232"/>
      <c r="K358" s="232"/>
      <c r="L358" s="238"/>
      <c r="M358" s="239"/>
      <c r="N358" s="240"/>
      <c r="O358" s="240"/>
      <c r="P358" s="240"/>
      <c r="Q358" s="240"/>
      <c r="R358" s="240"/>
      <c r="S358" s="240"/>
      <c r="T358" s="241"/>
      <c r="AT358" s="242" t="s">
        <v>196</v>
      </c>
      <c r="AU358" s="242" t="s">
        <v>89</v>
      </c>
      <c r="AV358" s="13" t="s">
        <v>89</v>
      </c>
      <c r="AW358" s="13" t="s">
        <v>42</v>
      </c>
      <c r="AX358" s="13" t="s">
        <v>79</v>
      </c>
      <c r="AY358" s="242" t="s">
        <v>185</v>
      </c>
    </row>
    <row r="359" spans="2:65" s="13" customFormat="1" ht="13.5">
      <c r="B359" s="231"/>
      <c r="C359" s="232"/>
      <c r="D359" s="217" t="s">
        <v>196</v>
      </c>
      <c r="E359" s="243" t="s">
        <v>35</v>
      </c>
      <c r="F359" s="244" t="s">
        <v>444</v>
      </c>
      <c r="G359" s="232"/>
      <c r="H359" s="245">
        <v>36.734999999999999</v>
      </c>
      <c r="I359" s="237"/>
      <c r="J359" s="232"/>
      <c r="K359" s="232"/>
      <c r="L359" s="238"/>
      <c r="M359" s="239"/>
      <c r="N359" s="240"/>
      <c r="O359" s="240"/>
      <c r="P359" s="240"/>
      <c r="Q359" s="240"/>
      <c r="R359" s="240"/>
      <c r="S359" s="240"/>
      <c r="T359" s="241"/>
      <c r="AT359" s="242" t="s">
        <v>196</v>
      </c>
      <c r="AU359" s="242" t="s">
        <v>89</v>
      </c>
      <c r="AV359" s="13" t="s">
        <v>89</v>
      </c>
      <c r="AW359" s="13" t="s">
        <v>42</v>
      </c>
      <c r="AX359" s="13" t="s">
        <v>79</v>
      </c>
      <c r="AY359" s="242" t="s">
        <v>185</v>
      </c>
    </row>
    <row r="360" spans="2:65" s="14" customFormat="1" ht="13.5">
      <c r="B360" s="246"/>
      <c r="C360" s="247"/>
      <c r="D360" s="233" t="s">
        <v>196</v>
      </c>
      <c r="E360" s="248" t="s">
        <v>35</v>
      </c>
      <c r="F360" s="249" t="s">
        <v>208</v>
      </c>
      <c r="G360" s="247"/>
      <c r="H360" s="250">
        <v>138.71</v>
      </c>
      <c r="I360" s="251"/>
      <c r="J360" s="247"/>
      <c r="K360" s="247"/>
      <c r="L360" s="252"/>
      <c r="M360" s="253"/>
      <c r="N360" s="254"/>
      <c r="O360" s="254"/>
      <c r="P360" s="254"/>
      <c r="Q360" s="254"/>
      <c r="R360" s="254"/>
      <c r="S360" s="254"/>
      <c r="T360" s="255"/>
      <c r="AT360" s="256" t="s">
        <v>196</v>
      </c>
      <c r="AU360" s="256" t="s">
        <v>89</v>
      </c>
      <c r="AV360" s="14" t="s">
        <v>192</v>
      </c>
      <c r="AW360" s="14" t="s">
        <v>42</v>
      </c>
      <c r="AX360" s="14" t="s">
        <v>24</v>
      </c>
      <c r="AY360" s="256" t="s">
        <v>185</v>
      </c>
    </row>
    <row r="361" spans="2:65" s="1" customFormat="1" ht="22.5" customHeight="1">
      <c r="B361" s="44"/>
      <c r="C361" s="257" t="s">
        <v>458</v>
      </c>
      <c r="D361" s="257" t="s">
        <v>246</v>
      </c>
      <c r="E361" s="258" t="s">
        <v>459</v>
      </c>
      <c r="F361" s="259" t="s">
        <v>460</v>
      </c>
      <c r="G361" s="260" t="s">
        <v>239</v>
      </c>
      <c r="H361" s="261">
        <v>152.58099999999999</v>
      </c>
      <c r="I361" s="262"/>
      <c r="J361" s="263">
        <f>ROUND(I361*H361,2)</f>
        <v>0</v>
      </c>
      <c r="K361" s="259" t="s">
        <v>191</v>
      </c>
      <c r="L361" s="264"/>
      <c r="M361" s="265" t="s">
        <v>35</v>
      </c>
      <c r="N361" s="266" t="s">
        <v>50</v>
      </c>
      <c r="O361" s="45"/>
      <c r="P361" s="214">
        <f>O361*H361</f>
        <v>0</v>
      </c>
      <c r="Q361" s="214">
        <v>0.13100000000000001</v>
      </c>
      <c r="R361" s="214">
        <f>Q361*H361</f>
        <v>19.988111</v>
      </c>
      <c r="S361" s="214">
        <v>0</v>
      </c>
      <c r="T361" s="215">
        <f>S361*H361</f>
        <v>0</v>
      </c>
      <c r="AR361" s="26" t="s">
        <v>245</v>
      </c>
      <c r="AT361" s="26" t="s">
        <v>246</v>
      </c>
      <c r="AU361" s="26" t="s">
        <v>89</v>
      </c>
      <c r="AY361" s="26" t="s">
        <v>185</v>
      </c>
      <c r="BE361" s="216">
        <f>IF(N361="základní",J361,0)</f>
        <v>0</v>
      </c>
      <c r="BF361" s="216">
        <f>IF(N361="snížená",J361,0)</f>
        <v>0</v>
      </c>
      <c r="BG361" s="216">
        <f>IF(N361="zákl. přenesená",J361,0)</f>
        <v>0</v>
      </c>
      <c r="BH361" s="216">
        <f>IF(N361="sníž. přenesená",J361,0)</f>
        <v>0</v>
      </c>
      <c r="BI361" s="216">
        <f>IF(N361="nulová",J361,0)</f>
        <v>0</v>
      </c>
      <c r="BJ361" s="26" t="s">
        <v>24</v>
      </c>
      <c r="BK361" s="216">
        <f>ROUND(I361*H361,2)</f>
        <v>0</v>
      </c>
      <c r="BL361" s="26" t="s">
        <v>192</v>
      </c>
      <c r="BM361" s="26" t="s">
        <v>461</v>
      </c>
    </row>
    <row r="362" spans="2:65" s="13" customFormat="1" ht="13.5">
      <c r="B362" s="231"/>
      <c r="C362" s="232"/>
      <c r="D362" s="217" t="s">
        <v>196</v>
      </c>
      <c r="E362" s="232"/>
      <c r="F362" s="244" t="s">
        <v>462</v>
      </c>
      <c r="G362" s="232"/>
      <c r="H362" s="245">
        <v>152.58099999999999</v>
      </c>
      <c r="I362" s="237"/>
      <c r="J362" s="232"/>
      <c r="K362" s="232"/>
      <c r="L362" s="238"/>
      <c r="M362" s="239"/>
      <c r="N362" s="240"/>
      <c r="O362" s="240"/>
      <c r="P362" s="240"/>
      <c r="Q362" s="240"/>
      <c r="R362" s="240"/>
      <c r="S362" s="240"/>
      <c r="T362" s="241"/>
      <c r="AT362" s="242" t="s">
        <v>196</v>
      </c>
      <c r="AU362" s="242" t="s">
        <v>89</v>
      </c>
      <c r="AV362" s="13" t="s">
        <v>89</v>
      </c>
      <c r="AW362" s="13" t="s">
        <v>6</v>
      </c>
      <c r="AX362" s="13" t="s">
        <v>24</v>
      </c>
      <c r="AY362" s="242" t="s">
        <v>185</v>
      </c>
    </row>
    <row r="363" spans="2:65" s="11" customFormat="1" ht="29.85" customHeight="1">
      <c r="B363" s="188"/>
      <c r="C363" s="189"/>
      <c r="D363" s="202" t="s">
        <v>78</v>
      </c>
      <c r="E363" s="203" t="s">
        <v>228</v>
      </c>
      <c r="F363" s="203" t="s">
        <v>463</v>
      </c>
      <c r="G363" s="189"/>
      <c r="H363" s="189"/>
      <c r="I363" s="192"/>
      <c r="J363" s="204">
        <f>BK363</f>
        <v>0</v>
      </c>
      <c r="K363" s="189"/>
      <c r="L363" s="194"/>
      <c r="M363" s="195"/>
      <c r="N363" s="196"/>
      <c r="O363" s="196"/>
      <c r="P363" s="197">
        <f>SUM(P364:P750)</f>
        <v>0</v>
      </c>
      <c r="Q363" s="196"/>
      <c r="R363" s="197">
        <f>SUM(R364:R750)</f>
        <v>198.51230941704878</v>
      </c>
      <c r="S363" s="196"/>
      <c r="T363" s="198">
        <f>SUM(T364:T750)</f>
        <v>0</v>
      </c>
      <c r="AR363" s="199" t="s">
        <v>24</v>
      </c>
      <c r="AT363" s="200" t="s">
        <v>78</v>
      </c>
      <c r="AU363" s="200" t="s">
        <v>24</v>
      </c>
      <c r="AY363" s="199" t="s">
        <v>185</v>
      </c>
      <c r="BK363" s="201">
        <f>SUM(BK364:BK750)</f>
        <v>0</v>
      </c>
    </row>
    <row r="364" spans="2:65" s="1" customFormat="1" ht="31.5" customHeight="1">
      <c r="B364" s="44"/>
      <c r="C364" s="205" t="s">
        <v>464</v>
      </c>
      <c r="D364" s="205" t="s">
        <v>187</v>
      </c>
      <c r="E364" s="206" t="s">
        <v>465</v>
      </c>
      <c r="F364" s="207" t="s">
        <v>466</v>
      </c>
      <c r="G364" s="208" t="s">
        <v>239</v>
      </c>
      <c r="H364" s="209">
        <v>1095.5519999999999</v>
      </c>
      <c r="I364" s="210"/>
      <c r="J364" s="211">
        <f>ROUND(I364*H364,2)</f>
        <v>0</v>
      </c>
      <c r="K364" s="207" t="s">
        <v>191</v>
      </c>
      <c r="L364" s="64"/>
      <c r="M364" s="212" t="s">
        <v>35</v>
      </c>
      <c r="N364" s="213" t="s">
        <v>50</v>
      </c>
      <c r="O364" s="45"/>
      <c r="P364" s="214">
        <f>O364*H364</f>
        <v>0</v>
      </c>
      <c r="Q364" s="214">
        <v>5.4599999999999996E-3</v>
      </c>
      <c r="R364" s="214">
        <f>Q364*H364</f>
        <v>5.9817139199999989</v>
      </c>
      <c r="S364" s="214">
        <v>0</v>
      </c>
      <c r="T364" s="215">
        <f>S364*H364</f>
        <v>0</v>
      </c>
      <c r="AR364" s="26" t="s">
        <v>192</v>
      </c>
      <c r="AT364" s="26" t="s">
        <v>187</v>
      </c>
      <c r="AU364" s="26" t="s">
        <v>89</v>
      </c>
      <c r="AY364" s="26" t="s">
        <v>185</v>
      </c>
      <c r="BE364" s="216">
        <f>IF(N364="základní",J364,0)</f>
        <v>0</v>
      </c>
      <c r="BF364" s="216">
        <f>IF(N364="snížená",J364,0)</f>
        <v>0</v>
      </c>
      <c r="BG364" s="216">
        <f>IF(N364="zákl. přenesená",J364,0)</f>
        <v>0</v>
      </c>
      <c r="BH364" s="216">
        <f>IF(N364="sníž. přenesená",J364,0)</f>
        <v>0</v>
      </c>
      <c r="BI364" s="216">
        <f>IF(N364="nulová",J364,0)</f>
        <v>0</v>
      </c>
      <c r="BJ364" s="26" t="s">
        <v>24</v>
      </c>
      <c r="BK364" s="216">
        <f>ROUND(I364*H364,2)</f>
        <v>0</v>
      </c>
      <c r="BL364" s="26" t="s">
        <v>192</v>
      </c>
      <c r="BM364" s="26" t="s">
        <v>467</v>
      </c>
    </row>
    <row r="365" spans="2:65" s="1" customFormat="1" ht="121.5">
      <c r="B365" s="44"/>
      <c r="C365" s="66"/>
      <c r="D365" s="217" t="s">
        <v>194</v>
      </c>
      <c r="E365" s="66"/>
      <c r="F365" s="218" t="s">
        <v>468</v>
      </c>
      <c r="G365" s="66"/>
      <c r="H365" s="66"/>
      <c r="I365" s="175"/>
      <c r="J365" s="66"/>
      <c r="K365" s="66"/>
      <c r="L365" s="64"/>
      <c r="M365" s="219"/>
      <c r="N365" s="45"/>
      <c r="O365" s="45"/>
      <c r="P365" s="45"/>
      <c r="Q365" s="45"/>
      <c r="R365" s="45"/>
      <c r="S365" s="45"/>
      <c r="T365" s="81"/>
      <c r="AT365" s="26" t="s">
        <v>194</v>
      </c>
      <c r="AU365" s="26" t="s">
        <v>89</v>
      </c>
    </row>
    <row r="366" spans="2:65" s="12" customFormat="1" ht="13.5">
      <c r="B366" s="220"/>
      <c r="C366" s="221"/>
      <c r="D366" s="217" t="s">
        <v>196</v>
      </c>
      <c r="E366" s="222" t="s">
        <v>35</v>
      </c>
      <c r="F366" s="223" t="s">
        <v>305</v>
      </c>
      <c r="G366" s="221"/>
      <c r="H366" s="224" t="s">
        <v>35</v>
      </c>
      <c r="I366" s="225"/>
      <c r="J366" s="221"/>
      <c r="K366" s="221"/>
      <c r="L366" s="226"/>
      <c r="M366" s="227"/>
      <c r="N366" s="228"/>
      <c r="O366" s="228"/>
      <c r="P366" s="228"/>
      <c r="Q366" s="228"/>
      <c r="R366" s="228"/>
      <c r="S366" s="228"/>
      <c r="T366" s="229"/>
      <c r="AT366" s="230" t="s">
        <v>196</v>
      </c>
      <c r="AU366" s="230" t="s">
        <v>89</v>
      </c>
      <c r="AV366" s="12" t="s">
        <v>24</v>
      </c>
      <c r="AW366" s="12" t="s">
        <v>42</v>
      </c>
      <c r="AX366" s="12" t="s">
        <v>79</v>
      </c>
      <c r="AY366" s="230" t="s">
        <v>185</v>
      </c>
    </row>
    <row r="367" spans="2:65" s="12" customFormat="1" ht="13.5">
      <c r="B367" s="220"/>
      <c r="C367" s="221"/>
      <c r="D367" s="217" t="s">
        <v>196</v>
      </c>
      <c r="E367" s="222" t="s">
        <v>35</v>
      </c>
      <c r="F367" s="223" t="s">
        <v>469</v>
      </c>
      <c r="G367" s="221"/>
      <c r="H367" s="224" t="s">
        <v>35</v>
      </c>
      <c r="I367" s="225"/>
      <c r="J367" s="221"/>
      <c r="K367" s="221"/>
      <c r="L367" s="226"/>
      <c r="M367" s="227"/>
      <c r="N367" s="228"/>
      <c r="O367" s="228"/>
      <c r="P367" s="228"/>
      <c r="Q367" s="228"/>
      <c r="R367" s="228"/>
      <c r="S367" s="228"/>
      <c r="T367" s="229"/>
      <c r="AT367" s="230" t="s">
        <v>196</v>
      </c>
      <c r="AU367" s="230" t="s">
        <v>89</v>
      </c>
      <c r="AV367" s="12" t="s">
        <v>24</v>
      </c>
      <c r="AW367" s="12" t="s">
        <v>42</v>
      </c>
      <c r="AX367" s="12" t="s">
        <v>79</v>
      </c>
      <c r="AY367" s="230" t="s">
        <v>185</v>
      </c>
    </row>
    <row r="368" spans="2:65" s="13" customFormat="1" ht="13.5">
      <c r="B368" s="231"/>
      <c r="C368" s="232"/>
      <c r="D368" s="217" t="s">
        <v>196</v>
      </c>
      <c r="E368" s="243" t="s">
        <v>35</v>
      </c>
      <c r="F368" s="244" t="s">
        <v>470</v>
      </c>
      <c r="G368" s="232"/>
      <c r="H368" s="245">
        <v>1062.7239999999999</v>
      </c>
      <c r="I368" s="237"/>
      <c r="J368" s="232"/>
      <c r="K368" s="232"/>
      <c r="L368" s="238"/>
      <c r="M368" s="239"/>
      <c r="N368" s="240"/>
      <c r="O368" s="240"/>
      <c r="P368" s="240"/>
      <c r="Q368" s="240"/>
      <c r="R368" s="240"/>
      <c r="S368" s="240"/>
      <c r="T368" s="241"/>
      <c r="AT368" s="242" t="s">
        <v>196</v>
      </c>
      <c r="AU368" s="242" t="s">
        <v>89</v>
      </c>
      <c r="AV368" s="13" t="s">
        <v>89</v>
      </c>
      <c r="AW368" s="13" t="s">
        <v>42</v>
      </c>
      <c r="AX368" s="13" t="s">
        <v>79</v>
      </c>
      <c r="AY368" s="242" t="s">
        <v>185</v>
      </c>
    </row>
    <row r="369" spans="2:65" s="12" customFormat="1" ht="13.5">
      <c r="B369" s="220"/>
      <c r="C369" s="221"/>
      <c r="D369" s="217" t="s">
        <v>196</v>
      </c>
      <c r="E369" s="222" t="s">
        <v>35</v>
      </c>
      <c r="F369" s="223" t="s">
        <v>471</v>
      </c>
      <c r="G369" s="221"/>
      <c r="H369" s="224" t="s">
        <v>35</v>
      </c>
      <c r="I369" s="225"/>
      <c r="J369" s="221"/>
      <c r="K369" s="221"/>
      <c r="L369" s="226"/>
      <c r="M369" s="227"/>
      <c r="N369" s="228"/>
      <c r="O369" s="228"/>
      <c r="P369" s="228"/>
      <c r="Q369" s="228"/>
      <c r="R369" s="228"/>
      <c r="S369" s="228"/>
      <c r="T369" s="229"/>
      <c r="AT369" s="230" t="s">
        <v>196</v>
      </c>
      <c r="AU369" s="230" t="s">
        <v>89</v>
      </c>
      <c r="AV369" s="12" t="s">
        <v>24</v>
      </c>
      <c r="AW369" s="12" t="s">
        <v>42</v>
      </c>
      <c r="AX369" s="12" t="s">
        <v>79</v>
      </c>
      <c r="AY369" s="230" t="s">
        <v>185</v>
      </c>
    </row>
    <row r="370" spans="2:65" s="13" customFormat="1" ht="13.5">
      <c r="B370" s="231"/>
      <c r="C370" s="232"/>
      <c r="D370" s="217" t="s">
        <v>196</v>
      </c>
      <c r="E370" s="243" t="s">
        <v>35</v>
      </c>
      <c r="F370" s="244" t="s">
        <v>472</v>
      </c>
      <c r="G370" s="232"/>
      <c r="H370" s="245">
        <v>19.628</v>
      </c>
      <c r="I370" s="237"/>
      <c r="J370" s="232"/>
      <c r="K370" s="232"/>
      <c r="L370" s="238"/>
      <c r="M370" s="239"/>
      <c r="N370" s="240"/>
      <c r="O370" s="240"/>
      <c r="P370" s="240"/>
      <c r="Q370" s="240"/>
      <c r="R370" s="240"/>
      <c r="S370" s="240"/>
      <c r="T370" s="241"/>
      <c r="AT370" s="242" t="s">
        <v>196</v>
      </c>
      <c r="AU370" s="242" t="s">
        <v>89</v>
      </c>
      <c r="AV370" s="13" t="s">
        <v>89</v>
      </c>
      <c r="AW370" s="13" t="s">
        <v>42</v>
      </c>
      <c r="AX370" s="13" t="s">
        <v>79</v>
      </c>
      <c r="AY370" s="242" t="s">
        <v>185</v>
      </c>
    </row>
    <row r="371" spans="2:65" s="15" customFormat="1" ht="13.5">
      <c r="B371" s="270"/>
      <c r="C371" s="271"/>
      <c r="D371" s="217" t="s">
        <v>196</v>
      </c>
      <c r="E371" s="272" t="s">
        <v>35</v>
      </c>
      <c r="F371" s="273" t="s">
        <v>295</v>
      </c>
      <c r="G371" s="271"/>
      <c r="H371" s="274">
        <v>1082.3520000000001</v>
      </c>
      <c r="I371" s="275"/>
      <c r="J371" s="271"/>
      <c r="K371" s="271"/>
      <c r="L371" s="276"/>
      <c r="M371" s="277"/>
      <c r="N371" s="278"/>
      <c r="O371" s="278"/>
      <c r="P371" s="278"/>
      <c r="Q371" s="278"/>
      <c r="R371" s="278"/>
      <c r="S371" s="278"/>
      <c r="T371" s="279"/>
      <c r="AT371" s="280" t="s">
        <v>196</v>
      </c>
      <c r="AU371" s="280" t="s">
        <v>89</v>
      </c>
      <c r="AV371" s="15" t="s">
        <v>105</v>
      </c>
      <c r="AW371" s="15" t="s">
        <v>42</v>
      </c>
      <c r="AX371" s="15" t="s">
        <v>79</v>
      </c>
      <c r="AY371" s="280" t="s">
        <v>185</v>
      </c>
    </row>
    <row r="372" spans="2:65" s="12" customFormat="1" ht="13.5">
      <c r="B372" s="220"/>
      <c r="C372" s="221"/>
      <c r="D372" s="217" t="s">
        <v>196</v>
      </c>
      <c r="E372" s="222" t="s">
        <v>35</v>
      </c>
      <c r="F372" s="223" t="s">
        <v>314</v>
      </c>
      <c r="G372" s="221"/>
      <c r="H372" s="224" t="s">
        <v>35</v>
      </c>
      <c r="I372" s="225"/>
      <c r="J372" s="221"/>
      <c r="K372" s="221"/>
      <c r="L372" s="226"/>
      <c r="M372" s="227"/>
      <c r="N372" s="228"/>
      <c r="O372" s="228"/>
      <c r="P372" s="228"/>
      <c r="Q372" s="228"/>
      <c r="R372" s="228"/>
      <c r="S372" s="228"/>
      <c r="T372" s="229"/>
      <c r="AT372" s="230" t="s">
        <v>196</v>
      </c>
      <c r="AU372" s="230" t="s">
        <v>89</v>
      </c>
      <c r="AV372" s="12" t="s">
        <v>24</v>
      </c>
      <c r="AW372" s="12" t="s">
        <v>42</v>
      </c>
      <c r="AX372" s="12" t="s">
        <v>79</v>
      </c>
      <c r="AY372" s="230" t="s">
        <v>185</v>
      </c>
    </row>
    <row r="373" spans="2:65" s="12" customFormat="1" ht="13.5">
      <c r="B373" s="220"/>
      <c r="C373" s="221"/>
      <c r="D373" s="217" t="s">
        <v>196</v>
      </c>
      <c r="E373" s="222" t="s">
        <v>35</v>
      </c>
      <c r="F373" s="223" t="s">
        <v>473</v>
      </c>
      <c r="G373" s="221"/>
      <c r="H373" s="224" t="s">
        <v>35</v>
      </c>
      <c r="I373" s="225"/>
      <c r="J373" s="221"/>
      <c r="K373" s="221"/>
      <c r="L373" s="226"/>
      <c r="M373" s="227"/>
      <c r="N373" s="228"/>
      <c r="O373" s="228"/>
      <c r="P373" s="228"/>
      <c r="Q373" s="228"/>
      <c r="R373" s="228"/>
      <c r="S373" s="228"/>
      <c r="T373" s="229"/>
      <c r="AT373" s="230" t="s">
        <v>196</v>
      </c>
      <c r="AU373" s="230" t="s">
        <v>89</v>
      </c>
      <c r="AV373" s="12" t="s">
        <v>24</v>
      </c>
      <c r="AW373" s="12" t="s">
        <v>42</v>
      </c>
      <c r="AX373" s="12" t="s">
        <v>79</v>
      </c>
      <c r="AY373" s="230" t="s">
        <v>185</v>
      </c>
    </row>
    <row r="374" spans="2:65" s="13" customFormat="1" ht="13.5">
      <c r="B374" s="231"/>
      <c r="C374" s="232"/>
      <c r="D374" s="217" t="s">
        <v>196</v>
      </c>
      <c r="E374" s="243" t="s">
        <v>35</v>
      </c>
      <c r="F374" s="244" t="s">
        <v>474</v>
      </c>
      <c r="G374" s="232"/>
      <c r="H374" s="245">
        <v>24.4</v>
      </c>
      <c r="I374" s="237"/>
      <c r="J374" s="232"/>
      <c r="K374" s="232"/>
      <c r="L374" s="238"/>
      <c r="M374" s="239"/>
      <c r="N374" s="240"/>
      <c r="O374" s="240"/>
      <c r="P374" s="240"/>
      <c r="Q374" s="240"/>
      <c r="R374" s="240"/>
      <c r="S374" s="240"/>
      <c r="T374" s="241"/>
      <c r="AT374" s="242" t="s">
        <v>196</v>
      </c>
      <c r="AU374" s="242" t="s">
        <v>89</v>
      </c>
      <c r="AV374" s="13" t="s">
        <v>89</v>
      </c>
      <c r="AW374" s="13" t="s">
        <v>42</v>
      </c>
      <c r="AX374" s="13" t="s">
        <v>79</v>
      </c>
      <c r="AY374" s="242" t="s">
        <v>185</v>
      </c>
    </row>
    <row r="375" spans="2:65" s="13" customFormat="1" ht="13.5">
      <c r="B375" s="231"/>
      <c r="C375" s="232"/>
      <c r="D375" s="217" t="s">
        <v>196</v>
      </c>
      <c r="E375" s="243" t="s">
        <v>35</v>
      </c>
      <c r="F375" s="244" t="s">
        <v>475</v>
      </c>
      <c r="G375" s="232"/>
      <c r="H375" s="245">
        <v>-5.4</v>
      </c>
      <c r="I375" s="237"/>
      <c r="J375" s="232"/>
      <c r="K375" s="232"/>
      <c r="L375" s="238"/>
      <c r="M375" s="239"/>
      <c r="N375" s="240"/>
      <c r="O375" s="240"/>
      <c r="P375" s="240"/>
      <c r="Q375" s="240"/>
      <c r="R375" s="240"/>
      <c r="S375" s="240"/>
      <c r="T375" s="241"/>
      <c r="AT375" s="242" t="s">
        <v>196</v>
      </c>
      <c r="AU375" s="242" t="s">
        <v>89</v>
      </c>
      <c r="AV375" s="13" t="s">
        <v>89</v>
      </c>
      <c r="AW375" s="13" t="s">
        <v>42</v>
      </c>
      <c r="AX375" s="13" t="s">
        <v>79</v>
      </c>
      <c r="AY375" s="242" t="s">
        <v>185</v>
      </c>
    </row>
    <row r="376" spans="2:65" s="13" customFormat="1" ht="13.5">
      <c r="B376" s="231"/>
      <c r="C376" s="232"/>
      <c r="D376" s="217" t="s">
        <v>196</v>
      </c>
      <c r="E376" s="243" t="s">
        <v>35</v>
      </c>
      <c r="F376" s="244" t="s">
        <v>476</v>
      </c>
      <c r="G376" s="232"/>
      <c r="H376" s="245">
        <v>-5.8</v>
      </c>
      <c r="I376" s="237"/>
      <c r="J376" s="232"/>
      <c r="K376" s="232"/>
      <c r="L376" s="238"/>
      <c r="M376" s="239"/>
      <c r="N376" s="240"/>
      <c r="O376" s="240"/>
      <c r="P376" s="240"/>
      <c r="Q376" s="240"/>
      <c r="R376" s="240"/>
      <c r="S376" s="240"/>
      <c r="T376" s="241"/>
      <c r="AT376" s="242" t="s">
        <v>196</v>
      </c>
      <c r="AU376" s="242" t="s">
        <v>89</v>
      </c>
      <c r="AV376" s="13" t="s">
        <v>89</v>
      </c>
      <c r="AW376" s="13" t="s">
        <v>42</v>
      </c>
      <c r="AX376" s="13" t="s">
        <v>79</v>
      </c>
      <c r="AY376" s="242" t="s">
        <v>185</v>
      </c>
    </row>
    <row r="377" spans="2:65" s="15" customFormat="1" ht="13.5">
      <c r="B377" s="270"/>
      <c r="C377" s="271"/>
      <c r="D377" s="217" t="s">
        <v>196</v>
      </c>
      <c r="E377" s="272" t="s">
        <v>35</v>
      </c>
      <c r="F377" s="273" t="s">
        <v>295</v>
      </c>
      <c r="G377" s="271"/>
      <c r="H377" s="274">
        <v>13.2</v>
      </c>
      <c r="I377" s="275"/>
      <c r="J377" s="271"/>
      <c r="K377" s="271"/>
      <c r="L377" s="276"/>
      <c r="M377" s="277"/>
      <c r="N377" s="278"/>
      <c r="O377" s="278"/>
      <c r="P377" s="278"/>
      <c r="Q377" s="278"/>
      <c r="R377" s="278"/>
      <c r="S377" s="278"/>
      <c r="T377" s="279"/>
      <c r="AT377" s="280" t="s">
        <v>196</v>
      </c>
      <c r="AU377" s="280" t="s">
        <v>89</v>
      </c>
      <c r="AV377" s="15" t="s">
        <v>105</v>
      </c>
      <c r="AW377" s="15" t="s">
        <v>42</v>
      </c>
      <c r="AX377" s="15" t="s">
        <v>79</v>
      </c>
      <c r="AY377" s="280" t="s">
        <v>185</v>
      </c>
    </row>
    <row r="378" spans="2:65" s="14" customFormat="1" ht="13.5">
      <c r="B378" s="246"/>
      <c r="C378" s="247"/>
      <c r="D378" s="233" t="s">
        <v>196</v>
      </c>
      <c r="E378" s="248" t="s">
        <v>35</v>
      </c>
      <c r="F378" s="249" t="s">
        <v>208</v>
      </c>
      <c r="G378" s="247"/>
      <c r="H378" s="250">
        <v>1095.5519999999999</v>
      </c>
      <c r="I378" s="251"/>
      <c r="J378" s="247"/>
      <c r="K378" s="247"/>
      <c r="L378" s="252"/>
      <c r="M378" s="253"/>
      <c r="N378" s="254"/>
      <c r="O378" s="254"/>
      <c r="P378" s="254"/>
      <c r="Q378" s="254"/>
      <c r="R378" s="254"/>
      <c r="S378" s="254"/>
      <c r="T378" s="255"/>
      <c r="AT378" s="256" t="s">
        <v>196</v>
      </c>
      <c r="AU378" s="256" t="s">
        <v>89</v>
      </c>
      <c r="AV378" s="14" t="s">
        <v>192</v>
      </c>
      <c r="AW378" s="14" t="s">
        <v>42</v>
      </c>
      <c r="AX378" s="14" t="s">
        <v>24</v>
      </c>
      <c r="AY378" s="256" t="s">
        <v>185</v>
      </c>
    </row>
    <row r="379" spans="2:65" s="1" customFormat="1" ht="31.5" customHeight="1">
      <c r="B379" s="44"/>
      <c r="C379" s="205" t="s">
        <v>477</v>
      </c>
      <c r="D379" s="205" t="s">
        <v>187</v>
      </c>
      <c r="E379" s="206" t="s">
        <v>478</v>
      </c>
      <c r="F379" s="207" t="s">
        <v>479</v>
      </c>
      <c r="G379" s="208" t="s">
        <v>239</v>
      </c>
      <c r="H379" s="209">
        <v>1095.5519999999999</v>
      </c>
      <c r="I379" s="210"/>
      <c r="J379" s="211">
        <f>ROUND(I379*H379,2)</f>
        <v>0</v>
      </c>
      <c r="K379" s="207" t="s">
        <v>191</v>
      </c>
      <c r="L379" s="64"/>
      <c r="M379" s="212" t="s">
        <v>35</v>
      </c>
      <c r="N379" s="213" t="s">
        <v>50</v>
      </c>
      <c r="O379" s="45"/>
      <c r="P379" s="214">
        <f>O379*H379</f>
        <v>0</v>
      </c>
      <c r="Q379" s="214">
        <v>4.8900000000000002E-3</v>
      </c>
      <c r="R379" s="214">
        <f>Q379*H379</f>
        <v>5.3572492799999996</v>
      </c>
      <c r="S379" s="214">
        <v>0</v>
      </c>
      <c r="T379" s="215">
        <f>S379*H379</f>
        <v>0</v>
      </c>
      <c r="AR379" s="26" t="s">
        <v>192</v>
      </c>
      <c r="AT379" s="26" t="s">
        <v>187</v>
      </c>
      <c r="AU379" s="26" t="s">
        <v>89</v>
      </c>
      <c r="AY379" s="26" t="s">
        <v>185</v>
      </c>
      <c r="BE379" s="216">
        <f>IF(N379="základní",J379,0)</f>
        <v>0</v>
      </c>
      <c r="BF379" s="216">
        <f>IF(N379="snížená",J379,0)</f>
        <v>0</v>
      </c>
      <c r="BG379" s="216">
        <f>IF(N379="zákl. přenesená",J379,0)</f>
        <v>0</v>
      </c>
      <c r="BH379" s="216">
        <f>IF(N379="sníž. přenesená",J379,0)</f>
        <v>0</v>
      </c>
      <c r="BI379" s="216">
        <f>IF(N379="nulová",J379,0)</f>
        <v>0</v>
      </c>
      <c r="BJ379" s="26" t="s">
        <v>24</v>
      </c>
      <c r="BK379" s="216">
        <f>ROUND(I379*H379,2)</f>
        <v>0</v>
      </c>
      <c r="BL379" s="26" t="s">
        <v>192</v>
      </c>
      <c r="BM379" s="26" t="s">
        <v>480</v>
      </c>
    </row>
    <row r="380" spans="2:65" s="1" customFormat="1" ht="27">
      <c r="B380" s="44"/>
      <c r="C380" s="66"/>
      <c r="D380" s="217" t="s">
        <v>194</v>
      </c>
      <c r="E380" s="66"/>
      <c r="F380" s="218" t="s">
        <v>481</v>
      </c>
      <c r="G380" s="66"/>
      <c r="H380" s="66"/>
      <c r="I380" s="175"/>
      <c r="J380" s="66"/>
      <c r="K380" s="66"/>
      <c r="L380" s="64"/>
      <c r="M380" s="219"/>
      <c r="N380" s="45"/>
      <c r="O380" s="45"/>
      <c r="P380" s="45"/>
      <c r="Q380" s="45"/>
      <c r="R380" s="45"/>
      <c r="S380" s="45"/>
      <c r="T380" s="81"/>
      <c r="AT380" s="26" t="s">
        <v>194</v>
      </c>
      <c r="AU380" s="26" t="s">
        <v>89</v>
      </c>
    </row>
    <row r="381" spans="2:65" s="12" customFormat="1" ht="13.5">
      <c r="B381" s="220"/>
      <c r="C381" s="221"/>
      <c r="D381" s="217" t="s">
        <v>196</v>
      </c>
      <c r="E381" s="222" t="s">
        <v>35</v>
      </c>
      <c r="F381" s="223" t="s">
        <v>305</v>
      </c>
      <c r="G381" s="221"/>
      <c r="H381" s="224" t="s">
        <v>35</v>
      </c>
      <c r="I381" s="225"/>
      <c r="J381" s="221"/>
      <c r="K381" s="221"/>
      <c r="L381" s="226"/>
      <c r="M381" s="227"/>
      <c r="N381" s="228"/>
      <c r="O381" s="228"/>
      <c r="P381" s="228"/>
      <c r="Q381" s="228"/>
      <c r="R381" s="228"/>
      <c r="S381" s="228"/>
      <c r="T381" s="229"/>
      <c r="AT381" s="230" t="s">
        <v>196</v>
      </c>
      <c r="AU381" s="230" t="s">
        <v>89</v>
      </c>
      <c r="AV381" s="12" t="s">
        <v>24</v>
      </c>
      <c r="AW381" s="12" t="s">
        <v>42</v>
      </c>
      <c r="AX381" s="12" t="s">
        <v>79</v>
      </c>
      <c r="AY381" s="230" t="s">
        <v>185</v>
      </c>
    </row>
    <row r="382" spans="2:65" s="12" customFormat="1" ht="13.5">
      <c r="B382" s="220"/>
      <c r="C382" s="221"/>
      <c r="D382" s="217" t="s">
        <v>196</v>
      </c>
      <c r="E382" s="222" t="s">
        <v>35</v>
      </c>
      <c r="F382" s="223" t="s">
        <v>469</v>
      </c>
      <c r="G382" s="221"/>
      <c r="H382" s="224" t="s">
        <v>35</v>
      </c>
      <c r="I382" s="225"/>
      <c r="J382" s="221"/>
      <c r="K382" s="221"/>
      <c r="L382" s="226"/>
      <c r="M382" s="227"/>
      <c r="N382" s="228"/>
      <c r="O382" s="228"/>
      <c r="P382" s="228"/>
      <c r="Q382" s="228"/>
      <c r="R382" s="228"/>
      <c r="S382" s="228"/>
      <c r="T382" s="229"/>
      <c r="AT382" s="230" t="s">
        <v>196</v>
      </c>
      <c r="AU382" s="230" t="s">
        <v>89</v>
      </c>
      <c r="AV382" s="12" t="s">
        <v>24</v>
      </c>
      <c r="AW382" s="12" t="s">
        <v>42</v>
      </c>
      <c r="AX382" s="12" t="s">
        <v>79</v>
      </c>
      <c r="AY382" s="230" t="s">
        <v>185</v>
      </c>
    </row>
    <row r="383" spans="2:65" s="13" customFormat="1" ht="13.5">
      <c r="B383" s="231"/>
      <c r="C383" s="232"/>
      <c r="D383" s="217" t="s">
        <v>196</v>
      </c>
      <c r="E383" s="243" t="s">
        <v>35</v>
      </c>
      <c r="F383" s="244" t="s">
        <v>470</v>
      </c>
      <c r="G383" s="232"/>
      <c r="H383" s="245">
        <v>1062.7239999999999</v>
      </c>
      <c r="I383" s="237"/>
      <c r="J383" s="232"/>
      <c r="K383" s="232"/>
      <c r="L383" s="238"/>
      <c r="M383" s="239"/>
      <c r="N383" s="240"/>
      <c r="O383" s="240"/>
      <c r="P383" s="240"/>
      <c r="Q383" s="240"/>
      <c r="R383" s="240"/>
      <c r="S383" s="240"/>
      <c r="T383" s="241"/>
      <c r="AT383" s="242" t="s">
        <v>196</v>
      </c>
      <c r="AU383" s="242" t="s">
        <v>89</v>
      </c>
      <c r="AV383" s="13" t="s">
        <v>89</v>
      </c>
      <c r="AW383" s="13" t="s">
        <v>42</v>
      </c>
      <c r="AX383" s="13" t="s">
        <v>79</v>
      </c>
      <c r="AY383" s="242" t="s">
        <v>185</v>
      </c>
    </row>
    <row r="384" spans="2:65" s="12" customFormat="1" ht="13.5">
      <c r="B384" s="220"/>
      <c r="C384" s="221"/>
      <c r="D384" s="217" t="s">
        <v>196</v>
      </c>
      <c r="E384" s="222" t="s">
        <v>35</v>
      </c>
      <c r="F384" s="223" t="s">
        <v>471</v>
      </c>
      <c r="G384" s="221"/>
      <c r="H384" s="224" t="s">
        <v>35</v>
      </c>
      <c r="I384" s="225"/>
      <c r="J384" s="221"/>
      <c r="K384" s="221"/>
      <c r="L384" s="226"/>
      <c r="M384" s="227"/>
      <c r="N384" s="228"/>
      <c r="O384" s="228"/>
      <c r="P384" s="228"/>
      <c r="Q384" s="228"/>
      <c r="R384" s="228"/>
      <c r="S384" s="228"/>
      <c r="T384" s="229"/>
      <c r="AT384" s="230" t="s">
        <v>196</v>
      </c>
      <c r="AU384" s="230" t="s">
        <v>89</v>
      </c>
      <c r="AV384" s="12" t="s">
        <v>24</v>
      </c>
      <c r="AW384" s="12" t="s">
        <v>42</v>
      </c>
      <c r="AX384" s="12" t="s">
        <v>79</v>
      </c>
      <c r="AY384" s="230" t="s">
        <v>185</v>
      </c>
    </row>
    <row r="385" spans="2:65" s="13" customFormat="1" ht="13.5">
      <c r="B385" s="231"/>
      <c r="C385" s="232"/>
      <c r="D385" s="217" t="s">
        <v>196</v>
      </c>
      <c r="E385" s="243" t="s">
        <v>35</v>
      </c>
      <c r="F385" s="244" t="s">
        <v>472</v>
      </c>
      <c r="G385" s="232"/>
      <c r="H385" s="245">
        <v>19.628</v>
      </c>
      <c r="I385" s="237"/>
      <c r="J385" s="232"/>
      <c r="K385" s="232"/>
      <c r="L385" s="238"/>
      <c r="M385" s="239"/>
      <c r="N385" s="240"/>
      <c r="O385" s="240"/>
      <c r="P385" s="240"/>
      <c r="Q385" s="240"/>
      <c r="R385" s="240"/>
      <c r="S385" s="240"/>
      <c r="T385" s="241"/>
      <c r="AT385" s="242" t="s">
        <v>196</v>
      </c>
      <c r="AU385" s="242" t="s">
        <v>89</v>
      </c>
      <c r="AV385" s="13" t="s">
        <v>89</v>
      </c>
      <c r="AW385" s="13" t="s">
        <v>42</v>
      </c>
      <c r="AX385" s="13" t="s">
        <v>79</v>
      </c>
      <c r="AY385" s="242" t="s">
        <v>185</v>
      </c>
    </row>
    <row r="386" spans="2:65" s="15" customFormat="1" ht="13.5">
      <c r="B386" s="270"/>
      <c r="C386" s="271"/>
      <c r="D386" s="217" t="s">
        <v>196</v>
      </c>
      <c r="E386" s="272" t="s">
        <v>35</v>
      </c>
      <c r="F386" s="273" t="s">
        <v>295</v>
      </c>
      <c r="G386" s="271"/>
      <c r="H386" s="274">
        <v>1082.3520000000001</v>
      </c>
      <c r="I386" s="275"/>
      <c r="J386" s="271"/>
      <c r="K386" s="271"/>
      <c r="L386" s="276"/>
      <c r="M386" s="277"/>
      <c r="N386" s="278"/>
      <c r="O386" s="278"/>
      <c r="P386" s="278"/>
      <c r="Q386" s="278"/>
      <c r="R386" s="278"/>
      <c r="S386" s="278"/>
      <c r="T386" s="279"/>
      <c r="AT386" s="280" t="s">
        <v>196</v>
      </c>
      <c r="AU386" s="280" t="s">
        <v>89</v>
      </c>
      <c r="AV386" s="15" t="s">
        <v>105</v>
      </c>
      <c r="AW386" s="15" t="s">
        <v>42</v>
      </c>
      <c r="AX386" s="15" t="s">
        <v>79</v>
      </c>
      <c r="AY386" s="280" t="s">
        <v>185</v>
      </c>
    </row>
    <row r="387" spans="2:65" s="12" customFormat="1" ht="13.5">
      <c r="B387" s="220"/>
      <c r="C387" s="221"/>
      <c r="D387" s="217" t="s">
        <v>196</v>
      </c>
      <c r="E387" s="222" t="s">
        <v>35</v>
      </c>
      <c r="F387" s="223" t="s">
        <v>314</v>
      </c>
      <c r="G387" s="221"/>
      <c r="H387" s="224" t="s">
        <v>35</v>
      </c>
      <c r="I387" s="225"/>
      <c r="J387" s="221"/>
      <c r="K387" s="221"/>
      <c r="L387" s="226"/>
      <c r="M387" s="227"/>
      <c r="N387" s="228"/>
      <c r="O387" s="228"/>
      <c r="P387" s="228"/>
      <c r="Q387" s="228"/>
      <c r="R387" s="228"/>
      <c r="S387" s="228"/>
      <c r="T387" s="229"/>
      <c r="AT387" s="230" t="s">
        <v>196</v>
      </c>
      <c r="AU387" s="230" t="s">
        <v>89</v>
      </c>
      <c r="AV387" s="12" t="s">
        <v>24</v>
      </c>
      <c r="AW387" s="12" t="s">
        <v>42</v>
      </c>
      <c r="AX387" s="12" t="s">
        <v>79</v>
      </c>
      <c r="AY387" s="230" t="s">
        <v>185</v>
      </c>
    </row>
    <row r="388" spans="2:65" s="12" customFormat="1" ht="13.5">
      <c r="B388" s="220"/>
      <c r="C388" s="221"/>
      <c r="D388" s="217" t="s">
        <v>196</v>
      </c>
      <c r="E388" s="222" t="s">
        <v>35</v>
      </c>
      <c r="F388" s="223" t="s">
        <v>473</v>
      </c>
      <c r="G388" s="221"/>
      <c r="H388" s="224" t="s">
        <v>35</v>
      </c>
      <c r="I388" s="225"/>
      <c r="J388" s="221"/>
      <c r="K388" s="221"/>
      <c r="L388" s="226"/>
      <c r="M388" s="227"/>
      <c r="N388" s="228"/>
      <c r="O388" s="228"/>
      <c r="P388" s="228"/>
      <c r="Q388" s="228"/>
      <c r="R388" s="228"/>
      <c r="S388" s="228"/>
      <c r="T388" s="229"/>
      <c r="AT388" s="230" t="s">
        <v>196</v>
      </c>
      <c r="AU388" s="230" t="s">
        <v>89</v>
      </c>
      <c r="AV388" s="12" t="s">
        <v>24</v>
      </c>
      <c r="AW388" s="12" t="s">
        <v>42</v>
      </c>
      <c r="AX388" s="12" t="s">
        <v>79</v>
      </c>
      <c r="AY388" s="230" t="s">
        <v>185</v>
      </c>
    </row>
    <row r="389" spans="2:65" s="13" customFormat="1" ht="13.5">
      <c r="B389" s="231"/>
      <c r="C389" s="232"/>
      <c r="D389" s="217" t="s">
        <v>196</v>
      </c>
      <c r="E389" s="243" t="s">
        <v>35</v>
      </c>
      <c r="F389" s="244" t="s">
        <v>474</v>
      </c>
      <c r="G389" s="232"/>
      <c r="H389" s="245">
        <v>24.4</v>
      </c>
      <c r="I389" s="237"/>
      <c r="J389" s="232"/>
      <c r="K389" s="232"/>
      <c r="L389" s="238"/>
      <c r="M389" s="239"/>
      <c r="N389" s="240"/>
      <c r="O389" s="240"/>
      <c r="P389" s="240"/>
      <c r="Q389" s="240"/>
      <c r="R389" s="240"/>
      <c r="S389" s="240"/>
      <c r="T389" s="241"/>
      <c r="AT389" s="242" t="s">
        <v>196</v>
      </c>
      <c r="AU389" s="242" t="s">
        <v>89</v>
      </c>
      <c r="AV389" s="13" t="s">
        <v>89</v>
      </c>
      <c r="AW389" s="13" t="s">
        <v>42</v>
      </c>
      <c r="AX389" s="13" t="s">
        <v>79</v>
      </c>
      <c r="AY389" s="242" t="s">
        <v>185</v>
      </c>
    </row>
    <row r="390" spans="2:65" s="13" customFormat="1" ht="13.5">
      <c r="B390" s="231"/>
      <c r="C390" s="232"/>
      <c r="D390" s="217" t="s">
        <v>196</v>
      </c>
      <c r="E390" s="243" t="s">
        <v>35</v>
      </c>
      <c r="F390" s="244" t="s">
        <v>475</v>
      </c>
      <c r="G390" s="232"/>
      <c r="H390" s="245">
        <v>-5.4</v>
      </c>
      <c r="I390" s="237"/>
      <c r="J390" s="232"/>
      <c r="K390" s="232"/>
      <c r="L390" s="238"/>
      <c r="M390" s="239"/>
      <c r="N390" s="240"/>
      <c r="O390" s="240"/>
      <c r="P390" s="240"/>
      <c r="Q390" s="240"/>
      <c r="R390" s="240"/>
      <c r="S390" s="240"/>
      <c r="T390" s="241"/>
      <c r="AT390" s="242" t="s">
        <v>196</v>
      </c>
      <c r="AU390" s="242" t="s">
        <v>89</v>
      </c>
      <c r="AV390" s="13" t="s">
        <v>89</v>
      </c>
      <c r="AW390" s="13" t="s">
        <v>42</v>
      </c>
      <c r="AX390" s="13" t="s">
        <v>79</v>
      </c>
      <c r="AY390" s="242" t="s">
        <v>185</v>
      </c>
    </row>
    <row r="391" spans="2:65" s="13" customFormat="1" ht="13.5">
      <c r="B391" s="231"/>
      <c r="C391" s="232"/>
      <c r="D391" s="217" t="s">
        <v>196</v>
      </c>
      <c r="E391" s="243" t="s">
        <v>35</v>
      </c>
      <c r="F391" s="244" t="s">
        <v>476</v>
      </c>
      <c r="G391" s="232"/>
      <c r="H391" s="245">
        <v>-5.8</v>
      </c>
      <c r="I391" s="237"/>
      <c r="J391" s="232"/>
      <c r="K391" s="232"/>
      <c r="L391" s="238"/>
      <c r="M391" s="239"/>
      <c r="N391" s="240"/>
      <c r="O391" s="240"/>
      <c r="P391" s="240"/>
      <c r="Q391" s="240"/>
      <c r="R391" s="240"/>
      <c r="S391" s="240"/>
      <c r="T391" s="241"/>
      <c r="AT391" s="242" t="s">
        <v>196</v>
      </c>
      <c r="AU391" s="242" t="s">
        <v>89</v>
      </c>
      <c r="AV391" s="13" t="s">
        <v>89</v>
      </c>
      <c r="AW391" s="13" t="s">
        <v>42</v>
      </c>
      <c r="AX391" s="13" t="s">
        <v>79</v>
      </c>
      <c r="AY391" s="242" t="s">
        <v>185</v>
      </c>
    </row>
    <row r="392" spans="2:65" s="15" customFormat="1" ht="13.5">
      <c r="B392" s="270"/>
      <c r="C392" s="271"/>
      <c r="D392" s="217" t="s">
        <v>196</v>
      </c>
      <c r="E392" s="272" t="s">
        <v>35</v>
      </c>
      <c r="F392" s="273" t="s">
        <v>295</v>
      </c>
      <c r="G392" s="271"/>
      <c r="H392" s="274">
        <v>13.2</v>
      </c>
      <c r="I392" s="275"/>
      <c r="J392" s="271"/>
      <c r="K392" s="271"/>
      <c r="L392" s="276"/>
      <c r="M392" s="277"/>
      <c r="N392" s="278"/>
      <c r="O392" s="278"/>
      <c r="P392" s="278"/>
      <c r="Q392" s="278"/>
      <c r="R392" s="278"/>
      <c r="S392" s="278"/>
      <c r="T392" s="279"/>
      <c r="AT392" s="280" t="s">
        <v>196</v>
      </c>
      <c r="AU392" s="280" t="s">
        <v>89</v>
      </c>
      <c r="AV392" s="15" t="s">
        <v>105</v>
      </c>
      <c r="AW392" s="15" t="s">
        <v>42</v>
      </c>
      <c r="AX392" s="15" t="s">
        <v>79</v>
      </c>
      <c r="AY392" s="280" t="s">
        <v>185</v>
      </c>
    </row>
    <row r="393" spans="2:65" s="14" customFormat="1" ht="13.5">
      <c r="B393" s="246"/>
      <c r="C393" s="247"/>
      <c r="D393" s="233" t="s">
        <v>196</v>
      </c>
      <c r="E393" s="248" t="s">
        <v>35</v>
      </c>
      <c r="F393" s="249" t="s">
        <v>208</v>
      </c>
      <c r="G393" s="247"/>
      <c r="H393" s="250">
        <v>1095.5519999999999</v>
      </c>
      <c r="I393" s="251"/>
      <c r="J393" s="247"/>
      <c r="K393" s="247"/>
      <c r="L393" s="252"/>
      <c r="M393" s="253"/>
      <c r="N393" s="254"/>
      <c r="O393" s="254"/>
      <c r="P393" s="254"/>
      <c r="Q393" s="254"/>
      <c r="R393" s="254"/>
      <c r="S393" s="254"/>
      <c r="T393" s="255"/>
      <c r="AT393" s="256" t="s">
        <v>196</v>
      </c>
      <c r="AU393" s="256" t="s">
        <v>89</v>
      </c>
      <c r="AV393" s="14" t="s">
        <v>192</v>
      </c>
      <c r="AW393" s="14" t="s">
        <v>42</v>
      </c>
      <c r="AX393" s="14" t="s">
        <v>24</v>
      </c>
      <c r="AY393" s="256" t="s">
        <v>185</v>
      </c>
    </row>
    <row r="394" spans="2:65" s="1" customFormat="1" ht="22.5" customHeight="1">
      <c r="B394" s="44"/>
      <c r="C394" s="205" t="s">
        <v>482</v>
      </c>
      <c r="D394" s="205" t="s">
        <v>187</v>
      </c>
      <c r="E394" s="206" t="s">
        <v>483</v>
      </c>
      <c r="F394" s="207" t="s">
        <v>484</v>
      </c>
      <c r="G394" s="208" t="s">
        <v>239</v>
      </c>
      <c r="H394" s="209">
        <v>1088.838</v>
      </c>
      <c r="I394" s="210"/>
      <c r="J394" s="211">
        <f>ROUND(I394*H394,2)</f>
        <v>0</v>
      </c>
      <c r="K394" s="207" t="s">
        <v>191</v>
      </c>
      <c r="L394" s="64"/>
      <c r="M394" s="212" t="s">
        <v>35</v>
      </c>
      <c r="N394" s="213" t="s">
        <v>50</v>
      </c>
      <c r="O394" s="45"/>
      <c r="P394" s="214">
        <f>O394*H394</f>
        <v>0</v>
      </c>
      <c r="Q394" s="214">
        <v>3.0000000000000001E-3</v>
      </c>
      <c r="R394" s="214">
        <f>Q394*H394</f>
        <v>3.2665139999999999</v>
      </c>
      <c r="S394" s="214">
        <v>0</v>
      </c>
      <c r="T394" s="215">
        <f>S394*H394</f>
        <v>0</v>
      </c>
      <c r="AR394" s="26" t="s">
        <v>192</v>
      </c>
      <c r="AT394" s="26" t="s">
        <v>187</v>
      </c>
      <c r="AU394" s="26" t="s">
        <v>89</v>
      </c>
      <c r="AY394" s="26" t="s">
        <v>185</v>
      </c>
      <c r="BE394" s="216">
        <f>IF(N394="základní",J394,0)</f>
        <v>0</v>
      </c>
      <c r="BF394" s="216">
        <f>IF(N394="snížená",J394,0)</f>
        <v>0</v>
      </c>
      <c r="BG394" s="216">
        <f>IF(N394="zákl. přenesená",J394,0)</f>
        <v>0</v>
      </c>
      <c r="BH394" s="216">
        <f>IF(N394="sníž. přenesená",J394,0)</f>
        <v>0</v>
      </c>
      <c r="BI394" s="216">
        <f>IF(N394="nulová",J394,0)</f>
        <v>0</v>
      </c>
      <c r="BJ394" s="26" t="s">
        <v>24</v>
      </c>
      <c r="BK394" s="216">
        <f>ROUND(I394*H394,2)</f>
        <v>0</v>
      </c>
      <c r="BL394" s="26" t="s">
        <v>192</v>
      </c>
      <c r="BM394" s="26" t="s">
        <v>485</v>
      </c>
    </row>
    <row r="395" spans="2:65" s="12" customFormat="1" ht="13.5">
      <c r="B395" s="220"/>
      <c r="C395" s="221"/>
      <c r="D395" s="217" t="s">
        <v>196</v>
      </c>
      <c r="E395" s="222" t="s">
        <v>35</v>
      </c>
      <c r="F395" s="223" t="s">
        <v>486</v>
      </c>
      <c r="G395" s="221"/>
      <c r="H395" s="224" t="s">
        <v>35</v>
      </c>
      <c r="I395" s="225"/>
      <c r="J395" s="221"/>
      <c r="K395" s="221"/>
      <c r="L395" s="226"/>
      <c r="M395" s="227"/>
      <c r="N395" s="228"/>
      <c r="O395" s="228"/>
      <c r="P395" s="228"/>
      <c r="Q395" s="228"/>
      <c r="R395" s="228"/>
      <c r="S395" s="228"/>
      <c r="T395" s="229"/>
      <c r="AT395" s="230" t="s">
        <v>196</v>
      </c>
      <c r="AU395" s="230" t="s">
        <v>89</v>
      </c>
      <c r="AV395" s="12" t="s">
        <v>24</v>
      </c>
      <c r="AW395" s="12" t="s">
        <v>42</v>
      </c>
      <c r="AX395" s="12" t="s">
        <v>79</v>
      </c>
      <c r="AY395" s="230" t="s">
        <v>185</v>
      </c>
    </row>
    <row r="396" spans="2:65" s="13" customFormat="1" ht="13.5">
      <c r="B396" s="231"/>
      <c r="C396" s="232"/>
      <c r="D396" s="217" t="s">
        <v>196</v>
      </c>
      <c r="E396" s="243" t="s">
        <v>35</v>
      </c>
      <c r="F396" s="244" t="s">
        <v>487</v>
      </c>
      <c r="G396" s="232"/>
      <c r="H396" s="245">
        <v>1082.3520000000001</v>
      </c>
      <c r="I396" s="237"/>
      <c r="J396" s="232"/>
      <c r="K396" s="232"/>
      <c r="L396" s="238"/>
      <c r="M396" s="239"/>
      <c r="N396" s="240"/>
      <c r="O396" s="240"/>
      <c r="P396" s="240"/>
      <c r="Q396" s="240"/>
      <c r="R396" s="240"/>
      <c r="S396" s="240"/>
      <c r="T396" s="241"/>
      <c r="AT396" s="242" t="s">
        <v>196</v>
      </c>
      <c r="AU396" s="242" t="s">
        <v>89</v>
      </c>
      <c r="AV396" s="13" t="s">
        <v>89</v>
      </c>
      <c r="AW396" s="13" t="s">
        <v>42</v>
      </c>
      <c r="AX396" s="13" t="s">
        <v>79</v>
      </c>
      <c r="AY396" s="242" t="s">
        <v>185</v>
      </c>
    </row>
    <row r="397" spans="2:65" s="12" customFormat="1" ht="13.5">
      <c r="B397" s="220"/>
      <c r="C397" s="221"/>
      <c r="D397" s="217" t="s">
        <v>196</v>
      </c>
      <c r="E397" s="222" t="s">
        <v>35</v>
      </c>
      <c r="F397" s="223" t="s">
        <v>488</v>
      </c>
      <c r="G397" s="221"/>
      <c r="H397" s="224" t="s">
        <v>35</v>
      </c>
      <c r="I397" s="225"/>
      <c r="J397" s="221"/>
      <c r="K397" s="221"/>
      <c r="L397" s="226"/>
      <c r="M397" s="227"/>
      <c r="N397" s="228"/>
      <c r="O397" s="228"/>
      <c r="P397" s="228"/>
      <c r="Q397" s="228"/>
      <c r="R397" s="228"/>
      <c r="S397" s="228"/>
      <c r="T397" s="229"/>
      <c r="AT397" s="230" t="s">
        <v>196</v>
      </c>
      <c r="AU397" s="230" t="s">
        <v>89</v>
      </c>
      <c r="AV397" s="12" t="s">
        <v>24</v>
      </c>
      <c r="AW397" s="12" t="s">
        <v>42</v>
      </c>
      <c r="AX397" s="12" t="s">
        <v>79</v>
      </c>
      <c r="AY397" s="230" t="s">
        <v>185</v>
      </c>
    </row>
    <row r="398" spans="2:65" s="13" customFormat="1" ht="13.5">
      <c r="B398" s="231"/>
      <c r="C398" s="232"/>
      <c r="D398" s="217" t="s">
        <v>196</v>
      </c>
      <c r="E398" s="243" t="s">
        <v>35</v>
      </c>
      <c r="F398" s="244" t="s">
        <v>489</v>
      </c>
      <c r="G398" s="232"/>
      <c r="H398" s="245">
        <v>203.08500000000001</v>
      </c>
      <c r="I398" s="237"/>
      <c r="J398" s="232"/>
      <c r="K398" s="232"/>
      <c r="L398" s="238"/>
      <c r="M398" s="239"/>
      <c r="N398" s="240"/>
      <c r="O398" s="240"/>
      <c r="P398" s="240"/>
      <c r="Q398" s="240"/>
      <c r="R398" s="240"/>
      <c r="S398" s="240"/>
      <c r="T398" s="241"/>
      <c r="AT398" s="242" t="s">
        <v>196</v>
      </c>
      <c r="AU398" s="242" t="s">
        <v>89</v>
      </c>
      <c r="AV398" s="13" t="s">
        <v>89</v>
      </c>
      <c r="AW398" s="13" t="s">
        <v>42</v>
      </c>
      <c r="AX398" s="13" t="s">
        <v>79</v>
      </c>
      <c r="AY398" s="242" t="s">
        <v>185</v>
      </c>
    </row>
    <row r="399" spans="2:65" s="12" customFormat="1" ht="13.5">
      <c r="B399" s="220"/>
      <c r="C399" s="221"/>
      <c r="D399" s="217" t="s">
        <v>196</v>
      </c>
      <c r="E399" s="222" t="s">
        <v>35</v>
      </c>
      <c r="F399" s="223" t="s">
        <v>490</v>
      </c>
      <c r="G399" s="221"/>
      <c r="H399" s="224" t="s">
        <v>35</v>
      </c>
      <c r="I399" s="225"/>
      <c r="J399" s="221"/>
      <c r="K399" s="221"/>
      <c r="L399" s="226"/>
      <c r="M399" s="227"/>
      <c r="N399" s="228"/>
      <c r="O399" s="228"/>
      <c r="P399" s="228"/>
      <c r="Q399" s="228"/>
      <c r="R399" s="228"/>
      <c r="S399" s="228"/>
      <c r="T399" s="229"/>
      <c r="AT399" s="230" t="s">
        <v>196</v>
      </c>
      <c r="AU399" s="230" t="s">
        <v>89</v>
      </c>
      <c r="AV399" s="12" t="s">
        <v>24</v>
      </c>
      <c r="AW399" s="12" t="s">
        <v>42</v>
      </c>
      <c r="AX399" s="12" t="s">
        <v>79</v>
      </c>
      <c r="AY399" s="230" t="s">
        <v>185</v>
      </c>
    </row>
    <row r="400" spans="2:65" s="13" customFormat="1" ht="13.5">
      <c r="B400" s="231"/>
      <c r="C400" s="232"/>
      <c r="D400" s="217" t="s">
        <v>196</v>
      </c>
      <c r="E400" s="243" t="s">
        <v>35</v>
      </c>
      <c r="F400" s="244" t="s">
        <v>491</v>
      </c>
      <c r="G400" s="232"/>
      <c r="H400" s="245">
        <v>-436.59800000000001</v>
      </c>
      <c r="I400" s="237"/>
      <c r="J400" s="232"/>
      <c r="K400" s="232"/>
      <c r="L400" s="238"/>
      <c r="M400" s="239"/>
      <c r="N400" s="240"/>
      <c r="O400" s="240"/>
      <c r="P400" s="240"/>
      <c r="Q400" s="240"/>
      <c r="R400" s="240"/>
      <c r="S400" s="240"/>
      <c r="T400" s="241"/>
      <c r="AT400" s="242" t="s">
        <v>196</v>
      </c>
      <c r="AU400" s="242" t="s">
        <v>89</v>
      </c>
      <c r="AV400" s="13" t="s">
        <v>89</v>
      </c>
      <c r="AW400" s="13" t="s">
        <v>42</v>
      </c>
      <c r="AX400" s="13" t="s">
        <v>79</v>
      </c>
      <c r="AY400" s="242" t="s">
        <v>185</v>
      </c>
    </row>
    <row r="401" spans="2:65" s="15" customFormat="1" ht="13.5">
      <c r="B401" s="270"/>
      <c r="C401" s="271"/>
      <c r="D401" s="217" t="s">
        <v>196</v>
      </c>
      <c r="E401" s="272" t="s">
        <v>35</v>
      </c>
      <c r="F401" s="273" t="s">
        <v>295</v>
      </c>
      <c r="G401" s="271"/>
      <c r="H401" s="274">
        <v>848.83900000000006</v>
      </c>
      <c r="I401" s="275"/>
      <c r="J401" s="271"/>
      <c r="K401" s="271"/>
      <c r="L401" s="276"/>
      <c r="M401" s="277"/>
      <c r="N401" s="278"/>
      <c r="O401" s="278"/>
      <c r="P401" s="278"/>
      <c r="Q401" s="278"/>
      <c r="R401" s="278"/>
      <c r="S401" s="278"/>
      <c r="T401" s="279"/>
      <c r="AT401" s="280" t="s">
        <v>196</v>
      </c>
      <c r="AU401" s="280" t="s">
        <v>89</v>
      </c>
      <c r="AV401" s="15" t="s">
        <v>105</v>
      </c>
      <c r="AW401" s="15" t="s">
        <v>42</v>
      </c>
      <c r="AX401" s="15" t="s">
        <v>79</v>
      </c>
      <c r="AY401" s="280" t="s">
        <v>185</v>
      </c>
    </row>
    <row r="402" spans="2:65" s="12" customFormat="1" ht="13.5">
      <c r="B402" s="220"/>
      <c r="C402" s="221"/>
      <c r="D402" s="217" t="s">
        <v>196</v>
      </c>
      <c r="E402" s="222" t="s">
        <v>35</v>
      </c>
      <c r="F402" s="223" t="s">
        <v>492</v>
      </c>
      <c r="G402" s="221"/>
      <c r="H402" s="224" t="s">
        <v>35</v>
      </c>
      <c r="I402" s="225"/>
      <c r="J402" s="221"/>
      <c r="K402" s="221"/>
      <c r="L402" s="226"/>
      <c r="M402" s="227"/>
      <c r="N402" s="228"/>
      <c r="O402" s="228"/>
      <c r="P402" s="228"/>
      <c r="Q402" s="228"/>
      <c r="R402" s="228"/>
      <c r="S402" s="228"/>
      <c r="T402" s="229"/>
      <c r="AT402" s="230" t="s">
        <v>196</v>
      </c>
      <c r="AU402" s="230" t="s">
        <v>89</v>
      </c>
      <c r="AV402" s="12" t="s">
        <v>24</v>
      </c>
      <c r="AW402" s="12" t="s">
        <v>42</v>
      </c>
      <c r="AX402" s="12" t="s">
        <v>79</v>
      </c>
      <c r="AY402" s="230" t="s">
        <v>185</v>
      </c>
    </row>
    <row r="403" spans="2:65" s="13" customFormat="1" ht="13.5">
      <c r="B403" s="231"/>
      <c r="C403" s="232"/>
      <c r="D403" s="217" t="s">
        <v>196</v>
      </c>
      <c r="E403" s="243" t="s">
        <v>35</v>
      </c>
      <c r="F403" s="244" t="s">
        <v>474</v>
      </c>
      <c r="G403" s="232"/>
      <c r="H403" s="245">
        <v>24.4</v>
      </c>
      <c r="I403" s="237"/>
      <c r="J403" s="232"/>
      <c r="K403" s="232"/>
      <c r="L403" s="238"/>
      <c r="M403" s="239"/>
      <c r="N403" s="240"/>
      <c r="O403" s="240"/>
      <c r="P403" s="240"/>
      <c r="Q403" s="240"/>
      <c r="R403" s="240"/>
      <c r="S403" s="240"/>
      <c r="T403" s="241"/>
      <c r="AT403" s="242" t="s">
        <v>196</v>
      </c>
      <c r="AU403" s="242" t="s">
        <v>89</v>
      </c>
      <c r="AV403" s="13" t="s">
        <v>89</v>
      </c>
      <c r="AW403" s="13" t="s">
        <v>42</v>
      </c>
      <c r="AX403" s="13" t="s">
        <v>79</v>
      </c>
      <c r="AY403" s="242" t="s">
        <v>185</v>
      </c>
    </row>
    <row r="404" spans="2:65" s="13" customFormat="1" ht="13.5">
      <c r="B404" s="231"/>
      <c r="C404" s="232"/>
      <c r="D404" s="217" t="s">
        <v>196</v>
      </c>
      <c r="E404" s="243" t="s">
        <v>35</v>
      </c>
      <c r="F404" s="244" t="s">
        <v>475</v>
      </c>
      <c r="G404" s="232"/>
      <c r="H404" s="245">
        <v>-5.4</v>
      </c>
      <c r="I404" s="237"/>
      <c r="J404" s="232"/>
      <c r="K404" s="232"/>
      <c r="L404" s="238"/>
      <c r="M404" s="239"/>
      <c r="N404" s="240"/>
      <c r="O404" s="240"/>
      <c r="P404" s="240"/>
      <c r="Q404" s="240"/>
      <c r="R404" s="240"/>
      <c r="S404" s="240"/>
      <c r="T404" s="241"/>
      <c r="AT404" s="242" t="s">
        <v>196</v>
      </c>
      <c r="AU404" s="242" t="s">
        <v>89</v>
      </c>
      <c r="AV404" s="13" t="s">
        <v>89</v>
      </c>
      <c r="AW404" s="13" t="s">
        <v>42</v>
      </c>
      <c r="AX404" s="13" t="s">
        <v>79</v>
      </c>
      <c r="AY404" s="242" t="s">
        <v>185</v>
      </c>
    </row>
    <row r="405" spans="2:65" s="13" customFormat="1" ht="13.5">
      <c r="B405" s="231"/>
      <c r="C405" s="232"/>
      <c r="D405" s="217" t="s">
        <v>196</v>
      </c>
      <c r="E405" s="243" t="s">
        <v>35</v>
      </c>
      <c r="F405" s="244" t="s">
        <v>476</v>
      </c>
      <c r="G405" s="232"/>
      <c r="H405" s="245">
        <v>-5.8</v>
      </c>
      <c r="I405" s="237"/>
      <c r="J405" s="232"/>
      <c r="K405" s="232"/>
      <c r="L405" s="238"/>
      <c r="M405" s="239"/>
      <c r="N405" s="240"/>
      <c r="O405" s="240"/>
      <c r="P405" s="240"/>
      <c r="Q405" s="240"/>
      <c r="R405" s="240"/>
      <c r="S405" s="240"/>
      <c r="T405" s="241"/>
      <c r="AT405" s="242" t="s">
        <v>196</v>
      </c>
      <c r="AU405" s="242" t="s">
        <v>89</v>
      </c>
      <c r="AV405" s="13" t="s">
        <v>89</v>
      </c>
      <c r="AW405" s="13" t="s">
        <v>42</v>
      </c>
      <c r="AX405" s="13" t="s">
        <v>79</v>
      </c>
      <c r="AY405" s="242" t="s">
        <v>185</v>
      </c>
    </row>
    <row r="406" spans="2:65" s="12" customFormat="1" ht="13.5">
      <c r="B406" s="220"/>
      <c r="C406" s="221"/>
      <c r="D406" s="217" t="s">
        <v>196</v>
      </c>
      <c r="E406" s="222" t="s">
        <v>35</v>
      </c>
      <c r="F406" s="223" t="s">
        <v>493</v>
      </c>
      <c r="G406" s="221"/>
      <c r="H406" s="224" t="s">
        <v>35</v>
      </c>
      <c r="I406" s="225"/>
      <c r="J406" s="221"/>
      <c r="K406" s="221"/>
      <c r="L406" s="226"/>
      <c r="M406" s="227"/>
      <c r="N406" s="228"/>
      <c r="O406" s="228"/>
      <c r="P406" s="228"/>
      <c r="Q406" s="228"/>
      <c r="R406" s="228"/>
      <c r="S406" s="228"/>
      <c r="T406" s="229"/>
      <c r="AT406" s="230" t="s">
        <v>196</v>
      </c>
      <c r="AU406" s="230" t="s">
        <v>89</v>
      </c>
      <c r="AV406" s="12" t="s">
        <v>24</v>
      </c>
      <c r="AW406" s="12" t="s">
        <v>42</v>
      </c>
      <c r="AX406" s="12" t="s">
        <v>79</v>
      </c>
      <c r="AY406" s="230" t="s">
        <v>185</v>
      </c>
    </row>
    <row r="407" spans="2:65" s="13" customFormat="1" ht="13.5">
      <c r="B407" s="231"/>
      <c r="C407" s="232"/>
      <c r="D407" s="217" t="s">
        <v>196</v>
      </c>
      <c r="E407" s="243" t="s">
        <v>35</v>
      </c>
      <c r="F407" s="244" t="s">
        <v>494</v>
      </c>
      <c r="G407" s="232"/>
      <c r="H407" s="245">
        <v>226.79900000000001</v>
      </c>
      <c r="I407" s="237"/>
      <c r="J407" s="232"/>
      <c r="K407" s="232"/>
      <c r="L407" s="238"/>
      <c r="M407" s="239"/>
      <c r="N407" s="240"/>
      <c r="O407" s="240"/>
      <c r="P407" s="240"/>
      <c r="Q407" s="240"/>
      <c r="R407" s="240"/>
      <c r="S407" s="240"/>
      <c r="T407" s="241"/>
      <c r="AT407" s="242" t="s">
        <v>196</v>
      </c>
      <c r="AU407" s="242" t="s">
        <v>89</v>
      </c>
      <c r="AV407" s="13" t="s">
        <v>89</v>
      </c>
      <c r="AW407" s="13" t="s">
        <v>42</v>
      </c>
      <c r="AX407" s="13" t="s">
        <v>79</v>
      </c>
      <c r="AY407" s="242" t="s">
        <v>185</v>
      </c>
    </row>
    <row r="408" spans="2:65" s="15" customFormat="1" ht="13.5">
      <c r="B408" s="270"/>
      <c r="C408" s="271"/>
      <c r="D408" s="217" t="s">
        <v>196</v>
      </c>
      <c r="E408" s="272" t="s">
        <v>35</v>
      </c>
      <c r="F408" s="273" t="s">
        <v>295</v>
      </c>
      <c r="G408" s="271"/>
      <c r="H408" s="274">
        <v>239.999</v>
      </c>
      <c r="I408" s="275"/>
      <c r="J408" s="271"/>
      <c r="K408" s="271"/>
      <c r="L408" s="276"/>
      <c r="M408" s="277"/>
      <c r="N408" s="278"/>
      <c r="O408" s="278"/>
      <c r="P408" s="278"/>
      <c r="Q408" s="278"/>
      <c r="R408" s="278"/>
      <c r="S408" s="278"/>
      <c r="T408" s="279"/>
      <c r="AT408" s="280" t="s">
        <v>196</v>
      </c>
      <c r="AU408" s="280" t="s">
        <v>89</v>
      </c>
      <c r="AV408" s="15" t="s">
        <v>105</v>
      </c>
      <c r="AW408" s="15" t="s">
        <v>42</v>
      </c>
      <c r="AX408" s="15" t="s">
        <v>79</v>
      </c>
      <c r="AY408" s="280" t="s">
        <v>185</v>
      </c>
    </row>
    <row r="409" spans="2:65" s="14" customFormat="1" ht="13.5">
      <c r="B409" s="246"/>
      <c r="C409" s="247"/>
      <c r="D409" s="233" t="s">
        <v>196</v>
      </c>
      <c r="E409" s="248" t="s">
        <v>35</v>
      </c>
      <c r="F409" s="249" t="s">
        <v>208</v>
      </c>
      <c r="G409" s="247"/>
      <c r="H409" s="250">
        <v>1088.838</v>
      </c>
      <c r="I409" s="251"/>
      <c r="J409" s="247"/>
      <c r="K409" s="247"/>
      <c r="L409" s="252"/>
      <c r="M409" s="253"/>
      <c r="N409" s="254"/>
      <c r="O409" s="254"/>
      <c r="P409" s="254"/>
      <c r="Q409" s="254"/>
      <c r="R409" s="254"/>
      <c r="S409" s="254"/>
      <c r="T409" s="255"/>
      <c r="AT409" s="256" t="s">
        <v>196</v>
      </c>
      <c r="AU409" s="256" t="s">
        <v>89</v>
      </c>
      <c r="AV409" s="14" t="s">
        <v>192</v>
      </c>
      <c r="AW409" s="14" t="s">
        <v>42</v>
      </c>
      <c r="AX409" s="14" t="s">
        <v>24</v>
      </c>
      <c r="AY409" s="256" t="s">
        <v>185</v>
      </c>
    </row>
    <row r="410" spans="2:65" s="1" customFormat="1" ht="31.5" customHeight="1">
      <c r="B410" s="44"/>
      <c r="C410" s="205" t="s">
        <v>495</v>
      </c>
      <c r="D410" s="205" t="s">
        <v>187</v>
      </c>
      <c r="E410" s="206" t="s">
        <v>496</v>
      </c>
      <c r="F410" s="207" t="s">
        <v>497</v>
      </c>
      <c r="G410" s="208" t="s">
        <v>239</v>
      </c>
      <c r="H410" s="209">
        <v>32.746000000000002</v>
      </c>
      <c r="I410" s="210"/>
      <c r="J410" s="211">
        <f>ROUND(I410*H410,2)</f>
        <v>0</v>
      </c>
      <c r="K410" s="207" t="s">
        <v>191</v>
      </c>
      <c r="L410" s="64"/>
      <c r="M410" s="212" t="s">
        <v>35</v>
      </c>
      <c r="N410" s="213" t="s">
        <v>50</v>
      </c>
      <c r="O410" s="45"/>
      <c r="P410" s="214">
        <f>O410*H410</f>
        <v>0</v>
      </c>
      <c r="Q410" s="214">
        <v>1.54E-2</v>
      </c>
      <c r="R410" s="214">
        <f>Q410*H410</f>
        <v>0.50428840000000008</v>
      </c>
      <c r="S410" s="214">
        <v>0</v>
      </c>
      <c r="T410" s="215">
        <f>S410*H410</f>
        <v>0</v>
      </c>
      <c r="AR410" s="26" t="s">
        <v>192</v>
      </c>
      <c r="AT410" s="26" t="s">
        <v>187</v>
      </c>
      <c r="AU410" s="26" t="s">
        <v>89</v>
      </c>
      <c r="AY410" s="26" t="s">
        <v>185</v>
      </c>
      <c r="BE410" s="216">
        <f>IF(N410="základní",J410,0)</f>
        <v>0</v>
      </c>
      <c r="BF410" s="216">
        <f>IF(N410="snížená",J410,0)</f>
        <v>0</v>
      </c>
      <c r="BG410" s="216">
        <f>IF(N410="zákl. přenesená",J410,0)</f>
        <v>0</v>
      </c>
      <c r="BH410" s="216">
        <f>IF(N410="sníž. přenesená",J410,0)</f>
        <v>0</v>
      </c>
      <c r="BI410" s="216">
        <f>IF(N410="nulová",J410,0)</f>
        <v>0</v>
      </c>
      <c r="BJ410" s="26" t="s">
        <v>24</v>
      </c>
      <c r="BK410" s="216">
        <f>ROUND(I410*H410,2)</f>
        <v>0</v>
      </c>
      <c r="BL410" s="26" t="s">
        <v>192</v>
      </c>
      <c r="BM410" s="26" t="s">
        <v>498</v>
      </c>
    </row>
    <row r="411" spans="2:65" s="1" customFormat="1" ht="67.5">
      <c r="B411" s="44"/>
      <c r="C411" s="66"/>
      <c r="D411" s="217" t="s">
        <v>194</v>
      </c>
      <c r="E411" s="66"/>
      <c r="F411" s="218" t="s">
        <v>499</v>
      </c>
      <c r="G411" s="66"/>
      <c r="H411" s="66"/>
      <c r="I411" s="175"/>
      <c r="J411" s="66"/>
      <c r="K411" s="66"/>
      <c r="L411" s="64"/>
      <c r="M411" s="219"/>
      <c r="N411" s="45"/>
      <c r="O411" s="45"/>
      <c r="P411" s="45"/>
      <c r="Q411" s="45"/>
      <c r="R411" s="45"/>
      <c r="S411" s="45"/>
      <c r="T411" s="81"/>
      <c r="AT411" s="26" t="s">
        <v>194</v>
      </c>
      <c r="AU411" s="26" t="s">
        <v>89</v>
      </c>
    </row>
    <row r="412" spans="2:65" s="12" customFormat="1" ht="13.5">
      <c r="B412" s="220"/>
      <c r="C412" s="221"/>
      <c r="D412" s="217" t="s">
        <v>196</v>
      </c>
      <c r="E412" s="222" t="s">
        <v>35</v>
      </c>
      <c r="F412" s="223" t="s">
        <v>500</v>
      </c>
      <c r="G412" s="221"/>
      <c r="H412" s="224" t="s">
        <v>35</v>
      </c>
      <c r="I412" s="225"/>
      <c r="J412" s="221"/>
      <c r="K412" s="221"/>
      <c r="L412" s="226"/>
      <c r="M412" s="227"/>
      <c r="N412" s="228"/>
      <c r="O412" s="228"/>
      <c r="P412" s="228"/>
      <c r="Q412" s="228"/>
      <c r="R412" s="228"/>
      <c r="S412" s="228"/>
      <c r="T412" s="229"/>
      <c r="AT412" s="230" t="s">
        <v>196</v>
      </c>
      <c r="AU412" s="230" t="s">
        <v>89</v>
      </c>
      <c r="AV412" s="12" t="s">
        <v>24</v>
      </c>
      <c r="AW412" s="12" t="s">
        <v>42</v>
      </c>
      <c r="AX412" s="12" t="s">
        <v>79</v>
      </c>
      <c r="AY412" s="230" t="s">
        <v>185</v>
      </c>
    </row>
    <row r="413" spans="2:65" s="13" customFormat="1" ht="13.5">
      <c r="B413" s="231"/>
      <c r="C413" s="232"/>
      <c r="D413" s="217" t="s">
        <v>196</v>
      </c>
      <c r="E413" s="243" t="s">
        <v>35</v>
      </c>
      <c r="F413" s="244" t="s">
        <v>347</v>
      </c>
      <c r="G413" s="232"/>
      <c r="H413" s="245">
        <v>1.8</v>
      </c>
      <c r="I413" s="237"/>
      <c r="J413" s="232"/>
      <c r="K413" s="232"/>
      <c r="L413" s="238"/>
      <c r="M413" s="239"/>
      <c r="N413" s="240"/>
      <c r="O413" s="240"/>
      <c r="P413" s="240"/>
      <c r="Q413" s="240"/>
      <c r="R413" s="240"/>
      <c r="S413" s="240"/>
      <c r="T413" s="241"/>
      <c r="AT413" s="242" t="s">
        <v>196</v>
      </c>
      <c r="AU413" s="242" t="s">
        <v>89</v>
      </c>
      <c r="AV413" s="13" t="s">
        <v>89</v>
      </c>
      <c r="AW413" s="13" t="s">
        <v>42</v>
      </c>
      <c r="AX413" s="13" t="s">
        <v>79</v>
      </c>
      <c r="AY413" s="242" t="s">
        <v>185</v>
      </c>
    </row>
    <row r="414" spans="2:65" s="13" customFormat="1" ht="13.5">
      <c r="B414" s="231"/>
      <c r="C414" s="232"/>
      <c r="D414" s="217" t="s">
        <v>196</v>
      </c>
      <c r="E414" s="243" t="s">
        <v>35</v>
      </c>
      <c r="F414" s="244" t="s">
        <v>353</v>
      </c>
      <c r="G414" s="232"/>
      <c r="H414" s="245">
        <v>2.8319999999999999</v>
      </c>
      <c r="I414" s="237"/>
      <c r="J414" s="232"/>
      <c r="K414" s="232"/>
      <c r="L414" s="238"/>
      <c r="M414" s="239"/>
      <c r="N414" s="240"/>
      <c r="O414" s="240"/>
      <c r="P414" s="240"/>
      <c r="Q414" s="240"/>
      <c r="R414" s="240"/>
      <c r="S414" s="240"/>
      <c r="T414" s="241"/>
      <c r="AT414" s="242" t="s">
        <v>196</v>
      </c>
      <c r="AU414" s="242" t="s">
        <v>89</v>
      </c>
      <c r="AV414" s="13" t="s">
        <v>89</v>
      </c>
      <c r="AW414" s="13" t="s">
        <v>42</v>
      </c>
      <c r="AX414" s="13" t="s">
        <v>79</v>
      </c>
      <c r="AY414" s="242" t="s">
        <v>185</v>
      </c>
    </row>
    <row r="415" spans="2:65" s="13" customFormat="1" ht="13.5">
      <c r="B415" s="231"/>
      <c r="C415" s="232"/>
      <c r="D415" s="217" t="s">
        <v>196</v>
      </c>
      <c r="E415" s="243" t="s">
        <v>35</v>
      </c>
      <c r="F415" s="244" t="s">
        <v>354</v>
      </c>
      <c r="G415" s="232"/>
      <c r="H415" s="245">
        <v>2.879</v>
      </c>
      <c r="I415" s="237"/>
      <c r="J415" s="232"/>
      <c r="K415" s="232"/>
      <c r="L415" s="238"/>
      <c r="M415" s="239"/>
      <c r="N415" s="240"/>
      <c r="O415" s="240"/>
      <c r="P415" s="240"/>
      <c r="Q415" s="240"/>
      <c r="R415" s="240"/>
      <c r="S415" s="240"/>
      <c r="T415" s="241"/>
      <c r="AT415" s="242" t="s">
        <v>196</v>
      </c>
      <c r="AU415" s="242" t="s">
        <v>89</v>
      </c>
      <c r="AV415" s="13" t="s">
        <v>89</v>
      </c>
      <c r="AW415" s="13" t="s">
        <v>42</v>
      </c>
      <c r="AX415" s="13" t="s">
        <v>79</v>
      </c>
      <c r="AY415" s="242" t="s">
        <v>185</v>
      </c>
    </row>
    <row r="416" spans="2:65" s="13" customFormat="1" ht="13.5">
      <c r="B416" s="231"/>
      <c r="C416" s="232"/>
      <c r="D416" s="217" t="s">
        <v>196</v>
      </c>
      <c r="E416" s="243" t="s">
        <v>35</v>
      </c>
      <c r="F416" s="244" t="s">
        <v>355</v>
      </c>
      <c r="G416" s="232"/>
      <c r="H416" s="245">
        <v>2.9260000000000002</v>
      </c>
      <c r="I416" s="237"/>
      <c r="J416" s="232"/>
      <c r="K416" s="232"/>
      <c r="L416" s="238"/>
      <c r="M416" s="239"/>
      <c r="N416" s="240"/>
      <c r="O416" s="240"/>
      <c r="P416" s="240"/>
      <c r="Q416" s="240"/>
      <c r="R416" s="240"/>
      <c r="S416" s="240"/>
      <c r="T416" s="241"/>
      <c r="AT416" s="242" t="s">
        <v>196</v>
      </c>
      <c r="AU416" s="242" t="s">
        <v>89</v>
      </c>
      <c r="AV416" s="13" t="s">
        <v>89</v>
      </c>
      <c r="AW416" s="13" t="s">
        <v>42</v>
      </c>
      <c r="AX416" s="13" t="s">
        <v>79</v>
      </c>
      <c r="AY416" s="242" t="s">
        <v>185</v>
      </c>
    </row>
    <row r="417" spans="2:65" s="15" customFormat="1" ht="13.5">
      <c r="B417" s="270"/>
      <c r="C417" s="271"/>
      <c r="D417" s="217" t="s">
        <v>196</v>
      </c>
      <c r="E417" s="272" t="s">
        <v>35</v>
      </c>
      <c r="F417" s="273" t="s">
        <v>295</v>
      </c>
      <c r="G417" s="271"/>
      <c r="H417" s="274">
        <v>10.436999999999999</v>
      </c>
      <c r="I417" s="275"/>
      <c r="J417" s="271"/>
      <c r="K417" s="271"/>
      <c r="L417" s="276"/>
      <c r="M417" s="277"/>
      <c r="N417" s="278"/>
      <c r="O417" s="278"/>
      <c r="P417" s="278"/>
      <c r="Q417" s="278"/>
      <c r="R417" s="278"/>
      <c r="S417" s="278"/>
      <c r="T417" s="279"/>
      <c r="AT417" s="280" t="s">
        <v>196</v>
      </c>
      <c r="AU417" s="280" t="s">
        <v>89</v>
      </c>
      <c r="AV417" s="15" t="s">
        <v>105</v>
      </c>
      <c r="AW417" s="15" t="s">
        <v>42</v>
      </c>
      <c r="AX417" s="15" t="s">
        <v>79</v>
      </c>
      <c r="AY417" s="280" t="s">
        <v>185</v>
      </c>
    </row>
    <row r="418" spans="2:65" s="12" customFormat="1" ht="13.5">
      <c r="B418" s="220"/>
      <c r="C418" s="221"/>
      <c r="D418" s="217" t="s">
        <v>196</v>
      </c>
      <c r="E418" s="222" t="s">
        <v>35</v>
      </c>
      <c r="F418" s="223" t="s">
        <v>501</v>
      </c>
      <c r="G418" s="221"/>
      <c r="H418" s="224" t="s">
        <v>35</v>
      </c>
      <c r="I418" s="225"/>
      <c r="J418" s="221"/>
      <c r="K418" s="221"/>
      <c r="L418" s="226"/>
      <c r="M418" s="227"/>
      <c r="N418" s="228"/>
      <c r="O418" s="228"/>
      <c r="P418" s="228"/>
      <c r="Q418" s="228"/>
      <c r="R418" s="228"/>
      <c r="S418" s="228"/>
      <c r="T418" s="229"/>
      <c r="AT418" s="230" t="s">
        <v>196</v>
      </c>
      <c r="AU418" s="230" t="s">
        <v>89</v>
      </c>
      <c r="AV418" s="12" t="s">
        <v>24</v>
      </c>
      <c r="AW418" s="12" t="s">
        <v>42</v>
      </c>
      <c r="AX418" s="12" t="s">
        <v>79</v>
      </c>
      <c r="AY418" s="230" t="s">
        <v>185</v>
      </c>
    </row>
    <row r="419" spans="2:65" s="13" customFormat="1" ht="13.5">
      <c r="B419" s="231"/>
      <c r="C419" s="232"/>
      <c r="D419" s="217" t="s">
        <v>196</v>
      </c>
      <c r="E419" s="243" t="s">
        <v>35</v>
      </c>
      <c r="F419" s="244" t="s">
        <v>502</v>
      </c>
      <c r="G419" s="232"/>
      <c r="H419" s="245">
        <v>2.61</v>
      </c>
      <c r="I419" s="237"/>
      <c r="J419" s="232"/>
      <c r="K419" s="232"/>
      <c r="L419" s="238"/>
      <c r="M419" s="239"/>
      <c r="N419" s="240"/>
      <c r="O419" s="240"/>
      <c r="P419" s="240"/>
      <c r="Q419" s="240"/>
      <c r="R419" s="240"/>
      <c r="S419" s="240"/>
      <c r="T419" s="241"/>
      <c r="AT419" s="242" t="s">
        <v>196</v>
      </c>
      <c r="AU419" s="242" t="s">
        <v>89</v>
      </c>
      <c r="AV419" s="13" t="s">
        <v>89</v>
      </c>
      <c r="AW419" s="13" t="s">
        <v>42</v>
      </c>
      <c r="AX419" s="13" t="s">
        <v>79</v>
      </c>
      <c r="AY419" s="242" t="s">
        <v>185</v>
      </c>
    </row>
    <row r="420" spans="2:65" s="13" customFormat="1" ht="13.5">
      <c r="B420" s="231"/>
      <c r="C420" s="232"/>
      <c r="D420" s="217" t="s">
        <v>196</v>
      </c>
      <c r="E420" s="243" t="s">
        <v>35</v>
      </c>
      <c r="F420" s="244" t="s">
        <v>296</v>
      </c>
      <c r="G420" s="232"/>
      <c r="H420" s="245">
        <v>1.554</v>
      </c>
      <c r="I420" s="237"/>
      <c r="J420" s="232"/>
      <c r="K420" s="232"/>
      <c r="L420" s="238"/>
      <c r="M420" s="239"/>
      <c r="N420" s="240"/>
      <c r="O420" s="240"/>
      <c r="P420" s="240"/>
      <c r="Q420" s="240"/>
      <c r="R420" s="240"/>
      <c r="S420" s="240"/>
      <c r="T420" s="241"/>
      <c r="AT420" s="242" t="s">
        <v>196</v>
      </c>
      <c r="AU420" s="242" t="s">
        <v>89</v>
      </c>
      <c r="AV420" s="13" t="s">
        <v>89</v>
      </c>
      <c r="AW420" s="13" t="s">
        <v>42</v>
      </c>
      <c r="AX420" s="13" t="s">
        <v>79</v>
      </c>
      <c r="AY420" s="242" t="s">
        <v>185</v>
      </c>
    </row>
    <row r="421" spans="2:65" s="13" customFormat="1" ht="13.5">
      <c r="B421" s="231"/>
      <c r="C421" s="232"/>
      <c r="D421" s="217" t="s">
        <v>196</v>
      </c>
      <c r="E421" s="243" t="s">
        <v>35</v>
      </c>
      <c r="F421" s="244" t="s">
        <v>297</v>
      </c>
      <c r="G421" s="232"/>
      <c r="H421" s="245">
        <v>1.2350000000000001</v>
      </c>
      <c r="I421" s="237"/>
      <c r="J421" s="232"/>
      <c r="K421" s="232"/>
      <c r="L421" s="238"/>
      <c r="M421" s="239"/>
      <c r="N421" s="240"/>
      <c r="O421" s="240"/>
      <c r="P421" s="240"/>
      <c r="Q421" s="240"/>
      <c r="R421" s="240"/>
      <c r="S421" s="240"/>
      <c r="T421" s="241"/>
      <c r="AT421" s="242" t="s">
        <v>196</v>
      </c>
      <c r="AU421" s="242" t="s">
        <v>89</v>
      </c>
      <c r="AV421" s="13" t="s">
        <v>89</v>
      </c>
      <c r="AW421" s="13" t="s">
        <v>42</v>
      </c>
      <c r="AX421" s="13" t="s">
        <v>79</v>
      </c>
      <c r="AY421" s="242" t="s">
        <v>185</v>
      </c>
    </row>
    <row r="422" spans="2:65" s="13" customFormat="1" ht="13.5">
      <c r="B422" s="231"/>
      <c r="C422" s="232"/>
      <c r="D422" s="217" t="s">
        <v>196</v>
      </c>
      <c r="E422" s="243" t="s">
        <v>35</v>
      </c>
      <c r="F422" s="244" t="s">
        <v>356</v>
      </c>
      <c r="G422" s="232"/>
      <c r="H422" s="245">
        <v>5.3</v>
      </c>
      <c r="I422" s="237"/>
      <c r="J422" s="232"/>
      <c r="K422" s="232"/>
      <c r="L422" s="238"/>
      <c r="M422" s="239"/>
      <c r="N422" s="240"/>
      <c r="O422" s="240"/>
      <c r="P422" s="240"/>
      <c r="Q422" s="240"/>
      <c r="R422" s="240"/>
      <c r="S422" s="240"/>
      <c r="T422" s="241"/>
      <c r="AT422" s="242" t="s">
        <v>196</v>
      </c>
      <c r="AU422" s="242" t="s">
        <v>89</v>
      </c>
      <c r="AV422" s="13" t="s">
        <v>89</v>
      </c>
      <c r="AW422" s="13" t="s">
        <v>42</v>
      </c>
      <c r="AX422" s="13" t="s">
        <v>79</v>
      </c>
      <c r="AY422" s="242" t="s">
        <v>185</v>
      </c>
    </row>
    <row r="423" spans="2:65" s="13" customFormat="1" ht="13.5">
      <c r="B423" s="231"/>
      <c r="C423" s="232"/>
      <c r="D423" s="217" t="s">
        <v>196</v>
      </c>
      <c r="E423" s="243" t="s">
        <v>35</v>
      </c>
      <c r="F423" s="244" t="s">
        <v>357</v>
      </c>
      <c r="G423" s="232"/>
      <c r="H423" s="245">
        <v>3.66</v>
      </c>
      <c r="I423" s="237"/>
      <c r="J423" s="232"/>
      <c r="K423" s="232"/>
      <c r="L423" s="238"/>
      <c r="M423" s="239"/>
      <c r="N423" s="240"/>
      <c r="O423" s="240"/>
      <c r="P423" s="240"/>
      <c r="Q423" s="240"/>
      <c r="R423" s="240"/>
      <c r="S423" s="240"/>
      <c r="T423" s="241"/>
      <c r="AT423" s="242" t="s">
        <v>196</v>
      </c>
      <c r="AU423" s="242" t="s">
        <v>89</v>
      </c>
      <c r="AV423" s="13" t="s">
        <v>89</v>
      </c>
      <c r="AW423" s="13" t="s">
        <v>42</v>
      </c>
      <c r="AX423" s="13" t="s">
        <v>79</v>
      </c>
      <c r="AY423" s="242" t="s">
        <v>185</v>
      </c>
    </row>
    <row r="424" spans="2:65" s="13" customFormat="1" ht="13.5">
      <c r="B424" s="231"/>
      <c r="C424" s="232"/>
      <c r="D424" s="217" t="s">
        <v>196</v>
      </c>
      <c r="E424" s="243" t="s">
        <v>35</v>
      </c>
      <c r="F424" s="244" t="s">
        <v>358</v>
      </c>
      <c r="G424" s="232"/>
      <c r="H424" s="245">
        <v>7.95</v>
      </c>
      <c r="I424" s="237"/>
      <c r="J424" s="232"/>
      <c r="K424" s="232"/>
      <c r="L424" s="238"/>
      <c r="M424" s="239"/>
      <c r="N424" s="240"/>
      <c r="O424" s="240"/>
      <c r="P424" s="240"/>
      <c r="Q424" s="240"/>
      <c r="R424" s="240"/>
      <c r="S424" s="240"/>
      <c r="T424" s="241"/>
      <c r="AT424" s="242" t="s">
        <v>196</v>
      </c>
      <c r="AU424" s="242" t="s">
        <v>89</v>
      </c>
      <c r="AV424" s="13" t="s">
        <v>89</v>
      </c>
      <c r="AW424" s="13" t="s">
        <v>42</v>
      </c>
      <c r="AX424" s="13" t="s">
        <v>79</v>
      </c>
      <c r="AY424" s="242" t="s">
        <v>185</v>
      </c>
    </row>
    <row r="425" spans="2:65" s="15" customFormat="1" ht="13.5">
      <c r="B425" s="270"/>
      <c r="C425" s="271"/>
      <c r="D425" s="217" t="s">
        <v>196</v>
      </c>
      <c r="E425" s="272" t="s">
        <v>35</v>
      </c>
      <c r="F425" s="273" t="s">
        <v>295</v>
      </c>
      <c r="G425" s="271"/>
      <c r="H425" s="274">
        <v>22.309000000000001</v>
      </c>
      <c r="I425" s="275"/>
      <c r="J425" s="271"/>
      <c r="K425" s="271"/>
      <c r="L425" s="276"/>
      <c r="M425" s="277"/>
      <c r="N425" s="278"/>
      <c r="O425" s="278"/>
      <c r="P425" s="278"/>
      <c r="Q425" s="278"/>
      <c r="R425" s="278"/>
      <c r="S425" s="278"/>
      <c r="T425" s="279"/>
      <c r="AT425" s="280" t="s">
        <v>196</v>
      </c>
      <c r="AU425" s="280" t="s">
        <v>89</v>
      </c>
      <c r="AV425" s="15" t="s">
        <v>105</v>
      </c>
      <c r="AW425" s="15" t="s">
        <v>42</v>
      </c>
      <c r="AX425" s="15" t="s">
        <v>79</v>
      </c>
      <c r="AY425" s="280" t="s">
        <v>185</v>
      </c>
    </row>
    <row r="426" spans="2:65" s="14" customFormat="1" ht="13.5">
      <c r="B426" s="246"/>
      <c r="C426" s="247"/>
      <c r="D426" s="233" t="s">
        <v>196</v>
      </c>
      <c r="E426" s="248" t="s">
        <v>35</v>
      </c>
      <c r="F426" s="249" t="s">
        <v>208</v>
      </c>
      <c r="G426" s="247"/>
      <c r="H426" s="250">
        <v>32.746000000000002</v>
      </c>
      <c r="I426" s="251"/>
      <c r="J426" s="247"/>
      <c r="K426" s="247"/>
      <c r="L426" s="252"/>
      <c r="M426" s="253"/>
      <c r="N426" s="254"/>
      <c r="O426" s="254"/>
      <c r="P426" s="254"/>
      <c r="Q426" s="254"/>
      <c r="R426" s="254"/>
      <c r="S426" s="254"/>
      <c r="T426" s="255"/>
      <c r="AT426" s="256" t="s">
        <v>196</v>
      </c>
      <c r="AU426" s="256" t="s">
        <v>89</v>
      </c>
      <c r="AV426" s="14" t="s">
        <v>192</v>
      </c>
      <c r="AW426" s="14" t="s">
        <v>42</v>
      </c>
      <c r="AX426" s="14" t="s">
        <v>24</v>
      </c>
      <c r="AY426" s="256" t="s">
        <v>185</v>
      </c>
    </row>
    <row r="427" spans="2:65" s="1" customFormat="1" ht="22.5" customHeight="1">
      <c r="B427" s="44"/>
      <c r="C427" s="205" t="s">
        <v>503</v>
      </c>
      <c r="D427" s="205" t="s">
        <v>187</v>
      </c>
      <c r="E427" s="206" t="s">
        <v>504</v>
      </c>
      <c r="F427" s="207" t="s">
        <v>505</v>
      </c>
      <c r="G427" s="208" t="s">
        <v>239</v>
      </c>
      <c r="H427" s="209">
        <v>75.569999999999993</v>
      </c>
      <c r="I427" s="210"/>
      <c r="J427" s="211">
        <f>ROUND(I427*H427,2)</f>
        <v>0</v>
      </c>
      <c r="K427" s="207" t="s">
        <v>191</v>
      </c>
      <c r="L427" s="64"/>
      <c r="M427" s="212" t="s">
        <v>35</v>
      </c>
      <c r="N427" s="213" t="s">
        <v>50</v>
      </c>
      <c r="O427" s="45"/>
      <c r="P427" s="214">
        <f>O427*H427</f>
        <v>0</v>
      </c>
      <c r="Q427" s="214">
        <v>3.3579999999999999E-2</v>
      </c>
      <c r="R427" s="214">
        <f>Q427*H427</f>
        <v>2.5376405999999996</v>
      </c>
      <c r="S427" s="214">
        <v>0</v>
      </c>
      <c r="T427" s="215">
        <f>S427*H427</f>
        <v>0</v>
      </c>
      <c r="AR427" s="26" t="s">
        <v>192</v>
      </c>
      <c r="AT427" s="26" t="s">
        <v>187</v>
      </c>
      <c r="AU427" s="26" t="s">
        <v>89</v>
      </c>
      <c r="AY427" s="26" t="s">
        <v>185</v>
      </c>
      <c r="BE427" s="216">
        <f>IF(N427="základní",J427,0)</f>
        <v>0</v>
      </c>
      <c r="BF427" s="216">
        <f>IF(N427="snížená",J427,0)</f>
        <v>0</v>
      </c>
      <c r="BG427" s="216">
        <f>IF(N427="zákl. přenesená",J427,0)</f>
        <v>0</v>
      </c>
      <c r="BH427" s="216">
        <f>IF(N427="sníž. přenesená",J427,0)</f>
        <v>0</v>
      </c>
      <c r="BI427" s="216">
        <f>IF(N427="nulová",J427,0)</f>
        <v>0</v>
      </c>
      <c r="BJ427" s="26" t="s">
        <v>24</v>
      </c>
      <c r="BK427" s="216">
        <f>ROUND(I427*H427,2)</f>
        <v>0</v>
      </c>
      <c r="BL427" s="26" t="s">
        <v>192</v>
      </c>
      <c r="BM427" s="26" t="s">
        <v>506</v>
      </c>
    </row>
    <row r="428" spans="2:65" s="1" customFormat="1" ht="40.5">
      <c r="B428" s="44"/>
      <c r="C428" s="66"/>
      <c r="D428" s="217" t="s">
        <v>194</v>
      </c>
      <c r="E428" s="66"/>
      <c r="F428" s="218" t="s">
        <v>507</v>
      </c>
      <c r="G428" s="66"/>
      <c r="H428" s="66"/>
      <c r="I428" s="175"/>
      <c r="J428" s="66"/>
      <c r="K428" s="66"/>
      <c r="L428" s="64"/>
      <c r="M428" s="219"/>
      <c r="N428" s="45"/>
      <c r="O428" s="45"/>
      <c r="P428" s="45"/>
      <c r="Q428" s="45"/>
      <c r="R428" s="45"/>
      <c r="S428" s="45"/>
      <c r="T428" s="81"/>
      <c r="AT428" s="26" t="s">
        <v>194</v>
      </c>
      <c r="AU428" s="26" t="s">
        <v>89</v>
      </c>
    </row>
    <row r="429" spans="2:65" s="12" customFormat="1" ht="13.5">
      <c r="B429" s="220"/>
      <c r="C429" s="221"/>
      <c r="D429" s="217" t="s">
        <v>196</v>
      </c>
      <c r="E429" s="222" t="s">
        <v>35</v>
      </c>
      <c r="F429" s="223" t="s">
        <v>508</v>
      </c>
      <c r="G429" s="221"/>
      <c r="H429" s="224" t="s">
        <v>35</v>
      </c>
      <c r="I429" s="225"/>
      <c r="J429" s="221"/>
      <c r="K429" s="221"/>
      <c r="L429" s="226"/>
      <c r="M429" s="227"/>
      <c r="N429" s="228"/>
      <c r="O429" s="228"/>
      <c r="P429" s="228"/>
      <c r="Q429" s="228"/>
      <c r="R429" s="228"/>
      <c r="S429" s="228"/>
      <c r="T429" s="229"/>
      <c r="AT429" s="230" t="s">
        <v>196</v>
      </c>
      <c r="AU429" s="230" t="s">
        <v>89</v>
      </c>
      <c r="AV429" s="12" t="s">
        <v>24</v>
      </c>
      <c r="AW429" s="12" t="s">
        <v>42</v>
      </c>
      <c r="AX429" s="12" t="s">
        <v>79</v>
      </c>
      <c r="AY429" s="230" t="s">
        <v>185</v>
      </c>
    </row>
    <row r="430" spans="2:65" s="13" customFormat="1" ht="13.5">
      <c r="B430" s="231"/>
      <c r="C430" s="232"/>
      <c r="D430" s="217" t="s">
        <v>196</v>
      </c>
      <c r="E430" s="243" t="s">
        <v>35</v>
      </c>
      <c r="F430" s="244" t="s">
        <v>509</v>
      </c>
      <c r="G430" s="232"/>
      <c r="H430" s="245">
        <v>9.9</v>
      </c>
      <c r="I430" s="237"/>
      <c r="J430" s="232"/>
      <c r="K430" s="232"/>
      <c r="L430" s="238"/>
      <c r="M430" s="239"/>
      <c r="N430" s="240"/>
      <c r="O430" s="240"/>
      <c r="P430" s="240"/>
      <c r="Q430" s="240"/>
      <c r="R430" s="240"/>
      <c r="S430" s="240"/>
      <c r="T430" s="241"/>
      <c r="AT430" s="242" t="s">
        <v>196</v>
      </c>
      <c r="AU430" s="242" t="s">
        <v>89</v>
      </c>
      <c r="AV430" s="13" t="s">
        <v>89</v>
      </c>
      <c r="AW430" s="13" t="s">
        <v>42</v>
      </c>
      <c r="AX430" s="13" t="s">
        <v>79</v>
      </c>
      <c r="AY430" s="242" t="s">
        <v>185</v>
      </c>
    </row>
    <row r="431" spans="2:65" s="13" customFormat="1" ht="13.5">
      <c r="B431" s="231"/>
      <c r="C431" s="232"/>
      <c r="D431" s="217" t="s">
        <v>196</v>
      </c>
      <c r="E431" s="243" t="s">
        <v>35</v>
      </c>
      <c r="F431" s="244" t="s">
        <v>510</v>
      </c>
      <c r="G431" s="232"/>
      <c r="H431" s="245">
        <v>18.72</v>
      </c>
      <c r="I431" s="237"/>
      <c r="J431" s="232"/>
      <c r="K431" s="232"/>
      <c r="L431" s="238"/>
      <c r="M431" s="239"/>
      <c r="N431" s="240"/>
      <c r="O431" s="240"/>
      <c r="P431" s="240"/>
      <c r="Q431" s="240"/>
      <c r="R431" s="240"/>
      <c r="S431" s="240"/>
      <c r="T431" s="241"/>
      <c r="AT431" s="242" t="s">
        <v>196</v>
      </c>
      <c r="AU431" s="242" t="s">
        <v>89</v>
      </c>
      <c r="AV431" s="13" t="s">
        <v>89</v>
      </c>
      <c r="AW431" s="13" t="s">
        <v>42</v>
      </c>
      <c r="AX431" s="13" t="s">
        <v>79</v>
      </c>
      <c r="AY431" s="242" t="s">
        <v>185</v>
      </c>
    </row>
    <row r="432" spans="2:65" s="13" customFormat="1" ht="13.5">
      <c r="B432" s="231"/>
      <c r="C432" s="232"/>
      <c r="D432" s="217" t="s">
        <v>196</v>
      </c>
      <c r="E432" s="243" t="s">
        <v>35</v>
      </c>
      <c r="F432" s="244" t="s">
        <v>511</v>
      </c>
      <c r="G432" s="232"/>
      <c r="H432" s="245">
        <v>18.72</v>
      </c>
      <c r="I432" s="237"/>
      <c r="J432" s="232"/>
      <c r="K432" s="232"/>
      <c r="L432" s="238"/>
      <c r="M432" s="239"/>
      <c r="N432" s="240"/>
      <c r="O432" s="240"/>
      <c r="P432" s="240"/>
      <c r="Q432" s="240"/>
      <c r="R432" s="240"/>
      <c r="S432" s="240"/>
      <c r="T432" s="241"/>
      <c r="AT432" s="242" t="s">
        <v>196</v>
      </c>
      <c r="AU432" s="242" t="s">
        <v>89</v>
      </c>
      <c r="AV432" s="13" t="s">
        <v>89</v>
      </c>
      <c r="AW432" s="13" t="s">
        <v>42</v>
      </c>
      <c r="AX432" s="13" t="s">
        <v>79</v>
      </c>
      <c r="AY432" s="242" t="s">
        <v>185</v>
      </c>
    </row>
    <row r="433" spans="2:65" s="13" customFormat="1" ht="13.5">
      <c r="B433" s="231"/>
      <c r="C433" s="232"/>
      <c r="D433" s="217" t="s">
        <v>196</v>
      </c>
      <c r="E433" s="243" t="s">
        <v>35</v>
      </c>
      <c r="F433" s="244" t="s">
        <v>511</v>
      </c>
      <c r="G433" s="232"/>
      <c r="H433" s="245">
        <v>18.72</v>
      </c>
      <c r="I433" s="237"/>
      <c r="J433" s="232"/>
      <c r="K433" s="232"/>
      <c r="L433" s="238"/>
      <c r="M433" s="239"/>
      <c r="N433" s="240"/>
      <c r="O433" s="240"/>
      <c r="P433" s="240"/>
      <c r="Q433" s="240"/>
      <c r="R433" s="240"/>
      <c r="S433" s="240"/>
      <c r="T433" s="241"/>
      <c r="AT433" s="242" t="s">
        <v>196</v>
      </c>
      <c r="AU433" s="242" t="s">
        <v>89</v>
      </c>
      <c r="AV433" s="13" t="s">
        <v>89</v>
      </c>
      <c r="AW433" s="13" t="s">
        <v>42</v>
      </c>
      <c r="AX433" s="13" t="s">
        <v>79</v>
      </c>
      <c r="AY433" s="242" t="s">
        <v>185</v>
      </c>
    </row>
    <row r="434" spans="2:65" s="13" customFormat="1" ht="13.5">
      <c r="B434" s="231"/>
      <c r="C434" s="232"/>
      <c r="D434" s="217" t="s">
        <v>196</v>
      </c>
      <c r="E434" s="243" t="s">
        <v>35</v>
      </c>
      <c r="F434" s="244" t="s">
        <v>512</v>
      </c>
      <c r="G434" s="232"/>
      <c r="H434" s="245">
        <v>6.39</v>
      </c>
      <c r="I434" s="237"/>
      <c r="J434" s="232"/>
      <c r="K434" s="232"/>
      <c r="L434" s="238"/>
      <c r="M434" s="239"/>
      <c r="N434" s="240"/>
      <c r="O434" s="240"/>
      <c r="P434" s="240"/>
      <c r="Q434" s="240"/>
      <c r="R434" s="240"/>
      <c r="S434" s="240"/>
      <c r="T434" s="241"/>
      <c r="AT434" s="242" t="s">
        <v>196</v>
      </c>
      <c r="AU434" s="242" t="s">
        <v>89</v>
      </c>
      <c r="AV434" s="13" t="s">
        <v>89</v>
      </c>
      <c r="AW434" s="13" t="s">
        <v>42</v>
      </c>
      <c r="AX434" s="13" t="s">
        <v>79</v>
      </c>
      <c r="AY434" s="242" t="s">
        <v>185</v>
      </c>
    </row>
    <row r="435" spans="2:65" s="13" customFormat="1" ht="13.5">
      <c r="B435" s="231"/>
      <c r="C435" s="232"/>
      <c r="D435" s="217" t="s">
        <v>196</v>
      </c>
      <c r="E435" s="243" t="s">
        <v>35</v>
      </c>
      <c r="F435" s="244" t="s">
        <v>513</v>
      </c>
      <c r="G435" s="232"/>
      <c r="H435" s="245">
        <v>3.12</v>
      </c>
      <c r="I435" s="237"/>
      <c r="J435" s="232"/>
      <c r="K435" s="232"/>
      <c r="L435" s="238"/>
      <c r="M435" s="239"/>
      <c r="N435" s="240"/>
      <c r="O435" s="240"/>
      <c r="P435" s="240"/>
      <c r="Q435" s="240"/>
      <c r="R435" s="240"/>
      <c r="S435" s="240"/>
      <c r="T435" s="241"/>
      <c r="AT435" s="242" t="s">
        <v>196</v>
      </c>
      <c r="AU435" s="242" t="s">
        <v>89</v>
      </c>
      <c r="AV435" s="13" t="s">
        <v>89</v>
      </c>
      <c r="AW435" s="13" t="s">
        <v>42</v>
      </c>
      <c r="AX435" s="13" t="s">
        <v>79</v>
      </c>
      <c r="AY435" s="242" t="s">
        <v>185</v>
      </c>
    </row>
    <row r="436" spans="2:65" s="14" customFormat="1" ht="13.5">
      <c r="B436" s="246"/>
      <c r="C436" s="247"/>
      <c r="D436" s="233" t="s">
        <v>196</v>
      </c>
      <c r="E436" s="248" t="s">
        <v>35</v>
      </c>
      <c r="F436" s="249" t="s">
        <v>208</v>
      </c>
      <c r="G436" s="247"/>
      <c r="H436" s="250">
        <v>75.569999999999993</v>
      </c>
      <c r="I436" s="251"/>
      <c r="J436" s="247"/>
      <c r="K436" s="247"/>
      <c r="L436" s="252"/>
      <c r="M436" s="253"/>
      <c r="N436" s="254"/>
      <c r="O436" s="254"/>
      <c r="P436" s="254"/>
      <c r="Q436" s="254"/>
      <c r="R436" s="254"/>
      <c r="S436" s="254"/>
      <c r="T436" s="255"/>
      <c r="AT436" s="256" t="s">
        <v>196</v>
      </c>
      <c r="AU436" s="256" t="s">
        <v>89</v>
      </c>
      <c r="AV436" s="14" t="s">
        <v>192</v>
      </c>
      <c r="AW436" s="14" t="s">
        <v>42</v>
      </c>
      <c r="AX436" s="14" t="s">
        <v>24</v>
      </c>
      <c r="AY436" s="256" t="s">
        <v>185</v>
      </c>
    </row>
    <row r="437" spans="2:65" s="1" customFormat="1" ht="31.5" customHeight="1">
      <c r="B437" s="44"/>
      <c r="C437" s="205" t="s">
        <v>514</v>
      </c>
      <c r="D437" s="205" t="s">
        <v>187</v>
      </c>
      <c r="E437" s="206" t="s">
        <v>515</v>
      </c>
      <c r="F437" s="207" t="s">
        <v>516</v>
      </c>
      <c r="G437" s="208" t="s">
        <v>239</v>
      </c>
      <c r="H437" s="209">
        <v>429.88400000000001</v>
      </c>
      <c r="I437" s="210"/>
      <c r="J437" s="211">
        <f>ROUND(I437*H437,2)</f>
        <v>0</v>
      </c>
      <c r="K437" s="207" t="s">
        <v>191</v>
      </c>
      <c r="L437" s="64"/>
      <c r="M437" s="212" t="s">
        <v>35</v>
      </c>
      <c r="N437" s="213" t="s">
        <v>50</v>
      </c>
      <c r="O437" s="45"/>
      <c r="P437" s="214">
        <f>O437*H437</f>
        <v>0</v>
      </c>
      <c r="Q437" s="214">
        <v>1.5599999999999999E-2</v>
      </c>
      <c r="R437" s="214">
        <f>Q437*H437</f>
        <v>6.7061903999999997</v>
      </c>
      <c r="S437" s="214">
        <v>0</v>
      </c>
      <c r="T437" s="215">
        <f>S437*H437</f>
        <v>0</v>
      </c>
      <c r="AR437" s="26" t="s">
        <v>192</v>
      </c>
      <c r="AT437" s="26" t="s">
        <v>187</v>
      </c>
      <c r="AU437" s="26" t="s">
        <v>89</v>
      </c>
      <c r="AY437" s="26" t="s">
        <v>185</v>
      </c>
      <c r="BE437" s="216">
        <f>IF(N437="základní",J437,0)</f>
        <v>0</v>
      </c>
      <c r="BF437" s="216">
        <f>IF(N437="snížená",J437,0)</f>
        <v>0</v>
      </c>
      <c r="BG437" s="216">
        <f>IF(N437="zákl. přenesená",J437,0)</f>
        <v>0</v>
      </c>
      <c r="BH437" s="216">
        <f>IF(N437="sníž. přenesená",J437,0)</f>
        <v>0</v>
      </c>
      <c r="BI437" s="216">
        <f>IF(N437="nulová",J437,0)</f>
        <v>0</v>
      </c>
      <c r="BJ437" s="26" t="s">
        <v>24</v>
      </c>
      <c r="BK437" s="216">
        <f>ROUND(I437*H437,2)</f>
        <v>0</v>
      </c>
      <c r="BL437" s="26" t="s">
        <v>192</v>
      </c>
      <c r="BM437" s="26" t="s">
        <v>517</v>
      </c>
    </row>
    <row r="438" spans="2:65" s="1" customFormat="1" ht="40.5">
      <c r="B438" s="44"/>
      <c r="C438" s="66"/>
      <c r="D438" s="217" t="s">
        <v>194</v>
      </c>
      <c r="E438" s="66"/>
      <c r="F438" s="218" t="s">
        <v>518</v>
      </c>
      <c r="G438" s="66"/>
      <c r="H438" s="66"/>
      <c r="I438" s="175"/>
      <c r="J438" s="66"/>
      <c r="K438" s="66"/>
      <c r="L438" s="64"/>
      <c r="M438" s="219"/>
      <c r="N438" s="45"/>
      <c r="O438" s="45"/>
      <c r="P438" s="45"/>
      <c r="Q438" s="45"/>
      <c r="R438" s="45"/>
      <c r="S438" s="45"/>
      <c r="T438" s="81"/>
      <c r="AT438" s="26" t="s">
        <v>194</v>
      </c>
      <c r="AU438" s="26" t="s">
        <v>89</v>
      </c>
    </row>
    <row r="439" spans="2:65" s="12" customFormat="1" ht="13.5">
      <c r="B439" s="220"/>
      <c r="C439" s="221"/>
      <c r="D439" s="217" t="s">
        <v>196</v>
      </c>
      <c r="E439" s="222" t="s">
        <v>35</v>
      </c>
      <c r="F439" s="223" t="s">
        <v>519</v>
      </c>
      <c r="G439" s="221"/>
      <c r="H439" s="224" t="s">
        <v>35</v>
      </c>
      <c r="I439" s="225"/>
      <c r="J439" s="221"/>
      <c r="K439" s="221"/>
      <c r="L439" s="226"/>
      <c r="M439" s="227"/>
      <c r="N439" s="228"/>
      <c r="O439" s="228"/>
      <c r="P439" s="228"/>
      <c r="Q439" s="228"/>
      <c r="R439" s="228"/>
      <c r="S439" s="228"/>
      <c r="T439" s="229"/>
      <c r="AT439" s="230" t="s">
        <v>196</v>
      </c>
      <c r="AU439" s="230" t="s">
        <v>89</v>
      </c>
      <c r="AV439" s="12" t="s">
        <v>24</v>
      </c>
      <c r="AW439" s="12" t="s">
        <v>42</v>
      </c>
      <c r="AX439" s="12" t="s">
        <v>79</v>
      </c>
      <c r="AY439" s="230" t="s">
        <v>185</v>
      </c>
    </row>
    <row r="440" spans="2:65" s="13" customFormat="1" ht="13.5">
      <c r="B440" s="231"/>
      <c r="C440" s="232"/>
      <c r="D440" s="217" t="s">
        <v>196</v>
      </c>
      <c r="E440" s="243" t="s">
        <v>35</v>
      </c>
      <c r="F440" s="244" t="s">
        <v>520</v>
      </c>
      <c r="G440" s="232"/>
      <c r="H440" s="245">
        <v>102</v>
      </c>
      <c r="I440" s="237"/>
      <c r="J440" s="232"/>
      <c r="K440" s="232"/>
      <c r="L440" s="238"/>
      <c r="M440" s="239"/>
      <c r="N440" s="240"/>
      <c r="O440" s="240"/>
      <c r="P440" s="240"/>
      <c r="Q440" s="240"/>
      <c r="R440" s="240"/>
      <c r="S440" s="240"/>
      <c r="T440" s="241"/>
      <c r="AT440" s="242" t="s">
        <v>196</v>
      </c>
      <c r="AU440" s="242" t="s">
        <v>89</v>
      </c>
      <c r="AV440" s="13" t="s">
        <v>89</v>
      </c>
      <c r="AW440" s="13" t="s">
        <v>42</v>
      </c>
      <c r="AX440" s="13" t="s">
        <v>79</v>
      </c>
      <c r="AY440" s="242" t="s">
        <v>185</v>
      </c>
    </row>
    <row r="441" spans="2:65" s="13" customFormat="1" ht="13.5">
      <c r="B441" s="231"/>
      <c r="C441" s="232"/>
      <c r="D441" s="217" t="s">
        <v>196</v>
      </c>
      <c r="E441" s="243" t="s">
        <v>35</v>
      </c>
      <c r="F441" s="244" t="s">
        <v>521</v>
      </c>
      <c r="G441" s="232"/>
      <c r="H441" s="245">
        <v>-1.8</v>
      </c>
      <c r="I441" s="237"/>
      <c r="J441" s="232"/>
      <c r="K441" s="232"/>
      <c r="L441" s="238"/>
      <c r="M441" s="239"/>
      <c r="N441" s="240"/>
      <c r="O441" s="240"/>
      <c r="P441" s="240"/>
      <c r="Q441" s="240"/>
      <c r="R441" s="240"/>
      <c r="S441" s="240"/>
      <c r="T441" s="241"/>
      <c r="AT441" s="242" t="s">
        <v>196</v>
      </c>
      <c r="AU441" s="242" t="s">
        <v>89</v>
      </c>
      <c r="AV441" s="13" t="s">
        <v>89</v>
      </c>
      <c r="AW441" s="13" t="s">
        <v>42</v>
      </c>
      <c r="AX441" s="13" t="s">
        <v>79</v>
      </c>
      <c r="AY441" s="242" t="s">
        <v>185</v>
      </c>
    </row>
    <row r="442" spans="2:65" s="13" customFormat="1" ht="13.5">
      <c r="B442" s="231"/>
      <c r="C442" s="232"/>
      <c r="D442" s="217" t="s">
        <v>196</v>
      </c>
      <c r="E442" s="243" t="s">
        <v>35</v>
      </c>
      <c r="F442" s="244" t="s">
        <v>522</v>
      </c>
      <c r="G442" s="232"/>
      <c r="H442" s="245">
        <v>16.079999999999998</v>
      </c>
      <c r="I442" s="237"/>
      <c r="J442" s="232"/>
      <c r="K442" s="232"/>
      <c r="L442" s="238"/>
      <c r="M442" s="239"/>
      <c r="N442" s="240"/>
      <c r="O442" s="240"/>
      <c r="P442" s="240"/>
      <c r="Q442" s="240"/>
      <c r="R442" s="240"/>
      <c r="S442" s="240"/>
      <c r="T442" s="241"/>
      <c r="AT442" s="242" t="s">
        <v>196</v>
      </c>
      <c r="AU442" s="242" t="s">
        <v>89</v>
      </c>
      <c r="AV442" s="13" t="s">
        <v>89</v>
      </c>
      <c r="AW442" s="13" t="s">
        <v>42</v>
      </c>
      <c r="AX442" s="13" t="s">
        <v>79</v>
      </c>
      <c r="AY442" s="242" t="s">
        <v>185</v>
      </c>
    </row>
    <row r="443" spans="2:65" s="13" customFormat="1" ht="13.5">
      <c r="B443" s="231"/>
      <c r="C443" s="232"/>
      <c r="D443" s="217" t="s">
        <v>196</v>
      </c>
      <c r="E443" s="243" t="s">
        <v>35</v>
      </c>
      <c r="F443" s="244" t="s">
        <v>523</v>
      </c>
      <c r="G443" s="232"/>
      <c r="H443" s="245">
        <v>11.25</v>
      </c>
      <c r="I443" s="237"/>
      <c r="J443" s="232"/>
      <c r="K443" s="232"/>
      <c r="L443" s="238"/>
      <c r="M443" s="239"/>
      <c r="N443" s="240"/>
      <c r="O443" s="240"/>
      <c r="P443" s="240"/>
      <c r="Q443" s="240"/>
      <c r="R443" s="240"/>
      <c r="S443" s="240"/>
      <c r="T443" s="241"/>
      <c r="AT443" s="242" t="s">
        <v>196</v>
      </c>
      <c r="AU443" s="242" t="s">
        <v>89</v>
      </c>
      <c r="AV443" s="13" t="s">
        <v>89</v>
      </c>
      <c r="AW443" s="13" t="s">
        <v>42</v>
      </c>
      <c r="AX443" s="13" t="s">
        <v>79</v>
      </c>
      <c r="AY443" s="242" t="s">
        <v>185</v>
      </c>
    </row>
    <row r="444" spans="2:65" s="13" customFormat="1" ht="13.5">
      <c r="B444" s="231"/>
      <c r="C444" s="232"/>
      <c r="D444" s="217" t="s">
        <v>196</v>
      </c>
      <c r="E444" s="243" t="s">
        <v>35</v>
      </c>
      <c r="F444" s="244" t="s">
        <v>524</v>
      </c>
      <c r="G444" s="232"/>
      <c r="H444" s="245">
        <v>3.165</v>
      </c>
      <c r="I444" s="237"/>
      <c r="J444" s="232"/>
      <c r="K444" s="232"/>
      <c r="L444" s="238"/>
      <c r="M444" s="239"/>
      <c r="N444" s="240"/>
      <c r="O444" s="240"/>
      <c r="P444" s="240"/>
      <c r="Q444" s="240"/>
      <c r="R444" s="240"/>
      <c r="S444" s="240"/>
      <c r="T444" s="241"/>
      <c r="AT444" s="242" t="s">
        <v>196</v>
      </c>
      <c r="AU444" s="242" t="s">
        <v>89</v>
      </c>
      <c r="AV444" s="13" t="s">
        <v>89</v>
      </c>
      <c r="AW444" s="13" t="s">
        <v>42</v>
      </c>
      <c r="AX444" s="13" t="s">
        <v>79</v>
      </c>
      <c r="AY444" s="242" t="s">
        <v>185</v>
      </c>
    </row>
    <row r="445" spans="2:65" s="13" customFormat="1" ht="13.5">
      <c r="B445" s="231"/>
      <c r="C445" s="232"/>
      <c r="D445" s="217" t="s">
        <v>196</v>
      </c>
      <c r="E445" s="243" t="s">
        <v>35</v>
      </c>
      <c r="F445" s="244" t="s">
        <v>525</v>
      </c>
      <c r="G445" s="232"/>
      <c r="H445" s="245">
        <v>5.85</v>
      </c>
      <c r="I445" s="237"/>
      <c r="J445" s="232"/>
      <c r="K445" s="232"/>
      <c r="L445" s="238"/>
      <c r="M445" s="239"/>
      <c r="N445" s="240"/>
      <c r="O445" s="240"/>
      <c r="P445" s="240"/>
      <c r="Q445" s="240"/>
      <c r="R445" s="240"/>
      <c r="S445" s="240"/>
      <c r="T445" s="241"/>
      <c r="AT445" s="242" t="s">
        <v>196</v>
      </c>
      <c r="AU445" s="242" t="s">
        <v>89</v>
      </c>
      <c r="AV445" s="13" t="s">
        <v>89</v>
      </c>
      <c r="AW445" s="13" t="s">
        <v>42</v>
      </c>
      <c r="AX445" s="13" t="s">
        <v>79</v>
      </c>
      <c r="AY445" s="242" t="s">
        <v>185</v>
      </c>
    </row>
    <row r="446" spans="2:65" s="13" customFormat="1" ht="13.5">
      <c r="B446" s="231"/>
      <c r="C446" s="232"/>
      <c r="D446" s="217" t="s">
        <v>196</v>
      </c>
      <c r="E446" s="243" t="s">
        <v>35</v>
      </c>
      <c r="F446" s="244" t="s">
        <v>526</v>
      </c>
      <c r="G446" s="232"/>
      <c r="H446" s="245">
        <v>39.524999999999999</v>
      </c>
      <c r="I446" s="237"/>
      <c r="J446" s="232"/>
      <c r="K446" s="232"/>
      <c r="L446" s="238"/>
      <c r="M446" s="239"/>
      <c r="N446" s="240"/>
      <c r="O446" s="240"/>
      <c r="P446" s="240"/>
      <c r="Q446" s="240"/>
      <c r="R446" s="240"/>
      <c r="S446" s="240"/>
      <c r="T446" s="241"/>
      <c r="AT446" s="242" t="s">
        <v>196</v>
      </c>
      <c r="AU446" s="242" t="s">
        <v>89</v>
      </c>
      <c r="AV446" s="13" t="s">
        <v>89</v>
      </c>
      <c r="AW446" s="13" t="s">
        <v>42</v>
      </c>
      <c r="AX446" s="13" t="s">
        <v>79</v>
      </c>
      <c r="AY446" s="242" t="s">
        <v>185</v>
      </c>
    </row>
    <row r="447" spans="2:65" s="13" customFormat="1" ht="13.5">
      <c r="B447" s="231"/>
      <c r="C447" s="232"/>
      <c r="D447" s="217" t="s">
        <v>196</v>
      </c>
      <c r="E447" s="243" t="s">
        <v>35</v>
      </c>
      <c r="F447" s="244" t="s">
        <v>527</v>
      </c>
      <c r="G447" s="232"/>
      <c r="H447" s="245">
        <v>-15.12</v>
      </c>
      <c r="I447" s="237"/>
      <c r="J447" s="232"/>
      <c r="K447" s="232"/>
      <c r="L447" s="238"/>
      <c r="M447" s="239"/>
      <c r="N447" s="240"/>
      <c r="O447" s="240"/>
      <c r="P447" s="240"/>
      <c r="Q447" s="240"/>
      <c r="R447" s="240"/>
      <c r="S447" s="240"/>
      <c r="T447" s="241"/>
      <c r="AT447" s="242" t="s">
        <v>196</v>
      </c>
      <c r="AU447" s="242" t="s">
        <v>89</v>
      </c>
      <c r="AV447" s="13" t="s">
        <v>89</v>
      </c>
      <c r="AW447" s="13" t="s">
        <v>42</v>
      </c>
      <c r="AX447" s="13" t="s">
        <v>79</v>
      </c>
      <c r="AY447" s="242" t="s">
        <v>185</v>
      </c>
    </row>
    <row r="448" spans="2:65" s="13" customFormat="1" ht="13.5">
      <c r="B448" s="231"/>
      <c r="C448" s="232"/>
      <c r="D448" s="217" t="s">
        <v>196</v>
      </c>
      <c r="E448" s="243" t="s">
        <v>35</v>
      </c>
      <c r="F448" s="244" t="s">
        <v>528</v>
      </c>
      <c r="G448" s="232"/>
      <c r="H448" s="245">
        <v>2.2200000000000002</v>
      </c>
      <c r="I448" s="237"/>
      <c r="J448" s="232"/>
      <c r="K448" s="232"/>
      <c r="L448" s="238"/>
      <c r="M448" s="239"/>
      <c r="N448" s="240"/>
      <c r="O448" s="240"/>
      <c r="P448" s="240"/>
      <c r="Q448" s="240"/>
      <c r="R448" s="240"/>
      <c r="S448" s="240"/>
      <c r="T448" s="241"/>
      <c r="AT448" s="242" t="s">
        <v>196</v>
      </c>
      <c r="AU448" s="242" t="s">
        <v>89</v>
      </c>
      <c r="AV448" s="13" t="s">
        <v>89</v>
      </c>
      <c r="AW448" s="13" t="s">
        <v>42</v>
      </c>
      <c r="AX448" s="13" t="s">
        <v>79</v>
      </c>
      <c r="AY448" s="242" t="s">
        <v>185</v>
      </c>
    </row>
    <row r="449" spans="2:51" s="13" customFormat="1" ht="13.5">
      <c r="B449" s="231"/>
      <c r="C449" s="232"/>
      <c r="D449" s="217" t="s">
        <v>196</v>
      </c>
      <c r="E449" s="243" t="s">
        <v>35</v>
      </c>
      <c r="F449" s="244" t="s">
        <v>529</v>
      </c>
      <c r="G449" s="232"/>
      <c r="H449" s="245">
        <v>51.75</v>
      </c>
      <c r="I449" s="237"/>
      <c r="J449" s="232"/>
      <c r="K449" s="232"/>
      <c r="L449" s="238"/>
      <c r="M449" s="239"/>
      <c r="N449" s="240"/>
      <c r="O449" s="240"/>
      <c r="P449" s="240"/>
      <c r="Q449" s="240"/>
      <c r="R449" s="240"/>
      <c r="S449" s="240"/>
      <c r="T449" s="241"/>
      <c r="AT449" s="242" t="s">
        <v>196</v>
      </c>
      <c r="AU449" s="242" t="s">
        <v>89</v>
      </c>
      <c r="AV449" s="13" t="s">
        <v>89</v>
      </c>
      <c r="AW449" s="13" t="s">
        <v>42</v>
      </c>
      <c r="AX449" s="13" t="s">
        <v>79</v>
      </c>
      <c r="AY449" s="242" t="s">
        <v>185</v>
      </c>
    </row>
    <row r="450" spans="2:51" s="13" customFormat="1" ht="13.5">
      <c r="B450" s="231"/>
      <c r="C450" s="232"/>
      <c r="D450" s="217" t="s">
        <v>196</v>
      </c>
      <c r="E450" s="243" t="s">
        <v>35</v>
      </c>
      <c r="F450" s="244" t="s">
        <v>530</v>
      </c>
      <c r="G450" s="232"/>
      <c r="H450" s="245">
        <v>-2.835</v>
      </c>
      <c r="I450" s="237"/>
      <c r="J450" s="232"/>
      <c r="K450" s="232"/>
      <c r="L450" s="238"/>
      <c r="M450" s="239"/>
      <c r="N450" s="240"/>
      <c r="O450" s="240"/>
      <c r="P450" s="240"/>
      <c r="Q450" s="240"/>
      <c r="R450" s="240"/>
      <c r="S450" s="240"/>
      <c r="T450" s="241"/>
      <c r="AT450" s="242" t="s">
        <v>196</v>
      </c>
      <c r="AU450" s="242" t="s">
        <v>89</v>
      </c>
      <c r="AV450" s="13" t="s">
        <v>89</v>
      </c>
      <c r="AW450" s="13" t="s">
        <v>42</v>
      </c>
      <c r="AX450" s="13" t="s">
        <v>79</v>
      </c>
      <c r="AY450" s="242" t="s">
        <v>185</v>
      </c>
    </row>
    <row r="451" spans="2:51" s="13" customFormat="1" ht="13.5">
      <c r="B451" s="231"/>
      <c r="C451" s="232"/>
      <c r="D451" s="217" t="s">
        <v>196</v>
      </c>
      <c r="E451" s="243" t="s">
        <v>35</v>
      </c>
      <c r="F451" s="244" t="s">
        <v>531</v>
      </c>
      <c r="G451" s="232"/>
      <c r="H451" s="245">
        <v>-5.4</v>
      </c>
      <c r="I451" s="237"/>
      <c r="J451" s="232"/>
      <c r="K451" s="232"/>
      <c r="L451" s="238"/>
      <c r="M451" s="239"/>
      <c r="N451" s="240"/>
      <c r="O451" s="240"/>
      <c r="P451" s="240"/>
      <c r="Q451" s="240"/>
      <c r="R451" s="240"/>
      <c r="S451" s="240"/>
      <c r="T451" s="241"/>
      <c r="AT451" s="242" t="s">
        <v>196</v>
      </c>
      <c r="AU451" s="242" t="s">
        <v>89</v>
      </c>
      <c r="AV451" s="13" t="s">
        <v>89</v>
      </c>
      <c r="AW451" s="13" t="s">
        <v>42</v>
      </c>
      <c r="AX451" s="13" t="s">
        <v>79</v>
      </c>
      <c r="AY451" s="242" t="s">
        <v>185</v>
      </c>
    </row>
    <row r="452" spans="2:51" s="13" customFormat="1" ht="13.5">
      <c r="B452" s="231"/>
      <c r="C452" s="232"/>
      <c r="D452" s="217" t="s">
        <v>196</v>
      </c>
      <c r="E452" s="243" t="s">
        <v>35</v>
      </c>
      <c r="F452" s="244" t="s">
        <v>532</v>
      </c>
      <c r="G452" s="232"/>
      <c r="H452" s="245">
        <v>-3.6</v>
      </c>
      <c r="I452" s="237"/>
      <c r="J452" s="232"/>
      <c r="K452" s="232"/>
      <c r="L452" s="238"/>
      <c r="M452" s="239"/>
      <c r="N452" s="240"/>
      <c r="O452" s="240"/>
      <c r="P452" s="240"/>
      <c r="Q452" s="240"/>
      <c r="R452" s="240"/>
      <c r="S452" s="240"/>
      <c r="T452" s="241"/>
      <c r="AT452" s="242" t="s">
        <v>196</v>
      </c>
      <c r="AU452" s="242" t="s">
        <v>89</v>
      </c>
      <c r="AV452" s="13" t="s">
        <v>89</v>
      </c>
      <c r="AW452" s="13" t="s">
        <v>42</v>
      </c>
      <c r="AX452" s="13" t="s">
        <v>79</v>
      </c>
      <c r="AY452" s="242" t="s">
        <v>185</v>
      </c>
    </row>
    <row r="453" spans="2:51" s="15" customFormat="1" ht="13.5">
      <c r="B453" s="270"/>
      <c r="C453" s="271"/>
      <c r="D453" s="217" t="s">
        <v>196</v>
      </c>
      <c r="E453" s="272" t="s">
        <v>35</v>
      </c>
      <c r="F453" s="273" t="s">
        <v>295</v>
      </c>
      <c r="G453" s="271"/>
      <c r="H453" s="274">
        <v>203.08500000000001</v>
      </c>
      <c r="I453" s="275"/>
      <c r="J453" s="271"/>
      <c r="K453" s="271"/>
      <c r="L453" s="276"/>
      <c r="M453" s="277"/>
      <c r="N453" s="278"/>
      <c r="O453" s="278"/>
      <c r="P453" s="278"/>
      <c r="Q453" s="278"/>
      <c r="R453" s="278"/>
      <c r="S453" s="278"/>
      <c r="T453" s="279"/>
      <c r="AT453" s="280" t="s">
        <v>196</v>
      </c>
      <c r="AU453" s="280" t="s">
        <v>89</v>
      </c>
      <c r="AV453" s="15" t="s">
        <v>105</v>
      </c>
      <c r="AW453" s="15" t="s">
        <v>42</v>
      </c>
      <c r="AX453" s="15" t="s">
        <v>79</v>
      </c>
      <c r="AY453" s="280" t="s">
        <v>185</v>
      </c>
    </row>
    <row r="454" spans="2:51" s="12" customFormat="1" ht="13.5">
      <c r="B454" s="220"/>
      <c r="C454" s="221"/>
      <c r="D454" s="217" t="s">
        <v>196</v>
      </c>
      <c r="E454" s="222" t="s">
        <v>35</v>
      </c>
      <c r="F454" s="223" t="s">
        <v>533</v>
      </c>
      <c r="G454" s="221"/>
      <c r="H454" s="224" t="s">
        <v>35</v>
      </c>
      <c r="I454" s="225"/>
      <c r="J454" s="221"/>
      <c r="K454" s="221"/>
      <c r="L454" s="226"/>
      <c r="M454" s="227"/>
      <c r="N454" s="228"/>
      <c r="O454" s="228"/>
      <c r="P454" s="228"/>
      <c r="Q454" s="228"/>
      <c r="R454" s="228"/>
      <c r="S454" s="228"/>
      <c r="T454" s="229"/>
      <c r="AT454" s="230" t="s">
        <v>196</v>
      </c>
      <c r="AU454" s="230" t="s">
        <v>89</v>
      </c>
      <c r="AV454" s="12" t="s">
        <v>24</v>
      </c>
      <c r="AW454" s="12" t="s">
        <v>42</v>
      </c>
      <c r="AX454" s="12" t="s">
        <v>79</v>
      </c>
      <c r="AY454" s="230" t="s">
        <v>185</v>
      </c>
    </row>
    <row r="455" spans="2:51" s="13" customFormat="1" ht="13.5">
      <c r="B455" s="231"/>
      <c r="C455" s="232"/>
      <c r="D455" s="217" t="s">
        <v>196</v>
      </c>
      <c r="E455" s="243" t="s">
        <v>35</v>
      </c>
      <c r="F455" s="244" t="s">
        <v>534</v>
      </c>
      <c r="G455" s="232"/>
      <c r="H455" s="245">
        <v>326.04000000000002</v>
      </c>
      <c r="I455" s="237"/>
      <c r="J455" s="232"/>
      <c r="K455" s="232"/>
      <c r="L455" s="238"/>
      <c r="M455" s="239"/>
      <c r="N455" s="240"/>
      <c r="O455" s="240"/>
      <c r="P455" s="240"/>
      <c r="Q455" s="240"/>
      <c r="R455" s="240"/>
      <c r="S455" s="240"/>
      <c r="T455" s="241"/>
      <c r="AT455" s="242" t="s">
        <v>196</v>
      </c>
      <c r="AU455" s="242" t="s">
        <v>89</v>
      </c>
      <c r="AV455" s="13" t="s">
        <v>89</v>
      </c>
      <c r="AW455" s="13" t="s">
        <v>42</v>
      </c>
      <c r="AX455" s="13" t="s">
        <v>79</v>
      </c>
      <c r="AY455" s="242" t="s">
        <v>185</v>
      </c>
    </row>
    <row r="456" spans="2:51" s="13" customFormat="1" ht="13.5">
      <c r="B456" s="231"/>
      <c r="C456" s="232"/>
      <c r="D456" s="217" t="s">
        <v>196</v>
      </c>
      <c r="E456" s="243" t="s">
        <v>35</v>
      </c>
      <c r="F456" s="244" t="s">
        <v>535</v>
      </c>
      <c r="G456" s="232"/>
      <c r="H456" s="245">
        <v>-5.3</v>
      </c>
      <c r="I456" s="237"/>
      <c r="J456" s="232"/>
      <c r="K456" s="232"/>
      <c r="L456" s="238"/>
      <c r="M456" s="239"/>
      <c r="N456" s="240"/>
      <c r="O456" s="240"/>
      <c r="P456" s="240"/>
      <c r="Q456" s="240"/>
      <c r="R456" s="240"/>
      <c r="S456" s="240"/>
      <c r="T456" s="241"/>
      <c r="AT456" s="242" t="s">
        <v>196</v>
      </c>
      <c r="AU456" s="242" t="s">
        <v>89</v>
      </c>
      <c r="AV456" s="13" t="s">
        <v>89</v>
      </c>
      <c r="AW456" s="13" t="s">
        <v>42</v>
      </c>
      <c r="AX456" s="13" t="s">
        <v>79</v>
      </c>
      <c r="AY456" s="242" t="s">
        <v>185</v>
      </c>
    </row>
    <row r="457" spans="2:51" s="13" customFormat="1" ht="13.5">
      <c r="B457" s="231"/>
      <c r="C457" s="232"/>
      <c r="D457" s="217" t="s">
        <v>196</v>
      </c>
      <c r="E457" s="243" t="s">
        <v>35</v>
      </c>
      <c r="F457" s="244" t="s">
        <v>536</v>
      </c>
      <c r="G457" s="232"/>
      <c r="H457" s="245">
        <v>-3.75</v>
      </c>
      <c r="I457" s="237"/>
      <c r="J457" s="232"/>
      <c r="K457" s="232"/>
      <c r="L457" s="238"/>
      <c r="M457" s="239"/>
      <c r="N457" s="240"/>
      <c r="O457" s="240"/>
      <c r="P457" s="240"/>
      <c r="Q457" s="240"/>
      <c r="R457" s="240"/>
      <c r="S457" s="240"/>
      <c r="T457" s="241"/>
      <c r="AT457" s="242" t="s">
        <v>196</v>
      </c>
      <c r="AU457" s="242" t="s">
        <v>89</v>
      </c>
      <c r="AV457" s="13" t="s">
        <v>89</v>
      </c>
      <c r="AW457" s="13" t="s">
        <v>42</v>
      </c>
      <c r="AX457" s="13" t="s">
        <v>79</v>
      </c>
      <c r="AY457" s="242" t="s">
        <v>185</v>
      </c>
    </row>
    <row r="458" spans="2:51" s="13" customFormat="1" ht="13.5">
      <c r="B458" s="231"/>
      <c r="C458" s="232"/>
      <c r="D458" s="217" t="s">
        <v>196</v>
      </c>
      <c r="E458" s="243" t="s">
        <v>35</v>
      </c>
      <c r="F458" s="244" t="s">
        <v>537</v>
      </c>
      <c r="G458" s="232"/>
      <c r="H458" s="245">
        <v>-6.71</v>
      </c>
      <c r="I458" s="237"/>
      <c r="J458" s="232"/>
      <c r="K458" s="232"/>
      <c r="L458" s="238"/>
      <c r="M458" s="239"/>
      <c r="N458" s="240"/>
      <c r="O458" s="240"/>
      <c r="P458" s="240"/>
      <c r="Q458" s="240"/>
      <c r="R458" s="240"/>
      <c r="S458" s="240"/>
      <c r="T458" s="241"/>
      <c r="AT458" s="242" t="s">
        <v>196</v>
      </c>
      <c r="AU458" s="242" t="s">
        <v>89</v>
      </c>
      <c r="AV458" s="13" t="s">
        <v>89</v>
      </c>
      <c r="AW458" s="13" t="s">
        <v>42</v>
      </c>
      <c r="AX458" s="13" t="s">
        <v>79</v>
      </c>
      <c r="AY458" s="242" t="s">
        <v>185</v>
      </c>
    </row>
    <row r="459" spans="2:51" s="13" customFormat="1" ht="13.5">
      <c r="B459" s="231"/>
      <c r="C459" s="232"/>
      <c r="D459" s="217" t="s">
        <v>196</v>
      </c>
      <c r="E459" s="243" t="s">
        <v>35</v>
      </c>
      <c r="F459" s="244" t="s">
        <v>538</v>
      </c>
      <c r="G459" s="232"/>
      <c r="H459" s="245">
        <v>-6.4109999999999996</v>
      </c>
      <c r="I459" s="237"/>
      <c r="J459" s="232"/>
      <c r="K459" s="232"/>
      <c r="L459" s="238"/>
      <c r="M459" s="239"/>
      <c r="N459" s="240"/>
      <c r="O459" s="240"/>
      <c r="P459" s="240"/>
      <c r="Q459" s="240"/>
      <c r="R459" s="240"/>
      <c r="S459" s="240"/>
      <c r="T459" s="241"/>
      <c r="AT459" s="242" t="s">
        <v>196</v>
      </c>
      <c r="AU459" s="242" t="s">
        <v>89</v>
      </c>
      <c r="AV459" s="13" t="s">
        <v>89</v>
      </c>
      <c r="AW459" s="13" t="s">
        <v>42</v>
      </c>
      <c r="AX459" s="13" t="s">
        <v>79</v>
      </c>
      <c r="AY459" s="242" t="s">
        <v>185</v>
      </c>
    </row>
    <row r="460" spans="2:51" s="13" customFormat="1" ht="13.5">
      <c r="B460" s="231"/>
      <c r="C460" s="232"/>
      <c r="D460" s="217" t="s">
        <v>196</v>
      </c>
      <c r="E460" s="243" t="s">
        <v>35</v>
      </c>
      <c r="F460" s="244" t="s">
        <v>539</v>
      </c>
      <c r="G460" s="232"/>
      <c r="H460" s="245">
        <v>-7.95</v>
      </c>
      <c r="I460" s="237"/>
      <c r="J460" s="232"/>
      <c r="K460" s="232"/>
      <c r="L460" s="238"/>
      <c r="M460" s="239"/>
      <c r="N460" s="240"/>
      <c r="O460" s="240"/>
      <c r="P460" s="240"/>
      <c r="Q460" s="240"/>
      <c r="R460" s="240"/>
      <c r="S460" s="240"/>
      <c r="T460" s="241"/>
      <c r="AT460" s="242" t="s">
        <v>196</v>
      </c>
      <c r="AU460" s="242" t="s">
        <v>89</v>
      </c>
      <c r="AV460" s="13" t="s">
        <v>89</v>
      </c>
      <c r="AW460" s="13" t="s">
        <v>42</v>
      </c>
      <c r="AX460" s="13" t="s">
        <v>79</v>
      </c>
      <c r="AY460" s="242" t="s">
        <v>185</v>
      </c>
    </row>
    <row r="461" spans="2:51" s="13" customFormat="1" ht="13.5">
      <c r="B461" s="231"/>
      <c r="C461" s="232"/>
      <c r="D461" s="217" t="s">
        <v>196</v>
      </c>
      <c r="E461" s="243" t="s">
        <v>35</v>
      </c>
      <c r="F461" s="244" t="s">
        <v>540</v>
      </c>
      <c r="G461" s="232"/>
      <c r="H461" s="245">
        <v>-28.8</v>
      </c>
      <c r="I461" s="237"/>
      <c r="J461" s="232"/>
      <c r="K461" s="232"/>
      <c r="L461" s="238"/>
      <c r="M461" s="239"/>
      <c r="N461" s="240"/>
      <c r="O461" s="240"/>
      <c r="P461" s="240"/>
      <c r="Q461" s="240"/>
      <c r="R461" s="240"/>
      <c r="S461" s="240"/>
      <c r="T461" s="241"/>
      <c r="AT461" s="242" t="s">
        <v>196</v>
      </c>
      <c r="AU461" s="242" t="s">
        <v>89</v>
      </c>
      <c r="AV461" s="13" t="s">
        <v>89</v>
      </c>
      <c r="AW461" s="13" t="s">
        <v>42</v>
      </c>
      <c r="AX461" s="13" t="s">
        <v>79</v>
      </c>
      <c r="AY461" s="242" t="s">
        <v>185</v>
      </c>
    </row>
    <row r="462" spans="2:51" s="13" customFormat="1" ht="13.5">
      <c r="B462" s="231"/>
      <c r="C462" s="232"/>
      <c r="D462" s="217" t="s">
        <v>196</v>
      </c>
      <c r="E462" s="243" t="s">
        <v>35</v>
      </c>
      <c r="F462" s="244" t="s">
        <v>541</v>
      </c>
      <c r="G462" s="232"/>
      <c r="H462" s="245">
        <v>-40.32</v>
      </c>
      <c r="I462" s="237"/>
      <c r="J462" s="232"/>
      <c r="K462" s="232"/>
      <c r="L462" s="238"/>
      <c r="M462" s="239"/>
      <c r="N462" s="240"/>
      <c r="O462" s="240"/>
      <c r="P462" s="240"/>
      <c r="Q462" s="240"/>
      <c r="R462" s="240"/>
      <c r="S462" s="240"/>
      <c r="T462" s="241"/>
      <c r="AT462" s="242" t="s">
        <v>196</v>
      </c>
      <c r="AU462" s="242" t="s">
        <v>89</v>
      </c>
      <c r="AV462" s="13" t="s">
        <v>89</v>
      </c>
      <c r="AW462" s="13" t="s">
        <v>42</v>
      </c>
      <c r="AX462" s="13" t="s">
        <v>79</v>
      </c>
      <c r="AY462" s="242" t="s">
        <v>185</v>
      </c>
    </row>
    <row r="463" spans="2:51" s="15" customFormat="1" ht="13.5">
      <c r="B463" s="270"/>
      <c r="C463" s="271"/>
      <c r="D463" s="217" t="s">
        <v>196</v>
      </c>
      <c r="E463" s="272" t="s">
        <v>35</v>
      </c>
      <c r="F463" s="273" t="s">
        <v>295</v>
      </c>
      <c r="G463" s="271"/>
      <c r="H463" s="274">
        <v>226.79900000000001</v>
      </c>
      <c r="I463" s="275"/>
      <c r="J463" s="271"/>
      <c r="K463" s="271"/>
      <c r="L463" s="276"/>
      <c r="M463" s="277"/>
      <c r="N463" s="278"/>
      <c r="O463" s="278"/>
      <c r="P463" s="278"/>
      <c r="Q463" s="278"/>
      <c r="R463" s="278"/>
      <c r="S463" s="278"/>
      <c r="T463" s="279"/>
      <c r="AT463" s="280" t="s">
        <v>196</v>
      </c>
      <c r="AU463" s="280" t="s">
        <v>89</v>
      </c>
      <c r="AV463" s="15" t="s">
        <v>105</v>
      </c>
      <c r="AW463" s="15" t="s">
        <v>42</v>
      </c>
      <c r="AX463" s="15" t="s">
        <v>79</v>
      </c>
      <c r="AY463" s="280" t="s">
        <v>185</v>
      </c>
    </row>
    <row r="464" spans="2:51" s="14" customFormat="1" ht="13.5">
      <c r="B464" s="246"/>
      <c r="C464" s="247"/>
      <c r="D464" s="233" t="s">
        <v>196</v>
      </c>
      <c r="E464" s="248" t="s">
        <v>35</v>
      </c>
      <c r="F464" s="249" t="s">
        <v>208</v>
      </c>
      <c r="G464" s="247"/>
      <c r="H464" s="250">
        <v>429.88400000000001</v>
      </c>
      <c r="I464" s="251"/>
      <c r="J464" s="247"/>
      <c r="K464" s="247"/>
      <c r="L464" s="252"/>
      <c r="M464" s="253"/>
      <c r="N464" s="254"/>
      <c r="O464" s="254"/>
      <c r="P464" s="254"/>
      <c r="Q464" s="254"/>
      <c r="R464" s="254"/>
      <c r="S464" s="254"/>
      <c r="T464" s="255"/>
      <c r="AT464" s="256" t="s">
        <v>196</v>
      </c>
      <c r="AU464" s="256" t="s">
        <v>89</v>
      </c>
      <c r="AV464" s="14" t="s">
        <v>192</v>
      </c>
      <c r="AW464" s="14" t="s">
        <v>42</v>
      </c>
      <c r="AX464" s="14" t="s">
        <v>24</v>
      </c>
      <c r="AY464" s="256" t="s">
        <v>185</v>
      </c>
    </row>
    <row r="465" spans="2:65" s="1" customFormat="1" ht="31.5" customHeight="1">
      <c r="B465" s="44"/>
      <c r="C465" s="205" t="s">
        <v>542</v>
      </c>
      <c r="D465" s="205" t="s">
        <v>187</v>
      </c>
      <c r="E465" s="206" t="s">
        <v>543</v>
      </c>
      <c r="F465" s="207" t="s">
        <v>544</v>
      </c>
      <c r="G465" s="208" t="s">
        <v>239</v>
      </c>
      <c r="H465" s="209">
        <v>124.331</v>
      </c>
      <c r="I465" s="210"/>
      <c r="J465" s="211">
        <f>ROUND(I465*H465,2)</f>
        <v>0</v>
      </c>
      <c r="K465" s="207" t="s">
        <v>191</v>
      </c>
      <c r="L465" s="64"/>
      <c r="M465" s="212" t="s">
        <v>35</v>
      </c>
      <c r="N465" s="213" t="s">
        <v>50</v>
      </c>
      <c r="O465" s="45"/>
      <c r="P465" s="214">
        <f>O465*H465</f>
        <v>0</v>
      </c>
      <c r="Q465" s="214">
        <v>2.63E-4</v>
      </c>
      <c r="R465" s="214">
        <f>Q465*H465</f>
        <v>3.2699052999999999E-2</v>
      </c>
      <c r="S465" s="214">
        <v>0</v>
      </c>
      <c r="T465" s="215">
        <f>S465*H465</f>
        <v>0</v>
      </c>
      <c r="AR465" s="26" t="s">
        <v>192</v>
      </c>
      <c r="AT465" s="26" t="s">
        <v>187</v>
      </c>
      <c r="AU465" s="26" t="s">
        <v>89</v>
      </c>
      <c r="AY465" s="26" t="s">
        <v>185</v>
      </c>
      <c r="BE465" s="216">
        <f>IF(N465="základní",J465,0)</f>
        <v>0</v>
      </c>
      <c r="BF465" s="216">
        <f>IF(N465="snížená",J465,0)</f>
        <v>0</v>
      </c>
      <c r="BG465" s="216">
        <f>IF(N465="zákl. přenesená",J465,0)</f>
        <v>0</v>
      </c>
      <c r="BH465" s="216">
        <f>IF(N465="sníž. přenesená",J465,0)</f>
        <v>0</v>
      </c>
      <c r="BI465" s="216">
        <f>IF(N465="nulová",J465,0)</f>
        <v>0</v>
      </c>
      <c r="BJ465" s="26" t="s">
        <v>24</v>
      </c>
      <c r="BK465" s="216">
        <f>ROUND(I465*H465,2)</f>
        <v>0</v>
      </c>
      <c r="BL465" s="26" t="s">
        <v>192</v>
      </c>
      <c r="BM465" s="26" t="s">
        <v>545</v>
      </c>
    </row>
    <row r="466" spans="2:65" s="12" customFormat="1" ht="13.5">
      <c r="B466" s="220"/>
      <c r="C466" s="221"/>
      <c r="D466" s="217" t="s">
        <v>196</v>
      </c>
      <c r="E466" s="222" t="s">
        <v>35</v>
      </c>
      <c r="F466" s="223" t="s">
        <v>546</v>
      </c>
      <c r="G466" s="221"/>
      <c r="H466" s="224" t="s">
        <v>35</v>
      </c>
      <c r="I466" s="225"/>
      <c r="J466" s="221"/>
      <c r="K466" s="221"/>
      <c r="L466" s="226"/>
      <c r="M466" s="227"/>
      <c r="N466" s="228"/>
      <c r="O466" s="228"/>
      <c r="P466" s="228"/>
      <c r="Q466" s="228"/>
      <c r="R466" s="228"/>
      <c r="S466" s="228"/>
      <c r="T466" s="229"/>
      <c r="AT466" s="230" t="s">
        <v>196</v>
      </c>
      <c r="AU466" s="230" t="s">
        <v>89</v>
      </c>
      <c r="AV466" s="12" t="s">
        <v>24</v>
      </c>
      <c r="AW466" s="12" t="s">
        <v>42</v>
      </c>
      <c r="AX466" s="12" t="s">
        <v>79</v>
      </c>
      <c r="AY466" s="230" t="s">
        <v>185</v>
      </c>
    </row>
    <row r="467" spans="2:65" s="13" customFormat="1" ht="13.5">
      <c r="B467" s="231"/>
      <c r="C467" s="232"/>
      <c r="D467" s="217" t="s">
        <v>196</v>
      </c>
      <c r="E467" s="243" t="s">
        <v>35</v>
      </c>
      <c r="F467" s="244" t="s">
        <v>547</v>
      </c>
      <c r="G467" s="232"/>
      <c r="H467" s="245">
        <v>3.3</v>
      </c>
      <c r="I467" s="237"/>
      <c r="J467" s="232"/>
      <c r="K467" s="232"/>
      <c r="L467" s="238"/>
      <c r="M467" s="239"/>
      <c r="N467" s="240"/>
      <c r="O467" s="240"/>
      <c r="P467" s="240"/>
      <c r="Q467" s="240"/>
      <c r="R467" s="240"/>
      <c r="S467" s="240"/>
      <c r="T467" s="241"/>
      <c r="AT467" s="242" t="s">
        <v>196</v>
      </c>
      <c r="AU467" s="242" t="s">
        <v>89</v>
      </c>
      <c r="AV467" s="13" t="s">
        <v>89</v>
      </c>
      <c r="AW467" s="13" t="s">
        <v>42</v>
      </c>
      <c r="AX467" s="13" t="s">
        <v>79</v>
      </c>
      <c r="AY467" s="242" t="s">
        <v>185</v>
      </c>
    </row>
    <row r="468" spans="2:65" s="13" customFormat="1" ht="13.5">
      <c r="B468" s="231"/>
      <c r="C468" s="232"/>
      <c r="D468" s="217" t="s">
        <v>196</v>
      </c>
      <c r="E468" s="243" t="s">
        <v>35</v>
      </c>
      <c r="F468" s="244" t="s">
        <v>548</v>
      </c>
      <c r="G468" s="232"/>
      <c r="H468" s="245">
        <v>13.8</v>
      </c>
      <c r="I468" s="237"/>
      <c r="J468" s="232"/>
      <c r="K468" s="232"/>
      <c r="L468" s="238"/>
      <c r="M468" s="239"/>
      <c r="N468" s="240"/>
      <c r="O468" s="240"/>
      <c r="P468" s="240"/>
      <c r="Q468" s="240"/>
      <c r="R468" s="240"/>
      <c r="S468" s="240"/>
      <c r="T468" s="241"/>
      <c r="AT468" s="242" t="s">
        <v>196</v>
      </c>
      <c r="AU468" s="242" t="s">
        <v>89</v>
      </c>
      <c r="AV468" s="13" t="s">
        <v>89</v>
      </c>
      <c r="AW468" s="13" t="s">
        <v>42</v>
      </c>
      <c r="AX468" s="13" t="s">
        <v>79</v>
      </c>
      <c r="AY468" s="242" t="s">
        <v>185</v>
      </c>
    </row>
    <row r="469" spans="2:65" s="13" customFormat="1" ht="13.5">
      <c r="B469" s="231"/>
      <c r="C469" s="232"/>
      <c r="D469" s="217" t="s">
        <v>196</v>
      </c>
      <c r="E469" s="243" t="s">
        <v>35</v>
      </c>
      <c r="F469" s="244" t="s">
        <v>549</v>
      </c>
      <c r="G469" s="232"/>
      <c r="H469" s="245">
        <v>3.9</v>
      </c>
      <c r="I469" s="237"/>
      <c r="J469" s="232"/>
      <c r="K469" s="232"/>
      <c r="L469" s="238"/>
      <c r="M469" s="239"/>
      <c r="N469" s="240"/>
      <c r="O469" s="240"/>
      <c r="P469" s="240"/>
      <c r="Q469" s="240"/>
      <c r="R469" s="240"/>
      <c r="S469" s="240"/>
      <c r="T469" s="241"/>
      <c r="AT469" s="242" t="s">
        <v>196</v>
      </c>
      <c r="AU469" s="242" t="s">
        <v>89</v>
      </c>
      <c r="AV469" s="13" t="s">
        <v>89</v>
      </c>
      <c r="AW469" s="13" t="s">
        <v>42</v>
      </c>
      <c r="AX469" s="13" t="s">
        <v>79</v>
      </c>
      <c r="AY469" s="242" t="s">
        <v>185</v>
      </c>
    </row>
    <row r="470" spans="2:65" s="13" customFormat="1" ht="13.5">
      <c r="B470" s="231"/>
      <c r="C470" s="232"/>
      <c r="D470" s="217" t="s">
        <v>196</v>
      </c>
      <c r="E470" s="243" t="s">
        <v>35</v>
      </c>
      <c r="F470" s="244" t="s">
        <v>550</v>
      </c>
      <c r="G470" s="232"/>
      <c r="H470" s="245">
        <v>3.6</v>
      </c>
      <c r="I470" s="237"/>
      <c r="J470" s="232"/>
      <c r="K470" s="232"/>
      <c r="L470" s="238"/>
      <c r="M470" s="239"/>
      <c r="N470" s="240"/>
      <c r="O470" s="240"/>
      <c r="P470" s="240"/>
      <c r="Q470" s="240"/>
      <c r="R470" s="240"/>
      <c r="S470" s="240"/>
      <c r="T470" s="241"/>
      <c r="AT470" s="242" t="s">
        <v>196</v>
      </c>
      <c r="AU470" s="242" t="s">
        <v>89</v>
      </c>
      <c r="AV470" s="13" t="s">
        <v>89</v>
      </c>
      <c r="AW470" s="13" t="s">
        <v>42</v>
      </c>
      <c r="AX470" s="13" t="s">
        <v>79</v>
      </c>
      <c r="AY470" s="242" t="s">
        <v>185</v>
      </c>
    </row>
    <row r="471" spans="2:65" s="13" customFormat="1" ht="13.5">
      <c r="B471" s="231"/>
      <c r="C471" s="232"/>
      <c r="D471" s="217" t="s">
        <v>196</v>
      </c>
      <c r="E471" s="243" t="s">
        <v>35</v>
      </c>
      <c r="F471" s="244" t="s">
        <v>551</v>
      </c>
      <c r="G471" s="232"/>
      <c r="H471" s="245">
        <v>10.8</v>
      </c>
      <c r="I471" s="237"/>
      <c r="J471" s="232"/>
      <c r="K471" s="232"/>
      <c r="L471" s="238"/>
      <c r="M471" s="239"/>
      <c r="N471" s="240"/>
      <c r="O471" s="240"/>
      <c r="P471" s="240"/>
      <c r="Q471" s="240"/>
      <c r="R471" s="240"/>
      <c r="S471" s="240"/>
      <c r="T471" s="241"/>
      <c r="AT471" s="242" t="s">
        <v>196</v>
      </c>
      <c r="AU471" s="242" t="s">
        <v>89</v>
      </c>
      <c r="AV471" s="13" t="s">
        <v>89</v>
      </c>
      <c r="AW471" s="13" t="s">
        <v>42</v>
      </c>
      <c r="AX471" s="13" t="s">
        <v>79</v>
      </c>
      <c r="AY471" s="242" t="s">
        <v>185</v>
      </c>
    </row>
    <row r="472" spans="2:65" s="13" customFormat="1" ht="13.5">
      <c r="B472" s="231"/>
      <c r="C472" s="232"/>
      <c r="D472" s="217" t="s">
        <v>196</v>
      </c>
      <c r="E472" s="243" t="s">
        <v>35</v>
      </c>
      <c r="F472" s="244" t="s">
        <v>552</v>
      </c>
      <c r="G472" s="232"/>
      <c r="H472" s="245">
        <v>3.6</v>
      </c>
      <c r="I472" s="237"/>
      <c r="J472" s="232"/>
      <c r="K472" s="232"/>
      <c r="L472" s="238"/>
      <c r="M472" s="239"/>
      <c r="N472" s="240"/>
      <c r="O472" s="240"/>
      <c r="P472" s="240"/>
      <c r="Q472" s="240"/>
      <c r="R472" s="240"/>
      <c r="S472" s="240"/>
      <c r="T472" s="241"/>
      <c r="AT472" s="242" t="s">
        <v>196</v>
      </c>
      <c r="AU472" s="242" t="s">
        <v>89</v>
      </c>
      <c r="AV472" s="13" t="s">
        <v>89</v>
      </c>
      <c r="AW472" s="13" t="s">
        <v>42</v>
      </c>
      <c r="AX472" s="13" t="s">
        <v>79</v>
      </c>
      <c r="AY472" s="242" t="s">
        <v>185</v>
      </c>
    </row>
    <row r="473" spans="2:65" s="13" customFormat="1" ht="13.5">
      <c r="B473" s="231"/>
      <c r="C473" s="232"/>
      <c r="D473" s="217" t="s">
        <v>196</v>
      </c>
      <c r="E473" s="243" t="s">
        <v>35</v>
      </c>
      <c r="F473" s="244" t="s">
        <v>553</v>
      </c>
      <c r="G473" s="232"/>
      <c r="H473" s="245">
        <v>1.2</v>
      </c>
      <c r="I473" s="237"/>
      <c r="J473" s="232"/>
      <c r="K473" s="232"/>
      <c r="L473" s="238"/>
      <c r="M473" s="239"/>
      <c r="N473" s="240"/>
      <c r="O473" s="240"/>
      <c r="P473" s="240"/>
      <c r="Q473" s="240"/>
      <c r="R473" s="240"/>
      <c r="S473" s="240"/>
      <c r="T473" s="241"/>
      <c r="AT473" s="242" t="s">
        <v>196</v>
      </c>
      <c r="AU473" s="242" t="s">
        <v>89</v>
      </c>
      <c r="AV473" s="13" t="s">
        <v>89</v>
      </c>
      <c r="AW473" s="13" t="s">
        <v>42</v>
      </c>
      <c r="AX473" s="13" t="s">
        <v>79</v>
      </c>
      <c r="AY473" s="242" t="s">
        <v>185</v>
      </c>
    </row>
    <row r="474" spans="2:65" s="13" customFormat="1" ht="13.5">
      <c r="B474" s="231"/>
      <c r="C474" s="232"/>
      <c r="D474" s="217" t="s">
        <v>196</v>
      </c>
      <c r="E474" s="243" t="s">
        <v>35</v>
      </c>
      <c r="F474" s="244" t="s">
        <v>554</v>
      </c>
      <c r="G474" s="232"/>
      <c r="H474" s="245">
        <v>2.7</v>
      </c>
      <c r="I474" s="237"/>
      <c r="J474" s="232"/>
      <c r="K474" s="232"/>
      <c r="L474" s="238"/>
      <c r="M474" s="239"/>
      <c r="N474" s="240"/>
      <c r="O474" s="240"/>
      <c r="P474" s="240"/>
      <c r="Q474" s="240"/>
      <c r="R474" s="240"/>
      <c r="S474" s="240"/>
      <c r="T474" s="241"/>
      <c r="AT474" s="242" t="s">
        <v>196</v>
      </c>
      <c r="AU474" s="242" t="s">
        <v>89</v>
      </c>
      <c r="AV474" s="13" t="s">
        <v>89</v>
      </c>
      <c r="AW474" s="13" t="s">
        <v>42</v>
      </c>
      <c r="AX474" s="13" t="s">
        <v>79</v>
      </c>
      <c r="AY474" s="242" t="s">
        <v>185</v>
      </c>
    </row>
    <row r="475" spans="2:65" s="13" customFormat="1" ht="13.5">
      <c r="B475" s="231"/>
      <c r="C475" s="232"/>
      <c r="D475" s="217" t="s">
        <v>196</v>
      </c>
      <c r="E475" s="243" t="s">
        <v>35</v>
      </c>
      <c r="F475" s="244" t="s">
        <v>555</v>
      </c>
      <c r="G475" s="232"/>
      <c r="H475" s="245">
        <v>4.5</v>
      </c>
      <c r="I475" s="237"/>
      <c r="J475" s="232"/>
      <c r="K475" s="232"/>
      <c r="L475" s="238"/>
      <c r="M475" s="239"/>
      <c r="N475" s="240"/>
      <c r="O475" s="240"/>
      <c r="P475" s="240"/>
      <c r="Q475" s="240"/>
      <c r="R475" s="240"/>
      <c r="S475" s="240"/>
      <c r="T475" s="241"/>
      <c r="AT475" s="242" t="s">
        <v>196</v>
      </c>
      <c r="AU475" s="242" t="s">
        <v>89</v>
      </c>
      <c r="AV475" s="13" t="s">
        <v>89</v>
      </c>
      <c r="AW475" s="13" t="s">
        <v>42</v>
      </c>
      <c r="AX475" s="13" t="s">
        <v>79</v>
      </c>
      <c r="AY475" s="242" t="s">
        <v>185</v>
      </c>
    </row>
    <row r="476" spans="2:65" s="13" customFormat="1" ht="13.5">
      <c r="B476" s="231"/>
      <c r="C476" s="232"/>
      <c r="D476" s="217" t="s">
        <v>196</v>
      </c>
      <c r="E476" s="243" t="s">
        <v>35</v>
      </c>
      <c r="F476" s="244" t="s">
        <v>556</v>
      </c>
      <c r="G476" s="232"/>
      <c r="H476" s="245">
        <v>3.9</v>
      </c>
      <c r="I476" s="237"/>
      <c r="J476" s="232"/>
      <c r="K476" s="232"/>
      <c r="L476" s="238"/>
      <c r="M476" s="239"/>
      <c r="N476" s="240"/>
      <c r="O476" s="240"/>
      <c r="P476" s="240"/>
      <c r="Q476" s="240"/>
      <c r="R476" s="240"/>
      <c r="S476" s="240"/>
      <c r="T476" s="241"/>
      <c r="AT476" s="242" t="s">
        <v>196</v>
      </c>
      <c r="AU476" s="242" t="s">
        <v>89</v>
      </c>
      <c r="AV476" s="13" t="s">
        <v>89</v>
      </c>
      <c r="AW476" s="13" t="s">
        <v>42</v>
      </c>
      <c r="AX476" s="13" t="s">
        <v>79</v>
      </c>
      <c r="AY476" s="242" t="s">
        <v>185</v>
      </c>
    </row>
    <row r="477" spans="2:65" s="15" customFormat="1" ht="13.5">
      <c r="B477" s="270"/>
      <c r="C477" s="271"/>
      <c r="D477" s="217" t="s">
        <v>196</v>
      </c>
      <c r="E477" s="272" t="s">
        <v>35</v>
      </c>
      <c r="F477" s="273" t="s">
        <v>295</v>
      </c>
      <c r="G477" s="271"/>
      <c r="H477" s="274">
        <v>51.3</v>
      </c>
      <c r="I477" s="275"/>
      <c r="J477" s="271"/>
      <c r="K477" s="271"/>
      <c r="L477" s="276"/>
      <c r="M477" s="277"/>
      <c r="N477" s="278"/>
      <c r="O477" s="278"/>
      <c r="P477" s="278"/>
      <c r="Q477" s="278"/>
      <c r="R477" s="278"/>
      <c r="S477" s="278"/>
      <c r="T477" s="279"/>
      <c r="AT477" s="280" t="s">
        <v>196</v>
      </c>
      <c r="AU477" s="280" t="s">
        <v>89</v>
      </c>
      <c r="AV477" s="15" t="s">
        <v>105</v>
      </c>
      <c r="AW477" s="15" t="s">
        <v>42</v>
      </c>
      <c r="AX477" s="15" t="s">
        <v>79</v>
      </c>
      <c r="AY477" s="280" t="s">
        <v>185</v>
      </c>
    </row>
    <row r="478" spans="2:65" s="12" customFormat="1" ht="13.5">
      <c r="B478" s="220"/>
      <c r="C478" s="221"/>
      <c r="D478" s="217" t="s">
        <v>196</v>
      </c>
      <c r="E478" s="222" t="s">
        <v>35</v>
      </c>
      <c r="F478" s="223" t="s">
        <v>314</v>
      </c>
      <c r="G478" s="221"/>
      <c r="H478" s="224" t="s">
        <v>35</v>
      </c>
      <c r="I478" s="225"/>
      <c r="J478" s="221"/>
      <c r="K478" s="221"/>
      <c r="L478" s="226"/>
      <c r="M478" s="227"/>
      <c r="N478" s="228"/>
      <c r="O478" s="228"/>
      <c r="P478" s="228"/>
      <c r="Q478" s="228"/>
      <c r="R478" s="228"/>
      <c r="S478" s="228"/>
      <c r="T478" s="229"/>
      <c r="AT478" s="230" t="s">
        <v>196</v>
      </c>
      <c r="AU478" s="230" t="s">
        <v>89</v>
      </c>
      <c r="AV478" s="12" t="s">
        <v>24</v>
      </c>
      <c r="AW478" s="12" t="s">
        <v>42</v>
      </c>
      <c r="AX478" s="12" t="s">
        <v>79</v>
      </c>
      <c r="AY478" s="230" t="s">
        <v>185</v>
      </c>
    </row>
    <row r="479" spans="2:65" s="13" customFormat="1" ht="13.5">
      <c r="B479" s="231"/>
      <c r="C479" s="232"/>
      <c r="D479" s="217" t="s">
        <v>196</v>
      </c>
      <c r="E479" s="243" t="s">
        <v>35</v>
      </c>
      <c r="F479" s="244" t="s">
        <v>557</v>
      </c>
      <c r="G479" s="232"/>
      <c r="H479" s="245">
        <v>3.6850000000000001</v>
      </c>
      <c r="I479" s="237"/>
      <c r="J479" s="232"/>
      <c r="K479" s="232"/>
      <c r="L479" s="238"/>
      <c r="M479" s="239"/>
      <c r="N479" s="240"/>
      <c r="O479" s="240"/>
      <c r="P479" s="240"/>
      <c r="Q479" s="240"/>
      <c r="R479" s="240"/>
      <c r="S479" s="240"/>
      <c r="T479" s="241"/>
      <c r="AT479" s="242" t="s">
        <v>196</v>
      </c>
      <c r="AU479" s="242" t="s">
        <v>89</v>
      </c>
      <c r="AV479" s="13" t="s">
        <v>89</v>
      </c>
      <c r="AW479" s="13" t="s">
        <v>42</v>
      </c>
      <c r="AX479" s="13" t="s">
        <v>79</v>
      </c>
      <c r="AY479" s="242" t="s">
        <v>185</v>
      </c>
    </row>
    <row r="480" spans="2:65" s="13" customFormat="1" ht="13.5">
      <c r="B480" s="231"/>
      <c r="C480" s="232"/>
      <c r="D480" s="217" t="s">
        <v>196</v>
      </c>
      <c r="E480" s="243" t="s">
        <v>35</v>
      </c>
      <c r="F480" s="244" t="s">
        <v>558</v>
      </c>
      <c r="G480" s="232"/>
      <c r="H480" s="245">
        <v>21.774999999999999</v>
      </c>
      <c r="I480" s="237"/>
      <c r="J480" s="232"/>
      <c r="K480" s="232"/>
      <c r="L480" s="238"/>
      <c r="M480" s="239"/>
      <c r="N480" s="240"/>
      <c r="O480" s="240"/>
      <c r="P480" s="240"/>
      <c r="Q480" s="240"/>
      <c r="R480" s="240"/>
      <c r="S480" s="240"/>
      <c r="T480" s="241"/>
      <c r="AT480" s="242" t="s">
        <v>196</v>
      </c>
      <c r="AU480" s="242" t="s">
        <v>89</v>
      </c>
      <c r="AV480" s="13" t="s">
        <v>89</v>
      </c>
      <c r="AW480" s="13" t="s">
        <v>42</v>
      </c>
      <c r="AX480" s="13" t="s">
        <v>79</v>
      </c>
      <c r="AY480" s="242" t="s">
        <v>185</v>
      </c>
    </row>
    <row r="481" spans="2:65" s="13" customFormat="1" ht="13.5">
      <c r="B481" s="231"/>
      <c r="C481" s="232"/>
      <c r="D481" s="217" t="s">
        <v>196</v>
      </c>
      <c r="E481" s="243" t="s">
        <v>35</v>
      </c>
      <c r="F481" s="244" t="s">
        <v>559</v>
      </c>
      <c r="G481" s="232"/>
      <c r="H481" s="245">
        <v>4.0199999999999996</v>
      </c>
      <c r="I481" s="237"/>
      <c r="J481" s="232"/>
      <c r="K481" s="232"/>
      <c r="L481" s="238"/>
      <c r="M481" s="239"/>
      <c r="N481" s="240"/>
      <c r="O481" s="240"/>
      <c r="P481" s="240"/>
      <c r="Q481" s="240"/>
      <c r="R481" s="240"/>
      <c r="S481" s="240"/>
      <c r="T481" s="241"/>
      <c r="AT481" s="242" t="s">
        <v>196</v>
      </c>
      <c r="AU481" s="242" t="s">
        <v>89</v>
      </c>
      <c r="AV481" s="13" t="s">
        <v>89</v>
      </c>
      <c r="AW481" s="13" t="s">
        <v>42</v>
      </c>
      <c r="AX481" s="13" t="s">
        <v>79</v>
      </c>
      <c r="AY481" s="242" t="s">
        <v>185</v>
      </c>
    </row>
    <row r="482" spans="2:65" s="13" customFormat="1" ht="13.5">
      <c r="B482" s="231"/>
      <c r="C482" s="232"/>
      <c r="D482" s="217" t="s">
        <v>196</v>
      </c>
      <c r="E482" s="243" t="s">
        <v>35</v>
      </c>
      <c r="F482" s="244" t="s">
        <v>560</v>
      </c>
      <c r="G482" s="232"/>
      <c r="H482" s="245">
        <v>7.7050000000000001</v>
      </c>
      <c r="I482" s="237"/>
      <c r="J482" s="232"/>
      <c r="K482" s="232"/>
      <c r="L482" s="238"/>
      <c r="M482" s="239"/>
      <c r="N482" s="240"/>
      <c r="O482" s="240"/>
      <c r="P482" s="240"/>
      <c r="Q482" s="240"/>
      <c r="R482" s="240"/>
      <c r="S482" s="240"/>
      <c r="T482" s="241"/>
      <c r="AT482" s="242" t="s">
        <v>196</v>
      </c>
      <c r="AU482" s="242" t="s">
        <v>89</v>
      </c>
      <c r="AV482" s="13" t="s">
        <v>89</v>
      </c>
      <c r="AW482" s="13" t="s">
        <v>42</v>
      </c>
      <c r="AX482" s="13" t="s">
        <v>79</v>
      </c>
      <c r="AY482" s="242" t="s">
        <v>185</v>
      </c>
    </row>
    <row r="483" spans="2:65" s="13" customFormat="1" ht="13.5">
      <c r="B483" s="231"/>
      <c r="C483" s="232"/>
      <c r="D483" s="217" t="s">
        <v>196</v>
      </c>
      <c r="E483" s="243" t="s">
        <v>35</v>
      </c>
      <c r="F483" s="244" t="s">
        <v>561</v>
      </c>
      <c r="G483" s="232"/>
      <c r="H483" s="245">
        <v>21.44</v>
      </c>
      <c r="I483" s="237"/>
      <c r="J483" s="232"/>
      <c r="K483" s="232"/>
      <c r="L483" s="238"/>
      <c r="M483" s="239"/>
      <c r="N483" s="240"/>
      <c r="O483" s="240"/>
      <c r="P483" s="240"/>
      <c r="Q483" s="240"/>
      <c r="R483" s="240"/>
      <c r="S483" s="240"/>
      <c r="T483" s="241"/>
      <c r="AT483" s="242" t="s">
        <v>196</v>
      </c>
      <c r="AU483" s="242" t="s">
        <v>89</v>
      </c>
      <c r="AV483" s="13" t="s">
        <v>89</v>
      </c>
      <c r="AW483" s="13" t="s">
        <v>42</v>
      </c>
      <c r="AX483" s="13" t="s">
        <v>79</v>
      </c>
      <c r="AY483" s="242" t="s">
        <v>185</v>
      </c>
    </row>
    <row r="484" spans="2:65" s="13" customFormat="1" ht="13.5">
      <c r="B484" s="231"/>
      <c r="C484" s="232"/>
      <c r="D484" s="217" t="s">
        <v>196</v>
      </c>
      <c r="E484" s="243" t="s">
        <v>35</v>
      </c>
      <c r="F484" s="244" t="s">
        <v>562</v>
      </c>
      <c r="G484" s="232"/>
      <c r="H484" s="245">
        <v>2.68</v>
      </c>
      <c r="I484" s="237"/>
      <c r="J484" s="232"/>
      <c r="K484" s="232"/>
      <c r="L484" s="238"/>
      <c r="M484" s="239"/>
      <c r="N484" s="240"/>
      <c r="O484" s="240"/>
      <c r="P484" s="240"/>
      <c r="Q484" s="240"/>
      <c r="R484" s="240"/>
      <c r="S484" s="240"/>
      <c r="T484" s="241"/>
      <c r="AT484" s="242" t="s">
        <v>196</v>
      </c>
      <c r="AU484" s="242" t="s">
        <v>89</v>
      </c>
      <c r="AV484" s="13" t="s">
        <v>89</v>
      </c>
      <c r="AW484" s="13" t="s">
        <v>42</v>
      </c>
      <c r="AX484" s="13" t="s">
        <v>79</v>
      </c>
      <c r="AY484" s="242" t="s">
        <v>185</v>
      </c>
    </row>
    <row r="485" spans="2:65" s="13" customFormat="1" ht="13.5">
      <c r="B485" s="231"/>
      <c r="C485" s="232"/>
      <c r="D485" s="217" t="s">
        <v>196</v>
      </c>
      <c r="E485" s="243" t="s">
        <v>35</v>
      </c>
      <c r="F485" s="244" t="s">
        <v>563</v>
      </c>
      <c r="G485" s="232"/>
      <c r="H485" s="245">
        <v>1.508</v>
      </c>
      <c r="I485" s="237"/>
      <c r="J485" s="232"/>
      <c r="K485" s="232"/>
      <c r="L485" s="238"/>
      <c r="M485" s="239"/>
      <c r="N485" s="240"/>
      <c r="O485" s="240"/>
      <c r="P485" s="240"/>
      <c r="Q485" s="240"/>
      <c r="R485" s="240"/>
      <c r="S485" s="240"/>
      <c r="T485" s="241"/>
      <c r="AT485" s="242" t="s">
        <v>196</v>
      </c>
      <c r="AU485" s="242" t="s">
        <v>89</v>
      </c>
      <c r="AV485" s="13" t="s">
        <v>89</v>
      </c>
      <c r="AW485" s="13" t="s">
        <v>42</v>
      </c>
      <c r="AX485" s="13" t="s">
        <v>79</v>
      </c>
      <c r="AY485" s="242" t="s">
        <v>185</v>
      </c>
    </row>
    <row r="486" spans="2:65" s="13" customFormat="1" ht="13.5">
      <c r="B486" s="231"/>
      <c r="C486" s="232"/>
      <c r="D486" s="217" t="s">
        <v>196</v>
      </c>
      <c r="E486" s="243" t="s">
        <v>35</v>
      </c>
      <c r="F486" s="244" t="s">
        <v>564</v>
      </c>
      <c r="G486" s="232"/>
      <c r="H486" s="245">
        <v>2.8479999999999999</v>
      </c>
      <c r="I486" s="237"/>
      <c r="J486" s="232"/>
      <c r="K486" s="232"/>
      <c r="L486" s="238"/>
      <c r="M486" s="239"/>
      <c r="N486" s="240"/>
      <c r="O486" s="240"/>
      <c r="P486" s="240"/>
      <c r="Q486" s="240"/>
      <c r="R486" s="240"/>
      <c r="S486" s="240"/>
      <c r="T486" s="241"/>
      <c r="AT486" s="242" t="s">
        <v>196</v>
      </c>
      <c r="AU486" s="242" t="s">
        <v>89</v>
      </c>
      <c r="AV486" s="13" t="s">
        <v>89</v>
      </c>
      <c r="AW486" s="13" t="s">
        <v>42</v>
      </c>
      <c r="AX486" s="13" t="s">
        <v>79</v>
      </c>
      <c r="AY486" s="242" t="s">
        <v>185</v>
      </c>
    </row>
    <row r="487" spans="2:65" s="13" customFormat="1" ht="13.5">
      <c r="B487" s="231"/>
      <c r="C487" s="232"/>
      <c r="D487" s="217" t="s">
        <v>196</v>
      </c>
      <c r="E487" s="243" t="s">
        <v>35</v>
      </c>
      <c r="F487" s="244" t="s">
        <v>559</v>
      </c>
      <c r="G487" s="232"/>
      <c r="H487" s="245">
        <v>4.0199999999999996</v>
      </c>
      <c r="I487" s="237"/>
      <c r="J487" s="232"/>
      <c r="K487" s="232"/>
      <c r="L487" s="238"/>
      <c r="M487" s="239"/>
      <c r="N487" s="240"/>
      <c r="O487" s="240"/>
      <c r="P487" s="240"/>
      <c r="Q487" s="240"/>
      <c r="R487" s="240"/>
      <c r="S487" s="240"/>
      <c r="T487" s="241"/>
      <c r="AT487" s="242" t="s">
        <v>196</v>
      </c>
      <c r="AU487" s="242" t="s">
        <v>89</v>
      </c>
      <c r="AV487" s="13" t="s">
        <v>89</v>
      </c>
      <c r="AW487" s="13" t="s">
        <v>42</v>
      </c>
      <c r="AX487" s="13" t="s">
        <v>79</v>
      </c>
      <c r="AY487" s="242" t="s">
        <v>185</v>
      </c>
    </row>
    <row r="488" spans="2:65" s="13" customFormat="1" ht="13.5">
      <c r="B488" s="231"/>
      <c r="C488" s="232"/>
      <c r="D488" s="217" t="s">
        <v>196</v>
      </c>
      <c r="E488" s="243" t="s">
        <v>35</v>
      </c>
      <c r="F488" s="244" t="s">
        <v>565</v>
      </c>
      <c r="G488" s="232"/>
      <c r="H488" s="245">
        <v>3.35</v>
      </c>
      <c r="I488" s="237"/>
      <c r="J488" s="232"/>
      <c r="K488" s="232"/>
      <c r="L488" s="238"/>
      <c r="M488" s="239"/>
      <c r="N488" s="240"/>
      <c r="O488" s="240"/>
      <c r="P488" s="240"/>
      <c r="Q488" s="240"/>
      <c r="R488" s="240"/>
      <c r="S488" s="240"/>
      <c r="T488" s="241"/>
      <c r="AT488" s="242" t="s">
        <v>196</v>
      </c>
      <c r="AU488" s="242" t="s">
        <v>89</v>
      </c>
      <c r="AV488" s="13" t="s">
        <v>89</v>
      </c>
      <c r="AW488" s="13" t="s">
        <v>42</v>
      </c>
      <c r="AX488" s="13" t="s">
        <v>79</v>
      </c>
      <c r="AY488" s="242" t="s">
        <v>185</v>
      </c>
    </row>
    <row r="489" spans="2:65" s="15" customFormat="1" ht="13.5">
      <c r="B489" s="270"/>
      <c r="C489" s="271"/>
      <c r="D489" s="217" t="s">
        <v>196</v>
      </c>
      <c r="E489" s="272" t="s">
        <v>35</v>
      </c>
      <c r="F489" s="273" t="s">
        <v>295</v>
      </c>
      <c r="G489" s="271"/>
      <c r="H489" s="274">
        <v>73.031000000000006</v>
      </c>
      <c r="I489" s="275"/>
      <c r="J489" s="271"/>
      <c r="K489" s="271"/>
      <c r="L489" s="276"/>
      <c r="M489" s="277"/>
      <c r="N489" s="278"/>
      <c r="O489" s="278"/>
      <c r="P489" s="278"/>
      <c r="Q489" s="278"/>
      <c r="R489" s="278"/>
      <c r="S489" s="278"/>
      <c r="T489" s="279"/>
      <c r="AT489" s="280" t="s">
        <v>196</v>
      </c>
      <c r="AU489" s="280" t="s">
        <v>89</v>
      </c>
      <c r="AV489" s="15" t="s">
        <v>105</v>
      </c>
      <c r="AW489" s="15" t="s">
        <v>42</v>
      </c>
      <c r="AX489" s="15" t="s">
        <v>79</v>
      </c>
      <c r="AY489" s="280" t="s">
        <v>185</v>
      </c>
    </row>
    <row r="490" spans="2:65" s="14" customFormat="1" ht="13.5">
      <c r="B490" s="246"/>
      <c r="C490" s="247"/>
      <c r="D490" s="233" t="s">
        <v>196</v>
      </c>
      <c r="E490" s="248" t="s">
        <v>35</v>
      </c>
      <c r="F490" s="249" t="s">
        <v>208</v>
      </c>
      <c r="G490" s="247"/>
      <c r="H490" s="250">
        <v>124.331</v>
      </c>
      <c r="I490" s="251"/>
      <c r="J490" s="247"/>
      <c r="K490" s="247"/>
      <c r="L490" s="252"/>
      <c r="M490" s="253"/>
      <c r="N490" s="254"/>
      <c r="O490" s="254"/>
      <c r="P490" s="254"/>
      <c r="Q490" s="254"/>
      <c r="R490" s="254"/>
      <c r="S490" s="254"/>
      <c r="T490" s="255"/>
      <c r="AT490" s="256" t="s">
        <v>196</v>
      </c>
      <c r="AU490" s="256" t="s">
        <v>89</v>
      </c>
      <c r="AV490" s="14" t="s">
        <v>192</v>
      </c>
      <c r="AW490" s="14" t="s">
        <v>42</v>
      </c>
      <c r="AX490" s="14" t="s">
        <v>24</v>
      </c>
      <c r="AY490" s="256" t="s">
        <v>185</v>
      </c>
    </row>
    <row r="491" spans="2:65" s="1" customFormat="1" ht="31.5" customHeight="1">
      <c r="B491" s="44"/>
      <c r="C491" s="205" t="s">
        <v>566</v>
      </c>
      <c r="D491" s="205" t="s">
        <v>187</v>
      </c>
      <c r="E491" s="206" t="s">
        <v>567</v>
      </c>
      <c r="F491" s="207" t="s">
        <v>568</v>
      </c>
      <c r="G491" s="208" t="s">
        <v>239</v>
      </c>
      <c r="H491" s="209">
        <v>37.298999999999999</v>
      </c>
      <c r="I491" s="210"/>
      <c r="J491" s="211">
        <f>ROUND(I491*H491,2)</f>
        <v>0</v>
      </c>
      <c r="K491" s="207" t="s">
        <v>191</v>
      </c>
      <c r="L491" s="64"/>
      <c r="M491" s="212" t="s">
        <v>35</v>
      </c>
      <c r="N491" s="213" t="s">
        <v>50</v>
      </c>
      <c r="O491" s="45"/>
      <c r="P491" s="214">
        <f>O491*H491</f>
        <v>0</v>
      </c>
      <c r="Q491" s="214">
        <v>5.4599999999999996E-3</v>
      </c>
      <c r="R491" s="214">
        <f>Q491*H491</f>
        <v>0.20365253999999999</v>
      </c>
      <c r="S491" s="214">
        <v>0</v>
      </c>
      <c r="T491" s="215">
        <f>S491*H491</f>
        <v>0</v>
      </c>
      <c r="AR491" s="26" t="s">
        <v>192</v>
      </c>
      <c r="AT491" s="26" t="s">
        <v>187</v>
      </c>
      <c r="AU491" s="26" t="s">
        <v>89</v>
      </c>
      <c r="AY491" s="26" t="s">
        <v>185</v>
      </c>
      <c r="BE491" s="216">
        <f>IF(N491="základní",J491,0)</f>
        <v>0</v>
      </c>
      <c r="BF491" s="216">
        <f>IF(N491="snížená",J491,0)</f>
        <v>0</v>
      </c>
      <c r="BG491" s="216">
        <f>IF(N491="zákl. přenesená",J491,0)</f>
        <v>0</v>
      </c>
      <c r="BH491" s="216">
        <f>IF(N491="sníž. přenesená",J491,0)</f>
        <v>0</v>
      </c>
      <c r="BI491" s="216">
        <f>IF(N491="nulová",J491,0)</f>
        <v>0</v>
      </c>
      <c r="BJ491" s="26" t="s">
        <v>24</v>
      </c>
      <c r="BK491" s="216">
        <f>ROUND(I491*H491,2)</f>
        <v>0</v>
      </c>
      <c r="BL491" s="26" t="s">
        <v>192</v>
      </c>
      <c r="BM491" s="26" t="s">
        <v>569</v>
      </c>
    </row>
    <row r="492" spans="2:65" s="1" customFormat="1" ht="121.5">
      <c r="B492" s="44"/>
      <c r="C492" s="66"/>
      <c r="D492" s="217" t="s">
        <v>194</v>
      </c>
      <c r="E492" s="66"/>
      <c r="F492" s="218" t="s">
        <v>468</v>
      </c>
      <c r="G492" s="66"/>
      <c r="H492" s="66"/>
      <c r="I492" s="175"/>
      <c r="J492" s="66"/>
      <c r="K492" s="66"/>
      <c r="L492" s="64"/>
      <c r="M492" s="219"/>
      <c r="N492" s="45"/>
      <c r="O492" s="45"/>
      <c r="P492" s="45"/>
      <c r="Q492" s="45"/>
      <c r="R492" s="45"/>
      <c r="S492" s="45"/>
      <c r="T492" s="81"/>
      <c r="AT492" s="26" t="s">
        <v>194</v>
      </c>
      <c r="AU492" s="26" t="s">
        <v>89</v>
      </c>
    </row>
    <row r="493" spans="2:65" s="12" customFormat="1" ht="13.5">
      <c r="B493" s="220"/>
      <c r="C493" s="221"/>
      <c r="D493" s="217" t="s">
        <v>196</v>
      </c>
      <c r="E493" s="222" t="s">
        <v>35</v>
      </c>
      <c r="F493" s="223" t="s">
        <v>570</v>
      </c>
      <c r="G493" s="221"/>
      <c r="H493" s="224" t="s">
        <v>35</v>
      </c>
      <c r="I493" s="225"/>
      <c r="J493" s="221"/>
      <c r="K493" s="221"/>
      <c r="L493" s="226"/>
      <c r="M493" s="227"/>
      <c r="N493" s="228"/>
      <c r="O493" s="228"/>
      <c r="P493" s="228"/>
      <c r="Q493" s="228"/>
      <c r="R493" s="228"/>
      <c r="S493" s="228"/>
      <c r="T493" s="229"/>
      <c r="AT493" s="230" t="s">
        <v>196</v>
      </c>
      <c r="AU493" s="230" t="s">
        <v>89</v>
      </c>
      <c r="AV493" s="12" t="s">
        <v>24</v>
      </c>
      <c r="AW493" s="12" t="s">
        <v>42</v>
      </c>
      <c r="AX493" s="12" t="s">
        <v>79</v>
      </c>
      <c r="AY493" s="230" t="s">
        <v>185</v>
      </c>
    </row>
    <row r="494" spans="2:65" s="12" customFormat="1" ht="13.5">
      <c r="B494" s="220"/>
      <c r="C494" s="221"/>
      <c r="D494" s="217" t="s">
        <v>196</v>
      </c>
      <c r="E494" s="222" t="s">
        <v>35</v>
      </c>
      <c r="F494" s="223" t="s">
        <v>362</v>
      </c>
      <c r="G494" s="221"/>
      <c r="H494" s="224" t="s">
        <v>35</v>
      </c>
      <c r="I494" s="225"/>
      <c r="J494" s="221"/>
      <c r="K494" s="221"/>
      <c r="L494" s="226"/>
      <c r="M494" s="227"/>
      <c r="N494" s="228"/>
      <c r="O494" s="228"/>
      <c r="P494" s="228"/>
      <c r="Q494" s="228"/>
      <c r="R494" s="228"/>
      <c r="S494" s="228"/>
      <c r="T494" s="229"/>
      <c r="AT494" s="230" t="s">
        <v>196</v>
      </c>
      <c r="AU494" s="230" t="s">
        <v>89</v>
      </c>
      <c r="AV494" s="12" t="s">
        <v>24</v>
      </c>
      <c r="AW494" s="12" t="s">
        <v>42</v>
      </c>
      <c r="AX494" s="12" t="s">
        <v>79</v>
      </c>
      <c r="AY494" s="230" t="s">
        <v>185</v>
      </c>
    </row>
    <row r="495" spans="2:65" s="13" customFormat="1" ht="13.5">
      <c r="B495" s="231"/>
      <c r="C495" s="232"/>
      <c r="D495" s="217" t="s">
        <v>196</v>
      </c>
      <c r="E495" s="243" t="s">
        <v>35</v>
      </c>
      <c r="F495" s="244" t="s">
        <v>571</v>
      </c>
      <c r="G495" s="232"/>
      <c r="H495" s="245">
        <v>15.39</v>
      </c>
      <c r="I495" s="237"/>
      <c r="J495" s="232"/>
      <c r="K495" s="232"/>
      <c r="L495" s="238"/>
      <c r="M495" s="239"/>
      <c r="N495" s="240"/>
      <c r="O495" s="240"/>
      <c r="P495" s="240"/>
      <c r="Q495" s="240"/>
      <c r="R495" s="240"/>
      <c r="S495" s="240"/>
      <c r="T495" s="241"/>
      <c r="AT495" s="242" t="s">
        <v>196</v>
      </c>
      <c r="AU495" s="242" t="s">
        <v>89</v>
      </c>
      <c r="AV495" s="13" t="s">
        <v>89</v>
      </c>
      <c r="AW495" s="13" t="s">
        <v>42</v>
      </c>
      <c r="AX495" s="13" t="s">
        <v>79</v>
      </c>
      <c r="AY495" s="242" t="s">
        <v>185</v>
      </c>
    </row>
    <row r="496" spans="2:65" s="12" customFormat="1" ht="13.5">
      <c r="B496" s="220"/>
      <c r="C496" s="221"/>
      <c r="D496" s="217" t="s">
        <v>196</v>
      </c>
      <c r="E496" s="222" t="s">
        <v>35</v>
      </c>
      <c r="F496" s="223" t="s">
        <v>285</v>
      </c>
      <c r="G496" s="221"/>
      <c r="H496" s="224" t="s">
        <v>35</v>
      </c>
      <c r="I496" s="225"/>
      <c r="J496" s="221"/>
      <c r="K496" s="221"/>
      <c r="L496" s="226"/>
      <c r="M496" s="227"/>
      <c r="N496" s="228"/>
      <c r="O496" s="228"/>
      <c r="P496" s="228"/>
      <c r="Q496" s="228"/>
      <c r="R496" s="228"/>
      <c r="S496" s="228"/>
      <c r="T496" s="229"/>
      <c r="AT496" s="230" t="s">
        <v>196</v>
      </c>
      <c r="AU496" s="230" t="s">
        <v>89</v>
      </c>
      <c r="AV496" s="12" t="s">
        <v>24</v>
      </c>
      <c r="AW496" s="12" t="s">
        <v>42</v>
      </c>
      <c r="AX496" s="12" t="s">
        <v>79</v>
      </c>
      <c r="AY496" s="230" t="s">
        <v>185</v>
      </c>
    </row>
    <row r="497" spans="2:65" s="13" customFormat="1" ht="13.5">
      <c r="B497" s="231"/>
      <c r="C497" s="232"/>
      <c r="D497" s="217" t="s">
        <v>196</v>
      </c>
      <c r="E497" s="243" t="s">
        <v>35</v>
      </c>
      <c r="F497" s="244" t="s">
        <v>572</v>
      </c>
      <c r="G497" s="232"/>
      <c r="H497" s="245">
        <v>21.908999999999999</v>
      </c>
      <c r="I497" s="237"/>
      <c r="J497" s="232"/>
      <c r="K497" s="232"/>
      <c r="L497" s="238"/>
      <c r="M497" s="239"/>
      <c r="N497" s="240"/>
      <c r="O497" s="240"/>
      <c r="P497" s="240"/>
      <c r="Q497" s="240"/>
      <c r="R497" s="240"/>
      <c r="S497" s="240"/>
      <c r="T497" s="241"/>
      <c r="AT497" s="242" t="s">
        <v>196</v>
      </c>
      <c r="AU497" s="242" t="s">
        <v>89</v>
      </c>
      <c r="AV497" s="13" t="s">
        <v>89</v>
      </c>
      <c r="AW497" s="13" t="s">
        <v>42</v>
      </c>
      <c r="AX497" s="13" t="s">
        <v>79</v>
      </c>
      <c r="AY497" s="242" t="s">
        <v>185</v>
      </c>
    </row>
    <row r="498" spans="2:65" s="14" customFormat="1" ht="13.5">
      <c r="B498" s="246"/>
      <c r="C498" s="247"/>
      <c r="D498" s="233" t="s">
        <v>196</v>
      </c>
      <c r="E498" s="248" t="s">
        <v>35</v>
      </c>
      <c r="F498" s="249" t="s">
        <v>208</v>
      </c>
      <c r="G498" s="247"/>
      <c r="H498" s="250">
        <v>37.298999999999999</v>
      </c>
      <c r="I498" s="251"/>
      <c r="J498" s="247"/>
      <c r="K498" s="247"/>
      <c r="L498" s="252"/>
      <c r="M498" s="253"/>
      <c r="N498" s="254"/>
      <c r="O498" s="254"/>
      <c r="P498" s="254"/>
      <c r="Q498" s="254"/>
      <c r="R498" s="254"/>
      <c r="S498" s="254"/>
      <c r="T498" s="255"/>
      <c r="AT498" s="256" t="s">
        <v>196</v>
      </c>
      <c r="AU498" s="256" t="s">
        <v>89</v>
      </c>
      <c r="AV498" s="14" t="s">
        <v>192</v>
      </c>
      <c r="AW498" s="14" t="s">
        <v>42</v>
      </c>
      <c r="AX498" s="14" t="s">
        <v>24</v>
      </c>
      <c r="AY498" s="256" t="s">
        <v>185</v>
      </c>
    </row>
    <row r="499" spans="2:65" s="1" customFormat="1" ht="31.5" customHeight="1">
      <c r="B499" s="44"/>
      <c r="C499" s="205" t="s">
        <v>573</v>
      </c>
      <c r="D499" s="205" t="s">
        <v>187</v>
      </c>
      <c r="E499" s="206" t="s">
        <v>574</v>
      </c>
      <c r="F499" s="207" t="s">
        <v>575</v>
      </c>
      <c r="G499" s="208" t="s">
        <v>239</v>
      </c>
      <c r="H499" s="209">
        <v>124.331</v>
      </c>
      <c r="I499" s="210"/>
      <c r="J499" s="211">
        <f>ROUND(I499*H499,2)</f>
        <v>0</v>
      </c>
      <c r="K499" s="207" t="s">
        <v>191</v>
      </c>
      <c r="L499" s="64"/>
      <c r="M499" s="212" t="s">
        <v>35</v>
      </c>
      <c r="N499" s="213" t="s">
        <v>50</v>
      </c>
      <c r="O499" s="45"/>
      <c r="P499" s="214">
        <f>O499*H499</f>
        <v>0</v>
      </c>
      <c r="Q499" s="214">
        <v>3.0000000000000001E-3</v>
      </c>
      <c r="R499" s="214">
        <f>Q499*H499</f>
        <v>0.37299300000000002</v>
      </c>
      <c r="S499" s="214">
        <v>0</v>
      </c>
      <c r="T499" s="215">
        <f>S499*H499</f>
        <v>0</v>
      </c>
      <c r="AR499" s="26" t="s">
        <v>192</v>
      </c>
      <c r="AT499" s="26" t="s">
        <v>187</v>
      </c>
      <c r="AU499" s="26" t="s">
        <v>89</v>
      </c>
      <c r="AY499" s="26" t="s">
        <v>185</v>
      </c>
      <c r="BE499" s="216">
        <f>IF(N499="základní",J499,0)</f>
        <v>0</v>
      </c>
      <c r="BF499" s="216">
        <f>IF(N499="snížená",J499,0)</f>
        <v>0</v>
      </c>
      <c r="BG499" s="216">
        <f>IF(N499="zákl. přenesená",J499,0)</f>
        <v>0</v>
      </c>
      <c r="BH499" s="216">
        <f>IF(N499="sníž. přenesená",J499,0)</f>
        <v>0</v>
      </c>
      <c r="BI499" s="216">
        <f>IF(N499="nulová",J499,0)</f>
        <v>0</v>
      </c>
      <c r="BJ499" s="26" t="s">
        <v>24</v>
      </c>
      <c r="BK499" s="216">
        <f>ROUND(I499*H499,2)</f>
        <v>0</v>
      </c>
      <c r="BL499" s="26" t="s">
        <v>192</v>
      </c>
      <c r="BM499" s="26" t="s">
        <v>576</v>
      </c>
    </row>
    <row r="500" spans="2:65" s="12" customFormat="1" ht="13.5">
      <c r="B500" s="220"/>
      <c r="C500" s="221"/>
      <c r="D500" s="217" t="s">
        <v>196</v>
      </c>
      <c r="E500" s="222" t="s">
        <v>35</v>
      </c>
      <c r="F500" s="223" t="s">
        <v>546</v>
      </c>
      <c r="G500" s="221"/>
      <c r="H500" s="224" t="s">
        <v>35</v>
      </c>
      <c r="I500" s="225"/>
      <c r="J500" s="221"/>
      <c r="K500" s="221"/>
      <c r="L500" s="226"/>
      <c r="M500" s="227"/>
      <c r="N500" s="228"/>
      <c r="O500" s="228"/>
      <c r="P500" s="228"/>
      <c r="Q500" s="228"/>
      <c r="R500" s="228"/>
      <c r="S500" s="228"/>
      <c r="T500" s="229"/>
      <c r="AT500" s="230" t="s">
        <v>196</v>
      </c>
      <c r="AU500" s="230" t="s">
        <v>89</v>
      </c>
      <c r="AV500" s="12" t="s">
        <v>24</v>
      </c>
      <c r="AW500" s="12" t="s">
        <v>42</v>
      </c>
      <c r="AX500" s="12" t="s">
        <v>79</v>
      </c>
      <c r="AY500" s="230" t="s">
        <v>185</v>
      </c>
    </row>
    <row r="501" spans="2:65" s="13" customFormat="1" ht="13.5">
      <c r="B501" s="231"/>
      <c r="C501" s="232"/>
      <c r="D501" s="217" t="s">
        <v>196</v>
      </c>
      <c r="E501" s="243" t="s">
        <v>35</v>
      </c>
      <c r="F501" s="244" t="s">
        <v>547</v>
      </c>
      <c r="G501" s="232"/>
      <c r="H501" s="245">
        <v>3.3</v>
      </c>
      <c r="I501" s="237"/>
      <c r="J501" s="232"/>
      <c r="K501" s="232"/>
      <c r="L501" s="238"/>
      <c r="M501" s="239"/>
      <c r="N501" s="240"/>
      <c r="O501" s="240"/>
      <c r="P501" s="240"/>
      <c r="Q501" s="240"/>
      <c r="R501" s="240"/>
      <c r="S501" s="240"/>
      <c r="T501" s="241"/>
      <c r="AT501" s="242" t="s">
        <v>196</v>
      </c>
      <c r="AU501" s="242" t="s">
        <v>89</v>
      </c>
      <c r="AV501" s="13" t="s">
        <v>89</v>
      </c>
      <c r="AW501" s="13" t="s">
        <v>42</v>
      </c>
      <c r="AX501" s="13" t="s">
        <v>79</v>
      </c>
      <c r="AY501" s="242" t="s">
        <v>185</v>
      </c>
    </row>
    <row r="502" spans="2:65" s="13" customFormat="1" ht="13.5">
      <c r="B502" s="231"/>
      <c r="C502" s="232"/>
      <c r="D502" s="217" t="s">
        <v>196</v>
      </c>
      <c r="E502" s="243" t="s">
        <v>35</v>
      </c>
      <c r="F502" s="244" t="s">
        <v>548</v>
      </c>
      <c r="G502" s="232"/>
      <c r="H502" s="245">
        <v>13.8</v>
      </c>
      <c r="I502" s="237"/>
      <c r="J502" s="232"/>
      <c r="K502" s="232"/>
      <c r="L502" s="238"/>
      <c r="M502" s="239"/>
      <c r="N502" s="240"/>
      <c r="O502" s="240"/>
      <c r="P502" s="240"/>
      <c r="Q502" s="240"/>
      <c r="R502" s="240"/>
      <c r="S502" s="240"/>
      <c r="T502" s="241"/>
      <c r="AT502" s="242" t="s">
        <v>196</v>
      </c>
      <c r="AU502" s="242" t="s">
        <v>89</v>
      </c>
      <c r="AV502" s="13" t="s">
        <v>89</v>
      </c>
      <c r="AW502" s="13" t="s">
        <v>42</v>
      </c>
      <c r="AX502" s="13" t="s">
        <v>79</v>
      </c>
      <c r="AY502" s="242" t="s">
        <v>185</v>
      </c>
    </row>
    <row r="503" spans="2:65" s="13" customFormat="1" ht="13.5">
      <c r="B503" s="231"/>
      <c r="C503" s="232"/>
      <c r="D503" s="217" t="s">
        <v>196</v>
      </c>
      <c r="E503" s="243" t="s">
        <v>35</v>
      </c>
      <c r="F503" s="244" t="s">
        <v>549</v>
      </c>
      <c r="G503" s="232"/>
      <c r="H503" s="245">
        <v>3.9</v>
      </c>
      <c r="I503" s="237"/>
      <c r="J503" s="232"/>
      <c r="K503" s="232"/>
      <c r="L503" s="238"/>
      <c r="M503" s="239"/>
      <c r="N503" s="240"/>
      <c r="O503" s="240"/>
      <c r="P503" s="240"/>
      <c r="Q503" s="240"/>
      <c r="R503" s="240"/>
      <c r="S503" s="240"/>
      <c r="T503" s="241"/>
      <c r="AT503" s="242" t="s">
        <v>196</v>
      </c>
      <c r="AU503" s="242" t="s">
        <v>89</v>
      </c>
      <c r="AV503" s="13" t="s">
        <v>89</v>
      </c>
      <c r="AW503" s="13" t="s">
        <v>42</v>
      </c>
      <c r="AX503" s="13" t="s">
        <v>79</v>
      </c>
      <c r="AY503" s="242" t="s">
        <v>185</v>
      </c>
    </row>
    <row r="504" spans="2:65" s="13" customFormat="1" ht="13.5">
      <c r="B504" s="231"/>
      <c r="C504" s="232"/>
      <c r="D504" s="217" t="s">
        <v>196</v>
      </c>
      <c r="E504" s="243" t="s">
        <v>35</v>
      </c>
      <c r="F504" s="244" t="s">
        <v>550</v>
      </c>
      <c r="G504" s="232"/>
      <c r="H504" s="245">
        <v>3.6</v>
      </c>
      <c r="I504" s="237"/>
      <c r="J504" s="232"/>
      <c r="K504" s="232"/>
      <c r="L504" s="238"/>
      <c r="M504" s="239"/>
      <c r="N504" s="240"/>
      <c r="O504" s="240"/>
      <c r="P504" s="240"/>
      <c r="Q504" s="240"/>
      <c r="R504" s="240"/>
      <c r="S504" s="240"/>
      <c r="T504" s="241"/>
      <c r="AT504" s="242" t="s">
        <v>196</v>
      </c>
      <c r="AU504" s="242" t="s">
        <v>89</v>
      </c>
      <c r="AV504" s="13" t="s">
        <v>89</v>
      </c>
      <c r="AW504" s="13" t="s">
        <v>42</v>
      </c>
      <c r="AX504" s="13" t="s">
        <v>79</v>
      </c>
      <c r="AY504" s="242" t="s">
        <v>185</v>
      </c>
    </row>
    <row r="505" spans="2:65" s="13" customFormat="1" ht="13.5">
      <c r="B505" s="231"/>
      <c r="C505" s="232"/>
      <c r="D505" s="217" t="s">
        <v>196</v>
      </c>
      <c r="E505" s="243" t="s">
        <v>35</v>
      </c>
      <c r="F505" s="244" t="s">
        <v>551</v>
      </c>
      <c r="G505" s="232"/>
      <c r="H505" s="245">
        <v>10.8</v>
      </c>
      <c r="I505" s="237"/>
      <c r="J505" s="232"/>
      <c r="K505" s="232"/>
      <c r="L505" s="238"/>
      <c r="M505" s="239"/>
      <c r="N505" s="240"/>
      <c r="O505" s="240"/>
      <c r="P505" s="240"/>
      <c r="Q505" s="240"/>
      <c r="R505" s="240"/>
      <c r="S505" s="240"/>
      <c r="T505" s="241"/>
      <c r="AT505" s="242" t="s">
        <v>196</v>
      </c>
      <c r="AU505" s="242" t="s">
        <v>89</v>
      </c>
      <c r="AV505" s="13" t="s">
        <v>89</v>
      </c>
      <c r="AW505" s="13" t="s">
        <v>42</v>
      </c>
      <c r="AX505" s="13" t="s">
        <v>79</v>
      </c>
      <c r="AY505" s="242" t="s">
        <v>185</v>
      </c>
    </row>
    <row r="506" spans="2:65" s="13" customFormat="1" ht="13.5">
      <c r="B506" s="231"/>
      <c r="C506" s="232"/>
      <c r="D506" s="217" t="s">
        <v>196</v>
      </c>
      <c r="E506" s="243" t="s">
        <v>35</v>
      </c>
      <c r="F506" s="244" t="s">
        <v>552</v>
      </c>
      <c r="G506" s="232"/>
      <c r="H506" s="245">
        <v>3.6</v>
      </c>
      <c r="I506" s="237"/>
      <c r="J506" s="232"/>
      <c r="K506" s="232"/>
      <c r="L506" s="238"/>
      <c r="M506" s="239"/>
      <c r="N506" s="240"/>
      <c r="O506" s="240"/>
      <c r="P506" s="240"/>
      <c r="Q506" s="240"/>
      <c r="R506" s="240"/>
      <c r="S506" s="240"/>
      <c r="T506" s="241"/>
      <c r="AT506" s="242" t="s">
        <v>196</v>
      </c>
      <c r="AU506" s="242" t="s">
        <v>89</v>
      </c>
      <c r="AV506" s="13" t="s">
        <v>89</v>
      </c>
      <c r="AW506" s="13" t="s">
        <v>42</v>
      </c>
      <c r="AX506" s="13" t="s">
        <v>79</v>
      </c>
      <c r="AY506" s="242" t="s">
        <v>185</v>
      </c>
    </row>
    <row r="507" spans="2:65" s="13" customFormat="1" ht="13.5">
      <c r="B507" s="231"/>
      <c r="C507" s="232"/>
      <c r="D507" s="217" t="s">
        <v>196</v>
      </c>
      <c r="E507" s="243" t="s">
        <v>35</v>
      </c>
      <c r="F507" s="244" t="s">
        <v>553</v>
      </c>
      <c r="G507" s="232"/>
      <c r="H507" s="245">
        <v>1.2</v>
      </c>
      <c r="I507" s="237"/>
      <c r="J507" s="232"/>
      <c r="K507" s="232"/>
      <c r="L507" s="238"/>
      <c r="M507" s="239"/>
      <c r="N507" s="240"/>
      <c r="O507" s="240"/>
      <c r="P507" s="240"/>
      <c r="Q507" s="240"/>
      <c r="R507" s="240"/>
      <c r="S507" s="240"/>
      <c r="T507" s="241"/>
      <c r="AT507" s="242" t="s">
        <v>196</v>
      </c>
      <c r="AU507" s="242" t="s">
        <v>89</v>
      </c>
      <c r="AV507" s="13" t="s">
        <v>89</v>
      </c>
      <c r="AW507" s="13" t="s">
        <v>42</v>
      </c>
      <c r="AX507" s="13" t="s">
        <v>79</v>
      </c>
      <c r="AY507" s="242" t="s">
        <v>185</v>
      </c>
    </row>
    <row r="508" spans="2:65" s="13" customFormat="1" ht="13.5">
      <c r="B508" s="231"/>
      <c r="C508" s="232"/>
      <c r="D508" s="217" t="s">
        <v>196</v>
      </c>
      <c r="E508" s="243" t="s">
        <v>35</v>
      </c>
      <c r="F508" s="244" t="s">
        <v>554</v>
      </c>
      <c r="G508" s="232"/>
      <c r="H508" s="245">
        <v>2.7</v>
      </c>
      <c r="I508" s="237"/>
      <c r="J508" s="232"/>
      <c r="K508" s="232"/>
      <c r="L508" s="238"/>
      <c r="M508" s="239"/>
      <c r="N508" s="240"/>
      <c r="O508" s="240"/>
      <c r="P508" s="240"/>
      <c r="Q508" s="240"/>
      <c r="R508" s="240"/>
      <c r="S508" s="240"/>
      <c r="T508" s="241"/>
      <c r="AT508" s="242" t="s">
        <v>196</v>
      </c>
      <c r="AU508" s="242" t="s">
        <v>89</v>
      </c>
      <c r="AV508" s="13" t="s">
        <v>89</v>
      </c>
      <c r="AW508" s="13" t="s">
        <v>42</v>
      </c>
      <c r="AX508" s="13" t="s">
        <v>79</v>
      </c>
      <c r="AY508" s="242" t="s">
        <v>185</v>
      </c>
    </row>
    <row r="509" spans="2:65" s="13" customFormat="1" ht="13.5">
      <c r="B509" s="231"/>
      <c r="C509" s="232"/>
      <c r="D509" s="217" t="s">
        <v>196</v>
      </c>
      <c r="E509" s="243" t="s">
        <v>35</v>
      </c>
      <c r="F509" s="244" t="s">
        <v>555</v>
      </c>
      <c r="G509" s="232"/>
      <c r="H509" s="245">
        <v>4.5</v>
      </c>
      <c r="I509" s="237"/>
      <c r="J509" s="232"/>
      <c r="K509" s="232"/>
      <c r="L509" s="238"/>
      <c r="M509" s="239"/>
      <c r="N509" s="240"/>
      <c r="O509" s="240"/>
      <c r="P509" s="240"/>
      <c r="Q509" s="240"/>
      <c r="R509" s="240"/>
      <c r="S509" s="240"/>
      <c r="T509" s="241"/>
      <c r="AT509" s="242" t="s">
        <v>196</v>
      </c>
      <c r="AU509" s="242" t="s">
        <v>89</v>
      </c>
      <c r="AV509" s="13" t="s">
        <v>89</v>
      </c>
      <c r="AW509" s="13" t="s">
        <v>42</v>
      </c>
      <c r="AX509" s="13" t="s">
        <v>79</v>
      </c>
      <c r="AY509" s="242" t="s">
        <v>185</v>
      </c>
    </row>
    <row r="510" spans="2:65" s="13" customFormat="1" ht="13.5">
      <c r="B510" s="231"/>
      <c r="C510" s="232"/>
      <c r="D510" s="217" t="s">
        <v>196</v>
      </c>
      <c r="E510" s="243" t="s">
        <v>35</v>
      </c>
      <c r="F510" s="244" t="s">
        <v>556</v>
      </c>
      <c r="G510" s="232"/>
      <c r="H510" s="245">
        <v>3.9</v>
      </c>
      <c r="I510" s="237"/>
      <c r="J510" s="232"/>
      <c r="K510" s="232"/>
      <c r="L510" s="238"/>
      <c r="M510" s="239"/>
      <c r="N510" s="240"/>
      <c r="O510" s="240"/>
      <c r="P510" s="240"/>
      <c r="Q510" s="240"/>
      <c r="R510" s="240"/>
      <c r="S510" s="240"/>
      <c r="T510" s="241"/>
      <c r="AT510" s="242" t="s">
        <v>196</v>
      </c>
      <c r="AU510" s="242" t="s">
        <v>89</v>
      </c>
      <c r="AV510" s="13" t="s">
        <v>89</v>
      </c>
      <c r="AW510" s="13" t="s">
        <v>42</v>
      </c>
      <c r="AX510" s="13" t="s">
        <v>79</v>
      </c>
      <c r="AY510" s="242" t="s">
        <v>185</v>
      </c>
    </row>
    <row r="511" spans="2:65" s="15" customFormat="1" ht="13.5">
      <c r="B511" s="270"/>
      <c r="C511" s="271"/>
      <c r="D511" s="217" t="s">
        <v>196</v>
      </c>
      <c r="E511" s="272" t="s">
        <v>35</v>
      </c>
      <c r="F511" s="273" t="s">
        <v>295</v>
      </c>
      <c r="G511" s="271"/>
      <c r="H511" s="274">
        <v>51.3</v>
      </c>
      <c r="I511" s="275"/>
      <c r="J511" s="271"/>
      <c r="K511" s="271"/>
      <c r="L511" s="276"/>
      <c r="M511" s="277"/>
      <c r="N511" s="278"/>
      <c r="O511" s="278"/>
      <c r="P511" s="278"/>
      <c r="Q511" s="278"/>
      <c r="R511" s="278"/>
      <c r="S511" s="278"/>
      <c r="T511" s="279"/>
      <c r="AT511" s="280" t="s">
        <v>196</v>
      </c>
      <c r="AU511" s="280" t="s">
        <v>89</v>
      </c>
      <c r="AV511" s="15" t="s">
        <v>105</v>
      </c>
      <c r="AW511" s="15" t="s">
        <v>42</v>
      </c>
      <c r="AX511" s="15" t="s">
        <v>79</v>
      </c>
      <c r="AY511" s="280" t="s">
        <v>185</v>
      </c>
    </row>
    <row r="512" spans="2:65" s="12" customFormat="1" ht="13.5">
      <c r="B512" s="220"/>
      <c r="C512" s="221"/>
      <c r="D512" s="217" t="s">
        <v>196</v>
      </c>
      <c r="E512" s="222" t="s">
        <v>35</v>
      </c>
      <c r="F512" s="223" t="s">
        <v>314</v>
      </c>
      <c r="G512" s="221"/>
      <c r="H512" s="224" t="s">
        <v>35</v>
      </c>
      <c r="I512" s="225"/>
      <c r="J512" s="221"/>
      <c r="K512" s="221"/>
      <c r="L512" s="226"/>
      <c r="M512" s="227"/>
      <c r="N512" s="228"/>
      <c r="O512" s="228"/>
      <c r="P512" s="228"/>
      <c r="Q512" s="228"/>
      <c r="R512" s="228"/>
      <c r="S512" s="228"/>
      <c r="T512" s="229"/>
      <c r="AT512" s="230" t="s">
        <v>196</v>
      </c>
      <c r="AU512" s="230" t="s">
        <v>89</v>
      </c>
      <c r="AV512" s="12" t="s">
        <v>24</v>
      </c>
      <c r="AW512" s="12" t="s">
        <v>42</v>
      </c>
      <c r="AX512" s="12" t="s">
        <v>79</v>
      </c>
      <c r="AY512" s="230" t="s">
        <v>185</v>
      </c>
    </row>
    <row r="513" spans="2:65" s="13" customFormat="1" ht="13.5">
      <c r="B513" s="231"/>
      <c r="C513" s="232"/>
      <c r="D513" s="217" t="s">
        <v>196</v>
      </c>
      <c r="E513" s="243" t="s">
        <v>35</v>
      </c>
      <c r="F513" s="244" t="s">
        <v>557</v>
      </c>
      <c r="G513" s="232"/>
      <c r="H513" s="245">
        <v>3.6850000000000001</v>
      </c>
      <c r="I513" s="237"/>
      <c r="J513" s="232"/>
      <c r="K513" s="232"/>
      <c r="L513" s="238"/>
      <c r="M513" s="239"/>
      <c r="N513" s="240"/>
      <c r="O513" s="240"/>
      <c r="P513" s="240"/>
      <c r="Q513" s="240"/>
      <c r="R513" s="240"/>
      <c r="S513" s="240"/>
      <c r="T513" s="241"/>
      <c r="AT513" s="242" t="s">
        <v>196</v>
      </c>
      <c r="AU513" s="242" t="s">
        <v>89</v>
      </c>
      <c r="AV513" s="13" t="s">
        <v>89</v>
      </c>
      <c r="AW513" s="13" t="s">
        <v>42</v>
      </c>
      <c r="AX513" s="13" t="s">
        <v>79</v>
      </c>
      <c r="AY513" s="242" t="s">
        <v>185</v>
      </c>
    </row>
    <row r="514" spans="2:65" s="13" customFormat="1" ht="13.5">
      <c r="B514" s="231"/>
      <c r="C514" s="232"/>
      <c r="D514" s="217" t="s">
        <v>196</v>
      </c>
      <c r="E514" s="243" t="s">
        <v>35</v>
      </c>
      <c r="F514" s="244" t="s">
        <v>558</v>
      </c>
      <c r="G514" s="232"/>
      <c r="H514" s="245">
        <v>21.774999999999999</v>
      </c>
      <c r="I514" s="237"/>
      <c r="J514" s="232"/>
      <c r="K514" s="232"/>
      <c r="L514" s="238"/>
      <c r="M514" s="239"/>
      <c r="N514" s="240"/>
      <c r="O514" s="240"/>
      <c r="P514" s="240"/>
      <c r="Q514" s="240"/>
      <c r="R514" s="240"/>
      <c r="S514" s="240"/>
      <c r="T514" s="241"/>
      <c r="AT514" s="242" t="s">
        <v>196</v>
      </c>
      <c r="AU514" s="242" t="s">
        <v>89</v>
      </c>
      <c r="AV514" s="13" t="s">
        <v>89</v>
      </c>
      <c r="AW514" s="13" t="s">
        <v>42</v>
      </c>
      <c r="AX514" s="13" t="s">
        <v>79</v>
      </c>
      <c r="AY514" s="242" t="s">
        <v>185</v>
      </c>
    </row>
    <row r="515" spans="2:65" s="13" customFormat="1" ht="13.5">
      <c r="B515" s="231"/>
      <c r="C515" s="232"/>
      <c r="D515" s="217" t="s">
        <v>196</v>
      </c>
      <c r="E515" s="243" t="s">
        <v>35</v>
      </c>
      <c r="F515" s="244" t="s">
        <v>559</v>
      </c>
      <c r="G515" s="232"/>
      <c r="H515" s="245">
        <v>4.0199999999999996</v>
      </c>
      <c r="I515" s="237"/>
      <c r="J515" s="232"/>
      <c r="K515" s="232"/>
      <c r="L515" s="238"/>
      <c r="M515" s="239"/>
      <c r="N515" s="240"/>
      <c r="O515" s="240"/>
      <c r="P515" s="240"/>
      <c r="Q515" s="240"/>
      <c r="R515" s="240"/>
      <c r="S515" s="240"/>
      <c r="T515" s="241"/>
      <c r="AT515" s="242" t="s">
        <v>196</v>
      </c>
      <c r="AU515" s="242" t="s">
        <v>89</v>
      </c>
      <c r="AV515" s="13" t="s">
        <v>89</v>
      </c>
      <c r="AW515" s="13" t="s">
        <v>42</v>
      </c>
      <c r="AX515" s="13" t="s">
        <v>79</v>
      </c>
      <c r="AY515" s="242" t="s">
        <v>185</v>
      </c>
    </row>
    <row r="516" spans="2:65" s="13" customFormat="1" ht="13.5">
      <c r="B516" s="231"/>
      <c r="C516" s="232"/>
      <c r="D516" s="217" t="s">
        <v>196</v>
      </c>
      <c r="E516" s="243" t="s">
        <v>35</v>
      </c>
      <c r="F516" s="244" t="s">
        <v>560</v>
      </c>
      <c r="G516" s="232"/>
      <c r="H516" s="245">
        <v>7.7050000000000001</v>
      </c>
      <c r="I516" s="237"/>
      <c r="J516" s="232"/>
      <c r="K516" s="232"/>
      <c r="L516" s="238"/>
      <c r="M516" s="239"/>
      <c r="N516" s="240"/>
      <c r="O516" s="240"/>
      <c r="P516" s="240"/>
      <c r="Q516" s="240"/>
      <c r="R516" s="240"/>
      <c r="S516" s="240"/>
      <c r="T516" s="241"/>
      <c r="AT516" s="242" t="s">
        <v>196</v>
      </c>
      <c r="AU516" s="242" t="s">
        <v>89</v>
      </c>
      <c r="AV516" s="13" t="s">
        <v>89</v>
      </c>
      <c r="AW516" s="13" t="s">
        <v>42</v>
      </c>
      <c r="AX516" s="13" t="s">
        <v>79</v>
      </c>
      <c r="AY516" s="242" t="s">
        <v>185</v>
      </c>
    </row>
    <row r="517" spans="2:65" s="13" customFormat="1" ht="13.5">
      <c r="B517" s="231"/>
      <c r="C517" s="232"/>
      <c r="D517" s="217" t="s">
        <v>196</v>
      </c>
      <c r="E517" s="243" t="s">
        <v>35</v>
      </c>
      <c r="F517" s="244" t="s">
        <v>561</v>
      </c>
      <c r="G517" s="232"/>
      <c r="H517" s="245">
        <v>21.44</v>
      </c>
      <c r="I517" s="237"/>
      <c r="J517" s="232"/>
      <c r="K517" s="232"/>
      <c r="L517" s="238"/>
      <c r="M517" s="239"/>
      <c r="N517" s="240"/>
      <c r="O517" s="240"/>
      <c r="P517" s="240"/>
      <c r="Q517" s="240"/>
      <c r="R517" s="240"/>
      <c r="S517" s="240"/>
      <c r="T517" s="241"/>
      <c r="AT517" s="242" t="s">
        <v>196</v>
      </c>
      <c r="AU517" s="242" t="s">
        <v>89</v>
      </c>
      <c r="AV517" s="13" t="s">
        <v>89</v>
      </c>
      <c r="AW517" s="13" t="s">
        <v>42</v>
      </c>
      <c r="AX517" s="13" t="s">
        <v>79</v>
      </c>
      <c r="AY517" s="242" t="s">
        <v>185</v>
      </c>
    </row>
    <row r="518" spans="2:65" s="13" customFormat="1" ht="13.5">
      <c r="B518" s="231"/>
      <c r="C518" s="232"/>
      <c r="D518" s="217" t="s">
        <v>196</v>
      </c>
      <c r="E518" s="243" t="s">
        <v>35</v>
      </c>
      <c r="F518" s="244" t="s">
        <v>562</v>
      </c>
      <c r="G518" s="232"/>
      <c r="H518" s="245">
        <v>2.68</v>
      </c>
      <c r="I518" s="237"/>
      <c r="J518" s="232"/>
      <c r="K518" s="232"/>
      <c r="L518" s="238"/>
      <c r="M518" s="239"/>
      <c r="N518" s="240"/>
      <c r="O518" s="240"/>
      <c r="P518" s="240"/>
      <c r="Q518" s="240"/>
      <c r="R518" s="240"/>
      <c r="S518" s="240"/>
      <c r="T518" s="241"/>
      <c r="AT518" s="242" t="s">
        <v>196</v>
      </c>
      <c r="AU518" s="242" t="s">
        <v>89</v>
      </c>
      <c r="AV518" s="13" t="s">
        <v>89</v>
      </c>
      <c r="AW518" s="13" t="s">
        <v>42</v>
      </c>
      <c r="AX518" s="13" t="s">
        <v>79</v>
      </c>
      <c r="AY518" s="242" t="s">
        <v>185</v>
      </c>
    </row>
    <row r="519" spans="2:65" s="13" customFormat="1" ht="13.5">
      <c r="B519" s="231"/>
      <c r="C519" s="232"/>
      <c r="D519" s="217" t="s">
        <v>196</v>
      </c>
      <c r="E519" s="243" t="s">
        <v>35</v>
      </c>
      <c r="F519" s="244" t="s">
        <v>563</v>
      </c>
      <c r="G519" s="232"/>
      <c r="H519" s="245">
        <v>1.508</v>
      </c>
      <c r="I519" s="237"/>
      <c r="J519" s="232"/>
      <c r="K519" s="232"/>
      <c r="L519" s="238"/>
      <c r="M519" s="239"/>
      <c r="N519" s="240"/>
      <c r="O519" s="240"/>
      <c r="P519" s="240"/>
      <c r="Q519" s="240"/>
      <c r="R519" s="240"/>
      <c r="S519" s="240"/>
      <c r="T519" s="241"/>
      <c r="AT519" s="242" t="s">
        <v>196</v>
      </c>
      <c r="AU519" s="242" t="s">
        <v>89</v>
      </c>
      <c r="AV519" s="13" t="s">
        <v>89</v>
      </c>
      <c r="AW519" s="13" t="s">
        <v>42</v>
      </c>
      <c r="AX519" s="13" t="s">
        <v>79</v>
      </c>
      <c r="AY519" s="242" t="s">
        <v>185</v>
      </c>
    </row>
    <row r="520" spans="2:65" s="13" customFormat="1" ht="13.5">
      <c r="B520" s="231"/>
      <c r="C520" s="232"/>
      <c r="D520" s="217" t="s">
        <v>196</v>
      </c>
      <c r="E520" s="243" t="s">
        <v>35</v>
      </c>
      <c r="F520" s="244" t="s">
        <v>564</v>
      </c>
      <c r="G520" s="232"/>
      <c r="H520" s="245">
        <v>2.8479999999999999</v>
      </c>
      <c r="I520" s="237"/>
      <c r="J520" s="232"/>
      <c r="K520" s="232"/>
      <c r="L520" s="238"/>
      <c r="M520" s="239"/>
      <c r="N520" s="240"/>
      <c r="O520" s="240"/>
      <c r="P520" s="240"/>
      <c r="Q520" s="240"/>
      <c r="R520" s="240"/>
      <c r="S520" s="240"/>
      <c r="T520" s="241"/>
      <c r="AT520" s="242" t="s">
        <v>196</v>
      </c>
      <c r="AU520" s="242" t="s">
        <v>89</v>
      </c>
      <c r="AV520" s="13" t="s">
        <v>89</v>
      </c>
      <c r="AW520" s="13" t="s">
        <v>42</v>
      </c>
      <c r="AX520" s="13" t="s">
        <v>79</v>
      </c>
      <c r="AY520" s="242" t="s">
        <v>185</v>
      </c>
    </row>
    <row r="521" spans="2:65" s="13" customFormat="1" ht="13.5">
      <c r="B521" s="231"/>
      <c r="C521" s="232"/>
      <c r="D521" s="217" t="s">
        <v>196</v>
      </c>
      <c r="E521" s="243" t="s">
        <v>35</v>
      </c>
      <c r="F521" s="244" t="s">
        <v>559</v>
      </c>
      <c r="G521" s="232"/>
      <c r="H521" s="245">
        <v>4.0199999999999996</v>
      </c>
      <c r="I521" s="237"/>
      <c r="J521" s="232"/>
      <c r="K521" s="232"/>
      <c r="L521" s="238"/>
      <c r="M521" s="239"/>
      <c r="N521" s="240"/>
      <c r="O521" s="240"/>
      <c r="P521" s="240"/>
      <c r="Q521" s="240"/>
      <c r="R521" s="240"/>
      <c r="S521" s="240"/>
      <c r="T521" s="241"/>
      <c r="AT521" s="242" t="s">
        <v>196</v>
      </c>
      <c r="AU521" s="242" t="s">
        <v>89</v>
      </c>
      <c r="AV521" s="13" t="s">
        <v>89</v>
      </c>
      <c r="AW521" s="13" t="s">
        <v>42</v>
      </c>
      <c r="AX521" s="13" t="s">
        <v>79</v>
      </c>
      <c r="AY521" s="242" t="s">
        <v>185</v>
      </c>
    </row>
    <row r="522" spans="2:65" s="13" customFormat="1" ht="13.5">
      <c r="B522" s="231"/>
      <c r="C522" s="232"/>
      <c r="D522" s="217" t="s">
        <v>196</v>
      </c>
      <c r="E522" s="243" t="s">
        <v>35</v>
      </c>
      <c r="F522" s="244" t="s">
        <v>565</v>
      </c>
      <c r="G522" s="232"/>
      <c r="H522" s="245">
        <v>3.35</v>
      </c>
      <c r="I522" s="237"/>
      <c r="J522" s="232"/>
      <c r="K522" s="232"/>
      <c r="L522" s="238"/>
      <c r="M522" s="239"/>
      <c r="N522" s="240"/>
      <c r="O522" s="240"/>
      <c r="P522" s="240"/>
      <c r="Q522" s="240"/>
      <c r="R522" s="240"/>
      <c r="S522" s="240"/>
      <c r="T522" s="241"/>
      <c r="AT522" s="242" t="s">
        <v>196</v>
      </c>
      <c r="AU522" s="242" t="s">
        <v>89</v>
      </c>
      <c r="AV522" s="13" t="s">
        <v>89</v>
      </c>
      <c r="AW522" s="13" t="s">
        <v>42</v>
      </c>
      <c r="AX522" s="13" t="s">
        <v>79</v>
      </c>
      <c r="AY522" s="242" t="s">
        <v>185</v>
      </c>
    </row>
    <row r="523" spans="2:65" s="15" customFormat="1" ht="13.5">
      <c r="B523" s="270"/>
      <c r="C523" s="271"/>
      <c r="D523" s="217" t="s">
        <v>196</v>
      </c>
      <c r="E523" s="272" t="s">
        <v>35</v>
      </c>
      <c r="F523" s="273" t="s">
        <v>295</v>
      </c>
      <c r="G523" s="271"/>
      <c r="H523" s="274">
        <v>73.031000000000006</v>
      </c>
      <c r="I523" s="275"/>
      <c r="J523" s="271"/>
      <c r="K523" s="271"/>
      <c r="L523" s="276"/>
      <c r="M523" s="277"/>
      <c r="N523" s="278"/>
      <c r="O523" s="278"/>
      <c r="P523" s="278"/>
      <c r="Q523" s="278"/>
      <c r="R523" s="278"/>
      <c r="S523" s="278"/>
      <c r="T523" s="279"/>
      <c r="AT523" s="280" t="s">
        <v>196</v>
      </c>
      <c r="AU523" s="280" t="s">
        <v>89</v>
      </c>
      <c r="AV523" s="15" t="s">
        <v>105</v>
      </c>
      <c r="AW523" s="15" t="s">
        <v>42</v>
      </c>
      <c r="AX523" s="15" t="s">
        <v>79</v>
      </c>
      <c r="AY523" s="280" t="s">
        <v>185</v>
      </c>
    </row>
    <row r="524" spans="2:65" s="14" customFormat="1" ht="13.5">
      <c r="B524" s="246"/>
      <c r="C524" s="247"/>
      <c r="D524" s="233" t="s">
        <v>196</v>
      </c>
      <c r="E524" s="248" t="s">
        <v>35</v>
      </c>
      <c r="F524" s="249" t="s">
        <v>208</v>
      </c>
      <c r="G524" s="247"/>
      <c r="H524" s="250">
        <v>124.331</v>
      </c>
      <c r="I524" s="251"/>
      <c r="J524" s="247"/>
      <c r="K524" s="247"/>
      <c r="L524" s="252"/>
      <c r="M524" s="253"/>
      <c r="N524" s="254"/>
      <c r="O524" s="254"/>
      <c r="P524" s="254"/>
      <c r="Q524" s="254"/>
      <c r="R524" s="254"/>
      <c r="S524" s="254"/>
      <c r="T524" s="255"/>
      <c r="AT524" s="256" t="s">
        <v>196</v>
      </c>
      <c r="AU524" s="256" t="s">
        <v>89</v>
      </c>
      <c r="AV524" s="14" t="s">
        <v>192</v>
      </c>
      <c r="AW524" s="14" t="s">
        <v>42</v>
      </c>
      <c r="AX524" s="14" t="s">
        <v>24</v>
      </c>
      <c r="AY524" s="256" t="s">
        <v>185</v>
      </c>
    </row>
    <row r="525" spans="2:65" s="1" customFormat="1" ht="31.5" customHeight="1">
      <c r="B525" s="44"/>
      <c r="C525" s="205" t="s">
        <v>577</v>
      </c>
      <c r="D525" s="205" t="s">
        <v>187</v>
      </c>
      <c r="E525" s="206" t="s">
        <v>578</v>
      </c>
      <c r="F525" s="207" t="s">
        <v>579</v>
      </c>
      <c r="G525" s="208" t="s">
        <v>239</v>
      </c>
      <c r="H525" s="209">
        <v>440.19400000000002</v>
      </c>
      <c r="I525" s="210"/>
      <c r="J525" s="211">
        <f>ROUND(I525*H525,2)</f>
        <v>0</v>
      </c>
      <c r="K525" s="207" t="s">
        <v>191</v>
      </c>
      <c r="L525" s="64"/>
      <c r="M525" s="212" t="s">
        <v>35</v>
      </c>
      <c r="N525" s="213" t="s">
        <v>50</v>
      </c>
      <c r="O525" s="45"/>
      <c r="P525" s="214">
        <f>O525*H525</f>
        <v>0</v>
      </c>
      <c r="Q525" s="214">
        <v>5.4599999999999996E-3</v>
      </c>
      <c r="R525" s="214">
        <f>Q525*H525</f>
        <v>2.4034592400000001</v>
      </c>
      <c r="S525" s="214">
        <v>0</v>
      </c>
      <c r="T525" s="215">
        <f>S525*H525</f>
        <v>0</v>
      </c>
      <c r="AR525" s="26" t="s">
        <v>192</v>
      </c>
      <c r="AT525" s="26" t="s">
        <v>187</v>
      </c>
      <c r="AU525" s="26" t="s">
        <v>89</v>
      </c>
      <c r="AY525" s="26" t="s">
        <v>185</v>
      </c>
      <c r="BE525" s="216">
        <f>IF(N525="základní",J525,0)</f>
        <v>0</v>
      </c>
      <c r="BF525" s="216">
        <f>IF(N525="snížená",J525,0)</f>
        <v>0</v>
      </c>
      <c r="BG525" s="216">
        <f>IF(N525="zákl. přenesená",J525,0)</f>
        <v>0</v>
      </c>
      <c r="BH525" s="216">
        <f>IF(N525="sníž. přenesená",J525,0)</f>
        <v>0</v>
      </c>
      <c r="BI525" s="216">
        <f>IF(N525="nulová",J525,0)</f>
        <v>0</v>
      </c>
      <c r="BJ525" s="26" t="s">
        <v>24</v>
      </c>
      <c r="BK525" s="216">
        <f>ROUND(I525*H525,2)</f>
        <v>0</v>
      </c>
      <c r="BL525" s="26" t="s">
        <v>192</v>
      </c>
      <c r="BM525" s="26" t="s">
        <v>580</v>
      </c>
    </row>
    <row r="526" spans="2:65" s="1" customFormat="1" ht="121.5">
      <c r="B526" s="44"/>
      <c r="C526" s="66"/>
      <c r="D526" s="217" t="s">
        <v>194</v>
      </c>
      <c r="E526" s="66"/>
      <c r="F526" s="218" t="s">
        <v>581</v>
      </c>
      <c r="G526" s="66"/>
      <c r="H526" s="66"/>
      <c r="I526" s="175"/>
      <c r="J526" s="66"/>
      <c r="K526" s="66"/>
      <c r="L526" s="64"/>
      <c r="M526" s="219"/>
      <c r="N526" s="45"/>
      <c r="O526" s="45"/>
      <c r="P526" s="45"/>
      <c r="Q526" s="45"/>
      <c r="R526" s="45"/>
      <c r="S526" s="45"/>
      <c r="T526" s="81"/>
      <c r="AT526" s="26" t="s">
        <v>194</v>
      </c>
      <c r="AU526" s="26" t="s">
        <v>89</v>
      </c>
    </row>
    <row r="527" spans="2:65" s="13" customFormat="1" ht="13.5">
      <c r="B527" s="231"/>
      <c r="C527" s="232"/>
      <c r="D527" s="217" t="s">
        <v>196</v>
      </c>
      <c r="E527" s="243" t="s">
        <v>35</v>
      </c>
      <c r="F527" s="244" t="s">
        <v>582</v>
      </c>
      <c r="G527" s="232"/>
      <c r="H527" s="245">
        <v>178.86500000000001</v>
      </c>
      <c r="I527" s="237"/>
      <c r="J527" s="232"/>
      <c r="K527" s="232"/>
      <c r="L527" s="238"/>
      <c r="M527" s="239"/>
      <c r="N527" s="240"/>
      <c r="O527" s="240"/>
      <c r="P527" s="240"/>
      <c r="Q527" s="240"/>
      <c r="R527" s="240"/>
      <c r="S527" s="240"/>
      <c r="T527" s="241"/>
      <c r="AT527" s="242" t="s">
        <v>196</v>
      </c>
      <c r="AU527" s="242" t="s">
        <v>89</v>
      </c>
      <c r="AV527" s="13" t="s">
        <v>89</v>
      </c>
      <c r="AW527" s="13" t="s">
        <v>42</v>
      </c>
      <c r="AX527" s="13" t="s">
        <v>79</v>
      </c>
      <c r="AY527" s="242" t="s">
        <v>185</v>
      </c>
    </row>
    <row r="528" spans="2:65" s="13" customFormat="1" ht="13.5">
      <c r="B528" s="231"/>
      <c r="C528" s="232"/>
      <c r="D528" s="217" t="s">
        <v>196</v>
      </c>
      <c r="E528" s="243" t="s">
        <v>35</v>
      </c>
      <c r="F528" s="244" t="s">
        <v>583</v>
      </c>
      <c r="G528" s="232"/>
      <c r="H528" s="245">
        <v>128.02000000000001</v>
      </c>
      <c r="I528" s="237"/>
      <c r="J528" s="232"/>
      <c r="K528" s="232"/>
      <c r="L528" s="238"/>
      <c r="M528" s="239"/>
      <c r="N528" s="240"/>
      <c r="O528" s="240"/>
      <c r="P528" s="240"/>
      <c r="Q528" s="240"/>
      <c r="R528" s="240"/>
      <c r="S528" s="240"/>
      <c r="T528" s="241"/>
      <c r="AT528" s="242" t="s">
        <v>196</v>
      </c>
      <c r="AU528" s="242" t="s">
        <v>89</v>
      </c>
      <c r="AV528" s="13" t="s">
        <v>89</v>
      </c>
      <c r="AW528" s="13" t="s">
        <v>42</v>
      </c>
      <c r="AX528" s="13" t="s">
        <v>79</v>
      </c>
      <c r="AY528" s="242" t="s">
        <v>185</v>
      </c>
    </row>
    <row r="529" spans="2:51" s="13" customFormat="1" ht="13.5">
      <c r="B529" s="231"/>
      <c r="C529" s="232"/>
      <c r="D529" s="217" t="s">
        <v>196</v>
      </c>
      <c r="E529" s="243" t="s">
        <v>35</v>
      </c>
      <c r="F529" s="244" t="s">
        <v>584</v>
      </c>
      <c r="G529" s="232"/>
      <c r="H529" s="245">
        <v>178.86500000000001</v>
      </c>
      <c r="I529" s="237"/>
      <c r="J529" s="232"/>
      <c r="K529" s="232"/>
      <c r="L529" s="238"/>
      <c r="M529" s="239"/>
      <c r="N529" s="240"/>
      <c r="O529" s="240"/>
      <c r="P529" s="240"/>
      <c r="Q529" s="240"/>
      <c r="R529" s="240"/>
      <c r="S529" s="240"/>
      <c r="T529" s="241"/>
      <c r="AT529" s="242" t="s">
        <v>196</v>
      </c>
      <c r="AU529" s="242" t="s">
        <v>89</v>
      </c>
      <c r="AV529" s="13" t="s">
        <v>89</v>
      </c>
      <c r="AW529" s="13" t="s">
        <v>42</v>
      </c>
      <c r="AX529" s="13" t="s">
        <v>79</v>
      </c>
      <c r="AY529" s="242" t="s">
        <v>185</v>
      </c>
    </row>
    <row r="530" spans="2:51" s="12" customFormat="1" ht="13.5">
      <c r="B530" s="220"/>
      <c r="C530" s="221"/>
      <c r="D530" s="217" t="s">
        <v>196</v>
      </c>
      <c r="E530" s="222" t="s">
        <v>35</v>
      </c>
      <c r="F530" s="223" t="s">
        <v>585</v>
      </c>
      <c r="G530" s="221"/>
      <c r="H530" s="224" t="s">
        <v>35</v>
      </c>
      <c r="I530" s="225"/>
      <c r="J530" s="221"/>
      <c r="K530" s="221"/>
      <c r="L530" s="226"/>
      <c r="M530" s="227"/>
      <c r="N530" s="228"/>
      <c r="O530" s="228"/>
      <c r="P530" s="228"/>
      <c r="Q530" s="228"/>
      <c r="R530" s="228"/>
      <c r="S530" s="228"/>
      <c r="T530" s="229"/>
      <c r="AT530" s="230" t="s">
        <v>196</v>
      </c>
      <c r="AU530" s="230" t="s">
        <v>89</v>
      </c>
      <c r="AV530" s="12" t="s">
        <v>24</v>
      </c>
      <c r="AW530" s="12" t="s">
        <v>42</v>
      </c>
      <c r="AX530" s="12" t="s">
        <v>79</v>
      </c>
      <c r="AY530" s="230" t="s">
        <v>185</v>
      </c>
    </row>
    <row r="531" spans="2:51" s="13" customFormat="1" ht="13.5">
      <c r="B531" s="231"/>
      <c r="C531" s="232"/>
      <c r="D531" s="217" t="s">
        <v>196</v>
      </c>
      <c r="E531" s="243" t="s">
        <v>35</v>
      </c>
      <c r="F531" s="244" t="s">
        <v>586</v>
      </c>
      <c r="G531" s="232"/>
      <c r="H531" s="245">
        <v>-13.5</v>
      </c>
      <c r="I531" s="237"/>
      <c r="J531" s="232"/>
      <c r="K531" s="232"/>
      <c r="L531" s="238"/>
      <c r="M531" s="239"/>
      <c r="N531" s="240"/>
      <c r="O531" s="240"/>
      <c r="P531" s="240"/>
      <c r="Q531" s="240"/>
      <c r="R531" s="240"/>
      <c r="S531" s="240"/>
      <c r="T531" s="241"/>
      <c r="AT531" s="242" t="s">
        <v>196</v>
      </c>
      <c r="AU531" s="242" t="s">
        <v>89</v>
      </c>
      <c r="AV531" s="13" t="s">
        <v>89</v>
      </c>
      <c r="AW531" s="13" t="s">
        <v>42</v>
      </c>
      <c r="AX531" s="13" t="s">
        <v>79</v>
      </c>
      <c r="AY531" s="242" t="s">
        <v>185</v>
      </c>
    </row>
    <row r="532" spans="2:51" s="13" customFormat="1" ht="13.5">
      <c r="B532" s="231"/>
      <c r="C532" s="232"/>
      <c r="D532" s="217" t="s">
        <v>196</v>
      </c>
      <c r="E532" s="243" t="s">
        <v>35</v>
      </c>
      <c r="F532" s="244" t="s">
        <v>587</v>
      </c>
      <c r="G532" s="232"/>
      <c r="H532" s="245">
        <v>-30.24</v>
      </c>
      <c r="I532" s="237"/>
      <c r="J532" s="232"/>
      <c r="K532" s="232"/>
      <c r="L532" s="238"/>
      <c r="M532" s="239"/>
      <c r="N532" s="240"/>
      <c r="O532" s="240"/>
      <c r="P532" s="240"/>
      <c r="Q532" s="240"/>
      <c r="R532" s="240"/>
      <c r="S532" s="240"/>
      <c r="T532" s="241"/>
      <c r="AT532" s="242" t="s">
        <v>196</v>
      </c>
      <c r="AU532" s="242" t="s">
        <v>89</v>
      </c>
      <c r="AV532" s="13" t="s">
        <v>89</v>
      </c>
      <c r="AW532" s="13" t="s">
        <v>42</v>
      </c>
      <c r="AX532" s="13" t="s">
        <v>79</v>
      </c>
      <c r="AY532" s="242" t="s">
        <v>185</v>
      </c>
    </row>
    <row r="533" spans="2:51" s="13" customFormat="1" ht="13.5">
      <c r="B533" s="231"/>
      <c r="C533" s="232"/>
      <c r="D533" s="217" t="s">
        <v>196</v>
      </c>
      <c r="E533" s="243" t="s">
        <v>35</v>
      </c>
      <c r="F533" s="244" t="s">
        <v>588</v>
      </c>
      <c r="G533" s="232"/>
      <c r="H533" s="245">
        <v>-28.8</v>
      </c>
      <c r="I533" s="237"/>
      <c r="J533" s="232"/>
      <c r="K533" s="232"/>
      <c r="L533" s="238"/>
      <c r="M533" s="239"/>
      <c r="N533" s="240"/>
      <c r="O533" s="240"/>
      <c r="P533" s="240"/>
      <c r="Q533" s="240"/>
      <c r="R533" s="240"/>
      <c r="S533" s="240"/>
      <c r="T533" s="241"/>
      <c r="AT533" s="242" t="s">
        <v>196</v>
      </c>
      <c r="AU533" s="242" t="s">
        <v>89</v>
      </c>
      <c r="AV533" s="13" t="s">
        <v>89</v>
      </c>
      <c r="AW533" s="13" t="s">
        <v>42</v>
      </c>
      <c r="AX533" s="13" t="s">
        <v>79</v>
      </c>
      <c r="AY533" s="242" t="s">
        <v>185</v>
      </c>
    </row>
    <row r="534" spans="2:51" s="13" customFormat="1" ht="13.5">
      <c r="B534" s="231"/>
      <c r="C534" s="232"/>
      <c r="D534" s="217" t="s">
        <v>196</v>
      </c>
      <c r="E534" s="243" t="s">
        <v>35</v>
      </c>
      <c r="F534" s="244" t="s">
        <v>589</v>
      </c>
      <c r="G534" s="232"/>
      <c r="H534" s="245">
        <v>-46.08</v>
      </c>
      <c r="I534" s="237"/>
      <c r="J534" s="232"/>
      <c r="K534" s="232"/>
      <c r="L534" s="238"/>
      <c r="M534" s="239"/>
      <c r="N534" s="240"/>
      <c r="O534" s="240"/>
      <c r="P534" s="240"/>
      <c r="Q534" s="240"/>
      <c r="R534" s="240"/>
      <c r="S534" s="240"/>
      <c r="T534" s="241"/>
      <c r="AT534" s="242" t="s">
        <v>196</v>
      </c>
      <c r="AU534" s="242" t="s">
        <v>89</v>
      </c>
      <c r="AV534" s="13" t="s">
        <v>89</v>
      </c>
      <c r="AW534" s="13" t="s">
        <v>42</v>
      </c>
      <c r="AX534" s="13" t="s">
        <v>79</v>
      </c>
      <c r="AY534" s="242" t="s">
        <v>185</v>
      </c>
    </row>
    <row r="535" spans="2:51" s="13" customFormat="1" ht="13.5">
      <c r="B535" s="231"/>
      <c r="C535" s="232"/>
      <c r="D535" s="217" t="s">
        <v>196</v>
      </c>
      <c r="E535" s="243" t="s">
        <v>35</v>
      </c>
      <c r="F535" s="244" t="s">
        <v>590</v>
      </c>
      <c r="G535" s="232"/>
      <c r="H535" s="245">
        <v>-1.5</v>
      </c>
      <c r="I535" s="237"/>
      <c r="J535" s="232"/>
      <c r="K535" s="232"/>
      <c r="L535" s="238"/>
      <c r="M535" s="239"/>
      <c r="N535" s="240"/>
      <c r="O535" s="240"/>
      <c r="P535" s="240"/>
      <c r="Q535" s="240"/>
      <c r="R535" s="240"/>
      <c r="S535" s="240"/>
      <c r="T535" s="241"/>
      <c r="AT535" s="242" t="s">
        <v>196</v>
      </c>
      <c r="AU535" s="242" t="s">
        <v>89</v>
      </c>
      <c r="AV535" s="13" t="s">
        <v>89</v>
      </c>
      <c r="AW535" s="13" t="s">
        <v>42</v>
      </c>
      <c r="AX535" s="13" t="s">
        <v>79</v>
      </c>
      <c r="AY535" s="242" t="s">
        <v>185</v>
      </c>
    </row>
    <row r="536" spans="2:51" s="13" customFormat="1" ht="13.5">
      <c r="B536" s="231"/>
      <c r="C536" s="232"/>
      <c r="D536" s="217" t="s">
        <v>196</v>
      </c>
      <c r="E536" s="243" t="s">
        <v>35</v>
      </c>
      <c r="F536" s="244" t="s">
        <v>591</v>
      </c>
      <c r="G536" s="232"/>
      <c r="H536" s="245">
        <v>-10.35</v>
      </c>
      <c r="I536" s="237"/>
      <c r="J536" s="232"/>
      <c r="K536" s="232"/>
      <c r="L536" s="238"/>
      <c r="M536" s="239"/>
      <c r="N536" s="240"/>
      <c r="O536" s="240"/>
      <c r="P536" s="240"/>
      <c r="Q536" s="240"/>
      <c r="R536" s="240"/>
      <c r="S536" s="240"/>
      <c r="T536" s="241"/>
      <c r="AT536" s="242" t="s">
        <v>196</v>
      </c>
      <c r="AU536" s="242" t="s">
        <v>89</v>
      </c>
      <c r="AV536" s="13" t="s">
        <v>89</v>
      </c>
      <c r="AW536" s="13" t="s">
        <v>42</v>
      </c>
      <c r="AX536" s="13" t="s">
        <v>79</v>
      </c>
      <c r="AY536" s="242" t="s">
        <v>185</v>
      </c>
    </row>
    <row r="537" spans="2:51" s="15" customFormat="1" ht="13.5">
      <c r="B537" s="270"/>
      <c r="C537" s="271"/>
      <c r="D537" s="217" t="s">
        <v>196</v>
      </c>
      <c r="E537" s="272" t="s">
        <v>35</v>
      </c>
      <c r="F537" s="273" t="s">
        <v>295</v>
      </c>
      <c r="G537" s="271"/>
      <c r="H537" s="274">
        <v>355.28</v>
      </c>
      <c r="I537" s="275"/>
      <c r="J537" s="271"/>
      <c r="K537" s="271"/>
      <c r="L537" s="276"/>
      <c r="M537" s="277"/>
      <c r="N537" s="278"/>
      <c r="O537" s="278"/>
      <c r="P537" s="278"/>
      <c r="Q537" s="278"/>
      <c r="R537" s="278"/>
      <c r="S537" s="278"/>
      <c r="T537" s="279"/>
      <c r="AT537" s="280" t="s">
        <v>196</v>
      </c>
      <c r="AU537" s="280" t="s">
        <v>89</v>
      </c>
      <c r="AV537" s="15" t="s">
        <v>105</v>
      </c>
      <c r="AW537" s="15" t="s">
        <v>42</v>
      </c>
      <c r="AX537" s="15" t="s">
        <v>79</v>
      </c>
      <c r="AY537" s="280" t="s">
        <v>185</v>
      </c>
    </row>
    <row r="538" spans="2:51" s="12" customFormat="1" ht="13.5">
      <c r="B538" s="220"/>
      <c r="C538" s="221"/>
      <c r="D538" s="217" t="s">
        <v>196</v>
      </c>
      <c r="E538" s="222" t="s">
        <v>35</v>
      </c>
      <c r="F538" s="223" t="s">
        <v>592</v>
      </c>
      <c r="G538" s="221"/>
      <c r="H538" s="224" t="s">
        <v>35</v>
      </c>
      <c r="I538" s="225"/>
      <c r="J538" s="221"/>
      <c r="K538" s="221"/>
      <c r="L538" s="226"/>
      <c r="M538" s="227"/>
      <c r="N538" s="228"/>
      <c r="O538" s="228"/>
      <c r="P538" s="228"/>
      <c r="Q538" s="228"/>
      <c r="R538" s="228"/>
      <c r="S538" s="228"/>
      <c r="T538" s="229"/>
      <c r="AT538" s="230" t="s">
        <v>196</v>
      </c>
      <c r="AU538" s="230" t="s">
        <v>89</v>
      </c>
      <c r="AV538" s="12" t="s">
        <v>24</v>
      </c>
      <c r="AW538" s="12" t="s">
        <v>42</v>
      </c>
      <c r="AX538" s="12" t="s">
        <v>79</v>
      </c>
      <c r="AY538" s="230" t="s">
        <v>185</v>
      </c>
    </row>
    <row r="539" spans="2:51" s="13" customFormat="1" ht="13.5">
      <c r="B539" s="231"/>
      <c r="C539" s="232"/>
      <c r="D539" s="217" t="s">
        <v>196</v>
      </c>
      <c r="E539" s="243" t="s">
        <v>35</v>
      </c>
      <c r="F539" s="244" t="s">
        <v>593</v>
      </c>
      <c r="G539" s="232"/>
      <c r="H539" s="245">
        <v>3.8250000000000002</v>
      </c>
      <c r="I539" s="237"/>
      <c r="J539" s="232"/>
      <c r="K539" s="232"/>
      <c r="L539" s="238"/>
      <c r="M539" s="239"/>
      <c r="N539" s="240"/>
      <c r="O539" s="240"/>
      <c r="P539" s="240"/>
      <c r="Q539" s="240"/>
      <c r="R539" s="240"/>
      <c r="S539" s="240"/>
      <c r="T539" s="241"/>
      <c r="AT539" s="242" t="s">
        <v>196</v>
      </c>
      <c r="AU539" s="242" t="s">
        <v>89</v>
      </c>
      <c r="AV539" s="13" t="s">
        <v>89</v>
      </c>
      <c r="AW539" s="13" t="s">
        <v>42</v>
      </c>
      <c r="AX539" s="13" t="s">
        <v>79</v>
      </c>
      <c r="AY539" s="242" t="s">
        <v>185</v>
      </c>
    </row>
    <row r="540" spans="2:51" s="13" customFormat="1" ht="13.5">
      <c r="B540" s="231"/>
      <c r="C540" s="232"/>
      <c r="D540" s="217" t="s">
        <v>196</v>
      </c>
      <c r="E540" s="243" t="s">
        <v>35</v>
      </c>
      <c r="F540" s="244" t="s">
        <v>594</v>
      </c>
      <c r="G540" s="232"/>
      <c r="H540" s="245">
        <v>6.84</v>
      </c>
      <c r="I540" s="237"/>
      <c r="J540" s="232"/>
      <c r="K540" s="232"/>
      <c r="L540" s="238"/>
      <c r="M540" s="239"/>
      <c r="N540" s="240"/>
      <c r="O540" s="240"/>
      <c r="P540" s="240"/>
      <c r="Q540" s="240"/>
      <c r="R540" s="240"/>
      <c r="S540" s="240"/>
      <c r="T540" s="241"/>
      <c r="AT540" s="242" t="s">
        <v>196</v>
      </c>
      <c r="AU540" s="242" t="s">
        <v>89</v>
      </c>
      <c r="AV540" s="13" t="s">
        <v>89</v>
      </c>
      <c r="AW540" s="13" t="s">
        <v>42</v>
      </c>
      <c r="AX540" s="13" t="s">
        <v>79</v>
      </c>
      <c r="AY540" s="242" t="s">
        <v>185</v>
      </c>
    </row>
    <row r="541" spans="2:51" s="13" customFormat="1" ht="13.5">
      <c r="B541" s="231"/>
      <c r="C541" s="232"/>
      <c r="D541" s="217" t="s">
        <v>196</v>
      </c>
      <c r="E541" s="243" t="s">
        <v>35</v>
      </c>
      <c r="F541" s="244" t="s">
        <v>595</v>
      </c>
      <c r="G541" s="232"/>
      <c r="H541" s="245">
        <v>7.56</v>
      </c>
      <c r="I541" s="237"/>
      <c r="J541" s="232"/>
      <c r="K541" s="232"/>
      <c r="L541" s="238"/>
      <c r="M541" s="239"/>
      <c r="N541" s="240"/>
      <c r="O541" s="240"/>
      <c r="P541" s="240"/>
      <c r="Q541" s="240"/>
      <c r="R541" s="240"/>
      <c r="S541" s="240"/>
      <c r="T541" s="241"/>
      <c r="AT541" s="242" t="s">
        <v>196</v>
      </c>
      <c r="AU541" s="242" t="s">
        <v>89</v>
      </c>
      <c r="AV541" s="13" t="s">
        <v>89</v>
      </c>
      <c r="AW541" s="13" t="s">
        <v>42</v>
      </c>
      <c r="AX541" s="13" t="s">
        <v>79</v>
      </c>
      <c r="AY541" s="242" t="s">
        <v>185</v>
      </c>
    </row>
    <row r="542" spans="2:51" s="13" customFormat="1" ht="13.5">
      <c r="B542" s="231"/>
      <c r="C542" s="232"/>
      <c r="D542" s="217" t="s">
        <v>196</v>
      </c>
      <c r="E542" s="243" t="s">
        <v>35</v>
      </c>
      <c r="F542" s="244" t="s">
        <v>596</v>
      </c>
      <c r="G542" s="232"/>
      <c r="H542" s="245">
        <v>8.2799999999999994</v>
      </c>
      <c r="I542" s="237"/>
      <c r="J542" s="232"/>
      <c r="K542" s="232"/>
      <c r="L542" s="238"/>
      <c r="M542" s="239"/>
      <c r="N542" s="240"/>
      <c r="O542" s="240"/>
      <c r="P542" s="240"/>
      <c r="Q542" s="240"/>
      <c r="R542" s="240"/>
      <c r="S542" s="240"/>
      <c r="T542" s="241"/>
      <c r="AT542" s="242" t="s">
        <v>196</v>
      </c>
      <c r="AU542" s="242" t="s">
        <v>89</v>
      </c>
      <c r="AV542" s="13" t="s">
        <v>89</v>
      </c>
      <c r="AW542" s="13" t="s">
        <v>42</v>
      </c>
      <c r="AX542" s="13" t="s">
        <v>79</v>
      </c>
      <c r="AY542" s="242" t="s">
        <v>185</v>
      </c>
    </row>
    <row r="543" spans="2:51" s="13" customFormat="1" ht="13.5">
      <c r="B543" s="231"/>
      <c r="C543" s="232"/>
      <c r="D543" s="217" t="s">
        <v>196</v>
      </c>
      <c r="E543" s="243" t="s">
        <v>35</v>
      </c>
      <c r="F543" s="244" t="s">
        <v>597</v>
      </c>
      <c r="G543" s="232"/>
      <c r="H543" s="245">
        <v>1.5</v>
      </c>
      <c r="I543" s="237"/>
      <c r="J543" s="232"/>
      <c r="K543" s="232"/>
      <c r="L543" s="238"/>
      <c r="M543" s="239"/>
      <c r="N543" s="240"/>
      <c r="O543" s="240"/>
      <c r="P543" s="240"/>
      <c r="Q543" s="240"/>
      <c r="R543" s="240"/>
      <c r="S543" s="240"/>
      <c r="T543" s="241"/>
      <c r="AT543" s="242" t="s">
        <v>196</v>
      </c>
      <c r="AU543" s="242" t="s">
        <v>89</v>
      </c>
      <c r="AV543" s="13" t="s">
        <v>89</v>
      </c>
      <c r="AW543" s="13" t="s">
        <v>42</v>
      </c>
      <c r="AX543" s="13" t="s">
        <v>79</v>
      </c>
      <c r="AY543" s="242" t="s">
        <v>185</v>
      </c>
    </row>
    <row r="544" spans="2:51" s="13" customFormat="1" ht="13.5">
      <c r="B544" s="231"/>
      <c r="C544" s="232"/>
      <c r="D544" s="217" t="s">
        <v>196</v>
      </c>
      <c r="E544" s="243" t="s">
        <v>35</v>
      </c>
      <c r="F544" s="244" t="s">
        <v>598</v>
      </c>
      <c r="G544" s="232"/>
      <c r="H544" s="245">
        <v>3.1949999999999998</v>
      </c>
      <c r="I544" s="237"/>
      <c r="J544" s="232"/>
      <c r="K544" s="232"/>
      <c r="L544" s="238"/>
      <c r="M544" s="239"/>
      <c r="N544" s="240"/>
      <c r="O544" s="240"/>
      <c r="P544" s="240"/>
      <c r="Q544" s="240"/>
      <c r="R544" s="240"/>
      <c r="S544" s="240"/>
      <c r="T544" s="241"/>
      <c r="AT544" s="242" t="s">
        <v>196</v>
      </c>
      <c r="AU544" s="242" t="s">
        <v>89</v>
      </c>
      <c r="AV544" s="13" t="s">
        <v>89</v>
      </c>
      <c r="AW544" s="13" t="s">
        <v>42</v>
      </c>
      <c r="AX544" s="13" t="s">
        <v>79</v>
      </c>
      <c r="AY544" s="242" t="s">
        <v>185</v>
      </c>
    </row>
    <row r="545" spans="2:65" s="15" customFormat="1" ht="13.5">
      <c r="B545" s="270"/>
      <c r="C545" s="271"/>
      <c r="D545" s="217" t="s">
        <v>196</v>
      </c>
      <c r="E545" s="272" t="s">
        <v>35</v>
      </c>
      <c r="F545" s="273" t="s">
        <v>295</v>
      </c>
      <c r="G545" s="271"/>
      <c r="H545" s="274">
        <v>31.2</v>
      </c>
      <c r="I545" s="275"/>
      <c r="J545" s="271"/>
      <c r="K545" s="271"/>
      <c r="L545" s="276"/>
      <c r="M545" s="277"/>
      <c r="N545" s="278"/>
      <c r="O545" s="278"/>
      <c r="P545" s="278"/>
      <c r="Q545" s="278"/>
      <c r="R545" s="278"/>
      <c r="S545" s="278"/>
      <c r="T545" s="279"/>
      <c r="AT545" s="280" t="s">
        <v>196</v>
      </c>
      <c r="AU545" s="280" t="s">
        <v>89</v>
      </c>
      <c r="AV545" s="15" t="s">
        <v>105</v>
      </c>
      <c r="AW545" s="15" t="s">
        <v>42</v>
      </c>
      <c r="AX545" s="15" t="s">
        <v>79</v>
      </c>
      <c r="AY545" s="280" t="s">
        <v>185</v>
      </c>
    </row>
    <row r="546" spans="2:65" s="12" customFormat="1" ht="13.5">
      <c r="B546" s="220"/>
      <c r="C546" s="221"/>
      <c r="D546" s="217" t="s">
        <v>196</v>
      </c>
      <c r="E546" s="222" t="s">
        <v>35</v>
      </c>
      <c r="F546" s="223" t="s">
        <v>599</v>
      </c>
      <c r="G546" s="221"/>
      <c r="H546" s="224" t="s">
        <v>35</v>
      </c>
      <c r="I546" s="225"/>
      <c r="J546" s="221"/>
      <c r="K546" s="221"/>
      <c r="L546" s="226"/>
      <c r="M546" s="227"/>
      <c r="N546" s="228"/>
      <c r="O546" s="228"/>
      <c r="P546" s="228"/>
      <c r="Q546" s="228"/>
      <c r="R546" s="228"/>
      <c r="S546" s="228"/>
      <c r="T546" s="229"/>
      <c r="AT546" s="230" t="s">
        <v>196</v>
      </c>
      <c r="AU546" s="230" t="s">
        <v>89</v>
      </c>
      <c r="AV546" s="12" t="s">
        <v>24</v>
      </c>
      <c r="AW546" s="12" t="s">
        <v>42</v>
      </c>
      <c r="AX546" s="12" t="s">
        <v>79</v>
      </c>
      <c r="AY546" s="230" t="s">
        <v>185</v>
      </c>
    </row>
    <row r="547" spans="2:65" s="13" customFormat="1" ht="13.5">
      <c r="B547" s="231"/>
      <c r="C547" s="232"/>
      <c r="D547" s="217" t="s">
        <v>196</v>
      </c>
      <c r="E547" s="243" t="s">
        <v>35</v>
      </c>
      <c r="F547" s="244" t="s">
        <v>600</v>
      </c>
      <c r="G547" s="232"/>
      <c r="H547" s="245">
        <v>20.224</v>
      </c>
      <c r="I547" s="237"/>
      <c r="J547" s="232"/>
      <c r="K547" s="232"/>
      <c r="L547" s="238"/>
      <c r="M547" s="239"/>
      <c r="N547" s="240"/>
      <c r="O547" s="240"/>
      <c r="P547" s="240"/>
      <c r="Q547" s="240"/>
      <c r="R547" s="240"/>
      <c r="S547" s="240"/>
      <c r="T547" s="241"/>
      <c r="AT547" s="242" t="s">
        <v>196</v>
      </c>
      <c r="AU547" s="242" t="s">
        <v>89</v>
      </c>
      <c r="AV547" s="13" t="s">
        <v>89</v>
      </c>
      <c r="AW547" s="13" t="s">
        <v>42</v>
      </c>
      <c r="AX547" s="13" t="s">
        <v>79</v>
      </c>
      <c r="AY547" s="242" t="s">
        <v>185</v>
      </c>
    </row>
    <row r="548" spans="2:65" s="15" customFormat="1" ht="13.5">
      <c r="B548" s="270"/>
      <c r="C548" s="271"/>
      <c r="D548" s="217" t="s">
        <v>196</v>
      </c>
      <c r="E548" s="272" t="s">
        <v>35</v>
      </c>
      <c r="F548" s="273" t="s">
        <v>295</v>
      </c>
      <c r="G548" s="271"/>
      <c r="H548" s="274">
        <v>20.224</v>
      </c>
      <c r="I548" s="275"/>
      <c r="J548" s="271"/>
      <c r="K548" s="271"/>
      <c r="L548" s="276"/>
      <c r="M548" s="277"/>
      <c r="N548" s="278"/>
      <c r="O548" s="278"/>
      <c r="P548" s="278"/>
      <c r="Q548" s="278"/>
      <c r="R548" s="278"/>
      <c r="S548" s="278"/>
      <c r="T548" s="279"/>
      <c r="AT548" s="280" t="s">
        <v>196</v>
      </c>
      <c r="AU548" s="280" t="s">
        <v>89</v>
      </c>
      <c r="AV548" s="15" t="s">
        <v>105</v>
      </c>
      <c r="AW548" s="15" t="s">
        <v>42</v>
      </c>
      <c r="AX548" s="15" t="s">
        <v>79</v>
      </c>
      <c r="AY548" s="280" t="s">
        <v>185</v>
      </c>
    </row>
    <row r="549" spans="2:65" s="12" customFormat="1" ht="13.5">
      <c r="B549" s="220"/>
      <c r="C549" s="221"/>
      <c r="D549" s="217" t="s">
        <v>196</v>
      </c>
      <c r="E549" s="222" t="s">
        <v>35</v>
      </c>
      <c r="F549" s="223" t="s">
        <v>601</v>
      </c>
      <c r="G549" s="221"/>
      <c r="H549" s="224" t="s">
        <v>35</v>
      </c>
      <c r="I549" s="225"/>
      <c r="J549" s="221"/>
      <c r="K549" s="221"/>
      <c r="L549" s="226"/>
      <c r="M549" s="227"/>
      <c r="N549" s="228"/>
      <c r="O549" s="228"/>
      <c r="P549" s="228"/>
      <c r="Q549" s="228"/>
      <c r="R549" s="228"/>
      <c r="S549" s="228"/>
      <c r="T549" s="229"/>
      <c r="AT549" s="230" t="s">
        <v>196</v>
      </c>
      <c r="AU549" s="230" t="s">
        <v>89</v>
      </c>
      <c r="AV549" s="12" t="s">
        <v>24</v>
      </c>
      <c r="AW549" s="12" t="s">
        <v>42</v>
      </c>
      <c r="AX549" s="12" t="s">
        <v>79</v>
      </c>
      <c r="AY549" s="230" t="s">
        <v>185</v>
      </c>
    </row>
    <row r="550" spans="2:65" s="13" customFormat="1" ht="13.5">
      <c r="B550" s="231"/>
      <c r="C550" s="232"/>
      <c r="D550" s="217" t="s">
        <v>196</v>
      </c>
      <c r="E550" s="243" t="s">
        <v>35</v>
      </c>
      <c r="F550" s="244" t="s">
        <v>602</v>
      </c>
      <c r="G550" s="232"/>
      <c r="H550" s="245">
        <v>12.93</v>
      </c>
      <c r="I550" s="237"/>
      <c r="J550" s="232"/>
      <c r="K550" s="232"/>
      <c r="L550" s="238"/>
      <c r="M550" s="239"/>
      <c r="N550" s="240"/>
      <c r="O550" s="240"/>
      <c r="P550" s="240"/>
      <c r="Q550" s="240"/>
      <c r="R550" s="240"/>
      <c r="S550" s="240"/>
      <c r="T550" s="241"/>
      <c r="AT550" s="242" t="s">
        <v>196</v>
      </c>
      <c r="AU550" s="242" t="s">
        <v>89</v>
      </c>
      <c r="AV550" s="13" t="s">
        <v>89</v>
      </c>
      <c r="AW550" s="13" t="s">
        <v>42</v>
      </c>
      <c r="AX550" s="13" t="s">
        <v>79</v>
      </c>
      <c r="AY550" s="242" t="s">
        <v>185</v>
      </c>
    </row>
    <row r="551" spans="2:65" s="13" customFormat="1" ht="13.5">
      <c r="B551" s="231"/>
      <c r="C551" s="232"/>
      <c r="D551" s="217" t="s">
        <v>196</v>
      </c>
      <c r="E551" s="243" t="s">
        <v>35</v>
      </c>
      <c r="F551" s="244" t="s">
        <v>603</v>
      </c>
      <c r="G551" s="232"/>
      <c r="H551" s="245">
        <v>10.38</v>
      </c>
      <c r="I551" s="237"/>
      <c r="J551" s="232"/>
      <c r="K551" s="232"/>
      <c r="L551" s="238"/>
      <c r="M551" s="239"/>
      <c r="N551" s="240"/>
      <c r="O551" s="240"/>
      <c r="P551" s="240"/>
      <c r="Q551" s="240"/>
      <c r="R551" s="240"/>
      <c r="S551" s="240"/>
      <c r="T551" s="241"/>
      <c r="AT551" s="242" t="s">
        <v>196</v>
      </c>
      <c r="AU551" s="242" t="s">
        <v>89</v>
      </c>
      <c r="AV551" s="13" t="s">
        <v>89</v>
      </c>
      <c r="AW551" s="13" t="s">
        <v>42</v>
      </c>
      <c r="AX551" s="13" t="s">
        <v>79</v>
      </c>
      <c r="AY551" s="242" t="s">
        <v>185</v>
      </c>
    </row>
    <row r="552" spans="2:65" s="13" customFormat="1" ht="13.5">
      <c r="B552" s="231"/>
      <c r="C552" s="232"/>
      <c r="D552" s="217" t="s">
        <v>196</v>
      </c>
      <c r="E552" s="243" t="s">
        <v>35</v>
      </c>
      <c r="F552" s="244" t="s">
        <v>604</v>
      </c>
      <c r="G552" s="232"/>
      <c r="H552" s="245">
        <v>12.93</v>
      </c>
      <c r="I552" s="237"/>
      <c r="J552" s="232"/>
      <c r="K552" s="232"/>
      <c r="L552" s="238"/>
      <c r="M552" s="239"/>
      <c r="N552" s="240"/>
      <c r="O552" s="240"/>
      <c r="P552" s="240"/>
      <c r="Q552" s="240"/>
      <c r="R552" s="240"/>
      <c r="S552" s="240"/>
      <c r="T552" s="241"/>
      <c r="AT552" s="242" t="s">
        <v>196</v>
      </c>
      <c r="AU552" s="242" t="s">
        <v>89</v>
      </c>
      <c r="AV552" s="13" t="s">
        <v>89</v>
      </c>
      <c r="AW552" s="13" t="s">
        <v>42</v>
      </c>
      <c r="AX552" s="13" t="s">
        <v>79</v>
      </c>
      <c r="AY552" s="242" t="s">
        <v>185</v>
      </c>
    </row>
    <row r="553" spans="2:65" s="12" customFormat="1" ht="13.5">
      <c r="B553" s="220"/>
      <c r="C553" s="221"/>
      <c r="D553" s="217" t="s">
        <v>196</v>
      </c>
      <c r="E553" s="222" t="s">
        <v>35</v>
      </c>
      <c r="F553" s="223" t="s">
        <v>585</v>
      </c>
      <c r="G553" s="221"/>
      <c r="H553" s="224" t="s">
        <v>35</v>
      </c>
      <c r="I553" s="225"/>
      <c r="J553" s="221"/>
      <c r="K553" s="221"/>
      <c r="L553" s="226"/>
      <c r="M553" s="227"/>
      <c r="N553" s="228"/>
      <c r="O553" s="228"/>
      <c r="P553" s="228"/>
      <c r="Q553" s="228"/>
      <c r="R553" s="228"/>
      <c r="S553" s="228"/>
      <c r="T553" s="229"/>
      <c r="AT553" s="230" t="s">
        <v>196</v>
      </c>
      <c r="AU553" s="230" t="s">
        <v>89</v>
      </c>
      <c r="AV553" s="12" t="s">
        <v>24</v>
      </c>
      <c r="AW553" s="12" t="s">
        <v>42</v>
      </c>
      <c r="AX553" s="12" t="s">
        <v>79</v>
      </c>
      <c r="AY553" s="230" t="s">
        <v>185</v>
      </c>
    </row>
    <row r="554" spans="2:65" s="13" customFormat="1" ht="13.5">
      <c r="B554" s="231"/>
      <c r="C554" s="232"/>
      <c r="D554" s="217" t="s">
        <v>196</v>
      </c>
      <c r="E554" s="243" t="s">
        <v>35</v>
      </c>
      <c r="F554" s="244" t="s">
        <v>605</v>
      </c>
      <c r="G554" s="232"/>
      <c r="H554" s="245">
        <v>-0.5</v>
      </c>
      <c r="I554" s="237"/>
      <c r="J554" s="232"/>
      <c r="K554" s="232"/>
      <c r="L554" s="238"/>
      <c r="M554" s="239"/>
      <c r="N554" s="240"/>
      <c r="O554" s="240"/>
      <c r="P554" s="240"/>
      <c r="Q554" s="240"/>
      <c r="R554" s="240"/>
      <c r="S554" s="240"/>
      <c r="T554" s="241"/>
      <c r="AT554" s="242" t="s">
        <v>196</v>
      </c>
      <c r="AU554" s="242" t="s">
        <v>89</v>
      </c>
      <c r="AV554" s="13" t="s">
        <v>89</v>
      </c>
      <c r="AW554" s="13" t="s">
        <v>42</v>
      </c>
      <c r="AX554" s="13" t="s">
        <v>79</v>
      </c>
      <c r="AY554" s="242" t="s">
        <v>185</v>
      </c>
    </row>
    <row r="555" spans="2:65" s="13" customFormat="1" ht="13.5">
      <c r="B555" s="231"/>
      <c r="C555" s="232"/>
      <c r="D555" s="217" t="s">
        <v>196</v>
      </c>
      <c r="E555" s="243" t="s">
        <v>35</v>
      </c>
      <c r="F555" s="244" t="s">
        <v>606</v>
      </c>
      <c r="G555" s="232"/>
      <c r="H555" s="245">
        <v>-2.25</v>
      </c>
      <c r="I555" s="237"/>
      <c r="J555" s="232"/>
      <c r="K555" s="232"/>
      <c r="L555" s="238"/>
      <c r="M555" s="239"/>
      <c r="N555" s="240"/>
      <c r="O555" s="240"/>
      <c r="P555" s="240"/>
      <c r="Q555" s="240"/>
      <c r="R555" s="240"/>
      <c r="S555" s="240"/>
      <c r="T555" s="241"/>
      <c r="AT555" s="242" t="s">
        <v>196</v>
      </c>
      <c r="AU555" s="242" t="s">
        <v>89</v>
      </c>
      <c r="AV555" s="13" t="s">
        <v>89</v>
      </c>
      <c r="AW555" s="13" t="s">
        <v>42</v>
      </c>
      <c r="AX555" s="13" t="s">
        <v>79</v>
      </c>
      <c r="AY555" s="242" t="s">
        <v>185</v>
      </c>
    </row>
    <row r="556" spans="2:65" s="15" customFormat="1" ht="13.5">
      <c r="B556" s="270"/>
      <c r="C556" s="271"/>
      <c r="D556" s="217" t="s">
        <v>196</v>
      </c>
      <c r="E556" s="272" t="s">
        <v>35</v>
      </c>
      <c r="F556" s="273" t="s">
        <v>295</v>
      </c>
      <c r="G556" s="271"/>
      <c r="H556" s="274">
        <v>33.49</v>
      </c>
      <c r="I556" s="275"/>
      <c r="J556" s="271"/>
      <c r="K556" s="271"/>
      <c r="L556" s="276"/>
      <c r="M556" s="277"/>
      <c r="N556" s="278"/>
      <c r="O556" s="278"/>
      <c r="P556" s="278"/>
      <c r="Q556" s="278"/>
      <c r="R556" s="278"/>
      <c r="S556" s="278"/>
      <c r="T556" s="279"/>
      <c r="AT556" s="280" t="s">
        <v>196</v>
      </c>
      <c r="AU556" s="280" t="s">
        <v>89</v>
      </c>
      <c r="AV556" s="15" t="s">
        <v>105</v>
      </c>
      <c r="AW556" s="15" t="s">
        <v>42</v>
      </c>
      <c r="AX556" s="15" t="s">
        <v>79</v>
      </c>
      <c r="AY556" s="280" t="s">
        <v>185</v>
      </c>
    </row>
    <row r="557" spans="2:65" s="14" customFormat="1" ht="13.5">
      <c r="B557" s="246"/>
      <c r="C557" s="247"/>
      <c r="D557" s="233" t="s">
        <v>196</v>
      </c>
      <c r="E557" s="248" t="s">
        <v>35</v>
      </c>
      <c r="F557" s="249" t="s">
        <v>208</v>
      </c>
      <c r="G557" s="247"/>
      <c r="H557" s="250">
        <v>440.19400000000002</v>
      </c>
      <c r="I557" s="251"/>
      <c r="J557" s="247"/>
      <c r="K557" s="247"/>
      <c r="L557" s="252"/>
      <c r="M557" s="253"/>
      <c r="N557" s="254"/>
      <c r="O557" s="254"/>
      <c r="P557" s="254"/>
      <c r="Q557" s="254"/>
      <c r="R557" s="254"/>
      <c r="S557" s="254"/>
      <c r="T557" s="255"/>
      <c r="AT557" s="256" t="s">
        <v>196</v>
      </c>
      <c r="AU557" s="256" t="s">
        <v>89</v>
      </c>
      <c r="AV557" s="14" t="s">
        <v>192</v>
      </c>
      <c r="AW557" s="14" t="s">
        <v>42</v>
      </c>
      <c r="AX557" s="14" t="s">
        <v>24</v>
      </c>
      <c r="AY557" s="256" t="s">
        <v>185</v>
      </c>
    </row>
    <row r="558" spans="2:65" s="1" customFormat="1" ht="31.5" customHeight="1">
      <c r="B558" s="44"/>
      <c r="C558" s="205" t="s">
        <v>607</v>
      </c>
      <c r="D558" s="205" t="s">
        <v>187</v>
      </c>
      <c r="E558" s="206" t="s">
        <v>608</v>
      </c>
      <c r="F558" s="207" t="s">
        <v>609</v>
      </c>
      <c r="G558" s="208" t="s">
        <v>239</v>
      </c>
      <c r="H558" s="209">
        <v>33.49</v>
      </c>
      <c r="I558" s="210"/>
      <c r="J558" s="211">
        <f>ROUND(I558*H558,2)</f>
        <v>0</v>
      </c>
      <c r="K558" s="207" t="s">
        <v>191</v>
      </c>
      <c r="L558" s="64"/>
      <c r="M558" s="212" t="s">
        <v>35</v>
      </c>
      <c r="N558" s="213" t="s">
        <v>50</v>
      </c>
      <c r="O558" s="45"/>
      <c r="P558" s="214">
        <f>O558*H558</f>
        <v>0</v>
      </c>
      <c r="Q558" s="214">
        <v>8.3161599999999995E-3</v>
      </c>
      <c r="R558" s="214">
        <f>Q558*H558</f>
        <v>0.27850819840000002</v>
      </c>
      <c r="S558" s="214">
        <v>0</v>
      </c>
      <c r="T558" s="215">
        <f>S558*H558</f>
        <v>0</v>
      </c>
      <c r="AR558" s="26" t="s">
        <v>192</v>
      </c>
      <c r="AT558" s="26" t="s">
        <v>187</v>
      </c>
      <c r="AU558" s="26" t="s">
        <v>89</v>
      </c>
      <c r="AY558" s="26" t="s">
        <v>185</v>
      </c>
      <c r="BE558" s="216">
        <f>IF(N558="základní",J558,0)</f>
        <v>0</v>
      </c>
      <c r="BF558" s="216">
        <f>IF(N558="snížená",J558,0)</f>
        <v>0</v>
      </c>
      <c r="BG558" s="216">
        <f>IF(N558="zákl. přenesená",J558,0)</f>
        <v>0</v>
      </c>
      <c r="BH558" s="216">
        <f>IF(N558="sníž. přenesená",J558,0)</f>
        <v>0</v>
      </c>
      <c r="BI558" s="216">
        <f>IF(N558="nulová",J558,0)</f>
        <v>0</v>
      </c>
      <c r="BJ558" s="26" t="s">
        <v>24</v>
      </c>
      <c r="BK558" s="216">
        <f>ROUND(I558*H558,2)</f>
        <v>0</v>
      </c>
      <c r="BL558" s="26" t="s">
        <v>192</v>
      </c>
      <c r="BM558" s="26" t="s">
        <v>610</v>
      </c>
    </row>
    <row r="559" spans="2:65" s="1" customFormat="1" ht="162">
      <c r="B559" s="44"/>
      <c r="C559" s="66"/>
      <c r="D559" s="217" t="s">
        <v>194</v>
      </c>
      <c r="E559" s="66"/>
      <c r="F559" s="218" t="s">
        <v>611</v>
      </c>
      <c r="G559" s="66"/>
      <c r="H559" s="66"/>
      <c r="I559" s="175"/>
      <c r="J559" s="66"/>
      <c r="K559" s="66"/>
      <c r="L559" s="64"/>
      <c r="M559" s="219"/>
      <c r="N559" s="45"/>
      <c r="O559" s="45"/>
      <c r="P559" s="45"/>
      <c r="Q559" s="45"/>
      <c r="R559" s="45"/>
      <c r="S559" s="45"/>
      <c r="T559" s="81"/>
      <c r="AT559" s="26" t="s">
        <v>194</v>
      </c>
      <c r="AU559" s="26" t="s">
        <v>89</v>
      </c>
    </row>
    <row r="560" spans="2:65" s="12" customFormat="1" ht="13.5">
      <c r="B560" s="220"/>
      <c r="C560" s="221"/>
      <c r="D560" s="217" t="s">
        <v>196</v>
      </c>
      <c r="E560" s="222" t="s">
        <v>35</v>
      </c>
      <c r="F560" s="223" t="s">
        <v>601</v>
      </c>
      <c r="G560" s="221"/>
      <c r="H560" s="224" t="s">
        <v>35</v>
      </c>
      <c r="I560" s="225"/>
      <c r="J560" s="221"/>
      <c r="K560" s="221"/>
      <c r="L560" s="226"/>
      <c r="M560" s="227"/>
      <c r="N560" s="228"/>
      <c r="O560" s="228"/>
      <c r="P560" s="228"/>
      <c r="Q560" s="228"/>
      <c r="R560" s="228"/>
      <c r="S560" s="228"/>
      <c r="T560" s="229"/>
      <c r="AT560" s="230" t="s">
        <v>196</v>
      </c>
      <c r="AU560" s="230" t="s">
        <v>89</v>
      </c>
      <c r="AV560" s="12" t="s">
        <v>24</v>
      </c>
      <c r="AW560" s="12" t="s">
        <v>42</v>
      </c>
      <c r="AX560" s="12" t="s">
        <v>79</v>
      </c>
      <c r="AY560" s="230" t="s">
        <v>185</v>
      </c>
    </row>
    <row r="561" spans="2:65" s="13" customFormat="1" ht="13.5">
      <c r="B561" s="231"/>
      <c r="C561" s="232"/>
      <c r="D561" s="217" t="s">
        <v>196</v>
      </c>
      <c r="E561" s="243" t="s">
        <v>35</v>
      </c>
      <c r="F561" s="244" t="s">
        <v>602</v>
      </c>
      <c r="G561" s="232"/>
      <c r="H561" s="245">
        <v>12.93</v>
      </c>
      <c r="I561" s="237"/>
      <c r="J561" s="232"/>
      <c r="K561" s="232"/>
      <c r="L561" s="238"/>
      <c r="M561" s="239"/>
      <c r="N561" s="240"/>
      <c r="O561" s="240"/>
      <c r="P561" s="240"/>
      <c r="Q561" s="240"/>
      <c r="R561" s="240"/>
      <c r="S561" s="240"/>
      <c r="T561" s="241"/>
      <c r="AT561" s="242" t="s">
        <v>196</v>
      </c>
      <c r="AU561" s="242" t="s">
        <v>89</v>
      </c>
      <c r="AV561" s="13" t="s">
        <v>89</v>
      </c>
      <c r="AW561" s="13" t="s">
        <v>42</v>
      </c>
      <c r="AX561" s="13" t="s">
        <v>79</v>
      </c>
      <c r="AY561" s="242" t="s">
        <v>185</v>
      </c>
    </row>
    <row r="562" spans="2:65" s="13" customFormat="1" ht="13.5">
      <c r="B562" s="231"/>
      <c r="C562" s="232"/>
      <c r="D562" s="217" t="s">
        <v>196</v>
      </c>
      <c r="E562" s="243" t="s">
        <v>35</v>
      </c>
      <c r="F562" s="244" t="s">
        <v>603</v>
      </c>
      <c r="G562" s="232"/>
      <c r="H562" s="245">
        <v>10.38</v>
      </c>
      <c r="I562" s="237"/>
      <c r="J562" s="232"/>
      <c r="K562" s="232"/>
      <c r="L562" s="238"/>
      <c r="M562" s="239"/>
      <c r="N562" s="240"/>
      <c r="O562" s="240"/>
      <c r="P562" s="240"/>
      <c r="Q562" s="240"/>
      <c r="R562" s="240"/>
      <c r="S562" s="240"/>
      <c r="T562" s="241"/>
      <c r="AT562" s="242" t="s">
        <v>196</v>
      </c>
      <c r="AU562" s="242" t="s">
        <v>89</v>
      </c>
      <c r="AV562" s="13" t="s">
        <v>89</v>
      </c>
      <c r="AW562" s="13" t="s">
        <v>42</v>
      </c>
      <c r="AX562" s="13" t="s">
        <v>79</v>
      </c>
      <c r="AY562" s="242" t="s">
        <v>185</v>
      </c>
    </row>
    <row r="563" spans="2:65" s="13" customFormat="1" ht="13.5">
      <c r="B563" s="231"/>
      <c r="C563" s="232"/>
      <c r="D563" s="217" t="s">
        <v>196</v>
      </c>
      <c r="E563" s="243" t="s">
        <v>35</v>
      </c>
      <c r="F563" s="244" t="s">
        <v>604</v>
      </c>
      <c r="G563" s="232"/>
      <c r="H563" s="245">
        <v>12.93</v>
      </c>
      <c r="I563" s="237"/>
      <c r="J563" s="232"/>
      <c r="K563" s="232"/>
      <c r="L563" s="238"/>
      <c r="M563" s="239"/>
      <c r="N563" s="240"/>
      <c r="O563" s="240"/>
      <c r="P563" s="240"/>
      <c r="Q563" s="240"/>
      <c r="R563" s="240"/>
      <c r="S563" s="240"/>
      <c r="T563" s="241"/>
      <c r="AT563" s="242" t="s">
        <v>196</v>
      </c>
      <c r="AU563" s="242" t="s">
        <v>89</v>
      </c>
      <c r="AV563" s="13" t="s">
        <v>89</v>
      </c>
      <c r="AW563" s="13" t="s">
        <v>42</v>
      </c>
      <c r="AX563" s="13" t="s">
        <v>79</v>
      </c>
      <c r="AY563" s="242" t="s">
        <v>185</v>
      </c>
    </row>
    <row r="564" spans="2:65" s="12" customFormat="1" ht="13.5">
      <c r="B564" s="220"/>
      <c r="C564" s="221"/>
      <c r="D564" s="217" t="s">
        <v>196</v>
      </c>
      <c r="E564" s="222" t="s">
        <v>35</v>
      </c>
      <c r="F564" s="223" t="s">
        <v>585</v>
      </c>
      <c r="G564" s="221"/>
      <c r="H564" s="224" t="s">
        <v>35</v>
      </c>
      <c r="I564" s="225"/>
      <c r="J564" s="221"/>
      <c r="K564" s="221"/>
      <c r="L564" s="226"/>
      <c r="M564" s="227"/>
      <c r="N564" s="228"/>
      <c r="O564" s="228"/>
      <c r="P564" s="228"/>
      <c r="Q564" s="228"/>
      <c r="R564" s="228"/>
      <c r="S564" s="228"/>
      <c r="T564" s="229"/>
      <c r="AT564" s="230" t="s">
        <v>196</v>
      </c>
      <c r="AU564" s="230" t="s">
        <v>89</v>
      </c>
      <c r="AV564" s="12" t="s">
        <v>24</v>
      </c>
      <c r="AW564" s="12" t="s">
        <v>42</v>
      </c>
      <c r="AX564" s="12" t="s">
        <v>79</v>
      </c>
      <c r="AY564" s="230" t="s">
        <v>185</v>
      </c>
    </row>
    <row r="565" spans="2:65" s="13" customFormat="1" ht="13.5">
      <c r="B565" s="231"/>
      <c r="C565" s="232"/>
      <c r="D565" s="217" t="s">
        <v>196</v>
      </c>
      <c r="E565" s="243" t="s">
        <v>35</v>
      </c>
      <c r="F565" s="244" t="s">
        <v>605</v>
      </c>
      <c r="G565" s="232"/>
      <c r="H565" s="245">
        <v>-0.5</v>
      </c>
      <c r="I565" s="237"/>
      <c r="J565" s="232"/>
      <c r="K565" s="232"/>
      <c r="L565" s="238"/>
      <c r="M565" s="239"/>
      <c r="N565" s="240"/>
      <c r="O565" s="240"/>
      <c r="P565" s="240"/>
      <c r="Q565" s="240"/>
      <c r="R565" s="240"/>
      <c r="S565" s="240"/>
      <c r="T565" s="241"/>
      <c r="AT565" s="242" t="s">
        <v>196</v>
      </c>
      <c r="AU565" s="242" t="s">
        <v>89</v>
      </c>
      <c r="AV565" s="13" t="s">
        <v>89</v>
      </c>
      <c r="AW565" s="13" t="s">
        <v>42</v>
      </c>
      <c r="AX565" s="13" t="s">
        <v>79</v>
      </c>
      <c r="AY565" s="242" t="s">
        <v>185</v>
      </c>
    </row>
    <row r="566" spans="2:65" s="13" customFormat="1" ht="13.5">
      <c r="B566" s="231"/>
      <c r="C566" s="232"/>
      <c r="D566" s="217" t="s">
        <v>196</v>
      </c>
      <c r="E566" s="243" t="s">
        <v>35</v>
      </c>
      <c r="F566" s="244" t="s">
        <v>606</v>
      </c>
      <c r="G566" s="232"/>
      <c r="H566" s="245">
        <v>-2.25</v>
      </c>
      <c r="I566" s="237"/>
      <c r="J566" s="232"/>
      <c r="K566" s="232"/>
      <c r="L566" s="238"/>
      <c r="M566" s="239"/>
      <c r="N566" s="240"/>
      <c r="O566" s="240"/>
      <c r="P566" s="240"/>
      <c r="Q566" s="240"/>
      <c r="R566" s="240"/>
      <c r="S566" s="240"/>
      <c r="T566" s="241"/>
      <c r="AT566" s="242" t="s">
        <v>196</v>
      </c>
      <c r="AU566" s="242" t="s">
        <v>89</v>
      </c>
      <c r="AV566" s="13" t="s">
        <v>89</v>
      </c>
      <c r="AW566" s="13" t="s">
        <v>42</v>
      </c>
      <c r="AX566" s="13" t="s">
        <v>79</v>
      </c>
      <c r="AY566" s="242" t="s">
        <v>185</v>
      </c>
    </row>
    <row r="567" spans="2:65" s="15" customFormat="1" ht="13.5">
      <c r="B567" s="270"/>
      <c r="C567" s="271"/>
      <c r="D567" s="217" t="s">
        <v>196</v>
      </c>
      <c r="E567" s="272" t="s">
        <v>35</v>
      </c>
      <c r="F567" s="273" t="s">
        <v>295</v>
      </c>
      <c r="G567" s="271"/>
      <c r="H567" s="274">
        <v>33.49</v>
      </c>
      <c r="I567" s="275"/>
      <c r="J567" s="271"/>
      <c r="K567" s="271"/>
      <c r="L567" s="276"/>
      <c r="M567" s="277"/>
      <c r="N567" s="278"/>
      <c r="O567" s="278"/>
      <c r="P567" s="278"/>
      <c r="Q567" s="278"/>
      <c r="R567" s="278"/>
      <c r="S567" s="278"/>
      <c r="T567" s="279"/>
      <c r="AT567" s="280" t="s">
        <v>196</v>
      </c>
      <c r="AU567" s="280" t="s">
        <v>89</v>
      </c>
      <c r="AV567" s="15" t="s">
        <v>105</v>
      </c>
      <c r="AW567" s="15" t="s">
        <v>42</v>
      </c>
      <c r="AX567" s="15" t="s">
        <v>79</v>
      </c>
      <c r="AY567" s="280" t="s">
        <v>185</v>
      </c>
    </row>
    <row r="568" spans="2:65" s="14" customFormat="1" ht="13.5">
      <c r="B568" s="246"/>
      <c r="C568" s="247"/>
      <c r="D568" s="233" t="s">
        <v>196</v>
      </c>
      <c r="E568" s="248" t="s">
        <v>35</v>
      </c>
      <c r="F568" s="249" t="s">
        <v>208</v>
      </c>
      <c r="G568" s="247"/>
      <c r="H568" s="250">
        <v>33.49</v>
      </c>
      <c r="I568" s="251"/>
      <c r="J568" s="247"/>
      <c r="K568" s="247"/>
      <c r="L568" s="252"/>
      <c r="M568" s="253"/>
      <c r="N568" s="254"/>
      <c r="O568" s="254"/>
      <c r="P568" s="254"/>
      <c r="Q568" s="254"/>
      <c r="R568" s="254"/>
      <c r="S568" s="254"/>
      <c r="T568" s="255"/>
      <c r="AT568" s="256" t="s">
        <v>196</v>
      </c>
      <c r="AU568" s="256" t="s">
        <v>89</v>
      </c>
      <c r="AV568" s="14" t="s">
        <v>192</v>
      </c>
      <c r="AW568" s="14" t="s">
        <v>42</v>
      </c>
      <c r="AX568" s="14" t="s">
        <v>24</v>
      </c>
      <c r="AY568" s="256" t="s">
        <v>185</v>
      </c>
    </row>
    <row r="569" spans="2:65" s="1" customFormat="1" ht="31.5" customHeight="1">
      <c r="B569" s="44"/>
      <c r="C569" s="257" t="s">
        <v>612</v>
      </c>
      <c r="D569" s="257" t="s">
        <v>246</v>
      </c>
      <c r="E569" s="258" t="s">
        <v>613</v>
      </c>
      <c r="F569" s="259" t="s">
        <v>614</v>
      </c>
      <c r="G569" s="260" t="s">
        <v>239</v>
      </c>
      <c r="H569" s="261">
        <v>34.161000000000001</v>
      </c>
      <c r="I569" s="262"/>
      <c r="J569" s="263">
        <f>ROUND(I569*H569,2)</f>
        <v>0</v>
      </c>
      <c r="K569" s="259" t="s">
        <v>191</v>
      </c>
      <c r="L569" s="264"/>
      <c r="M569" s="265" t="s">
        <v>35</v>
      </c>
      <c r="N569" s="266" t="s">
        <v>50</v>
      </c>
      <c r="O569" s="45"/>
      <c r="P569" s="214">
        <f>O569*H569</f>
        <v>0</v>
      </c>
      <c r="Q569" s="214">
        <v>3.0000000000000001E-3</v>
      </c>
      <c r="R569" s="214">
        <f>Q569*H569</f>
        <v>0.102483</v>
      </c>
      <c r="S569" s="214">
        <v>0</v>
      </c>
      <c r="T569" s="215">
        <f>S569*H569</f>
        <v>0</v>
      </c>
      <c r="AR569" s="26" t="s">
        <v>245</v>
      </c>
      <c r="AT569" s="26" t="s">
        <v>246</v>
      </c>
      <c r="AU569" s="26" t="s">
        <v>89</v>
      </c>
      <c r="AY569" s="26" t="s">
        <v>185</v>
      </c>
      <c r="BE569" s="216">
        <f>IF(N569="základní",J569,0)</f>
        <v>0</v>
      </c>
      <c r="BF569" s="216">
        <f>IF(N569="snížená",J569,0)</f>
        <v>0</v>
      </c>
      <c r="BG569" s="216">
        <f>IF(N569="zákl. přenesená",J569,0)</f>
        <v>0</v>
      </c>
      <c r="BH569" s="216">
        <f>IF(N569="sníž. přenesená",J569,0)</f>
        <v>0</v>
      </c>
      <c r="BI569" s="216">
        <f>IF(N569="nulová",J569,0)</f>
        <v>0</v>
      </c>
      <c r="BJ569" s="26" t="s">
        <v>24</v>
      </c>
      <c r="BK569" s="216">
        <f>ROUND(I569*H569,2)</f>
        <v>0</v>
      </c>
      <c r="BL569" s="26" t="s">
        <v>192</v>
      </c>
      <c r="BM569" s="26" t="s">
        <v>615</v>
      </c>
    </row>
    <row r="570" spans="2:65" s="1" customFormat="1" ht="27">
      <c r="B570" s="44"/>
      <c r="C570" s="66"/>
      <c r="D570" s="217" t="s">
        <v>250</v>
      </c>
      <c r="E570" s="66"/>
      <c r="F570" s="218" t="s">
        <v>616</v>
      </c>
      <c r="G570" s="66"/>
      <c r="H570" s="66"/>
      <c r="I570" s="175"/>
      <c r="J570" s="66"/>
      <c r="K570" s="66"/>
      <c r="L570" s="64"/>
      <c r="M570" s="219"/>
      <c r="N570" s="45"/>
      <c r="O570" s="45"/>
      <c r="P570" s="45"/>
      <c r="Q570" s="45"/>
      <c r="R570" s="45"/>
      <c r="S570" s="45"/>
      <c r="T570" s="81"/>
      <c r="AT570" s="26" t="s">
        <v>250</v>
      </c>
      <c r="AU570" s="26" t="s">
        <v>89</v>
      </c>
    </row>
    <row r="571" spans="2:65" s="13" customFormat="1" ht="13.5">
      <c r="B571" s="231"/>
      <c r="C571" s="232"/>
      <c r="D571" s="233" t="s">
        <v>196</v>
      </c>
      <c r="E571" s="232"/>
      <c r="F571" s="235" t="s">
        <v>617</v>
      </c>
      <c r="G571" s="232"/>
      <c r="H571" s="236">
        <v>34.161000000000001</v>
      </c>
      <c r="I571" s="237"/>
      <c r="J571" s="232"/>
      <c r="K571" s="232"/>
      <c r="L571" s="238"/>
      <c r="M571" s="239"/>
      <c r="N571" s="240"/>
      <c r="O571" s="240"/>
      <c r="P571" s="240"/>
      <c r="Q571" s="240"/>
      <c r="R571" s="240"/>
      <c r="S571" s="240"/>
      <c r="T571" s="241"/>
      <c r="AT571" s="242" t="s">
        <v>196</v>
      </c>
      <c r="AU571" s="242" t="s">
        <v>89</v>
      </c>
      <c r="AV571" s="13" t="s">
        <v>89</v>
      </c>
      <c r="AW571" s="13" t="s">
        <v>6</v>
      </c>
      <c r="AX571" s="13" t="s">
        <v>24</v>
      </c>
      <c r="AY571" s="242" t="s">
        <v>185</v>
      </c>
    </row>
    <row r="572" spans="2:65" s="1" customFormat="1" ht="31.5" customHeight="1">
      <c r="B572" s="44"/>
      <c r="C572" s="205" t="s">
        <v>618</v>
      </c>
      <c r="D572" s="205" t="s">
        <v>187</v>
      </c>
      <c r="E572" s="206" t="s">
        <v>619</v>
      </c>
      <c r="F572" s="207" t="s">
        <v>620</v>
      </c>
      <c r="G572" s="208" t="s">
        <v>239</v>
      </c>
      <c r="H572" s="209">
        <v>388.68200000000002</v>
      </c>
      <c r="I572" s="210"/>
      <c r="J572" s="211">
        <f>ROUND(I572*H572,2)</f>
        <v>0</v>
      </c>
      <c r="K572" s="207" t="s">
        <v>191</v>
      </c>
      <c r="L572" s="64"/>
      <c r="M572" s="212" t="s">
        <v>35</v>
      </c>
      <c r="N572" s="213" t="s">
        <v>50</v>
      </c>
      <c r="O572" s="45"/>
      <c r="P572" s="214">
        <f>O572*H572</f>
        <v>0</v>
      </c>
      <c r="Q572" s="214">
        <v>8.4961600000000009E-3</v>
      </c>
      <c r="R572" s="214">
        <f>Q572*H572</f>
        <v>3.3023044611200003</v>
      </c>
      <c r="S572" s="214">
        <v>0</v>
      </c>
      <c r="T572" s="215">
        <f>S572*H572</f>
        <v>0</v>
      </c>
      <c r="AR572" s="26" t="s">
        <v>192</v>
      </c>
      <c r="AT572" s="26" t="s">
        <v>187</v>
      </c>
      <c r="AU572" s="26" t="s">
        <v>89</v>
      </c>
      <c r="AY572" s="26" t="s">
        <v>185</v>
      </c>
      <c r="BE572" s="216">
        <f>IF(N572="základní",J572,0)</f>
        <v>0</v>
      </c>
      <c r="BF572" s="216">
        <f>IF(N572="snížená",J572,0)</f>
        <v>0</v>
      </c>
      <c r="BG572" s="216">
        <f>IF(N572="zákl. přenesená",J572,0)</f>
        <v>0</v>
      </c>
      <c r="BH572" s="216">
        <f>IF(N572="sníž. přenesená",J572,0)</f>
        <v>0</v>
      </c>
      <c r="BI572" s="216">
        <f>IF(N572="nulová",J572,0)</f>
        <v>0</v>
      </c>
      <c r="BJ572" s="26" t="s">
        <v>24</v>
      </c>
      <c r="BK572" s="216">
        <f>ROUND(I572*H572,2)</f>
        <v>0</v>
      </c>
      <c r="BL572" s="26" t="s">
        <v>192</v>
      </c>
      <c r="BM572" s="26" t="s">
        <v>621</v>
      </c>
    </row>
    <row r="573" spans="2:65" s="1" customFormat="1" ht="162">
      <c r="B573" s="44"/>
      <c r="C573" s="66"/>
      <c r="D573" s="217" t="s">
        <v>194</v>
      </c>
      <c r="E573" s="66"/>
      <c r="F573" s="218" t="s">
        <v>611</v>
      </c>
      <c r="G573" s="66"/>
      <c r="H573" s="66"/>
      <c r="I573" s="175"/>
      <c r="J573" s="66"/>
      <c r="K573" s="66"/>
      <c r="L573" s="64"/>
      <c r="M573" s="219"/>
      <c r="N573" s="45"/>
      <c r="O573" s="45"/>
      <c r="P573" s="45"/>
      <c r="Q573" s="45"/>
      <c r="R573" s="45"/>
      <c r="S573" s="45"/>
      <c r="T573" s="81"/>
      <c r="AT573" s="26" t="s">
        <v>194</v>
      </c>
      <c r="AU573" s="26" t="s">
        <v>89</v>
      </c>
    </row>
    <row r="574" spans="2:65" s="13" customFormat="1" ht="13.5">
      <c r="B574" s="231"/>
      <c r="C574" s="232"/>
      <c r="D574" s="217" t="s">
        <v>196</v>
      </c>
      <c r="E574" s="243" t="s">
        <v>35</v>
      </c>
      <c r="F574" s="244" t="s">
        <v>622</v>
      </c>
      <c r="G574" s="232"/>
      <c r="H574" s="245">
        <v>215.88</v>
      </c>
      <c r="I574" s="237"/>
      <c r="J574" s="232"/>
      <c r="K574" s="232"/>
      <c r="L574" s="238"/>
      <c r="M574" s="239"/>
      <c r="N574" s="240"/>
      <c r="O574" s="240"/>
      <c r="P574" s="240"/>
      <c r="Q574" s="240"/>
      <c r="R574" s="240"/>
      <c r="S574" s="240"/>
      <c r="T574" s="241"/>
      <c r="AT574" s="242" t="s">
        <v>196</v>
      </c>
      <c r="AU574" s="242" t="s">
        <v>89</v>
      </c>
      <c r="AV574" s="13" t="s">
        <v>89</v>
      </c>
      <c r="AW574" s="13" t="s">
        <v>42</v>
      </c>
      <c r="AX574" s="13" t="s">
        <v>79</v>
      </c>
      <c r="AY574" s="242" t="s">
        <v>185</v>
      </c>
    </row>
    <row r="575" spans="2:65" s="13" customFormat="1" ht="13.5">
      <c r="B575" s="231"/>
      <c r="C575" s="232"/>
      <c r="D575" s="217" t="s">
        <v>196</v>
      </c>
      <c r="E575" s="243" t="s">
        <v>35</v>
      </c>
      <c r="F575" s="244" t="s">
        <v>623</v>
      </c>
      <c r="G575" s="232"/>
      <c r="H575" s="245">
        <v>267.88</v>
      </c>
      <c r="I575" s="237"/>
      <c r="J575" s="232"/>
      <c r="K575" s="232"/>
      <c r="L575" s="238"/>
      <c r="M575" s="239"/>
      <c r="N575" s="240"/>
      <c r="O575" s="240"/>
      <c r="P575" s="240"/>
      <c r="Q575" s="240"/>
      <c r="R575" s="240"/>
      <c r="S575" s="240"/>
      <c r="T575" s="241"/>
      <c r="AT575" s="242" t="s">
        <v>196</v>
      </c>
      <c r="AU575" s="242" t="s">
        <v>89</v>
      </c>
      <c r="AV575" s="13" t="s">
        <v>89</v>
      </c>
      <c r="AW575" s="13" t="s">
        <v>42</v>
      </c>
      <c r="AX575" s="13" t="s">
        <v>79</v>
      </c>
      <c r="AY575" s="242" t="s">
        <v>185</v>
      </c>
    </row>
    <row r="576" spans="2:65" s="15" customFormat="1" ht="13.5">
      <c r="B576" s="270"/>
      <c r="C576" s="271"/>
      <c r="D576" s="217" t="s">
        <v>196</v>
      </c>
      <c r="E576" s="272" t="s">
        <v>35</v>
      </c>
      <c r="F576" s="273" t="s">
        <v>295</v>
      </c>
      <c r="G576" s="271"/>
      <c r="H576" s="274">
        <v>483.76</v>
      </c>
      <c r="I576" s="275"/>
      <c r="J576" s="271"/>
      <c r="K576" s="271"/>
      <c r="L576" s="276"/>
      <c r="M576" s="277"/>
      <c r="N576" s="278"/>
      <c r="O576" s="278"/>
      <c r="P576" s="278"/>
      <c r="Q576" s="278"/>
      <c r="R576" s="278"/>
      <c r="S576" s="278"/>
      <c r="T576" s="279"/>
      <c r="AT576" s="280" t="s">
        <v>196</v>
      </c>
      <c r="AU576" s="280" t="s">
        <v>89</v>
      </c>
      <c r="AV576" s="15" t="s">
        <v>105</v>
      </c>
      <c r="AW576" s="15" t="s">
        <v>42</v>
      </c>
      <c r="AX576" s="15" t="s">
        <v>79</v>
      </c>
      <c r="AY576" s="280" t="s">
        <v>185</v>
      </c>
    </row>
    <row r="577" spans="2:65" s="12" customFormat="1" ht="13.5">
      <c r="B577" s="220"/>
      <c r="C577" s="221"/>
      <c r="D577" s="217" t="s">
        <v>196</v>
      </c>
      <c r="E577" s="222" t="s">
        <v>35</v>
      </c>
      <c r="F577" s="223" t="s">
        <v>585</v>
      </c>
      <c r="G577" s="221"/>
      <c r="H577" s="224" t="s">
        <v>35</v>
      </c>
      <c r="I577" s="225"/>
      <c r="J577" s="221"/>
      <c r="K577" s="221"/>
      <c r="L577" s="226"/>
      <c r="M577" s="227"/>
      <c r="N577" s="228"/>
      <c r="O577" s="228"/>
      <c r="P577" s="228"/>
      <c r="Q577" s="228"/>
      <c r="R577" s="228"/>
      <c r="S577" s="228"/>
      <c r="T577" s="229"/>
      <c r="AT577" s="230" t="s">
        <v>196</v>
      </c>
      <c r="AU577" s="230" t="s">
        <v>89</v>
      </c>
      <c r="AV577" s="12" t="s">
        <v>24</v>
      </c>
      <c r="AW577" s="12" t="s">
        <v>42</v>
      </c>
      <c r="AX577" s="12" t="s">
        <v>79</v>
      </c>
      <c r="AY577" s="230" t="s">
        <v>185</v>
      </c>
    </row>
    <row r="578" spans="2:65" s="13" customFormat="1" ht="13.5">
      <c r="B578" s="231"/>
      <c r="C578" s="232"/>
      <c r="D578" s="217" t="s">
        <v>196</v>
      </c>
      <c r="E578" s="243" t="s">
        <v>35</v>
      </c>
      <c r="F578" s="244" t="s">
        <v>586</v>
      </c>
      <c r="G578" s="232"/>
      <c r="H578" s="245">
        <v>-13.5</v>
      </c>
      <c r="I578" s="237"/>
      <c r="J578" s="232"/>
      <c r="K578" s="232"/>
      <c r="L578" s="238"/>
      <c r="M578" s="239"/>
      <c r="N578" s="240"/>
      <c r="O578" s="240"/>
      <c r="P578" s="240"/>
      <c r="Q578" s="240"/>
      <c r="R578" s="240"/>
      <c r="S578" s="240"/>
      <c r="T578" s="241"/>
      <c r="AT578" s="242" t="s">
        <v>196</v>
      </c>
      <c r="AU578" s="242" t="s">
        <v>89</v>
      </c>
      <c r="AV578" s="13" t="s">
        <v>89</v>
      </c>
      <c r="AW578" s="13" t="s">
        <v>42</v>
      </c>
      <c r="AX578" s="13" t="s">
        <v>79</v>
      </c>
      <c r="AY578" s="242" t="s">
        <v>185</v>
      </c>
    </row>
    <row r="579" spans="2:65" s="13" customFormat="1" ht="13.5">
      <c r="B579" s="231"/>
      <c r="C579" s="232"/>
      <c r="D579" s="217" t="s">
        <v>196</v>
      </c>
      <c r="E579" s="243" t="s">
        <v>35</v>
      </c>
      <c r="F579" s="244" t="s">
        <v>587</v>
      </c>
      <c r="G579" s="232"/>
      <c r="H579" s="245">
        <v>-30.24</v>
      </c>
      <c r="I579" s="237"/>
      <c r="J579" s="232"/>
      <c r="K579" s="232"/>
      <c r="L579" s="238"/>
      <c r="M579" s="239"/>
      <c r="N579" s="240"/>
      <c r="O579" s="240"/>
      <c r="P579" s="240"/>
      <c r="Q579" s="240"/>
      <c r="R579" s="240"/>
      <c r="S579" s="240"/>
      <c r="T579" s="241"/>
      <c r="AT579" s="242" t="s">
        <v>196</v>
      </c>
      <c r="AU579" s="242" t="s">
        <v>89</v>
      </c>
      <c r="AV579" s="13" t="s">
        <v>89</v>
      </c>
      <c r="AW579" s="13" t="s">
        <v>42</v>
      </c>
      <c r="AX579" s="13" t="s">
        <v>79</v>
      </c>
      <c r="AY579" s="242" t="s">
        <v>185</v>
      </c>
    </row>
    <row r="580" spans="2:65" s="13" customFormat="1" ht="13.5">
      <c r="B580" s="231"/>
      <c r="C580" s="232"/>
      <c r="D580" s="217" t="s">
        <v>196</v>
      </c>
      <c r="E580" s="243" t="s">
        <v>35</v>
      </c>
      <c r="F580" s="244" t="s">
        <v>588</v>
      </c>
      <c r="G580" s="232"/>
      <c r="H580" s="245">
        <v>-28.8</v>
      </c>
      <c r="I580" s="237"/>
      <c r="J580" s="232"/>
      <c r="K580" s="232"/>
      <c r="L580" s="238"/>
      <c r="M580" s="239"/>
      <c r="N580" s="240"/>
      <c r="O580" s="240"/>
      <c r="P580" s="240"/>
      <c r="Q580" s="240"/>
      <c r="R580" s="240"/>
      <c r="S580" s="240"/>
      <c r="T580" s="241"/>
      <c r="AT580" s="242" t="s">
        <v>196</v>
      </c>
      <c r="AU580" s="242" t="s">
        <v>89</v>
      </c>
      <c r="AV580" s="13" t="s">
        <v>89</v>
      </c>
      <c r="AW580" s="13" t="s">
        <v>42</v>
      </c>
      <c r="AX580" s="13" t="s">
        <v>79</v>
      </c>
      <c r="AY580" s="242" t="s">
        <v>185</v>
      </c>
    </row>
    <row r="581" spans="2:65" s="13" customFormat="1" ht="13.5">
      <c r="B581" s="231"/>
      <c r="C581" s="232"/>
      <c r="D581" s="217" t="s">
        <v>196</v>
      </c>
      <c r="E581" s="243" t="s">
        <v>35</v>
      </c>
      <c r="F581" s="244" t="s">
        <v>589</v>
      </c>
      <c r="G581" s="232"/>
      <c r="H581" s="245">
        <v>-46.08</v>
      </c>
      <c r="I581" s="237"/>
      <c r="J581" s="232"/>
      <c r="K581" s="232"/>
      <c r="L581" s="238"/>
      <c r="M581" s="239"/>
      <c r="N581" s="240"/>
      <c r="O581" s="240"/>
      <c r="P581" s="240"/>
      <c r="Q581" s="240"/>
      <c r="R581" s="240"/>
      <c r="S581" s="240"/>
      <c r="T581" s="241"/>
      <c r="AT581" s="242" t="s">
        <v>196</v>
      </c>
      <c r="AU581" s="242" t="s">
        <v>89</v>
      </c>
      <c r="AV581" s="13" t="s">
        <v>89</v>
      </c>
      <c r="AW581" s="13" t="s">
        <v>42</v>
      </c>
      <c r="AX581" s="13" t="s">
        <v>79</v>
      </c>
      <c r="AY581" s="242" t="s">
        <v>185</v>
      </c>
    </row>
    <row r="582" spans="2:65" s="13" customFormat="1" ht="13.5">
      <c r="B582" s="231"/>
      <c r="C582" s="232"/>
      <c r="D582" s="217" t="s">
        <v>196</v>
      </c>
      <c r="E582" s="243" t="s">
        <v>35</v>
      </c>
      <c r="F582" s="244" t="s">
        <v>590</v>
      </c>
      <c r="G582" s="232"/>
      <c r="H582" s="245">
        <v>-1.5</v>
      </c>
      <c r="I582" s="237"/>
      <c r="J582" s="232"/>
      <c r="K582" s="232"/>
      <c r="L582" s="238"/>
      <c r="M582" s="239"/>
      <c r="N582" s="240"/>
      <c r="O582" s="240"/>
      <c r="P582" s="240"/>
      <c r="Q582" s="240"/>
      <c r="R582" s="240"/>
      <c r="S582" s="240"/>
      <c r="T582" s="241"/>
      <c r="AT582" s="242" t="s">
        <v>196</v>
      </c>
      <c r="AU582" s="242" t="s">
        <v>89</v>
      </c>
      <c r="AV582" s="13" t="s">
        <v>89</v>
      </c>
      <c r="AW582" s="13" t="s">
        <v>42</v>
      </c>
      <c r="AX582" s="13" t="s">
        <v>79</v>
      </c>
      <c r="AY582" s="242" t="s">
        <v>185</v>
      </c>
    </row>
    <row r="583" spans="2:65" s="13" customFormat="1" ht="13.5">
      <c r="B583" s="231"/>
      <c r="C583" s="232"/>
      <c r="D583" s="217" t="s">
        <v>196</v>
      </c>
      <c r="E583" s="243" t="s">
        <v>35</v>
      </c>
      <c r="F583" s="244" t="s">
        <v>591</v>
      </c>
      <c r="G583" s="232"/>
      <c r="H583" s="245">
        <v>-10.35</v>
      </c>
      <c r="I583" s="237"/>
      <c r="J583" s="232"/>
      <c r="K583" s="232"/>
      <c r="L583" s="238"/>
      <c r="M583" s="239"/>
      <c r="N583" s="240"/>
      <c r="O583" s="240"/>
      <c r="P583" s="240"/>
      <c r="Q583" s="240"/>
      <c r="R583" s="240"/>
      <c r="S583" s="240"/>
      <c r="T583" s="241"/>
      <c r="AT583" s="242" t="s">
        <v>196</v>
      </c>
      <c r="AU583" s="242" t="s">
        <v>89</v>
      </c>
      <c r="AV583" s="13" t="s">
        <v>89</v>
      </c>
      <c r="AW583" s="13" t="s">
        <v>42</v>
      </c>
      <c r="AX583" s="13" t="s">
        <v>79</v>
      </c>
      <c r="AY583" s="242" t="s">
        <v>185</v>
      </c>
    </row>
    <row r="584" spans="2:65" s="15" customFormat="1" ht="13.5">
      <c r="B584" s="270"/>
      <c r="C584" s="271"/>
      <c r="D584" s="217" t="s">
        <v>196</v>
      </c>
      <c r="E584" s="272" t="s">
        <v>35</v>
      </c>
      <c r="F584" s="273" t="s">
        <v>295</v>
      </c>
      <c r="G584" s="271"/>
      <c r="H584" s="274">
        <v>-130.47</v>
      </c>
      <c r="I584" s="275"/>
      <c r="J584" s="271"/>
      <c r="K584" s="271"/>
      <c r="L584" s="276"/>
      <c r="M584" s="277"/>
      <c r="N584" s="278"/>
      <c r="O584" s="278"/>
      <c r="P584" s="278"/>
      <c r="Q584" s="278"/>
      <c r="R584" s="278"/>
      <c r="S584" s="278"/>
      <c r="T584" s="279"/>
      <c r="AT584" s="280" t="s">
        <v>196</v>
      </c>
      <c r="AU584" s="280" t="s">
        <v>89</v>
      </c>
      <c r="AV584" s="15" t="s">
        <v>105</v>
      </c>
      <c r="AW584" s="15" t="s">
        <v>42</v>
      </c>
      <c r="AX584" s="15" t="s">
        <v>79</v>
      </c>
      <c r="AY584" s="280" t="s">
        <v>185</v>
      </c>
    </row>
    <row r="585" spans="2:65" s="12" customFormat="1" ht="13.5">
      <c r="B585" s="220"/>
      <c r="C585" s="221"/>
      <c r="D585" s="217" t="s">
        <v>196</v>
      </c>
      <c r="E585" s="222" t="s">
        <v>35</v>
      </c>
      <c r="F585" s="223" t="s">
        <v>624</v>
      </c>
      <c r="G585" s="221"/>
      <c r="H585" s="224" t="s">
        <v>35</v>
      </c>
      <c r="I585" s="225"/>
      <c r="J585" s="221"/>
      <c r="K585" s="221"/>
      <c r="L585" s="226"/>
      <c r="M585" s="227"/>
      <c r="N585" s="228"/>
      <c r="O585" s="228"/>
      <c r="P585" s="228"/>
      <c r="Q585" s="228"/>
      <c r="R585" s="228"/>
      <c r="S585" s="228"/>
      <c r="T585" s="229"/>
      <c r="AT585" s="230" t="s">
        <v>196</v>
      </c>
      <c r="AU585" s="230" t="s">
        <v>89</v>
      </c>
      <c r="AV585" s="12" t="s">
        <v>24</v>
      </c>
      <c r="AW585" s="12" t="s">
        <v>42</v>
      </c>
      <c r="AX585" s="12" t="s">
        <v>79</v>
      </c>
      <c r="AY585" s="230" t="s">
        <v>185</v>
      </c>
    </row>
    <row r="586" spans="2:65" s="13" customFormat="1" ht="13.5">
      <c r="B586" s="231"/>
      <c r="C586" s="232"/>
      <c r="D586" s="217" t="s">
        <v>196</v>
      </c>
      <c r="E586" s="243" t="s">
        <v>35</v>
      </c>
      <c r="F586" s="244" t="s">
        <v>625</v>
      </c>
      <c r="G586" s="232"/>
      <c r="H586" s="245">
        <v>35.392000000000003</v>
      </c>
      <c r="I586" s="237"/>
      <c r="J586" s="232"/>
      <c r="K586" s="232"/>
      <c r="L586" s="238"/>
      <c r="M586" s="239"/>
      <c r="N586" s="240"/>
      <c r="O586" s="240"/>
      <c r="P586" s="240"/>
      <c r="Q586" s="240"/>
      <c r="R586" s="240"/>
      <c r="S586" s="240"/>
      <c r="T586" s="241"/>
      <c r="AT586" s="242" t="s">
        <v>196</v>
      </c>
      <c r="AU586" s="242" t="s">
        <v>89</v>
      </c>
      <c r="AV586" s="13" t="s">
        <v>89</v>
      </c>
      <c r="AW586" s="13" t="s">
        <v>42</v>
      </c>
      <c r="AX586" s="13" t="s">
        <v>79</v>
      </c>
      <c r="AY586" s="242" t="s">
        <v>185</v>
      </c>
    </row>
    <row r="587" spans="2:65" s="15" customFormat="1" ht="13.5">
      <c r="B587" s="270"/>
      <c r="C587" s="271"/>
      <c r="D587" s="217" t="s">
        <v>196</v>
      </c>
      <c r="E587" s="272" t="s">
        <v>35</v>
      </c>
      <c r="F587" s="273" t="s">
        <v>295</v>
      </c>
      <c r="G587" s="271"/>
      <c r="H587" s="274">
        <v>35.392000000000003</v>
      </c>
      <c r="I587" s="275"/>
      <c r="J587" s="271"/>
      <c r="K587" s="271"/>
      <c r="L587" s="276"/>
      <c r="M587" s="277"/>
      <c r="N587" s="278"/>
      <c r="O587" s="278"/>
      <c r="P587" s="278"/>
      <c r="Q587" s="278"/>
      <c r="R587" s="278"/>
      <c r="S587" s="278"/>
      <c r="T587" s="279"/>
      <c r="AT587" s="280" t="s">
        <v>196</v>
      </c>
      <c r="AU587" s="280" t="s">
        <v>89</v>
      </c>
      <c r="AV587" s="15" t="s">
        <v>105</v>
      </c>
      <c r="AW587" s="15" t="s">
        <v>42</v>
      </c>
      <c r="AX587" s="15" t="s">
        <v>79</v>
      </c>
      <c r="AY587" s="280" t="s">
        <v>185</v>
      </c>
    </row>
    <row r="588" spans="2:65" s="14" customFormat="1" ht="13.5">
      <c r="B588" s="246"/>
      <c r="C588" s="247"/>
      <c r="D588" s="233" t="s">
        <v>196</v>
      </c>
      <c r="E588" s="248" t="s">
        <v>35</v>
      </c>
      <c r="F588" s="249" t="s">
        <v>208</v>
      </c>
      <c r="G588" s="247"/>
      <c r="H588" s="250">
        <v>388.68200000000002</v>
      </c>
      <c r="I588" s="251"/>
      <c r="J588" s="247"/>
      <c r="K588" s="247"/>
      <c r="L588" s="252"/>
      <c r="M588" s="253"/>
      <c r="N588" s="254"/>
      <c r="O588" s="254"/>
      <c r="P588" s="254"/>
      <c r="Q588" s="254"/>
      <c r="R588" s="254"/>
      <c r="S588" s="254"/>
      <c r="T588" s="255"/>
      <c r="AT588" s="256" t="s">
        <v>196</v>
      </c>
      <c r="AU588" s="256" t="s">
        <v>89</v>
      </c>
      <c r="AV588" s="14" t="s">
        <v>192</v>
      </c>
      <c r="AW588" s="14" t="s">
        <v>42</v>
      </c>
      <c r="AX588" s="14" t="s">
        <v>24</v>
      </c>
      <c r="AY588" s="256" t="s">
        <v>185</v>
      </c>
    </row>
    <row r="589" spans="2:65" s="1" customFormat="1" ht="22.5" customHeight="1">
      <c r="B589" s="44"/>
      <c r="C589" s="257" t="s">
        <v>626</v>
      </c>
      <c r="D589" s="257" t="s">
        <v>246</v>
      </c>
      <c r="E589" s="258" t="s">
        <v>627</v>
      </c>
      <c r="F589" s="259" t="s">
        <v>628</v>
      </c>
      <c r="G589" s="260" t="s">
        <v>239</v>
      </c>
      <c r="H589" s="261">
        <v>396.45600000000002</v>
      </c>
      <c r="I589" s="262"/>
      <c r="J589" s="263">
        <f>ROUND(I589*H589,2)</f>
        <v>0</v>
      </c>
      <c r="K589" s="259" t="s">
        <v>191</v>
      </c>
      <c r="L589" s="264"/>
      <c r="M589" s="265" t="s">
        <v>35</v>
      </c>
      <c r="N589" s="266" t="s">
        <v>50</v>
      </c>
      <c r="O589" s="45"/>
      <c r="P589" s="214">
        <f>O589*H589</f>
        <v>0</v>
      </c>
      <c r="Q589" s="214">
        <v>2.3800000000000002E-3</v>
      </c>
      <c r="R589" s="214">
        <f>Q589*H589</f>
        <v>0.94356528000000006</v>
      </c>
      <c r="S589" s="214">
        <v>0</v>
      </c>
      <c r="T589" s="215">
        <f>S589*H589</f>
        <v>0</v>
      </c>
      <c r="AR589" s="26" t="s">
        <v>245</v>
      </c>
      <c r="AT589" s="26" t="s">
        <v>246</v>
      </c>
      <c r="AU589" s="26" t="s">
        <v>89</v>
      </c>
      <c r="AY589" s="26" t="s">
        <v>185</v>
      </c>
      <c r="BE589" s="216">
        <f>IF(N589="základní",J589,0)</f>
        <v>0</v>
      </c>
      <c r="BF589" s="216">
        <f>IF(N589="snížená",J589,0)</f>
        <v>0</v>
      </c>
      <c r="BG589" s="216">
        <f>IF(N589="zákl. přenesená",J589,0)</f>
        <v>0</v>
      </c>
      <c r="BH589" s="216">
        <f>IF(N589="sníž. přenesená",J589,0)</f>
        <v>0</v>
      </c>
      <c r="BI589" s="216">
        <f>IF(N589="nulová",J589,0)</f>
        <v>0</v>
      </c>
      <c r="BJ589" s="26" t="s">
        <v>24</v>
      </c>
      <c r="BK589" s="216">
        <f>ROUND(I589*H589,2)</f>
        <v>0</v>
      </c>
      <c r="BL589" s="26" t="s">
        <v>192</v>
      </c>
      <c r="BM589" s="26" t="s">
        <v>629</v>
      </c>
    </row>
    <row r="590" spans="2:65" s="1" customFormat="1" ht="27">
      <c r="B590" s="44"/>
      <c r="C590" s="66"/>
      <c r="D590" s="217" t="s">
        <v>250</v>
      </c>
      <c r="E590" s="66"/>
      <c r="F590" s="218" t="s">
        <v>630</v>
      </c>
      <c r="G590" s="66"/>
      <c r="H590" s="66"/>
      <c r="I590" s="175"/>
      <c r="J590" s="66"/>
      <c r="K590" s="66"/>
      <c r="L590" s="64"/>
      <c r="M590" s="219"/>
      <c r="N590" s="45"/>
      <c r="O590" s="45"/>
      <c r="P590" s="45"/>
      <c r="Q590" s="45"/>
      <c r="R590" s="45"/>
      <c r="S590" s="45"/>
      <c r="T590" s="81"/>
      <c r="AT590" s="26" t="s">
        <v>250</v>
      </c>
      <c r="AU590" s="26" t="s">
        <v>89</v>
      </c>
    </row>
    <row r="591" spans="2:65" s="13" customFormat="1" ht="13.5">
      <c r="B591" s="231"/>
      <c r="C591" s="232"/>
      <c r="D591" s="233" t="s">
        <v>196</v>
      </c>
      <c r="E591" s="232"/>
      <c r="F591" s="235" t="s">
        <v>631</v>
      </c>
      <c r="G591" s="232"/>
      <c r="H591" s="236">
        <v>396.45600000000002</v>
      </c>
      <c r="I591" s="237"/>
      <c r="J591" s="232"/>
      <c r="K591" s="232"/>
      <c r="L591" s="238"/>
      <c r="M591" s="239"/>
      <c r="N591" s="240"/>
      <c r="O591" s="240"/>
      <c r="P591" s="240"/>
      <c r="Q591" s="240"/>
      <c r="R591" s="240"/>
      <c r="S591" s="240"/>
      <c r="T591" s="241"/>
      <c r="AT591" s="242" t="s">
        <v>196</v>
      </c>
      <c r="AU591" s="242" t="s">
        <v>89</v>
      </c>
      <c r="AV591" s="13" t="s">
        <v>89</v>
      </c>
      <c r="AW591" s="13" t="s">
        <v>6</v>
      </c>
      <c r="AX591" s="13" t="s">
        <v>24</v>
      </c>
      <c r="AY591" s="242" t="s">
        <v>185</v>
      </c>
    </row>
    <row r="592" spans="2:65" s="1" customFormat="1" ht="22.5" customHeight="1">
      <c r="B592" s="44"/>
      <c r="C592" s="205" t="s">
        <v>632</v>
      </c>
      <c r="D592" s="205" t="s">
        <v>187</v>
      </c>
      <c r="E592" s="206" t="s">
        <v>633</v>
      </c>
      <c r="F592" s="207" t="s">
        <v>634</v>
      </c>
      <c r="G592" s="208" t="s">
        <v>190</v>
      </c>
      <c r="H592" s="209">
        <v>60.4</v>
      </c>
      <c r="I592" s="210"/>
      <c r="J592" s="211">
        <f>ROUND(I592*H592,2)</f>
        <v>0</v>
      </c>
      <c r="K592" s="207" t="s">
        <v>191</v>
      </c>
      <c r="L592" s="64"/>
      <c r="M592" s="212" t="s">
        <v>35</v>
      </c>
      <c r="N592" s="213" t="s">
        <v>50</v>
      </c>
      <c r="O592" s="45"/>
      <c r="P592" s="214">
        <f>O592*H592</f>
        <v>0</v>
      </c>
      <c r="Q592" s="214">
        <v>6.0000000000000002E-5</v>
      </c>
      <c r="R592" s="214">
        <f>Q592*H592</f>
        <v>3.6240000000000001E-3</v>
      </c>
      <c r="S592" s="214">
        <v>0</v>
      </c>
      <c r="T592" s="215">
        <f>S592*H592</f>
        <v>0</v>
      </c>
      <c r="AR592" s="26" t="s">
        <v>192</v>
      </c>
      <c r="AT592" s="26" t="s">
        <v>187</v>
      </c>
      <c r="AU592" s="26" t="s">
        <v>89</v>
      </c>
      <c r="AY592" s="26" t="s">
        <v>185</v>
      </c>
      <c r="BE592" s="216">
        <f>IF(N592="základní",J592,0)</f>
        <v>0</v>
      </c>
      <c r="BF592" s="216">
        <f>IF(N592="snížená",J592,0)</f>
        <v>0</v>
      </c>
      <c r="BG592" s="216">
        <f>IF(N592="zákl. přenesená",J592,0)</f>
        <v>0</v>
      </c>
      <c r="BH592" s="216">
        <f>IF(N592="sníž. přenesená",J592,0)</f>
        <v>0</v>
      </c>
      <c r="BI592" s="216">
        <f>IF(N592="nulová",J592,0)</f>
        <v>0</v>
      </c>
      <c r="BJ592" s="26" t="s">
        <v>24</v>
      </c>
      <c r="BK592" s="216">
        <f>ROUND(I592*H592,2)</f>
        <v>0</v>
      </c>
      <c r="BL592" s="26" t="s">
        <v>192</v>
      </c>
      <c r="BM592" s="26" t="s">
        <v>635</v>
      </c>
    </row>
    <row r="593" spans="2:65" s="1" customFormat="1" ht="67.5">
      <c r="B593" s="44"/>
      <c r="C593" s="66"/>
      <c r="D593" s="217" t="s">
        <v>194</v>
      </c>
      <c r="E593" s="66"/>
      <c r="F593" s="218" t="s">
        <v>636</v>
      </c>
      <c r="G593" s="66"/>
      <c r="H593" s="66"/>
      <c r="I593" s="175"/>
      <c r="J593" s="66"/>
      <c r="K593" s="66"/>
      <c r="L593" s="64"/>
      <c r="M593" s="219"/>
      <c r="N593" s="45"/>
      <c r="O593" s="45"/>
      <c r="P593" s="45"/>
      <c r="Q593" s="45"/>
      <c r="R593" s="45"/>
      <c r="S593" s="45"/>
      <c r="T593" s="81"/>
      <c r="AT593" s="26" t="s">
        <v>194</v>
      </c>
      <c r="AU593" s="26" t="s">
        <v>89</v>
      </c>
    </row>
    <row r="594" spans="2:65" s="13" customFormat="1" ht="13.5">
      <c r="B594" s="231"/>
      <c r="C594" s="232"/>
      <c r="D594" s="233" t="s">
        <v>196</v>
      </c>
      <c r="E594" s="234" t="s">
        <v>35</v>
      </c>
      <c r="F594" s="235" t="s">
        <v>637</v>
      </c>
      <c r="G594" s="232"/>
      <c r="H594" s="236">
        <v>60.4</v>
      </c>
      <c r="I594" s="237"/>
      <c r="J594" s="232"/>
      <c r="K594" s="232"/>
      <c r="L594" s="238"/>
      <c r="M594" s="239"/>
      <c r="N594" s="240"/>
      <c r="O594" s="240"/>
      <c r="P594" s="240"/>
      <c r="Q594" s="240"/>
      <c r="R594" s="240"/>
      <c r="S594" s="240"/>
      <c r="T594" s="241"/>
      <c r="AT594" s="242" t="s">
        <v>196</v>
      </c>
      <c r="AU594" s="242" t="s">
        <v>89</v>
      </c>
      <c r="AV594" s="13" t="s">
        <v>89</v>
      </c>
      <c r="AW594" s="13" t="s">
        <v>42</v>
      </c>
      <c r="AX594" s="13" t="s">
        <v>24</v>
      </c>
      <c r="AY594" s="242" t="s">
        <v>185</v>
      </c>
    </row>
    <row r="595" spans="2:65" s="1" customFormat="1" ht="22.5" customHeight="1">
      <c r="B595" s="44"/>
      <c r="C595" s="257" t="s">
        <v>638</v>
      </c>
      <c r="D595" s="257" t="s">
        <v>246</v>
      </c>
      <c r="E595" s="258" t="s">
        <v>639</v>
      </c>
      <c r="F595" s="259" t="s">
        <v>640</v>
      </c>
      <c r="G595" s="260" t="s">
        <v>190</v>
      </c>
      <c r="H595" s="261">
        <v>63.42</v>
      </c>
      <c r="I595" s="262"/>
      <c r="J595" s="263">
        <f>ROUND(I595*H595,2)</f>
        <v>0</v>
      </c>
      <c r="K595" s="259" t="s">
        <v>191</v>
      </c>
      <c r="L595" s="264"/>
      <c r="M595" s="265" t="s">
        <v>35</v>
      </c>
      <c r="N595" s="266" t="s">
        <v>50</v>
      </c>
      <c r="O595" s="45"/>
      <c r="P595" s="214">
        <f>O595*H595</f>
        <v>0</v>
      </c>
      <c r="Q595" s="214">
        <v>5.1999999999999995E-4</v>
      </c>
      <c r="R595" s="214">
        <f>Q595*H595</f>
        <v>3.2978399999999998E-2</v>
      </c>
      <c r="S595" s="214">
        <v>0</v>
      </c>
      <c r="T595" s="215">
        <f>S595*H595</f>
        <v>0</v>
      </c>
      <c r="AR595" s="26" t="s">
        <v>245</v>
      </c>
      <c r="AT595" s="26" t="s">
        <v>246</v>
      </c>
      <c r="AU595" s="26" t="s">
        <v>89</v>
      </c>
      <c r="AY595" s="26" t="s">
        <v>185</v>
      </c>
      <c r="BE595" s="216">
        <f>IF(N595="základní",J595,0)</f>
        <v>0</v>
      </c>
      <c r="BF595" s="216">
        <f>IF(N595="snížená",J595,0)</f>
        <v>0</v>
      </c>
      <c r="BG595" s="216">
        <f>IF(N595="zákl. přenesená",J595,0)</f>
        <v>0</v>
      </c>
      <c r="BH595" s="216">
        <f>IF(N595="sníž. přenesená",J595,0)</f>
        <v>0</v>
      </c>
      <c r="BI595" s="216">
        <f>IF(N595="nulová",J595,0)</f>
        <v>0</v>
      </c>
      <c r="BJ595" s="26" t="s">
        <v>24</v>
      </c>
      <c r="BK595" s="216">
        <f>ROUND(I595*H595,2)</f>
        <v>0</v>
      </c>
      <c r="BL595" s="26" t="s">
        <v>192</v>
      </c>
      <c r="BM595" s="26" t="s">
        <v>641</v>
      </c>
    </row>
    <row r="596" spans="2:65" s="1" customFormat="1" ht="31.5" customHeight="1">
      <c r="B596" s="44"/>
      <c r="C596" s="205" t="s">
        <v>642</v>
      </c>
      <c r="D596" s="205" t="s">
        <v>187</v>
      </c>
      <c r="E596" s="206" t="s">
        <v>643</v>
      </c>
      <c r="F596" s="207" t="s">
        <v>644</v>
      </c>
      <c r="G596" s="208" t="s">
        <v>190</v>
      </c>
      <c r="H596" s="209">
        <v>263.64999999999998</v>
      </c>
      <c r="I596" s="210"/>
      <c r="J596" s="211">
        <f>ROUND(I596*H596,2)</f>
        <v>0</v>
      </c>
      <c r="K596" s="207" t="s">
        <v>191</v>
      </c>
      <c r="L596" s="64"/>
      <c r="M596" s="212" t="s">
        <v>35</v>
      </c>
      <c r="N596" s="213" t="s">
        <v>50</v>
      </c>
      <c r="O596" s="45"/>
      <c r="P596" s="214">
        <f>O596*H596</f>
        <v>0</v>
      </c>
      <c r="Q596" s="214">
        <v>2.5017000000000003E-4</v>
      </c>
      <c r="R596" s="214">
        <f>Q596*H596</f>
        <v>6.59573205E-2</v>
      </c>
      <c r="S596" s="214">
        <v>0</v>
      </c>
      <c r="T596" s="215">
        <f>S596*H596</f>
        <v>0</v>
      </c>
      <c r="AR596" s="26" t="s">
        <v>192</v>
      </c>
      <c r="AT596" s="26" t="s">
        <v>187</v>
      </c>
      <c r="AU596" s="26" t="s">
        <v>89</v>
      </c>
      <c r="AY596" s="26" t="s">
        <v>185</v>
      </c>
      <c r="BE596" s="216">
        <f>IF(N596="základní",J596,0)</f>
        <v>0</v>
      </c>
      <c r="BF596" s="216">
        <f>IF(N596="snížená",J596,0)</f>
        <v>0</v>
      </c>
      <c r="BG596" s="216">
        <f>IF(N596="zákl. přenesená",J596,0)</f>
        <v>0</v>
      </c>
      <c r="BH596" s="216">
        <f>IF(N596="sníž. přenesená",J596,0)</f>
        <v>0</v>
      </c>
      <c r="BI596" s="216">
        <f>IF(N596="nulová",J596,0)</f>
        <v>0</v>
      </c>
      <c r="BJ596" s="26" t="s">
        <v>24</v>
      </c>
      <c r="BK596" s="216">
        <f>ROUND(I596*H596,2)</f>
        <v>0</v>
      </c>
      <c r="BL596" s="26" t="s">
        <v>192</v>
      </c>
      <c r="BM596" s="26" t="s">
        <v>645</v>
      </c>
    </row>
    <row r="597" spans="2:65" s="1" customFormat="1" ht="67.5">
      <c r="B597" s="44"/>
      <c r="C597" s="66"/>
      <c r="D597" s="217" t="s">
        <v>194</v>
      </c>
      <c r="E597" s="66"/>
      <c r="F597" s="218" t="s">
        <v>636</v>
      </c>
      <c r="G597" s="66"/>
      <c r="H597" s="66"/>
      <c r="I597" s="175"/>
      <c r="J597" s="66"/>
      <c r="K597" s="66"/>
      <c r="L597" s="64"/>
      <c r="M597" s="219"/>
      <c r="N597" s="45"/>
      <c r="O597" s="45"/>
      <c r="P597" s="45"/>
      <c r="Q597" s="45"/>
      <c r="R597" s="45"/>
      <c r="S597" s="45"/>
      <c r="T597" s="81"/>
      <c r="AT597" s="26" t="s">
        <v>194</v>
      </c>
      <c r="AU597" s="26" t="s">
        <v>89</v>
      </c>
    </row>
    <row r="598" spans="2:65" s="13" customFormat="1" ht="13.5">
      <c r="B598" s="231"/>
      <c r="C598" s="232"/>
      <c r="D598" s="233" t="s">
        <v>196</v>
      </c>
      <c r="E598" s="234" t="s">
        <v>35</v>
      </c>
      <c r="F598" s="235" t="s">
        <v>646</v>
      </c>
      <c r="G598" s="232"/>
      <c r="H598" s="236">
        <v>263.64999999999998</v>
      </c>
      <c r="I598" s="237"/>
      <c r="J598" s="232"/>
      <c r="K598" s="232"/>
      <c r="L598" s="238"/>
      <c r="M598" s="239"/>
      <c r="N598" s="240"/>
      <c r="O598" s="240"/>
      <c r="P598" s="240"/>
      <c r="Q598" s="240"/>
      <c r="R598" s="240"/>
      <c r="S598" s="240"/>
      <c r="T598" s="241"/>
      <c r="AT598" s="242" t="s">
        <v>196</v>
      </c>
      <c r="AU598" s="242" t="s">
        <v>89</v>
      </c>
      <c r="AV598" s="13" t="s">
        <v>89</v>
      </c>
      <c r="AW598" s="13" t="s">
        <v>42</v>
      </c>
      <c r="AX598" s="13" t="s">
        <v>24</v>
      </c>
      <c r="AY598" s="242" t="s">
        <v>185</v>
      </c>
    </row>
    <row r="599" spans="2:65" s="1" customFormat="1" ht="22.5" customHeight="1">
      <c r="B599" s="44"/>
      <c r="C599" s="257" t="s">
        <v>647</v>
      </c>
      <c r="D599" s="257" t="s">
        <v>246</v>
      </c>
      <c r="E599" s="258" t="s">
        <v>648</v>
      </c>
      <c r="F599" s="259" t="s">
        <v>649</v>
      </c>
      <c r="G599" s="260" t="s">
        <v>190</v>
      </c>
      <c r="H599" s="261">
        <v>218.4</v>
      </c>
      <c r="I599" s="262"/>
      <c r="J599" s="263">
        <f>ROUND(I599*H599,2)</f>
        <v>0</v>
      </c>
      <c r="K599" s="259" t="s">
        <v>191</v>
      </c>
      <c r="L599" s="264"/>
      <c r="M599" s="265" t="s">
        <v>35</v>
      </c>
      <c r="N599" s="266" t="s">
        <v>50</v>
      </c>
      <c r="O599" s="45"/>
      <c r="P599" s="214">
        <f>O599*H599</f>
        <v>0</v>
      </c>
      <c r="Q599" s="214">
        <v>4.0000000000000003E-5</v>
      </c>
      <c r="R599" s="214">
        <f>Q599*H599</f>
        <v>8.7360000000000007E-3</v>
      </c>
      <c r="S599" s="214">
        <v>0</v>
      </c>
      <c r="T599" s="215">
        <f>S599*H599</f>
        <v>0</v>
      </c>
      <c r="AR599" s="26" t="s">
        <v>245</v>
      </c>
      <c r="AT599" s="26" t="s">
        <v>246</v>
      </c>
      <c r="AU599" s="26" t="s">
        <v>89</v>
      </c>
      <c r="AY599" s="26" t="s">
        <v>185</v>
      </c>
      <c r="BE599" s="216">
        <f>IF(N599="základní",J599,0)</f>
        <v>0</v>
      </c>
      <c r="BF599" s="216">
        <f>IF(N599="snížená",J599,0)</f>
        <v>0</v>
      </c>
      <c r="BG599" s="216">
        <f>IF(N599="zákl. přenesená",J599,0)</f>
        <v>0</v>
      </c>
      <c r="BH599" s="216">
        <f>IF(N599="sníž. přenesená",J599,0)</f>
        <v>0</v>
      </c>
      <c r="BI599" s="216">
        <f>IF(N599="nulová",J599,0)</f>
        <v>0</v>
      </c>
      <c r="BJ599" s="26" t="s">
        <v>24</v>
      </c>
      <c r="BK599" s="216">
        <f>ROUND(I599*H599,2)</f>
        <v>0</v>
      </c>
      <c r="BL599" s="26" t="s">
        <v>192</v>
      </c>
      <c r="BM599" s="26" t="s">
        <v>650</v>
      </c>
    </row>
    <row r="600" spans="2:65" s="1" customFormat="1" ht="27">
      <c r="B600" s="44"/>
      <c r="C600" s="66"/>
      <c r="D600" s="217" t="s">
        <v>250</v>
      </c>
      <c r="E600" s="66"/>
      <c r="F600" s="218" t="s">
        <v>651</v>
      </c>
      <c r="G600" s="66"/>
      <c r="H600" s="66"/>
      <c r="I600" s="175"/>
      <c r="J600" s="66"/>
      <c r="K600" s="66"/>
      <c r="L600" s="64"/>
      <c r="M600" s="219"/>
      <c r="N600" s="45"/>
      <c r="O600" s="45"/>
      <c r="P600" s="45"/>
      <c r="Q600" s="45"/>
      <c r="R600" s="45"/>
      <c r="S600" s="45"/>
      <c r="T600" s="81"/>
      <c r="AT600" s="26" t="s">
        <v>250</v>
      </c>
      <c r="AU600" s="26" t="s">
        <v>89</v>
      </c>
    </row>
    <row r="601" spans="2:65" s="13" customFormat="1" ht="13.5">
      <c r="B601" s="231"/>
      <c r="C601" s="232"/>
      <c r="D601" s="217" t="s">
        <v>196</v>
      </c>
      <c r="E601" s="243" t="s">
        <v>35</v>
      </c>
      <c r="F601" s="244" t="s">
        <v>652</v>
      </c>
      <c r="G601" s="232"/>
      <c r="H601" s="245">
        <v>25.5</v>
      </c>
      <c r="I601" s="237"/>
      <c r="J601" s="232"/>
      <c r="K601" s="232"/>
      <c r="L601" s="238"/>
      <c r="M601" s="239"/>
      <c r="N601" s="240"/>
      <c r="O601" s="240"/>
      <c r="P601" s="240"/>
      <c r="Q601" s="240"/>
      <c r="R601" s="240"/>
      <c r="S601" s="240"/>
      <c r="T601" s="241"/>
      <c r="AT601" s="242" t="s">
        <v>196</v>
      </c>
      <c r="AU601" s="242" t="s">
        <v>89</v>
      </c>
      <c r="AV601" s="13" t="s">
        <v>89</v>
      </c>
      <c r="AW601" s="13" t="s">
        <v>42</v>
      </c>
      <c r="AX601" s="13" t="s">
        <v>79</v>
      </c>
      <c r="AY601" s="242" t="s">
        <v>185</v>
      </c>
    </row>
    <row r="602" spans="2:65" s="13" customFormat="1" ht="13.5">
      <c r="B602" s="231"/>
      <c r="C602" s="232"/>
      <c r="D602" s="217" t="s">
        <v>196</v>
      </c>
      <c r="E602" s="243" t="s">
        <v>35</v>
      </c>
      <c r="F602" s="244" t="s">
        <v>653</v>
      </c>
      <c r="G602" s="232"/>
      <c r="H602" s="245">
        <v>45.6</v>
      </c>
      <c r="I602" s="237"/>
      <c r="J602" s="232"/>
      <c r="K602" s="232"/>
      <c r="L602" s="238"/>
      <c r="M602" s="239"/>
      <c r="N602" s="240"/>
      <c r="O602" s="240"/>
      <c r="P602" s="240"/>
      <c r="Q602" s="240"/>
      <c r="R602" s="240"/>
      <c r="S602" s="240"/>
      <c r="T602" s="241"/>
      <c r="AT602" s="242" t="s">
        <v>196</v>
      </c>
      <c r="AU602" s="242" t="s">
        <v>89</v>
      </c>
      <c r="AV602" s="13" t="s">
        <v>89</v>
      </c>
      <c r="AW602" s="13" t="s">
        <v>42</v>
      </c>
      <c r="AX602" s="13" t="s">
        <v>79</v>
      </c>
      <c r="AY602" s="242" t="s">
        <v>185</v>
      </c>
    </row>
    <row r="603" spans="2:65" s="13" customFormat="1" ht="13.5">
      <c r="B603" s="231"/>
      <c r="C603" s="232"/>
      <c r="D603" s="217" t="s">
        <v>196</v>
      </c>
      <c r="E603" s="243" t="s">
        <v>35</v>
      </c>
      <c r="F603" s="244" t="s">
        <v>654</v>
      </c>
      <c r="G603" s="232"/>
      <c r="H603" s="245">
        <v>50.4</v>
      </c>
      <c r="I603" s="237"/>
      <c r="J603" s="232"/>
      <c r="K603" s="232"/>
      <c r="L603" s="238"/>
      <c r="M603" s="239"/>
      <c r="N603" s="240"/>
      <c r="O603" s="240"/>
      <c r="P603" s="240"/>
      <c r="Q603" s="240"/>
      <c r="R603" s="240"/>
      <c r="S603" s="240"/>
      <c r="T603" s="241"/>
      <c r="AT603" s="242" t="s">
        <v>196</v>
      </c>
      <c r="AU603" s="242" t="s">
        <v>89</v>
      </c>
      <c r="AV603" s="13" t="s">
        <v>89</v>
      </c>
      <c r="AW603" s="13" t="s">
        <v>42</v>
      </c>
      <c r="AX603" s="13" t="s">
        <v>79</v>
      </c>
      <c r="AY603" s="242" t="s">
        <v>185</v>
      </c>
    </row>
    <row r="604" spans="2:65" s="13" customFormat="1" ht="13.5">
      <c r="B604" s="231"/>
      <c r="C604" s="232"/>
      <c r="D604" s="217" t="s">
        <v>196</v>
      </c>
      <c r="E604" s="243" t="s">
        <v>35</v>
      </c>
      <c r="F604" s="244" t="s">
        <v>655</v>
      </c>
      <c r="G604" s="232"/>
      <c r="H604" s="245">
        <v>55.2</v>
      </c>
      <c r="I604" s="237"/>
      <c r="J604" s="232"/>
      <c r="K604" s="232"/>
      <c r="L604" s="238"/>
      <c r="M604" s="239"/>
      <c r="N604" s="240"/>
      <c r="O604" s="240"/>
      <c r="P604" s="240"/>
      <c r="Q604" s="240"/>
      <c r="R604" s="240"/>
      <c r="S604" s="240"/>
      <c r="T604" s="241"/>
      <c r="AT604" s="242" t="s">
        <v>196</v>
      </c>
      <c r="AU604" s="242" t="s">
        <v>89</v>
      </c>
      <c r="AV604" s="13" t="s">
        <v>89</v>
      </c>
      <c r="AW604" s="13" t="s">
        <v>42</v>
      </c>
      <c r="AX604" s="13" t="s">
        <v>79</v>
      </c>
      <c r="AY604" s="242" t="s">
        <v>185</v>
      </c>
    </row>
    <row r="605" spans="2:65" s="13" customFormat="1" ht="13.5">
      <c r="B605" s="231"/>
      <c r="C605" s="232"/>
      <c r="D605" s="217" t="s">
        <v>196</v>
      </c>
      <c r="E605" s="243" t="s">
        <v>35</v>
      </c>
      <c r="F605" s="244" t="s">
        <v>656</v>
      </c>
      <c r="G605" s="232"/>
      <c r="H605" s="245">
        <v>10</v>
      </c>
      <c r="I605" s="237"/>
      <c r="J605" s="232"/>
      <c r="K605" s="232"/>
      <c r="L605" s="238"/>
      <c r="M605" s="239"/>
      <c r="N605" s="240"/>
      <c r="O605" s="240"/>
      <c r="P605" s="240"/>
      <c r="Q605" s="240"/>
      <c r="R605" s="240"/>
      <c r="S605" s="240"/>
      <c r="T605" s="241"/>
      <c r="AT605" s="242" t="s">
        <v>196</v>
      </c>
      <c r="AU605" s="242" t="s">
        <v>89</v>
      </c>
      <c r="AV605" s="13" t="s">
        <v>89</v>
      </c>
      <c r="AW605" s="13" t="s">
        <v>42</v>
      </c>
      <c r="AX605" s="13" t="s">
        <v>79</v>
      </c>
      <c r="AY605" s="242" t="s">
        <v>185</v>
      </c>
    </row>
    <row r="606" spans="2:65" s="13" customFormat="1" ht="13.5">
      <c r="B606" s="231"/>
      <c r="C606" s="232"/>
      <c r="D606" s="217" t="s">
        <v>196</v>
      </c>
      <c r="E606" s="243" t="s">
        <v>35</v>
      </c>
      <c r="F606" s="244" t="s">
        <v>657</v>
      </c>
      <c r="G606" s="232"/>
      <c r="H606" s="245">
        <v>21.3</v>
      </c>
      <c r="I606" s="237"/>
      <c r="J606" s="232"/>
      <c r="K606" s="232"/>
      <c r="L606" s="238"/>
      <c r="M606" s="239"/>
      <c r="N606" s="240"/>
      <c r="O606" s="240"/>
      <c r="P606" s="240"/>
      <c r="Q606" s="240"/>
      <c r="R606" s="240"/>
      <c r="S606" s="240"/>
      <c r="T606" s="241"/>
      <c r="AT606" s="242" t="s">
        <v>196</v>
      </c>
      <c r="AU606" s="242" t="s">
        <v>89</v>
      </c>
      <c r="AV606" s="13" t="s">
        <v>89</v>
      </c>
      <c r="AW606" s="13" t="s">
        <v>42</v>
      </c>
      <c r="AX606" s="13" t="s">
        <v>79</v>
      </c>
      <c r="AY606" s="242" t="s">
        <v>185</v>
      </c>
    </row>
    <row r="607" spans="2:65" s="14" customFormat="1" ht="13.5">
      <c r="B607" s="246"/>
      <c r="C607" s="247"/>
      <c r="D607" s="217" t="s">
        <v>196</v>
      </c>
      <c r="E607" s="267" t="s">
        <v>35</v>
      </c>
      <c r="F607" s="268" t="s">
        <v>208</v>
      </c>
      <c r="G607" s="247"/>
      <c r="H607" s="269">
        <v>208</v>
      </c>
      <c r="I607" s="251"/>
      <c r="J607" s="247"/>
      <c r="K607" s="247"/>
      <c r="L607" s="252"/>
      <c r="M607" s="253"/>
      <c r="N607" s="254"/>
      <c r="O607" s="254"/>
      <c r="P607" s="254"/>
      <c r="Q607" s="254"/>
      <c r="R607" s="254"/>
      <c r="S607" s="254"/>
      <c r="T607" s="255"/>
      <c r="AT607" s="256" t="s">
        <v>196</v>
      </c>
      <c r="AU607" s="256" t="s">
        <v>89</v>
      </c>
      <c r="AV607" s="14" t="s">
        <v>192</v>
      </c>
      <c r="AW607" s="14" t="s">
        <v>42</v>
      </c>
      <c r="AX607" s="14" t="s">
        <v>24</v>
      </c>
      <c r="AY607" s="256" t="s">
        <v>185</v>
      </c>
    </row>
    <row r="608" spans="2:65" s="13" customFormat="1" ht="13.5">
      <c r="B608" s="231"/>
      <c r="C608" s="232"/>
      <c r="D608" s="233" t="s">
        <v>196</v>
      </c>
      <c r="E608" s="232"/>
      <c r="F608" s="235" t="s">
        <v>658</v>
      </c>
      <c r="G608" s="232"/>
      <c r="H608" s="236">
        <v>218.4</v>
      </c>
      <c r="I608" s="237"/>
      <c r="J608" s="232"/>
      <c r="K608" s="232"/>
      <c r="L608" s="238"/>
      <c r="M608" s="239"/>
      <c r="N608" s="240"/>
      <c r="O608" s="240"/>
      <c r="P608" s="240"/>
      <c r="Q608" s="240"/>
      <c r="R608" s="240"/>
      <c r="S608" s="240"/>
      <c r="T608" s="241"/>
      <c r="AT608" s="242" t="s">
        <v>196</v>
      </c>
      <c r="AU608" s="242" t="s">
        <v>89</v>
      </c>
      <c r="AV608" s="13" t="s">
        <v>89</v>
      </c>
      <c r="AW608" s="13" t="s">
        <v>6</v>
      </c>
      <c r="AX608" s="13" t="s">
        <v>24</v>
      </c>
      <c r="AY608" s="242" t="s">
        <v>185</v>
      </c>
    </row>
    <row r="609" spans="2:65" s="1" customFormat="1" ht="22.5" customHeight="1">
      <c r="B609" s="44"/>
      <c r="C609" s="257" t="s">
        <v>659</v>
      </c>
      <c r="D609" s="257" t="s">
        <v>246</v>
      </c>
      <c r="E609" s="258" t="s">
        <v>660</v>
      </c>
      <c r="F609" s="259" t="s">
        <v>661</v>
      </c>
      <c r="G609" s="260" t="s">
        <v>190</v>
      </c>
      <c r="H609" s="261">
        <v>55.65</v>
      </c>
      <c r="I609" s="262"/>
      <c r="J609" s="263">
        <f>ROUND(I609*H609,2)</f>
        <v>0</v>
      </c>
      <c r="K609" s="259" t="s">
        <v>191</v>
      </c>
      <c r="L609" s="264"/>
      <c r="M609" s="265" t="s">
        <v>35</v>
      </c>
      <c r="N609" s="266" t="s">
        <v>50</v>
      </c>
      <c r="O609" s="45"/>
      <c r="P609" s="214">
        <f>O609*H609</f>
        <v>0</v>
      </c>
      <c r="Q609" s="214">
        <v>3.0000000000000001E-5</v>
      </c>
      <c r="R609" s="214">
        <f>Q609*H609</f>
        <v>1.6695E-3</v>
      </c>
      <c r="S609" s="214">
        <v>0</v>
      </c>
      <c r="T609" s="215">
        <f>S609*H609</f>
        <v>0</v>
      </c>
      <c r="AR609" s="26" t="s">
        <v>245</v>
      </c>
      <c r="AT609" s="26" t="s">
        <v>246</v>
      </c>
      <c r="AU609" s="26" t="s">
        <v>89</v>
      </c>
      <c r="AY609" s="26" t="s">
        <v>185</v>
      </c>
      <c r="BE609" s="216">
        <f>IF(N609="základní",J609,0)</f>
        <v>0</v>
      </c>
      <c r="BF609" s="216">
        <f>IF(N609="snížená",J609,0)</f>
        <v>0</v>
      </c>
      <c r="BG609" s="216">
        <f>IF(N609="zákl. přenesená",J609,0)</f>
        <v>0</v>
      </c>
      <c r="BH609" s="216">
        <f>IF(N609="sníž. přenesená",J609,0)</f>
        <v>0</v>
      </c>
      <c r="BI609" s="216">
        <f>IF(N609="nulová",J609,0)</f>
        <v>0</v>
      </c>
      <c r="BJ609" s="26" t="s">
        <v>24</v>
      </c>
      <c r="BK609" s="216">
        <f>ROUND(I609*H609,2)</f>
        <v>0</v>
      </c>
      <c r="BL609" s="26" t="s">
        <v>192</v>
      </c>
      <c r="BM609" s="26" t="s">
        <v>662</v>
      </c>
    </row>
    <row r="610" spans="2:65" s="13" customFormat="1" ht="13.5">
      <c r="B610" s="231"/>
      <c r="C610" s="232"/>
      <c r="D610" s="217" t="s">
        <v>196</v>
      </c>
      <c r="E610" s="243" t="s">
        <v>35</v>
      </c>
      <c r="F610" s="244" t="s">
        <v>663</v>
      </c>
      <c r="G610" s="232"/>
      <c r="H610" s="245">
        <v>53</v>
      </c>
      <c r="I610" s="237"/>
      <c r="J610" s="232"/>
      <c r="K610" s="232"/>
      <c r="L610" s="238"/>
      <c r="M610" s="239"/>
      <c r="N610" s="240"/>
      <c r="O610" s="240"/>
      <c r="P610" s="240"/>
      <c r="Q610" s="240"/>
      <c r="R610" s="240"/>
      <c r="S610" s="240"/>
      <c r="T610" s="241"/>
      <c r="AT610" s="242" t="s">
        <v>196</v>
      </c>
      <c r="AU610" s="242" t="s">
        <v>89</v>
      </c>
      <c r="AV610" s="13" t="s">
        <v>89</v>
      </c>
      <c r="AW610" s="13" t="s">
        <v>42</v>
      </c>
      <c r="AX610" s="13" t="s">
        <v>24</v>
      </c>
      <c r="AY610" s="242" t="s">
        <v>185</v>
      </c>
    </row>
    <row r="611" spans="2:65" s="13" customFormat="1" ht="13.5">
      <c r="B611" s="231"/>
      <c r="C611" s="232"/>
      <c r="D611" s="233" t="s">
        <v>196</v>
      </c>
      <c r="E611" s="232"/>
      <c r="F611" s="235" t="s">
        <v>664</v>
      </c>
      <c r="G611" s="232"/>
      <c r="H611" s="236">
        <v>55.65</v>
      </c>
      <c r="I611" s="237"/>
      <c r="J611" s="232"/>
      <c r="K611" s="232"/>
      <c r="L611" s="238"/>
      <c r="M611" s="239"/>
      <c r="N611" s="240"/>
      <c r="O611" s="240"/>
      <c r="P611" s="240"/>
      <c r="Q611" s="240"/>
      <c r="R611" s="240"/>
      <c r="S611" s="240"/>
      <c r="T611" s="241"/>
      <c r="AT611" s="242" t="s">
        <v>196</v>
      </c>
      <c r="AU611" s="242" t="s">
        <v>89</v>
      </c>
      <c r="AV611" s="13" t="s">
        <v>89</v>
      </c>
      <c r="AW611" s="13" t="s">
        <v>6</v>
      </c>
      <c r="AX611" s="13" t="s">
        <v>24</v>
      </c>
      <c r="AY611" s="242" t="s">
        <v>185</v>
      </c>
    </row>
    <row r="612" spans="2:65" s="1" customFormat="1" ht="31.5" customHeight="1">
      <c r="B612" s="44"/>
      <c r="C612" s="205" t="s">
        <v>665</v>
      </c>
      <c r="D612" s="205" t="s">
        <v>187</v>
      </c>
      <c r="E612" s="206" t="s">
        <v>666</v>
      </c>
      <c r="F612" s="207" t="s">
        <v>667</v>
      </c>
      <c r="G612" s="208" t="s">
        <v>239</v>
      </c>
      <c r="H612" s="209">
        <v>478.54</v>
      </c>
      <c r="I612" s="210"/>
      <c r="J612" s="211">
        <f>ROUND(I612*H612,2)</f>
        <v>0</v>
      </c>
      <c r="K612" s="207" t="s">
        <v>191</v>
      </c>
      <c r="L612" s="64"/>
      <c r="M612" s="212" t="s">
        <v>35</v>
      </c>
      <c r="N612" s="213" t="s">
        <v>50</v>
      </c>
      <c r="O612" s="45"/>
      <c r="P612" s="214">
        <f>O612*H612</f>
        <v>0</v>
      </c>
      <c r="Q612" s="214">
        <v>1.146E-2</v>
      </c>
      <c r="R612" s="214">
        <f>Q612*H612</f>
        <v>5.4840684</v>
      </c>
      <c r="S612" s="214">
        <v>0</v>
      </c>
      <c r="T612" s="215">
        <f>S612*H612</f>
        <v>0</v>
      </c>
      <c r="AR612" s="26" t="s">
        <v>192</v>
      </c>
      <c r="AT612" s="26" t="s">
        <v>187</v>
      </c>
      <c r="AU612" s="26" t="s">
        <v>89</v>
      </c>
      <c r="AY612" s="26" t="s">
        <v>185</v>
      </c>
      <c r="BE612" s="216">
        <f>IF(N612="základní",J612,0)</f>
        <v>0</v>
      </c>
      <c r="BF612" s="216">
        <f>IF(N612="snížená",J612,0)</f>
        <v>0</v>
      </c>
      <c r="BG612" s="216">
        <f>IF(N612="zákl. přenesená",J612,0)</f>
        <v>0</v>
      </c>
      <c r="BH612" s="216">
        <f>IF(N612="sníž. přenesená",J612,0)</f>
        <v>0</v>
      </c>
      <c r="BI612" s="216">
        <f>IF(N612="nulová",J612,0)</f>
        <v>0</v>
      </c>
      <c r="BJ612" s="26" t="s">
        <v>24</v>
      </c>
      <c r="BK612" s="216">
        <f>ROUND(I612*H612,2)</f>
        <v>0</v>
      </c>
      <c r="BL612" s="26" t="s">
        <v>192</v>
      </c>
      <c r="BM612" s="26" t="s">
        <v>668</v>
      </c>
    </row>
    <row r="613" spans="2:65" s="13" customFormat="1" ht="13.5">
      <c r="B613" s="231"/>
      <c r="C613" s="232"/>
      <c r="D613" s="217" t="s">
        <v>196</v>
      </c>
      <c r="E613" s="243" t="s">
        <v>35</v>
      </c>
      <c r="F613" s="244" t="s">
        <v>669</v>
      </c>
      <c r="G613" s="232"/>
      <c r="H613" s="245">
        <v>220</v>
      </c>
      <c r="I613" s="237"/>
      <c r="J613" s="232"/>
      <c r="K613" s="232"/>
      <c r="L613" s="238"/>
      <c r="M613" s="239"/>
      <c r="N613" s="240"/>
      <c r="O613" s="240"/>
      <c r="P613" s="240"/>
      <c r="Q613" s="240"/>
      <c r="R613" s="240"/>
      <c r="S613" s="240"/>
      <c r="T613" s="241"/>
      <c r="AT613" s="242" t="s">
        <v>196</v>
      </c>
      <c r="AU613" s="242" t="s">
        <v>89</v>
      </c>
      <c r="AV613" s="13" t="s">
        <v>89</v>
      </c>
      <c r="AW613" s="13" t="s">
        <v>42</v>
      </c>
      <c r="AX613" s="13" t="s">
        <v>79</v>
      </c>
      <c r="AY613" s="242" t="s">
        <v>185</v>
      </c>
    </row>
    <row r="614" spans="2:65" s="13" customFormat="1" ht="13.5">
      <c r="B614" s="231"/>
      <c r="C614" s="232"/>
      <c r="D614" s="217" t="s">
        <v>196</v>
      </c>
      <c r="E614" s="243" t="s">
        <v>35</v>
      </c>
      <c r="F614" s="244" t="s">
        <v>670</v>
      </c>
      <c r="G614" s="232"/>
      <c r="H614" s="245">
        <v>276.43</v>
      </c>
      <c r="I614" s="237"/>
      <c r="J614" s="232"/>
      <c r="K614" s="232"/>
      <c r="L614" s="238"/>
      <c r="M614" s="239"/>
      <c r="N614" s="240"/>
      <c r="O614" s="240"/>
      <c r="P614" s="240"/>
      <c r="Q614" s="240"/>
      <c r="R614" s="240"/>
      <c r="S614" s="240"/>
      <c r="T614" s="241"/>
      <c r="AT614" s="242" t="s">
        <v>196</v>
      </c>
      <c r="AU614" s="242" t="s">
        <v>89</v>
      </c>
      <c r="AV614" s="13" t="s">
        <v>89</v>
      </c>
      <c r="AW614" s="13" t="s">
        <v>42</v>
      </c>
      <c r="AX614" s="13" t="s">
        <v>79</v>
      </c>
      <c r="AY614" s="242" t="s">
        <v>185</v>
      </c>
    </row>
    <row r="615" spans="2:65" s="12" customFormat="1" ht="13.5">
      <c r="B615" s="220"/>
      <c r="C615" s="221"/>
      <c r="D615" s="217" t="s">
        <v>196</v>
      </c>
      <c r="E615" s="222" t="s">
        <v>35</v>
      </c>
      <c r="F615" s="223" t="s">
        <v>585</v>
      </c>
      <c r="G615" s="221"/>
      <c r="H615" s="224" t="s">
        <v>35</v>
      </c>
      <c r="I615" s="225"/>
      <c r="J615" s="221"/>
      <c r="K615" s="221"/>
      <c r="L615" s="226"/>
      <c r="M615" s="227"/>
      <c r="N615" s="228"/>
      <c r="O615" s="228"/>
      <c r="P615" s="228"/>
      <c r="Q615" s="228"/>
      <c r="R615" s="228"/>
      <c r="S615" s="228"/>
      <c r="T615" s="229"/>
      <c r="AT615" s="230" t="s">
        <v>196</v>
      </c>
      <c r="AU615" s="230" t="s">
        <v>89</v>
      </c>
      <c r="AV615" s="12" t="s">
        <v>24</v>
      </c>
      <c r="AW615" s="12" t="s">
        <v>42</v>
      </c>
      <c r="AX615" s="12" t="s">
        <v>79</v>
      </c>
      <c r="AY615" s="230" t="s">
        <v>185</v>
      </c>
    </row>
    <row r="616" spans="2:65" s="13" customFormat="1" ht="13.5">
      <c r="B616" s="231"/>
      <c r="C616" s="232"/>
      <c r="D616" s="217" t="s">
        <v>196</v>
      </c>
      <c r="E616" s="243" t="s">
        <v>35</v>
      </c>
      <c r="F616" s="244" t="s">
        <v>586</v>
      </c>
      <c r="G616" s="232"/>
      <c r="H616" s="245">
        <v>-13.5</v>
      </c>
      <c r="I616" s="237"/>
      <c r="J616" s="232"/>
      <c r="K616" s="232"/>
      <c r="L616" s="238"/>
      <c r="M616" s="239"/>
      <c r="N616" s="240"/>
      <c r="O616" s="240"/>
      <c r="P616" s="240"/>
      <c r="Q616" s="240"/>
      <c r="R616" s="240"/>
      <c r="S616" s="240"/>
      <c r="T616" s="241"/>
      <c r="AT616" s="242" t="s">
        <v>196</v>
      </c>
      <c r="AU616" s="242" t="s">
        <v>89</v>
      </c>
      <c r="AV616" s="13" t="s">
        <v>89</v>
      </c>
      <c r="AW616" s="13" t="s">
        <v>42</v>
      </c>
      <c r="AX616" s="13" t="s">
        <v>79</v>
      </c>
      <c r="AY616" s="242" t="s">
        <v>185</v>
      </c>
    </row>
    <row r="617" spans="2:65" s="13" customFormat="1" ht="13.5">
      <c r="B617" s="231"/>
      <c r="C617" s="232"/>
      <c r="D617" s="217" t="s">
        <v>196</v>
      </c>
      <c r="E617" s="243" t="s">
        <v>35</v>
      </c>
      <c r="F617" s="244" t="s">
        <v>587</v>
      </c>
      <c r="G617" s="232"/>
      <c r="H617" s="245">
        <v>-30.24</v>
      </c>
      <c r="I617" s="237"/>
      <c r="J617" s="232"/>
      <c r="K617" s="232"/>
      <c r="L617" s="238"/>
      <c r="M617" s="239"/>
      <c r="N617" s="240"/>
      <c r="O617" s="240"/>
      <c r="P617" s="240"/>
      <c r="Q617" s="240"/>
      <c r="R617" s="240"/>
      <c r="S617" s="240"/>
      <c r="T617" s="241"/>
      <c r="AT617" s="242" t="s">
        <v>196</v>
      </c>
      <c r="AU617" s="242" t="s">
        <v>89</v>
      </c>
      <c r="AV617" s="13" t="s">
        <v>89</v>
      </c>
      <c r="AW617" s="13" t="s">
        <v>42</v>
      </c>
      <c r="AX617" s="13" t="s">
        <v>79</v>
      </c>
      <c r="AY617" s="242" t="s">
        <v>185</v>
      </c>
    </row>
    <row r="618" spans="2:65" s="13" customFormat="1" ht="13.5">
      <c r="B618" s="231"/>
      <c r="C618" s="232"/>
      <c r="D618" s="217" t="s">
        <v>196</v>
      </c>
      <c r="E618" s="243" t="s">
        <v>35</v>
      </c>
      <c r="F618" s="244" t="s">
        <v>588</v>
      </c>
      <c r="G618" s="232"/>
      <c r="H618" s="245">
        <v>-28.8</v>
      </c>
      <c r="I618" s="237"/>
      <c r="J618" s="232"/>
      <c r="K618" s="232"/>
      <c r="L618" s="238"/>
      <c r="M618" s="239"/>
      <c r="N618" s="240"/>
      <c r="O618" s="240"/>
      <c r="P618" s="240"/>
      <c r="Q618" s="240"/>
      <c r="R618" s="240"/>
      <c r="S618" s="240"/>
      <c r="T618" s="241"/>
      <c r="AT618" s="242" t="s">
        <v>196</v>
      </c>
      <c r="AU618" s="242" t="s">
        <v>89</v>
      </c>
      <c r="AV618" s="13" t="s">
        <v>89</v>
      </c>
      <c r="AW618" s="13" t="s">
        <v>42</v>
      </c>
      <c r="AX618" s="13" t="s">
        <v>79</v>
      </c>
      <c r="AY618" s="242" t="s">
        <v>185</v>
      </c>
    </row>
    <row r="619" spans="2:65" s="13" customFormat="1" ht="13.5">
      <c r="B619" s="231"/>
      <c r="C619" s="232"/>
      <c r="D619" s="217" t="s">
        <v>196</v>
      </c>
      <c r="E619" s="243" t="s">
        <v>35</v>
      </c>
      <c r="F619" s="244" t="s">
        <v>671</v>
      </c>
      <c r="G619" s="232"/>
      <c r="H619" s="245">
        <v>-40.32</v>
      </c>
      <c r="I619" s="237"/>
      <c r="J619" s="232"/>
      <c r="K619" s="232"/>
      <c r="L619" s="238"/>
      <c r="M619" s="239"/>
      <c r="N619" s="240"/>
      <c r="O619" s="240"/>
      <c r="P619" s="240"/>
      <c r="Q619" s="240"/>
      <c r="R619" s="240"/>
      <c r="S619" s="240"/>
      <c r="T619" s="241"/>
      <c r="AT619" s="242" t="s">
        <v>196</v>
      </c>
      <c r="AU619" s="242" t="s">
        <v>89</v>
      </c>
      <c r="AV619" s="13" t="s">
        <v>89</v>
      </c>
      <c r="AW619" s="13" t="s">
        <v>42</v>
      </c>
      <c r="AX619" s="13" t="s">
        <v>79</v>
      </c>
      <c r="AY619" s="242" t="s">
        <v>185</v>
      </c>
    </row>
    <row r="620" spans="2:65" s="13" customFormat="1" ht="13.5">
      <c r="B620" s="231"/>
      <c r="C620" s="232"/>
      <c r="D620" s="217" t="s">
        <v>196</v>
      </c>
      <c r="E620" s="243" t="s">
        <v>35</v>
      </c>
      <c r="F620" s="244" t="s">
        <v>672</v>
      </c>
      <c r="G620" s="232"/>
      <c r="H620" s="245">
        <v>-4</v>
      </c>
      <c r="I620" s="237"/>
      <c r="J620" s="232"/>
      <c r="K620" s="232"/>
      <c r="L620" s="238"/>
      <c r="M620" s="239"/>
      <c r="N620" s="240"/>
      <c r="O620" s="240"/>
      <c r="P620" s="240"/>
      <c r="Q620" s="240"/>
      <c r="R620" s="240"/>
      <c r="S620" s="240"/>
      <c r="T620" s="241"/>
      <c r="AT620" s="242" t="s">
        <v>196</v>
      </c>
      <c r="AU620" s="242" t="s">
        <v>89</v>
      </c>
      <c r="AV620" s="13" t="s">
        <v>89</v>
      </c>
      <c r="AW620" s="13" t="s">
        <v>42</v>
      </c>
      <c r="AX620" s="13" t="s">
        <v>79</v>
      </c>
      <c r="AY620" s="242" t="s">
        <v>185</v>
      </c>
    </row>
    <row r="621" spans="2:65" s="13" customFormat="1" ht="13.5">
      <c r="B621" s="231"/>
      <c r="C621" s="232"/>
      <c r="D621" s="217" t="s">
        <v>196</v>
      </c>
      <c r="E621" s="243" t="s">
        <v>35</v>
      </c>
      <c r="F621" s="244" t="s">
        <v>673</v>
      </c>
      <c r="G621" s="232"/>
      <c r="H621" s="245">
        <v>-12.6</v>
      </c>
      <c r="I621" s="237"/>
      <c r="J621" s="232"/>
      <c r="K621" s="232"/>
      <c r="L621" s="238"/>
      <c r="M621" s="239"/>
      <c r="N621" s="240"/>
      <c r="O621" s="240"/>
      <c r="P621" s="240"/>
      <c r="Q621" s="240"/>
      <c r="R621" s="240"/>
      <c r="S621" s="240"/>
      <c r="T621" s="241"/>
      <c r="AT621" s="242" t="s">
        <v>196</v>
      </c>
      <c r="AU621" s="242" t="s">
        <v>89</v>
      </c>
      <c r="AV621" s="13" t="s">
        <v>89</v>
      </c>
      <c r="AW621" s="13" t="s">
        <v>42</v>
      </c>
      <c r="AX621" s="13" t="s">
        <v>79</v>
      </c>
      <c r="AY621" s="242" t="s">
        <v>185</v>
      </c>
    </row>
    <row r="622" spans="2:65" s="12" customFormat="1" ht="13.5">
      <c r="B622" s="220"/>
      <c r="C622" s="221"/>
      <c r="D622" s="217" t="s">
        <v>196</v>
      </c>
      <c r="E622" s="222" t="s">
        <v>35</v>
      </c>
      <c r="F622" s="223" t="s">
        <v>674</v>
      </c>
      <c r="G622" s="221"/>
      <c r="H622" s="224" t="s">
        <v>35</v>
      </c>
      <c r="I622" s="225"/>
      <c r="J622" s="221"/>
      <c r="K622" s="221"/>
      <c r="L622" s="226"/>
      <c r="M622" s="227"/>
      <c r="N622" s="228"/>
      <c r="O622" s="228"/>
      <c r="P622" s="228"/>
      <c r="Q622" s="228"/>
      <c r="R622" s="228"/>
      <c r="S622" s="228"/>
      <c r="T622" s="229"/>
      <c r="AT622" s="230" t="s">
        <v>196</v>
      </c>
      <c r="AU622" s="230" t="s">
        <v>89</v>
      </c>
      <c r="AV622" s="12" t="s">
        <v>24</v>
      </c>
      <c r="AW622" s="12" t="s">
        <v>42</v>
      </c>
      <c r="AX622" s="12" t="s">
        <v>79</v>
      </c>
      <c r="AY622" s="230" t="s">
        <v>185</v>
      </c>
    </row>
    <row r="623" spans="2:65" s="13" customFormat="1" ht="13.5">
      <c r="B623" s="231"/>
      <c r="C623" s="232"/>
      <c r="D623" s="217" t="s">
        <v>196</v>
      </c>
      <c r="E623" s="243" t="s">
        <v>35</v>
      </c>
      <c r="F623" s="244" t="s">
        <v>675</v>
      </c>
      <c r="G623" s="232"/>
      <c r="H623" s="245">
        <v>5.3550000000000004</v>
      </c>
      <c r="I623" s="237"/>
      <c r="J623" s="232"/>
      <c r="K623" s="232"/>
      <c r="L623" s="238"/>
      <c r="M623" s="239"/>
      <c r="N623" s="240"/>
      <c r="O623" s="240"/>
      <c r="P623" s="240"/>
      <c r="Q623" s="240"/>
      <c r="R623" s="240"/>
      <c r="S623" s="240"/>
      <c r="T623" s="241"/>
      <c r="AT623" s="242" t="s">
        <v>196</v>
      </c>
      <c r="AU623" s="242" t="s">
        <v>89</v>
      </c>
      <c r="AV623" s="13" t="s">
        <v>89</v>
      </c>
      <c r="AW623" s="13" t="s">
        <v>42</v>
      </c>
      <c r="AX623" s="13" t="s">
        <v>79</v>
      </c>
      <c r="AY623" s="242" t="s">
        <v>185</v>
      </c>
    </row>
    <row r="624" spans="2:65" s="13" customFormat="1" ht="13.5">
      <c r="B624" s="231"/>
      <c r="C624" s="232"/>
      <c r="D624" s="217" t="s">
        <v>196</v>
      </c>
      <c r="E624" s="243" t="s">
        <v>35</v>
      </c>
      <c r="F624" s="244" t="s">
        <v>676</v>
      </c>
      <c r="G624" s="232"/>
      <c r="H624" s="245">
        <v>5.67</v>
      </c>
      <c r="I624" s="237"/>
      <c r="J624" s="232"/>
      <c r="K624" s="232"/>
      <c r="L624" s="238"/>
      <c r="M624" s="239"/>
      <c r="N624" s="240"/>
      <c r="O624" s="240"/>
      <c r="P624" s="240"/>
      <c r="Q624" s="240"/>
      <c r="R624" s="240"/>
      <c r="S624" s="240"/>
      <c r="T624" s="241"/>
      <c r="AT624" s="242" t="s">
        <v>196</v>
      </c>
      <c r="AU624" s="242" t="s">
        <v>89</v>
      </c>
      <c r="AV624" s="13" t="s">
        <v>89</v>
      </c>
      <c r="AW624" s="13" t="s">
        <v>42</v>
      </c>
      <c r="AX624" s="13" t="s">
        <v>79</v>
      </c>
      <c r="AY624" s="242" t="s">
        <v>185</v>
      </c>
    </row>
    <row r="625" spans="2:65" s="13" customFormat="1" ht="13.5">
      <c r="B625" s="231"/>
      <c r="C625" s="232"/>
      <c r="D625" s="217" t="s">
        <v>196</v>
      </c>
      <c r="E625" s="243" t="s">
        <v>35</v>
      </c>
      <c r="F625" s="244" t="s">
        <v>677</v>
      </c>
      <c r="G625" s="232"/>
      <c r="H625" s="245">
        <v>0.84</v>
      </c>
      <c r="I625" s="237"/>
      <c r="J625" s="232"/>
      <c r="K625" s="232"/>
      <c r="L625" s="238"/>
      <c r="M625" s="239"/>
      <c r="N625" s="240"/>
      <c r="O625" s="240"/>
      <c r="P625" s="240"/>
      <c r="Q625" s="240"/>
      <c r="R625" s="240"/>
      <c r="S625" s="240"/>
      <c r="T625" s="241"/>
      <c r="AT625" s="242" t="s">
        <v>196</v>
      </c>
      <c r="AU625" s="242" t="s">
        <v>89</v>
      </c>
      <c r="AV625" s="13" t="s">
        <v>89</v>
      </c>
      <c r="AW625" s="13" t="s">
        <v>42</v>
      </c>
      <c r="AX625" s="13" t="s">
        <v>79</v>
      </c>
      <c r="AY625" s="242" t="s">
        <v>185</v>
      </c>
    </row>
    <row r="626" spans="2:65" s="13" customFormat="1" ht="13.5">
      <c r="B626" s="231"/>
      <c r="C626" s="232"/>
      <c r="D626" s="217" t="s">
        <v>196</v>
      </c>
      <c r="E626" s="243" t="s">
        <v>35</v>
      </c>
      <c r="F626" s="244" t="s">
        <v>678</v>
      </c>
      <c r="G626" s="232"/>
      <c r="H626" s="245">
        <v>0.97499999999999998</v>
      </c>
      <c r="I626" s="237"/>
      <c r="J626" s="232"/>
      <c r="K626" s="232"/>
      <c r="L626" s="238"/>
      <c r="M626" s="239"/>
      <c r="N626" s="240"/>
      <c r="O626" s="240"/>
      <c r="P626" s="240"/>
      <c r="Q626" s="240"/>
      <c r="R626" s="240"/>
      <c r="S626" s="240"/>
      <c r="T626" s="241"/>
      <c r="AT626" s="242" t="s">
        <v>196</v>
      </c>
      <c r="AU626" s="242" t="s">
        <v>89</v>
      </c>
      <c r="AV626" s="13" t="s">
        <v>89</v>
      </c>
      <c r="AW626" s="13" t="s">
        <v>42</v>
      </c>
      <c r="AX626" s="13" t="s">
        <v>79</v>
      </c>
      <c r="AY626" s="242" t="s">
        <v>185</v>
      </c>
    </row>
    <row r="627" spans="2:65" s="12" customFormat="1" ht="13.5">
      <c r="B627" s="220"/>
      <c r="C627" s="221"/>
      <c r="D627" s="217" t="s">
        <v>196</v>
      </c>
      <c r="E627" s="222" t="s">
        <v>35</v>
      </c>
      <c r="F627" s="223" t="s">
        <v>679</v>
      </c>
      <c r="G627" s="221"/>
      <c r="H627" s="224" t="s">
        <v>35</v>
      </c>
      <c r="I627" s="225"/>
      <c r="J627" s="221"/>
      <c r="K627" s="221"/>
      <c r="L627" s="226"/>
      <c r="M627" s="227"/>
      <c r="N627" s="228"/>
      <c r="O627" s="228"/>
      <c r="P627" s="228"/>
      <c r="Q627" s="228"/>
      <c r="R627" s="228"/>
      <c r="S627" s="228"/>
      <c r="T627" s="229"/>
      <c r="AT627" s="230" t="s">
        <v>196</v>
      </c>
      <c r="AU627" s="230" t="s">
        <v>89</v>
      </c>
      <c r="AV627" s="12" t="s">
        <v>24</v>
      </c>
      <c r="AW627" s="12" t="s">
        <v>42</v>
      </c>
      <c r="AX627" s="12" t="s">
        <v>79</v>
      </c>
      <c r="AY627" s="230" t="s">
        <v>185</v>
      </c>
    </row>
    <row r="628" spans="2:65" s="13" customFormat="1" ht="13.5">
      <c r="B628" s="231"/>
      <c r="C628" s="232"/>
      <c r="D628" s="217" t="s">
        <v>196</v>
      </c>
      <c r="E628" s="243" t="s">
        <v>35</v>
      </c>
      <c r="F628" s="244" t="s">
        <v>680</v>
      </c>
      <c r="G628" s="232"/>
      <c r="H628" s="245">
        <v>111.24</v>
      </c>
      <c r="I628" s="237"/>
      <c r="J628" s="232"/>
      <c r="K628" s="232"/>
      <c r="L628" s="238"/>
      <c r="M628" s="239"/>
      <c r="N628" s="240"/>
      <c r="O628" s="240"/>
      <c r="P628" s="240"/>
      <c r="Q628" s="240"/>
      <c r="R628" s="240"/>
      <c r="S628" s="240"/>
      <c r="T628" s="241"/>
      <c r="AT628" s="242" t="s">
        <v>196</v>
      </c>
      <c r="AU628" s="242" t="s">
        <v>89</v>
      </c>
      <c r="AV628" s="13" t="s">
        <v>89</v>
      </c>
      <c r="AW628" s="13" t="s">
        <v>42</v>
      </c>
      <c r="AX628" s="13" t="s">
        <v>79</v>
      </c>
      <c r="AY628" s="242" t="s">
        <v>185</v>
      </c>
    </row>
    <row r="629" spans="2:65" s="12" customFormat="1" ht="13.5">
      <c r="B629" s="220"/>
      <c r="C629" s="221"/>
      <c r="D629" s="217" t="s">
        <v>196</v>
      </c>
      <c r="E629" s="222" t="s">
        <v>35</v>
      </c>
      <c r="F629" s="223" t="s">
        <v>585</v>
      </c>
      <c r="G629" s="221"/>
      <c r="H629" s="224" t="s">
        <v>35</v>
      </c>
      <c r="I629" s="225"/>
      <c r="J629" s="221"/>
      <c r="K629" s="221"/>
      <c r="L629" s="226"/>
      <c r="M629" s="227"/>
      <c r="N629" s="228"/>
      <c r="O629" s="228"/>
      <c r="P629" s="228"/>
      <c r="Q629" s="228"/>
      <c r="R629" s="228"/>
      <c r="S629" s="228"/>
      <c r="T629" s="229"/>
      <c r="AT629" s="230" t="s">
        <v>196</v>
      </c>
      <c r="AU629" s="230" t="s">
        <v>89</v>
      </c>
      <c r="AV629" s="12" t="s">
        <v>24</v>
      </c>
      <c r="AW629" s="12" t="s">
        <v>42</v>
      </c>
      <c r="AX629" s="12" t="s">
        <v>79</v>
      </c>
      <c r="AY629" s="230" t="s">
        <v>185</v>
      </c>
    </row>
    <row r="630" spans="2:65" s="13" customFormat="1" ht="13.5">
      <c r="B630" s="231"/>
      <c r="C630" s="232"/>
      <c r="D630" s="217" t="s">
        <v>196</v>
      </c>
      <c r="E630" s="243" t="s">
        <v>35</v>
      </c>
      <c r="F630" s="244" t="s">
        <v>681</v>
      </c>
      <c r="G630" s="232"/>
      <c r="H630" s="245">
        <v>-12.96</v>
      </c>
      <c r="I630" s="237"/>
      <c r="J630" s="232"/>
      <c r="K630" s="232"/>
      <c r="L630" s="238"/>
      <c r="M630" s="239"/>
      <c r="N630" s="240"/>
      <c r="O630" s="240"/>
      <c r="P630" s="240"/>
      <c r="Q630" s="240"/>
      <c r="R630" s="240"/>
      <c r="S630" s="240"/>
      <c r="T630" s="241"/>
      <c r="AT630" s="242" t="s">
        <v>196</v>
      </c>
      <c r="AU630" s="242" t="s">
        <v>89</v>
      </c>
      <c r="AV630" s="13" t="s">
        <v>89</v>
      </c>
      <c r="AW630" s="13" t="s">
        <v>42</v>
      </c>
      <c r="AX630" s="13" t="s">
        <v>79</v>
      </c>
      <c r="AY630" s="242" t="s">
        <v>185</v>
      </c>
    </row>
    <row r="631" spans="2:65" s="13" customFormat="1" ht="13.5">
      <c r="B631" s="231"/>
      <c r="C631" s="232"/>
      <c r="D631" s="217" t="s">
        <v>196</v>
      </c>
      <c r="E631" s="243" t="s">
        <v>35</v>
      </c>
      <c r="F631" s="244" t="s">
        <v>682</v>
      </c>
      <c r="G631" s="232"/>
      <c r="H631" s="245">
        <v>-3.84</v>
      </c>
      <c r="I631" s="237"/>
      <c r="J631" s="232"/>
      <c r="K631" s="232"/>
      <c r="L631" s="238"/>
      <c r="M631" s="239"/>
      <c r="N631" s="240"/>
      <c r="O631" s="240"/>
      <c r="P631" s="240"/>
      <c r="Q631" s="240"/>
      <c r="R631" s="240"/>
      <c r="S631" s="240"/>
      <c r="T631" s="241"/>
      <c r="AT631" s="242" t="s">
        <v>196</v>
      </c>
      <c r="AU631" s="242" t="s">
        <v>89</v>
      </c>
      <c r="AV631" s="13" t="s">
        <v>89</v>
      </c>
      <c r="AW631" s="13" t="s">
        <v>42</v>
      </c>
      <c r="AX631" s="13" t="s">
        <v>79</v>
      </c>
      <c r="AY631" s="242" t="s">
        <v>185</v>
      </c>
    </row>
    <row r="632" spans="2:65" s="13" customFormat="1" ht="13.5">
      <c r="B632" s="231"/>
      <c r="C632" s="232"/>
      <c r="D632" s="217" t="s">
        <v>196</v>
      </c>
      <c r="E632" s="243" t="s">
        <v>35</v>
      </c>
      <c r="F632" s="244" t="s">
        <v>683</v>
      </c>
      <c r="G632" s="232"/>
      <c r="H632" s="245">
        <v>-1.08</v>
      </c>
      <c r="I632" s="237"/>
      <c r="J632" s="232"/>
      <c r="K632" s="232"/>
      <c r="L632" s="238"/>
      <c r="M632" s="239"/>
      <c r="N632" s="240"/>
      <c r="O632" s="240"/>
      <c r="P632" s="240"/>
      <c r="Q632" s="240"/>
      <c r="R632" s="240"/>
      <c r="S632" s="240"/>
      <c r="T632" s="241"/>
      <c r="AT632" s="242" t="s">
        <v>196</v>
      </c>
      <c r="AU632" s="242" t="s">
        <v>89</v>
      </c>
      <c r="AV632" s="13" t="s">
        <v>89</v>
      </c>
      <c r="AW632" s="13" t="s">
        <v>42</v>
      </c>
      <c r="AX632" s="13" t="s">
        <v>79</v>
      </c>
      <c r="AY632" s="242" t="s">
        <v>185</v>
      </c>
    </row>
    <row r="633" spans="2:65" s="13" customFormat="1" ht="13.5">
      <c r="B633" s="231"/>
      <c r="C633" s="232"/>
      <c r="D633" s="217" t="s">
        <v>196</v>
      </c>
      <c r="E633" s="243" t="s">
        <v>35</v>
      </c>
      <c r="F633" s="244" t="s">
        <v>684</v>
      </c>
      <c r="G633" s="232"/>
      <c r="H633" s="245">
        <v>-2.625</v>
      </c>
      <c r="I633" s="237"/>
      <c r="J633" s="232"/>
      <c r="K633" s="232"/>
      <c r="L633" s="238"/>
      <c r="M633" s="239"/>
      <c r="N633" s="240"/>
      <c r="O633" s="240"/>
      <c r="P633" s="240"/>
      <c r="Q633" s="240"/>
      <c r="R633" s="240"/>
      <c r="S633" s="240"/>
      <c r="T633" s="241"/>
      <c r="AT633" s="242" t="s">
        <v>196</v>
      </c>
      <c r="AU633" s="242" t="s">
        <v>89</v>
      </c>
      <c r="AV633" s="13" t="s">
        <v>89</v>
      </c>
      <c r="AW633" s="13" t="s">
        <v>42</v>
      </c>
      <c r="AX633" s="13" t="s">
        <v>79</v>
      </c>
      <c r="AY633" s="242" t="s">
        <v>185</v>
      </c>
    </row>
    <row r="634" spans="2:65" s="12" customFormat="1" ht="13.5">
      <c r="B634" s="220"/>
      <c r="C634" s="221"/>
      <c r="D634" s="217" t="s">
        <v>196</v>
      </c>
      <c r="E634" s="222" t="s">
        <v>35</v>
      </c>
      <c r="F634" s="223" t="s">
        <v>592</v>
      </c>
      <c r="G634" s="221"/>
      <c r="H634" s="224" t="s">
        <v>35</v>
      </c>
      <c r="I634" s="225"/>
      <c r="J634" s="221"/>
      <c r="K634" s="221"/>
      <c r="L634" s="226"/>
      <c r="M634" s="227"/>
      <c r="N634" s="228"/>
      <c r="O634" s="228"/>
      <c r="P634" s="228"/>
      <c r="Q634" s="228"/>
      <c r="R634" s="228"/>
      <c r="S634" s="228"/>
      <c r="T634" s="229"/>
      <c r="AT634" s="230" t="s">
        <v>196</v>
      </c>
      <c r="AU634" s="230" t="s">
        <v>89</v>
      </c>
      <c r="AV634" s="12" t="s">
        <v>24</v>
      </c>
      <c r="AW634" s="12" t="s">
        <v>42</v>
      </c>
      <c r="AX634" s="12" t="s">
        <v>79</v>
      </c>
      <c r="AY634" s="230" t="s">
        <v>185</v>
      </c>
    </row>
    <row r="635" spans="2:65" s="13" customFormat="1" ht="13.5">
      <c r="B635" s="231"/>
      <c r="C635" s="232"/>
      <c r="D635" s="217" t="s">
        <v>196</v>
      </c>
      <c r="E635" s="243" t="s">
        <v>35</v>
      </c>
      <c r="F635" s="244" t="s">
        <v>685</v>
      </c>
      <c r="G635" s="232"/>
      <c r="H635" s="245">
        <v>4.32</v>
      </c>
      <c r="I635" s="237"/>
      <c r="J635" s="232"/>
      <c r="K635" s="232"/>
      <c r="L635" s="238"/>
      <c r="M635" s="239"/>
      <c r="N635" s="240"/>
      <c r="O635" s="240"/>
      <c r="P635" s="240"/>
      <c r="Q635" s="240"/>
      <c r="R635" s="240"/>
      <c r="S635" s="240"/>
      <c r="T635" s="241"/>
      <c r="AT635" s="242" t="s">
        <v>196</v>
      </c>
      <c r="AU635" s="242" t="s">
        <v>89</v>
      </c>
      <c r="AV635" s="13" t="s">
        <v>89</v>
      </c>
      <c r="AW635" s="13" t="s">
        <v>42</v>
      </c>
      <c r="AX635" s="13" t="s">
        <v>79</v>
      </c>
      <c r="AY635" s="242" t="s">
        <v>185</v>
      </c>
    </row>
    <row r="636" spans="2:65" s="13" customFormat="1" ht="13.5">
      <c r="B636" s="231"/>
      <c r="C636" s="232"/>
      <c r="D636" s="217" t="s">
        <v>196</v>
      </c>
      <c r="E636" s="243" t="s">
        <v>35</v>
      </c>
      <c r="F636" s="244" t="s">
        <v>686</v>
      </c>
      <c r="G636" s="232"/>
      <c r="H636" s="245">
        <v>1.32</v>
      </c>
      <c r="I636" s="237"/>
      <c r="J636" s="232"/>
      <c r="K636" s="232"/>
      <c r="L636" s="238"/>
      <c r="M636" s="239"/>
      <c r="N636" s="240"/>
      <c r="O636" s="240"/>
      <c r="P636" s="240"/>
      <c r="Q636" s="240"/>
      <c r="R636" s="240"/>
      <c r="S636" s="240"/>
      <c r="T636" s="241"/>
      <c r="AT636" s="242" t="s">
        <v>196</v>
      </c>
      <c r="AU636" s="242" t="s">
        <v>89</v>
      </c>
      <c r="AV636" s="13" t="s">
        <v>89</v>
      </c>
      <c r="AW636" s="13" t="s">
        <v>42</v>
      </c>
      <c r="AX636" s="13" t="s">
        <v>79</v>
      </c>
      <c r="AY636" s="242" t="s">
        <v>185</v>
      </c>
    </row>
    <row r="637" spans="2:65" s="13" customFormat="1" ht="13.5">
      <c r="B637" s="231"/>
      <c r="C637" s="232"/>
      <c r="D637" s="217" t="s">
        <v>196</v>
      </c>
      <c r="E637" s="243" t="s">
        <v>35</v>
      </c>
      <c r="F637" s="244" t="s">
        <v>687</v>
      </c>
      <c r="G637" s="232"/>
      <c r="H637" s="245">
        <v>0.72</v>
      </c>
      <c r="I637" s="237"/>
      <c r="J637" s="232"/>
      <c r="K637" s="232"/>
      <c r="L637" s="238"/>
      <c r="M637" s="239"/>
      <c r="N637" s="240"/>
      <c r="O637" s="240"/>
      <c r="P637" s="240"/>
      <c r="Q637" s="240"/>
      <c r="R637" s="240"/>
      <c r="S637" s="240"/>
      <c r="T637" s="241"/>
      <c r="AT637" s="242" t="s">
        <v>196</v>
      </c>
      <c r="AU637" s="242" t="s">
        <v>89</v>
      </c>
      <c r="AV637" s="13" t="s">
        <v>89</v>
      </c>
      <c r="AW637" s="13" t="s">
        <v>42</v>
      </c>
      <c r="AX637" s="13" t="s">
        <v>79</v>
      </c>
      <c r="AY637" s="242" t="s">
        <v>185</v>
      </c>
    </row>
    <row r="638" spans="2:65" s="13" customFormat="1" ht="13.5">
      <c r="B638" s="231"/>
      <c r="C638" s="232"/>
      <c r="D638" s="217" t="s">
        <v>196</v>
      </c>
      <c r="E638" s="243" t="s">
        <v>35</v>
      </c>
      <c r="F638" s="244" t="s">
        <v>688</v>
      </c>
      <c r="G638" s="232"/>
      <c r="H638" s="245">
        <v>1.635</v>
      </c>
      <c r="I638" s="237"/>
      <c r="J638" s="232"/>
      <c r="K638" s="232"/>
      <c r="L638" s="238"/>
      <c r="M638" s="239"/>
      <c r="N638" s="240"/>
      <c r="O638" s="240"/>
      <c r="P638" s="240"/>
      <c r="Q638" s="240"/>
      <c r="R638" s="240"/>
      <c r="S638" s="240"/>
      <c r="T638" s="241"/>
      <c r="AT638" s="242" t="s">
        <v>196</v>
      </c>
      <c r="AU638" s="242" t="s">
        <v>89</v>
      </c>
      <c r="AV638" s="13" t="s">
        <v>89</v>
      </c>
      <c r="AW638" s="13" t="s">
        <v>42</v>
      </c>
      <c r="AX638" s="13" t="s">
        <v>79</v>
      </c>
      <c r="AY638" s="242" t="s">
        <v>185</v>
      </c>
    </row>
    <row r="639" spans="2:65" s="14" customFormat="1" ht="13.5">
      <c r="B639" s="246"/>
      <c r="C639" s="247"/>
      <c r="D639" s="233" t="s">
        <v>196</v>
      </c>
      <c r="E639" s="248" t="s">
        <v>35</v>
      </c>
      <c r="F639" s="249" t="s">
        <v>208</v>
      </c>
      <c r="G639" s="247"/>
      <c r="H639" s="250">
        <v>478.54</v>
      </c>
      <c r="I639" s="251"/>
      <c r="J639" s="247"/>
      <c r="K639" s="247"/>
      <c r="L639" s="252"/>
      <c r="M639" s="253"/>
      <c r="N639" s="254"/>
      <c r="O639" s="254"/>
      <c r="P639" s="254"/>
      <c r="Q639" s="254"/>
      <c r="R639" s="254"/>
      <c r="S639" s="254"/>
      <c r="T639" s="255"/>
      <c r="AT639" s="256" t="s">
        <v>196</v>
      </c>
      <c r="AU639" s="256" t="s">
        <v>89</v>
      </c>
      <c r="AV639" s="14" t="s">
        <v>192</v>
      </c>
      <c r="AW639" s="14" t="s">
        <v>42</v>
      </c>
      <c r="AX639" s="14" t="s">
        <v>24</v>
      </c>
      <c r="AY639" s="256" t="s">
        <v>185</v>
      </c>
    </row>
    <row r="640" spans="2:65" s="1" customFormat="1" ht="31.5" customHeight="1">
      <c r="B640" s="44"/>
      <c r="C640" s="205" t="s">
        <v>689</v>
      </c>
      <c r="D640" s="205" t="s">
        <v>187</v>
      </c>
      <c r="E640" s="206" t="s">
        <v>690</v>
      </c>
      <c r="F640" s="207" t="s">
        <v>691</v>
      </c>
      <c r="G640" s="208" t="s">
        <v>239</v>
      </c>
      <c r="H640" s="209">
        <v>33.49</v>
      </c>
      <c r="I640" s="210"/>
      <c r="J640" s="211">
        <f>ROUND(I640*H640,2)</f>
        <v>0</v>
      </c>
      <c r="K640" s="207" t="s">
        <v>191</v>
      </c>
      <c r="L640" s="64"/>
      <c r="M640" s="212" t="s">
        <v>35</v>
      </c>
      <c r="N640" s="213" t="s">
        <v>50</v>
      </c>
      <c r="O640" s="45"/>
      <c r="P640" s="214">
        <f>O640*H640</f>
        <v>0</v>
      </c>
      <c r="Q640" s="214">
        <v>9.6799999999999994E-3</v>
      </c>
      <c r="R640" s="214">
        <f>Q640*H640</f>
        <v>0.3241832</v>
      </c>
      <c r="S640" s="214">
        <v>0</v>
      </c>
      <c r="T640" s="215">
        <f>S640*H640</f>
        <v>0</v>
      </c>
      <c r="AR640" s="26" t="s">
        <v>192</v>
      </c>
      <c r="AT640" s="26" t="s">
        <v>187</v>
      </c>
      <c r="AU640" s="26" t="s">
        <v>89</v>
      </c>
      <c r="AY640" s="26" t="s">
        <v>185</v>
      </c>
      <c r="BE640" s="216">
        <f>IF(N640="základní",J640,0)</f>
        <v>0</v>
      </c>
      <c r="BF640" s="216">
        <f>IF(N640="snížená",J640,0)</f>
        <v>0</v>
      </c>
      <c r="BG640" s="216">
        <f>IF(N640="zákl. přenesená",J640,0)</f>
        <v>0</v>
      </c>
      <c r="BH640" s="216">
        <f>IF(N640="sníž. přenesená",J640,0)</f>
        <v>0</v>
      </c>
      <c r="BI640" s="216">
        <f>IF(N640="nulová",J640,0)</f>
        <v>0</v>
      </c>
      <c r="BJ640" s="26" t="s">
        <v>24</v>
      </c>
      <c r="BK640" s="216">
        <f>ROUND(I640*H640,2)</f>
        <v>0</v>
      </c>
      <c r="BL640" s="26" t="s">
        <v>192</v>
      </c>
      <c r="BM640" s="26" t="s">
        <v>692</v>
      </c>
    </row>
    <row r="641" spans="2:65" s="12" customFormat="1" ht="13.5">
      <c r="B641" s="220"/>
      <c r="C641" s="221"/>
      <c r="D641" s="217" t="s">
        <v>196</v>
      </c>
      <c r="E641" s="222" t="s">
        <v>35</v>
      </c>
      <c r="F641" s="223" t="s">
        <v>601</v>
      </c>
      <c r="G641" s="221"/>
      <c r="H641" s="224" t="s">
        <v>35</v>
      </c>
      <c r="I641" s="225"/>
      <c r="J641" s="221"/>
      <c r="K641" s="221"/>
      <c r="L641" s="226"/>
      <c r="M641" s="227"/>
      <c r="N641" s="228"/>
      <c r="O641" s="228"/>
      <c r="P641" s="228"/>
      <c r="Q641" s="228"/>
      <c r="R641" s="228"/>
      <c r="S641" s="228"/>
      <c r="T641" s="229"/>
      <c r="AT641" s="230" t="s">
        <v>196</v>
      </c>
      <c r="AU641" s="230" t="s">
        <v>89</v>
      </c>
      <c r="AV641" s="12" t="s">
        <v>24</v>
      </c>
      <c r="AW641" s="12" t="s">
        <v>42</v>
      </c>
      <c r="AX641" s="12" t="s">
        <v>79</v>
      </c>
      <c r="AY641" s="230" t="s">
        <v>185</v>
      </c>
    </row>
    <row r="642" spans="2:65" s="13" customFormat="1" ht="13.5">
      <c r="B642" s="231"/>
      <c r="C642" s="232"/>
      <c r="D642" s="217" t="s">
        <v>196</v>
      </c>
      <c r="E642" s="243" t="s">
        <v>35</v>
      </c>
      <c r="F642" s="244" t="s">
        <v>602</v>
      </c>
      <c r="G642" s="232"/>
      <c r="H642" s="245">
        <v>12.93</v>
      </c>
      <c r="I642" s="237"/>
      <c r="J642" s="232"/>
      <c r="K642" s="232"/>
      <c r="L642" s="238"/>
      <c r="M642" s="239"/>
      <c r="N642" s="240"/>
      <c r="O642" s="240"/>
      <c r="P642" s="240"/>
      <c r="Q642" s="240"/>
      <c r="R642" s="240"/>
      <c r="S642" s="240"/>
      <c r="T642" s="241"/>
      <c r="AT642" s="242" t="s">
        <v>196</v>
      </c>
      <c r="AU642" s="242" t="s">
        <v>89</v>
      </c>
      <c r="AV642" s="13" t="s">
        <v>89</v>
      </c>
      <c r="AW642" s="13" t="s">
        <v>42</v>
      </c>
      <c r="AX642" s="13" t="s">
        <v>79</v>
      </c>
      <c r="AY642" s="242" t="s">
        <v>185</v>
      </c>
    </row>
    <row r="643" spans="2:65" s="13" customFormat="1" ht="13.5">
      <c r="B643" s="231"/>
      <c r="C643" s="232"/>
      <c r="D643" s="217" t="s">
        <v>196</v>
      </c>
      <c r="E643" s="243" t="s">
        <v>35</v>
      </c>
      <c r="F643" s="244" t="s">
        <v>603</v>
      </c>
      <c r="G643" s="232"/>
      <c r="H643" s="245">
        <v>10.38</v>
      </c>
      <c r="I643" s="237"/>
      <c r="J643" s="232"/>
      <c r="K643" s="232"/>
      <c r="L643" s="238"/>
      <c r="M643" s="239"/>
      <c r="N643" s="240"/>
      <c r="O643" s="240"/>
      <c r="P643" s="240"/>
      <c r="Q643" s="240"/>
      <c r="R643" s="240"/>
      <c r="S643" s="240"/>
      <c r="T643" s="241"/>
      <c r="AT643" s="242" t="s">
        <v>196</v>
      </c>
      <c r="AU643" s="242" t="s">
        <v>89</v>
      </c>
      <c r="AV643" s="13" t="s">
        <v>89</v>
      </c>
      <c r="AW643" s="13" t="s">
        <v>42</v>
      </c>
      <c r="AX643" s="13" t="s">
        <v>79</v>
      </c>
      <c r="AY643" s="242" t="s">
        <v>185</v>
      </c>
    </row>
    <row r="644" spans="2:65" s="13" customFormat="1" ht="13.5">
      <c r="B644" s="231"/>
      <c r="C644" s="232"/>
      <c r="D644" s="217" t="s">
        <v>196</v>
      </c>
      <c r="E644" s="243" t="s">
        <v>35</v>
      </c>
      <c r="F644" s="244" t="s">
        <v>604</v>
      </c>
      <c r="G644" s="232"/>
      <c r="H644" s="245">
        <v>12.93</v>
      </c>
      <c r="I644" s="237"/>
      <c r="J644" s="232"/>
      <c r="K644" s="232"/>
      <c r="L644" s="238"/>
      <c r="M644" s="239"/>
      <c r="N644" s="240"/>
      <c r="O644" s="240"/>
      <c r="P644" s="240"/>
      <c r="Q644" s="240"/>
      <c r="R644" s="240"/>
      <c r="S644" s="240"/>
      <c r="T644" s="241"/>
      <c r="AT644" s="242" t="s">
        <v>196</v>
      </c>
      <c r="AU644" s="242" t="s">
        <v>89</v>
      </c>
      <c r="AV644" s="13" t="s">
        <v>89</v>
      </c>
      <c r="AW644" s="13" t="s">
        <v>42</v>
      </c>
      <c r="AX644" s="13" t="s">
        <v>79</v>
      </c>
      <c r="AY644" s="242" t="s">
        <v>185</v>
      </c>
    </row>
    <row r="645" spans="2:65" s="12" customFormat="1" ht="13.5">
      <c r="B645" s="220"/>
      <c r="C645" s="221"/>
      <c r="D645" s="217" t="s">
        <v>196</v>
      </c>
      <c r="E645" s="222" t="s">
        <v>35</v>
      </c>
      <c r="F645" s="223" t="s">
        <v>585</v>
      </c>
      <c r="G645" s="221"/>
      <c r="H645" s="224" t="s">
        <v>35</v>
      </c>
      <c r="I645" s="225"/>
      <c r="J645" s="221"/>
      <c r="K645" s="221"/>
      <c r="L645" s="226"/>
      <c r="M645" s="227"/>
      <c r="N645" s="228"/>
      <c r="O645" s="228"/>
      <c r="P645" s="228"/>
      <c r="Q645" s="228"/>
      <c r="R645" s="228"/>
      <c r="S645" s="228"/>
      <c r="T645" s="229"/>
      <c r="AT645" s="230" t="s">
        <v>196</v>
      </c>
      <c r="AU645" s="230" t="s">
        <v>89</v>
      </c>
      <c r="AV645" s="12" t="s">
        <v>24</v>
      </c>
      <c r="AW645" s="12" t="s">
        <v>42</v>
      </c>
      <c r="AX645" s="12" t="s">
        <v>79</v>
      </c>
      <c r="AY645" s="230" t="s">
        <v>185</v>
      </c>
    </row>
    <row r="646" spans="2:65" s="13" customFormat="1" ht="13.5">
      <c r="B646" s="231"/>
      <c r="C646" s="232"/>
      <c r="D646" s="217" t="s">
        <v>196</v>
      </c>
      <c r="E646" s="243" t="s">
        <v>35</v>
      </c>
      <c r="F646" s="244" t="s">
        <v>605</v>
      </c>
      <c r="G646" s="232"/>
      <c r="H646" s="245">
        <v>-0.5</v>
      </c>
      <c r="I646" s="237"/>
      <c r="J646" s="232"/>
      <c r="K646" s="232"/>
      <c r="L646" s="238"/>
      <c r="M646" s="239"/>
      <c r="N646" s="240"/>
      <c r="O646" s="240"/>
      <c r="P646" s="240"/>
      <c r="Q646" s="240"/>
      <c r="R646" s="240"/>
      <c r="S646" s="240"/>
      <c r="T646" s="241"/>
      <c r="AT646" s="242" t="s">
        <v>196</v>
      </c>
      <c r="AU646" s="242" t="s">
        <v>89</v>
      </c>
      <c r="AV646" s="13" t="s">
        <v>89</v>
      </c>
      <c r="AW646" s="13" t="s">
        <v>42</v>
      </c>
      <c r="AX646" s="13" t="s">
        <v>79</v>
      </c>
      <c r="AY646" s="242" t="s">
        <v>185</v>
      </c>
    </row>
    <row r="647" spans="2:65" s="13" customFormat="1" ht="13.5">
      <c r="B647" s="231"/>
      <c r="C647" s="232"/>
      <c r="D647" s="217" t="s">
        <v>196</v>
      </c>
      <c r="E647" s="243" t="s">
        <v>35</v>
      </c>
      <c r="F647" s="244" t="s">
        <v>606</v>
      </c>
      <c r="G647" s="232"/>
      <c r="H647" s="245">
        <v>-2.25</v>
      </c>
      <c r="I647" s="237"/>
      <c r="J647" s="232"/>
      <c r="K647" s="232"/>
      <c r="L647" s="238"/>
      <c r="M647" s="239"/>
      <c r="N647" s="240"/>
      <c r="O647" s="240"/>
      <c r="P647" s="240"/>
      <c r="Q647" s="240"/>
      <c r="R647" s="240"/>
      <c r="S647" s="240"/>
      <c r="T647" s="241"/>
      <c r="AT647" s="242" t="s">
        <v>196</v>
      </c>
      <c r="AU647" s="242" t="s">
        <v>89</v>
      </c>
      <c r="AV647" s="13" t="s">
        <v>89</v>
      </c>
      <c r="AW647" s="13" t="s">
        <v>42</v>
      </c>
      <c r="AX647" s="13" t="s">
        <v>79</v>
      </c>
      <c r="AY647" s="242" t="s">
        <v>185</v>
      </c>
    </row>
    <row r="648" spans="2:65" s="14" customFormat="1" ht="13.5">
      <c r="B648" s="246"/>
      <c r="C648" s="247"/>
      <c r="D648" s="233" t="s">
        <v>196</v>
      </c>
      <c r="E648" s="248" t="s">
        <v>35</v>
      </c>
      <c r="F648" s="249" t="s">
        <v>208</v>
      </c>
      <c r="G648" s="247"/>
      <c r="H648" s="250">
        <v>33.49</v>
      </c>
      <c r="I648" s="251"/>
      <c r="J648" s="247"/>
      <c r="K648" s="247"/>
      <c r="L648" s="252"/>
      <c r="M648" s="253"/>
      <c r="N648" s="254"/>
      <c r="O648" s="254"/>
      <c r="P648" s="254"/>
      <c r="Q648" s="254"/>
      <c r="R648" s="254"/>
      <c r="S648" s="254"/>
      <c r="T648" s="255"/>
      <c r="AT648" s="256" t="s">
        <v>196</v>
      </c>
      <c r="AU648" s="256" t="s">
        <v>89</v>
      </c>
      <c r="AV648" s="14" t="s">
        <v>192</v>
      </c>
      <c r="AW648" s="14" t="s">
        <v>42</v>
      </c>
      <c r="AX648" s="14" t="s">
        <v>24</v>
      </c>
      <c r="AY648" s="256" t="s">
        <v>185</v>
      </c>
    </row>
    <row r="649" spans="2:65" s="1" customFormat="1" ht="31.5" customHeight="1">
      <c r="B649" s="44"/>
      <c r="C649" s="205" t="s">
        <v>693</v>
      </c>
      <c r="D649" s="205" t="s">
        <v>187</v>
      </c>
      <c r="E649" s="206" t="s">
        <v>694</v>
      </c>
      <c r="F649" s="207" t="s">
        <v>695</v>
      </c>
      <c r="G649" s="208" t="s">
        <v>239</v>
      </c>
      <c r="H649" s="209">
        <v>518.61199999999997</v>
      </c>
      <c r="I649" s="210"/>
      <c r="J649" s="211">
        <f>ROUND(I649*H649,2)</f>
        <v>0</v>
      </c>
      <c r="K649" s="207" t="s">
        <v>191</v>
      </c>
      <c r="L649" s="64"/>
      <c r="M649" s="212" t="s">
        <v>35</v>
      </c>
      <c r="N649" s="213" t="s">
        <v>50</v>
      </c>
      <c r="O649" s="45"/>
      <c r="P649" s="214">
        <f>O649*H649</f>
        <v>0</v>
      </c>
      <c r="Q649" s="214">
        <v>2.6800000000000001E-3</v>
      </c>
      <c r="R649" s="214">
        <f>Q649*H649</f>
        <v>1.3898801599999999</v>
      </c>
      <c r="S649" s="214">
        <v>0</v>
      </c>
      <c r="T649" s="215">
        <f>S649*H649</f>
        <v>0</v>
      </c>
      <c r="AR649" s="26" t="s">
        <v>192</v>
      </c>
      <c r="AT649" s="26" t="s">
        <v>187</v>
      </c>
      <c r="AU649" s="26" t="s">
        <v>89</v>
      </c>
      <c r="AY649" s="26" t="s">
        <v>185</v>
      </c>
      <c r="BE649" s="216">
        <f>IF(N649="základní",J649,0)</f>
        <v>0</v>
      </c>
      <c r="BF649" s="216">
        <f>IF(N649="snížená",J649,0)</f>
        <v>0</v>
      </c>
      <c r="BG649" s="216">
        <f>IF(N649="zákl. přenesená",J649,0)</f>
        <v>0</v>
      </c>
      <c r="BH649" s="216">
        <f>IF(N649="sníž. přenesená",J649,0)</f>
        <v>0</v>
      </c>
      <c r="BI649" s="216">
        <f>IF(N649="nulová",J649,0)</f>
        <v>0</v>
      </c>
      <c r="BJ649" s="26" t="s">
        <v>24</v>
      </c>
      <c r="BK649" s="216">
        <f>ROUND(I649*H649,2)</f>
        <v>0</v>
      </c>
      <c r="BL649" s="26" t="s">
        <v>192</v>
      </c>
      <c r="BM649" s="26" t="s">
        <v>696</v>
      </c>
    </row>
    <row r="650" spans="2:65" s="13" customFormat="1" ht="13.5">
      <c r="B650" s="231"/>
      <c r="C650" s="232"/>
      <c r="D650" s="217" t="s">
        <v>196</v>
      </c>
      <c r="E650" s="243" t="s">
        <v>35</v>
      </c>
      <c r="F650" s="244" t="s">
        <v>622</v>
      </c>
      <c r="G650" s="232"/>
      <c r="H650" s="245">
        <v>215.88</v>
      </c>
      <c r="I650" s="237"/>
      <c r="J650" s="232"/>
      <c r="K650" s="232"/>
      <c r="L650" s="238"/>
      <c r="M650" s="239"/>
      <c r="N650" s="240"/>
      <c r="O650" s="240"/>
      <c r="P650" s="240"/>
      <c r="Q650" s="240"/>
      <c r="R650" s="240"/>
      <c r="S650" s="240"/>
      <c r="T650" s="241"/>
      <c r="AT650" s="242" t="s">
        <v>196</v>
      </c>
      <c r="AU650" s="242" t="s">
        <v>89</v>
      </c>
      <c r="AV650" s="13" t="s">
        <v>89</v>
      </c>
      <c r="AW650" s="13" t="s">
        <v>42</v>
      </c>
      <c r="AX650" s="13" t="s">
        <v>79</v>
      </c>
      <c r="AY650" s="242" t="s">
        <v>185</v>
      </c>
    </row>
    <row r="651" spans="2:65" s="13" customFormat="1" ht="13.5">
      <c r="B651" s="231"/>
      <c r="C651" s="232"/>
      <c r="D651" s="217" t="s">
        <v>196</v>
      </c>
      <c r="E651" s="243" t="s">
        <v>35</v>
      </c>
      <c r="F651" s="244" t="s">
        <v>623</v>
      </c>
      <c r="G651" s="232"/>
      <c r="H651" s="245">
        <v>267.88</v>
      </c>
      <c r="I651" s="237"/>
      <c r="J651" s="232"/>
      <c r="K651" s="232"/>
      <c r="L651" s="238"/>
      <c r="M651" s="239"/>
      <c r="N651" s="240"/>
      <c r="O651" s="240"/>
      <c r="P651" s="240"/>
      <c r="Q651" s="240"/>
      <c r="R651" s="240"/>
      <c r="S651" s="240"/>
      <c r="T651" s="241"/>
      <c r="AT651" s="242" t="s">
        <v>196</v>
      </c>
      <c r="AU651" s="242" t="s">
        <v>89</v>
      </c>
      <c r="AV651" s="13" t="s">
        <v>89</v>
      </c>
      <c r="AW651" s="13" t="s">
        <v>42</v>
      </c>
      <c r="AX651" s="13" t="s">
        <v>79</v>
      </c>
      <c r="AY651" s="242" t="s">
        <v>185</v>
      </c>
    </row>
    <row r="652" spans="2:65" s="12" customFormat="1" ht="13.5">
      <c r="B652" s="220"/>
      <c r="C652" s="221"/>
      <c r="D652" s="217" t="s">
        <v>196</v>
      </c>
      <c r="E652" s="222" t="s">
        <v>35</v>
      </c>
      <c r="F652" s="223" t="s">
        <v>585</v>
      </c>
      <c r="G652" s="221"/>
      <c r="H652" s="224" t="s">
        <v>35</v>
      </c>
      <c r="I652" s="225"/>
      <c r="J652" s="221"/>
      <c r="K652" s="221"/>
      <c r="L652" s="226"/>
      <c r="M652" s="227"/>
      <c r="N652" s="228"/>
      <c r="O652" s="228"/>
      <c r="P652" s="228"/>
      <c r="Q652" s="228"/>
      <c r="R652" s="228"/>
      <c r="S652" s="228"/>
      <c r="T652" s="229"/>
      <c r="AT652" s="230" t="s">
        <v>196</v>
      </c>
      <c r="AU652" s="230" t="s">
        <v>89</v>
      </c>
      <c r="AV652" s="12" t="s">
        <v>24</v>
      </c>
      <c r="AW652" s="12" t="s">
        <v>42</v>
      </c>
      <c r="AX652" s="12" t="s">
        <v>79</v>
      </c>
      <c r="AY652" s="230" t="s">
        <v>185</v>
      </c>
    </row>
    <row r="653" spans="2:65" s="13" customFormat="1" ht="13.5">
      <c r="B653" s="231"/>
      <c r="C653" s="232"/>
      <c r="D653" s="217" t="s">
        <v>196</v>
      </c>
      <c r="E653" s="243" t="s">
        <v>35</v>
      </c>
      <c r="F653" s="244" t="s">
        <v>586</v>
      </c>
      <c r="G653" s="232"/>
      <c r="H653" s="245">
        <v>-13.5</v>
      </c>
      <c r="I653" s="237"/>
      <c r="J653" s="232"/>
      <c r="K653" s="232"/>
      <c r="L653" s="238"/>
      <c r="M653" s="239"/>
      <c r="N653" s="240"/>
      <c r="O653" s="240"/>
      <c r="P653" s="240"/>
      <c r="Q653" s="240"/>
      <c r="R653" s="240"/>
      <c r="S653" s="240"/>
      <c r="T653" s="241"/>
      <c r="AT653" s="242" t="s">
        <v>196</v>
      </c>
      <c r="AU653" s="242" t="s">
        <v>89</v>
      </c>
      <c r="AV653" s="13" t="s">
        <v>89</v>
      </c>
      <c r="AW653" s="13" t="s">
        <v>42</v>
      </c>
      <c r="AX653" s="13" t="s">
        <v>79</v>
      </c>
      <c r="AY653" s="242" t="s">
        <v>185</v>
      </c>
    </row>
    <row r="654" spans="2:65" s="13" customFormat="1" ht="13.5">
      <c r="B654" s="231"/>
      <c r="C654" s="232"/>
      <c r="D654" s="217" t="s">
        <v>196</v>
      </c>
      <c r="E654" s="243" t="s">
        <v>35</v>
      </c>
      <c r="F654" s="244" t="s">
        <v>587</v>
      </c>
      <c r="G654" s="232"/>
      <c r="H654" s="245">
        <v>-30.24</v>
      </c>
      <c r="I654" s="237"/>
      <c r="J654" s="232"/>
      <c r="K654" s="232"/>
      <c r="L654" s="238"/>
      <c r="M654" s="239"/>
      <c r="N654" s="240"/>
      <c r="O654" s="240"/>
      <c r="P654" s="240"/>
      <c r="Q654" s="240"/>
      <c r="R654" s="240"/>
      <c r="S654" s="240"/>
      <c r="T654" s="241"/>
      <c r="AT654" s="242" t="s">
        <v>196</v>
      </c>
      <c r="AU654" s="242" t="s">
        <v>89</v>
      </c>
      <c r="AV654" s="13" t="s">
        <v>89</v>
      </c>
      <c r="AW654" s="13" t="s">
        <v>42</v>
      </c>
      <c r="AX654" s="13" t="s">
        <v>79</v>
      </c>
      <c r="AY654" s="242" t="s">
        <v>185</v>
      </c>
    </row>
    <row r="655" spans="2:65" s="13" customFormat="1" ht="13.5">
      <c r="B655" s="231"/>
      <c r="C655" s="232"/>
      <c r="D655" s="217" t="s">
        <v>196</v>
      </c>
      <c r="E655" s="243" t="s">
        <v>35</v>
      </c>
      <c r="F655" s="244" t="s">
        <v>588</v>
      </c>
      <c r="G655" s="232"/>
      <c r="H655" s="245">
        <v>-28.8</v>
      </c>
      <c r="I655" s="237"/>
      <c r="J655" s="232"/>
      <c r="K655" s="232"/>
      <c r="L655" s="238"/>
      <c r="M655" s="239"/>
      <c r="N655" s="240"/>
      <c r="O655" s="240"/>
      <c r="P655" s="240"/>
      <c r="Q655" s="240"/>
      <c r="R655" s="240"/>
      <c r="S655" s="240"/>
      <c r="T655" s="241"/>
      <c r="AT655" s="242" t="s">
        <v>196</v>
      </c>
      <c r="AU655" s="242" t="s">
        <v>89</v>
      </c>
      <c r="AV655" s="13" t="s">
        <v>89</v>
      </c>
      <c r="AW655" s="13" t="s">
        <v>42</v>
      </c>
      <c r="AX655" s="13" t="s">
        <v>79</v>
      </c>
      <c r="AY655" s="242" t="s">
        <v>185</v>
      </c>
    </row>
    <row r="656" spans="2:65" s="13" customFormat="1" ht="13.5">
      <c r="B656" s="231"/>
      <c r="C656" s="232"/>
      <c r="D656" s="217" t="s">
        <v>196</v>
      </c>
      <c r="E656" s="243" t="s">
        <v>35</v>
      </c>
      <c r="F656" s="244" t="s">
        <v>589</v>
      </c>
      <c r="G656" s="232"/>
      <c r="H656" s="245">
        <v>-46.08</v>
      </c>
      <c r="I656" s="237"/>
      <c r="J656" s="232"/>
      <c r="K656" s="232"/>
      <c r="L656" s="238"/>
      <c r="M656" s="239"/>
      <c r="N656" s="240"/>
      <c r="O656" s="240"/>
      <c r="P656" s="240"/>
      <c r="Q656" s="240"/>
      <c r="R656" s="240"/>
      <c r="S656" s="240"/>
      <c r="T656" s="241"/>
      <c r="AT656" s="242" t="s">
        <v>196</v>
      </c>
      <c r="AU656" s="242" t="s">
        <v>89</v>
      </c>
      <c r="AV656" s="13" t="s">
        <v>89</v>
      </c>
      <c r="AW656" s="13" t="s">
        <v>42</v>
      </c>
      <c r="AX656" s="13" t="s">
        <v>79</v>
      </c>
      <c r="AY656" s="242" t="s">
        <v>185</v>
      </c>
    </row>
    <row r="657" spans="2:51" s="13" customFormat="1" ht="13.5">
      <c r="B657" s="231"/>
      <c r="C657" s="232"/>
      <c r="D657" s="217" t="s">
        <v>196</v>
      </c>
      <c r="E657" s="243" t="s">
        <v>35</v>
      </c>
      <c r="F657" s="244" t="s">
        <v>590</v>
      </c>
      <c r="G657" s="232"/>
      <c r="H657" s="245">
        <v>-1.5</v>
      </c>
      <c r="I657" s="237"/>
      <c r="J657" s="232"/>
      <c r="K657" s="232"/>
      <c r="L657" s="238"/>
      <c r="M657" s="239"/>
      <c r="N657" s="240"/>
      <c r="O657" s="240"/>
      <c r="P657" s="240"/>
      <c r="Q657" s="240"/>
      <c r="R657" s="240"/>
      <c r="S657" s="240"/>
      <c r="T657" s="241"/>
      <c r="AT657" s="242" t="s">
        <v>196</v>
      </c>
      <c r="AU657" s="242" t="s">
        <v>89</v>
      </c>
      <c r="AV657" s="13" t="s">
        <v>89</v>
      </c>
      <c r="AW657" s="13" t="s">
        <v>42</v>
      </c>
      <c r="AX657" s="13" t="s">
        <v>79</v>
      </c>
      <c r="AY657" s="242" t="s">
        <v>185</v>
      </c>
    </row>
    <row r="658" spans="2:51" s="13" customFormat="1" ht="13.5">
      <c r="B658" s="231"/>
      <c r="C658" s="232"/>
      <c r="D658" s="217" t="s">
        <v>196</v>
      </c>
      <c r="E658" s="243" t="s">
        <v>35</v>
      </c>
      <c r="F658" s="244" t="s">
        <v>591</v>
      </c>
      <c r="G658" s="232"/>
      <c r="H658" s="245">
        <v>-10.35</v>
      </c>
      <c r="I658" s="237"/>
      <c r="J658" s="232"/>
      <c r="K658" s="232"/>
      <c r="L658" s="238"/>
      <c r="M658" s="239"/>
      <c r="N658" s="240"/>
      <c r="O658" s="240"/>
      <c r="P658" s="240"/>
      <c r="Q658" s="240"/>
      <c r="R658" s="240"/>
      <c r="S658" s="240"/>
      <c r="T658" s="241"/>
      <c r="AT658" s="242" t="s">
        <v>196</v>
      </c>
      <c r="AU658" s="242" t="s">
        <v>89</v>
      </c>
      <c r="AV658" s="13" t="s">
        <v>89</v>
      </c>
      <c r="AW658" s="13" t="s">
        <v>42</v>
      </c>
      <c r="AX658" s="13" t="s">
        <v>79</v>
      </c>
      <c r="AY658" s="242" t="s">
        <v>185</v>
      </c>
    </row>
    <row r="659" spans="2:51" s="12" customFormat="1" ht="13.5">
      <c r="B659" s="220"/>
      <c r="C659" s="221"/>
      <c r="D659" s="217" t="s">
        <v>196</v>
      </c>
      <c r="E659" s="222" t="s">
        <v>35</v>
      </c>
      <c r="F659" s="223" t="s">
        <v>592</v>
      </c>
      <c r="G659" s="221"/>
      <c r="H659" s="224" t="s">
        <v>35</v>
      </c>
      <c r="I659" s="225"/>
      <c r="J659" s="221"/>
      <c r="K659" s="221"/>
      <c r="L659" s="226"/>
      <c r="M659" s="227"/>
      <c r="N659" s="228"/>
      <c r="O659" s="228"/>
      <c r="P659" s="228"/>
      <c r="Q659" s="228"/>
      <c r="R659" s="228"/>
      <c r="S659" s="228"/>
      <c r="T659" s="229"/>
      <c r="AT659" s="230" t="s">
        <v>196</v>
      </c>
      <c r="AU659" s="230" t="s">
        <v>89</v>
      </c>
      <c r="AV659" s="12" t="s">
        <v>24</v>
      </c>
      <c r="AW659" s="12" t="s">
        <v>42</v>
      </c>
      <c r="AX659" s="12" t="s">
        <v>79</v>
      </c>
      <c r="AY659" s="230" t="s">
        <v>185</v>
      </c>
    </row>
    <row r="660" spans="2:51" s="13" customFormat="1" ht="13.5">
      <c r="B660" s="231"/>
      <c r="C660" s="232"/>
      <c r="D660" s="217" t="s">
        <v>196</v>
      </c>
      <c r="E660" s="243" t="s">
        <v>35</v>
      </c>
      <c r="F660" s="244" t="s">
        <v>593</v>
      </c>
      <c r="G660" s="232"/>
      <c r="H660" s="245">
        <v>3.8250000000000002</v>
      </c>
      <c r="I660" s="237"/>
      <c r="J660" s="232"/>
      <c r="K660" s="232"/>
      <c r="L660" s="238"/>
      <c r="M660" s="239"/>
      <c r="N660" s="240"/>
      <c r="O660" s="240"/>
      <c r="P660" s="240"/>
      <c r="Q660" s="240"/>
      <c r="R660" s="240"/>
      <c r="S660" s="240"/>
      <c r="T660" s="241"/>
      <c r="AT660" s="242" t="s">
        <v>196</v>
      </c>
      <c r="AU660" s="242" t="s">
        <v>89</v>
      </c>
      <c r="AV660" s="13" t="s">
        <v>89</v>
      </c>
      <c r="AW660" s="13" t="s">
        <v>42</v>
      </c>
      <c r="AX660" s="13" t="s">
        <v>79</v>
      </c>
      <c r="AY660" s="242" t="s">
        <v>185</v>
      </c>
    </row>
    <row r="661" spans="2:51" s="13" customFormat="1" ht="13.5">
      <c r="B661" s="231"/>
      <c r="C661" s="232"/>
      <c r="D661" s="217" t="s">
        <v>196</v>
      </c>
      <c r="E661" s="243" t="s">
        <v>35</v>
      </c>
      <c r="F661" s="244" t="s">
        <v>594</v>
      </c>
      <c r="G661" s="232"/>
      <c r="H661" s="245">
        <v>6.84</v>
      </c>
      <c r="I661" s="237"/>
      <c r="J661" s="232"/>
      <c r="K661" s="232"/>
      <c r="L661" s="238"/>
      <c r="M661" s="239"/>
      <c r="N661" s="240"/>
      <c r="O661" s="240"/>
      <c r="P661" s="240"/>
      <c r="Q661" s="240"/>
      <c r="R661" s="240"/>
      <c r="S661" s="240"/>
      <c r="T661" s="241"/>
      <c r="AT661" s="242" t="s">
        <v>196</v>
      </c>
      <c r="AU661" s="242" t="s">
        <v>89</v>
      </c>
      <c r="AV661" s="13" t="s">
        <v>89</v>
      </c>
      <c r="AW661" s="13" t="s">
        <v>42</v>
      </c>
      <c r="AX661" s="13" t="s">
        <v>79</v>
      </c>
      <c r="AY661" s="242" t="s">
        <v>185</v>
      </c>
    </row>
    <row r="662" spans="2:51" s="13" customFormat="1" ht="13.5">
      <c r="B662" s="231"/>
      <c r="C662" s="232"/>
      <c r="D662" s="217" t="s">
        <v>196</v>
      </c>
      <c r="E662" s="243" t="s">
        <v>35</v>
      </c>
      <c r="F662" s="244" t="s">
        <v>595</v>
      </c>
      <c r="G662" s="232"/>
      <c r="H662" s="245">
        <v>7.56</v>
      </c>
      <c r="I662" s="237"/>
      <c r="J662" s="232"/>
      <c r="K662" s="232"/>
      <c r="L662" s="238"/>
      <c r="M662" s="239"/>
      <c r="N662" s="240"/>
      <c r="O662" s="240"/>
      <c r="P662" s="240"/>
      <c r="Q662" s="240"/>
      <c r="R662" s="240"/>
      <c r="S662" s="240"/>
      <c r="T662" s="241"/>
      <c r="AT662" s="242" t="s">
        <v>196</v>
      </c>
      <c r="AU662" s="242" t="s">
        <v>89</v>
      </c>
      <c r="AV662" s="13" t="s">
        <v>89</v>
      </c>
      <c r="AW662" s="13" t="s">
        <v>42</v>
      </c>
      <c r="AX662" s="13" t="s">
        <v>79</v>
      </c>
      <c r="AY662" s="242" t="s">
        <v>185</v>
      </c>
    </row>
    <row r="663" spans="2:51" s="13" customFormat="1" ht="13.5">
      <c r="B663" s="231"/>
      <c r="C663" s="232"/>
      <c r="D663" s="217" t="s">
        <v>196</v>
      </c>
      <c r="E663" s="243" t="s">
        <v>35</v>
      </c>
      <c r="F663" s="244" t="s">
        <v>596</v>
      </c>
      <c r="G663" s="232"/>
      <c r="H663" s="245">
        <v>8.2799999999999994</v>
      </c>
      <c r="I663" s="237"/>
      <c r="J663" s="232"/>
      <c r="K663" s="232"/>
      <c r="L663" s="238"/>
      <c r="M663" s="239"/>
      <c r="N663" s="240"/>
      <c r="O663" s="240"/>
      <c r="P663" s="240"/>
      <c r="Q663" s="240"/>
      <c r="R663" s="240"/>
      <c r="S663" s="240"/>
      <c r="T663" s="241"/>
      <c r="AT663" s="242" t="s">
        <v>196</v>
      </c>
      <c r="AU663" s="242" t="s">
        <v>89</v>
      </c>
      <c r="AV663" s="13" t="s">
        <v>89</v>
      </c>
      <c r="AW663" s="13" t="s">
        <v>42</v>
      </c>
      <c r="AX663" s="13" t="s">
        <v>79</v>
      </c>
      <c r="AY663" s="242" t="s">
        <v>185</v>
      </c>
    </row>
    <row r="664" spans="2:51" s="13" customFormat="1" ht="13.5">
      <c r="B664" s="231"/>
      <c r="C664" s="232"/>
      <c r="D664" s="217" t="s">
        <v>196</v>
      </c>
      <c r="E664" s="243" t="s">
        <v>35</v>
      </c>
      <c r="F664" s="244" t="s">
        <v>597</v>
      </c>
      <c r="G664" s="232"/>
      <c r="H664" s="245">
        <v>1.5</v>
      </c>
      <c r="I664" s="237"/>
      <c r="J664" s="232"/>
      <c r="K664" s="232"/>
      <c r="L664" s="238"/>
      <c r="M664" s="239"/>
      <c r="N664" s="240"/>
      <c r="O664" s="240"/>
      <c r="P664" s="240"/>
      <c r="Q664" s="240"/>
      <c r="R664" s="240"/>
      <c r="S664" s="240"/>
      <c r="T664" s="241"/>
      <c r="AT664" s="242" t="s">
        <v>196</v>
      </c>
      <c r="AU664" s="242" t="s">
        <v>89</v>
      </c>
      <c r="AV664" s="13" t="s">
        <v>89</v>
      </c>
      <c r="AW664" s="13" t="s">
        <v>42</v>
      </c>
      <c r="AX664" s="13" t="s">
        <v>79</v>
      </c>
      <c r="AY664" s="242" t="s">
        <v>185</v>
      </c>
    </row>
    <row r="665" spans="2:51" s="13" customFormat="1" ht="13.5">
      <c r="B665" s="231"/>
      <c r="C665" s="232"/>
      <c r="D665" s="217" t="s">
        <v>196</v>
      </c>
      <c r="E665" s="243" t="s">
        <v>35</v>
      </c>
      <c r="F665" s="244" t="s">
        <v>598</v>
      </c>
      <c r="G665" s="232"/>
      <c r="H665" s="245">
        <v>3.1949999999999998</v>
      </c>
      <c r="I665" s="237"/>
      <c r="J665" s="232"/>
      <c r="K665" s="232"/>
      <c r="L665" s="238"/>
      <c r="M665" s="239"/>
      <c r="N665" s="240"/>
      <c r="O665" s="240"/>
      <c r="P665" s="240"/>
      <c r="Q665" s="240"/>
      <c r="R665" s="240"/>
      <c r="S665" s="240"/>
      <c r="T665" s="241"/>
      <c r="AT665" s="242" t="s">
        <v>196</v>
      </c>
      <c r="AU665" s="242" t="s">
        <v>89</v>
      </c>
      <c r="AV665" s="13" t="s">
        <v>89</v>
      </c>
      <c r="AW665" s="13" t="s">
        <v>42</v>
      </c>
      <c r="AX665" s="13" t="s">
        <v>79</v>
      </c>
      <c r="AY665" s="242" t="s">
        <v>185</v>
      </c>
    </row>
    <row r="666" spans="2:51" s="12" customFormat="1" ht="13.5">
      <c r="B666" s="220"/>
      <c r="C666" s="221"/>
      <c r="D666" s="217" t="s">
        <v>196</v>
      </c>
      <c r="E666" s="222" t="s">
        <v>35</v>
      </c>
      <c r="F666" s="223" t="s">
        <v>697</v>
      </c>
      <c r="G666" s="221"/>
      <c r="H666" s="224" t="s">
        <v>35</v>
      </c>
      <c r="I666" s="225"/>
      <c r="J666" s="221"/>
      <c r="K666" s="221"/>
      <c r="L666" s="226"/>
      <c r="M666" s="227"/>
      <c r="N666" s="228"/>
      <c r="O666" s="228"/>
      <c r="P666" s="228"/>
      <c r="Q666" s="228"/>
      <c r="R666" s="228"/>
      <c r="S666" s="228"/>
      <c r="T666" s="229"/>
      <c r="AT666" s="230" t="s">
        <v>196</v>
      </c>
      <c r="AU666" s="230" t="s">
        <v>89</v>
      </c>
      <c r="AV666" s="12" t="s">
        <v>24</v>
      </c>
      <c r="AW666" s="12" t="s">
        <v>42</v>
      </c>
      <c r="AX666" s="12" t="s">
        <v>79</v>
      </c>
      <c r="AY666" s="230" t="s">
        <v>185</v>
      </c>
    </row>
    <row r="667" spans="2:51" s="13" customFormat="1" ht="13.5">
      <c r="B667" s="231"/>
      <c r="C667" s="232"/>
      <c r="D667" s="217" t="s">
        <v>196</v>
      </c>
      <c r="E667" s="243" t="s">
        <v>35</v>
      </c>
      <c r="F667" s="244" t="s">
        <v>625</v>
      </c>
      <c r="G667" s="232"/>
      <c r="H667" s="245">
        <v>35.392000000000003</v>
      </c>
      <c r="I667" s="237"/>
      <c r="J667" s="232"/>
      <c r="K667" s="232"/>
      <c r="L667" s="238"/>
      <c r="M667" s="239"/>
      <c r="N667" s="240"/>
      <c r="O667" s="240"/>
      <c r="P667" s="240"/>
      <c r="Q667" s="240"/>
      <c r="R667" s="240"/>
      <c r="S667" s="240"/>
      <c r="T667" s="241"/>
      <c r="AT667" s="242" t="s">
        <v>196</v>
      </c>
      <c r="AU667" s="242" t="s">
        <v>89</v>
      </c>
      <c r="AV667" s="13" t="s">
        <v>89</v>
      </c>
      <c r="AW667" s="13" t="s">
        <v>42</v>
      </c>
      <c r="AX667" s="13" t="s">
        <v>79</v>
      </c>
      <c r="AY667" s="242" t="s">
        <v>185</v>
      </c>
    </row>
    <row r="668" spans="2:51" s="15" customFormat="1" ht="13.5">
      <c r="B668" s="270"/>
      <c r="C668" s="271"/>
      <c r="D668" s="217" t="s">
        <v>196</v>
      </c>
      <c r="E668" s="272" t="s">
        <v>35</v>
      </c>
      <c r="F668" s="273" t="s">
        <v>295</v>
      </c>
      <c r="G668" s="271"/>
      <c r="H668" s="274">
        <v>419.88200000000001</v>
      </c>
      <c r="I668" s="275"/>
      <c r="J668" s="271"/>
      <c r="K668" s="271"/>
      <c r="L668" s="276"/>
      <c r="M668" s="277"/>
      <c r="N668" s="278"/>
      <c r="O668" s="278"/>
      <c r="P668" s="278"/>
      <c r="Q668" s="278"/>
      <c r="R668" s="278"/>
      <c r="S668" s="278"/>
      <c r="T668" s="279"/>
      <c r="AT668" s="280" t="s">
        <v>196</v>
      </c>
      <c r="AU668" s="280" t="s">
        <v>89</v>
      </c>
      <c r="AV668" s="15" t="s">
        <v>105</v>
      </c>
      <c r="AW668" s="15" t="s">
        <v>42</v>
      </c>
      <c r="AX668" s="15" t="s">
        <v>79</v>
      </c>
      <c r="AY668" s="280" t="s">
        <v>185</v>
      </c>
    </row>
    <row r="669" spans="2:51" s="12" customFormat="1" ht="13.5">
      <c r="B669" s="220"/>
      <c r="C669" s="221"/>
      <c r="D669" s="217" t="s">
        <v>196</v>
      </c>
      <c r="E669" s="222" t="s">
        <v>35</v>
      </c>
      <c r="F669" s="223" t="s">
        <v>679</v>
      </c>
      <c r="G669" s="221"/>
      <c r="H669" s="224" t="s">
        <v>35</v>
      </c>
      <c r="I669" s="225"/>
      <c r="J669" s="221"/>
      <c r="K669" s="221"/>
      <c r="L669" s="226"/>
      <c r="M669" s="227"/>
      <c r="N669" s="228"/>
      <c r="O669" s="228"/>
      <c r="P669" s="228"/>
      <c r="Q669" s="228"/>
      <c r="R669" s="228"/>
      <c r="S669" s="228"/>
      <c r="T669" s="229"/>
      <c r="AT669" s="230" t="s">
        <v>196</v>
      </c>
      <c r="AU669" s="230" t="s">
        <v>89</v>
      </c>
      <c r="AV669" s="12" t="s">
        <v>24</v>
      </c>
      <c r="AW669" s="12" t="s">
        <v>42</v>
      </c>
      <c r="AX669" s="12" t="s">
        <v>79</v>
      </c>
      <c r="AY669" s="230" t="s">
        <v>185</v>
      </c>
    </row>
    <row r="670" spans="2:51" s="13" customFormat="1" ht="13.5">
      <c r="B670" s="231"/>
      <c r="C670" s="232"/>
      <c r="D670" s="217" t="s">
        <v>196</v>
      </c>
      <c r="E670" s="243" t="s">
        <v>35</v>
      </c>
      <c r="F670" s="244" t="s">
        <v>680</v>
      </c>
      <c r="G670" s="232"/>
      <c r="H670" s="245">
        <v>111.24</v>
      </c>
      <c r="I670" s="237"/>
      <c r="J670" s="232"/>
      <c r="K670" s="232"/>
      <c r="L670" s="238"/>
      <c r="M670" s="239"/>
      <c r="N670" s="240"/>
      <c r="O670" s="240"/>
      <c r="P670" s="240"/>
      <c r="Q670" s="240"/>
      <c r="R670" s="240"/>
      <c r="S670" s="240"/>
      <c r="T670" s="241"/>
      <c r="AT670" s="242" t="s">
        <v>196</v>
      </c>
      <c r="AU670" s="242" t="s">
        <v>89</v>
      </c>
      <c r="AV670" s="13" t="s">
        <v>89</v>
      </c>
      <c r="AW670" s="13" t="s">
        <v>42</v>
      </c>
      <c r="AX670" s="13" t="s">
        <v>79</v>
      </c>
      <c r="AY670" s="242" t="s">
        <v>185</v>
      </c>
    </row>
    <row r="671" spans="2:51" s="12" customFormat="1" ht="13.5">
      <c r="B671" s="220"/>
      <c r="C671" s="221"/>
      <c r="D671" s="217" t="s">
        <v>196</v>
      </c>
      <c r="E671" s="222" t="s">
        <v>35</v>
      </c>
      <c r="F671" s="223" t="s">
        <v>585</v>
      </c>
      <c r="G671" s="221"/>
      <c r="H671" s="224" t="s">
        <v>35</v>
      </c>
      <c r="I671" s="225"/>
      <c r="J671" s="221"/>
      <c r="K671" s="221"/>
      <c r="L671" s="226"/>
      <c r="M671" s="227"/>
      <c r="N671" s="228"/>
      <c r="O671" s="228"/>
      <c r="P671" s="228"/>
      <c r="Q671" s="228"/>
      <c r="R671" s="228"/>
      <c r="S671" s="228"/>
      <c r="T671" s="229"/>
      <c r="AT671" s="230" t="s">
        <v>196</v>
      </c>
      <c r="AU671" s="230" t="s">
        <v>89</v>
      </c>
      <c r="AV671" s="12" t="s">
        <v>24</v>
      </c>
      <c r="AW671" s="12" t="s">
        <v>42</v>
      </c>
      <c r="AX671" s="12" t="s">
        <v>79</v>
      </c>
      <c r="AY671" s="230" t="s">
        <v>185</v>
      </c>
    </row>
    <row r="672" spans="2:51" s="13" customFormat="1" ht="13.5">
      <c r="B672" s="231"/>
      <c r="C672" s="232"/>
      <c r="D672" s="217" t="s">
        <v>196</v>
      </c>
      <c r="E672" s="243" t="s">
        <v>35</v>
      </c>
      <c r="F672" s="244" t="s">
        <v>681</v>
      </c>
      <c r="G672" s="232"/>
      <c r="H672" s="245">
        <v>-12.96</v>
      </c>
      <c r="I672" s="237"/>
      <c r="J672" s="232"/>
      <c r="K672" s="232"/>
      <c r="L672" s="238"/>
      <c r="M672" s="239"/>
      <c r="N672" s="240"/>
      <c r="O672" s="240"/>
      <c r="P672" s="240"/>
      <c r="Q672" s="240"/>
      <c r="R672" s="240"/>
      <c r="S672" s="240"/>
      <c r="T672" s="241"/>
      <c r="AT672" s="242" t="s">
        <v>196</v>
      </c>
      <c r="AU672" s="242" t="s">
        <v>89</v>
      </c>
      <c r="AV672" s="13" t="s">
        <v>89</v>
      </c>
      <c r="AW672" s="13" t="s">
        <v>42</v>
      </c>
      <c r="AX672" s="13" t="s">
        <v>79</v>
      </c>
      <c r="AY672" s="242" t="s">
        <v>185</v>
      </c>
    </row>
    <row r="673" spans="2:65" s="13" customFormat="1" ht="13.5">
      <c r="B673" s="231"/>
      <c r="C673" s="232"/>
      <c r="D673" s="217" t="s">
        <v>196</v>
      </c>
      <c r="E673" s="243" t="s">
        <v>35</v>
      </c>
      <c r="F673" s="244" t="s">
        <v>682</v>
      </c>
      <c r="G673" s="232"/>
      <c r="H673" s="245">
        <v>-3.84</v>
      </c>
      <c r="I673" s="237"/>
      <c r="J673" s="232"/>
      <c r="K673" s="232"/>
      <c r="L673" s="238"/>
      <c r="M673" s="239"/>
      <c r="N673" s="240"/>
      <c r="O673" s="240"/>
      <c r="P673" s="240"/>
      <c r="Q673" s="240"/>
      <c r="R673" s="240"/>
      <c r="S673" s="240"/>
      <c r="T673" s="241"/>
      <c r="AT673" s="242" t="s">
        <v>196</v>
      </c>
      <c r="AU673" s="242" t="s">
        <v>89</v>
      </c>
      <c r="AV673" s="13" t="s">
        <v>89</v>
      </c>
      <c r="AW673" s="13" t="s">
        <v>42</v>
      </c>
      <c r="AX673" s="13" t="s">
        <v>79</v>
      </c>
      <c r="AY673" s="242" t="s">
        <v>185</v>
      </c>
    </row>
    <row r="674" spans="2:65" s="13" customFormat="1" ht="13.5">
      <c r="B674" s="231"/>
      <c r="C674" s="232"/>
      <c r="D674" s="217" t="s">
        <v>196</v>
      </c>
      <c r="E674" s="243" t="s">
        <v>35</v>
      </c>
      <c r="F674" s="244" t="s">
        <v>683</v>
      </c>
      <c r="G674" s="232"/>
      <c r="H674" s="245">
        <v>-1.08</v>
      </c>
      <c r="I674" s="237"/>
      <c r="J674" s="232"/>
      <c r="K674" s="232"/>
      <c r="L674" s="238"/>
      <c r="M674" s="239"/>
      <c r="N674" s="240"/>
      <c r="O674" s="240"/>
      <c r="P674" s="240"/>
      <c r="Q674" s="240"/>
      <c r="R674" s="240"/>
      <c r="S674" s="240"/>
      <c r="T674" s="241"/>
      <c r="AT674" s="242" t="s">
        <v>196</v>
      </c>
      <c r="AU674" s="242" t="s">
        <v>89</v>
      </c>
      <c r="AV674" s="13" t="s">
        <v>89</v>
      </c>
      <c r="AW674" s="13" t="s">
        <v>42</v>
      </c>
      <c r="AX674" s="13" t="s">
        <v>79</v>
      </c>
      <c r="AY674" s="242" t="s">
        <v>185</v>
      </c>
    </row>
    <row r="675" spans="2:65" s="13" customFormat="1" ht="13.5">
      <c r="B675" s="231"/>
      <c r="C675" s="232"/>
      <c r="D675" s="217" t="s">
        <v>196</v>
      </c>
      <c r="E675" s="243" t="s">
        <v>35</v>
      </c>
      <c r="F675" s="244" t="s">
        <v>684</v>
      </c>
      <c r="G675" s="232"/>
      <c r="H675" s="245">
        <v>-2.625</v>
      </c>
      <c r="I675" s="237"/>
      <c r="J675" s="232"/>
      <c r="K675" s="232"/>
      <c r="L675" s="238"/>
      <c r="M675" s="239"/>
      <c r="N675" s="240"/>
      <c r="O675" s="240"/>
      <c r="P675" s="240"/>
      <c r="Q675" s="240"/>
      <c r="R675" s="240"/>
      <c r="S675" s="240"/>
      <c r="T675" s="241"/>
      <c r="AT675" s="242" t="s">
        <v>196</v>
      </c>
      <c r="AU675" s="242" t="s">
        <v>89</v>
      </c>
      <c r="AV675" s="13" t="s">
        <v>89</v>
      </c>
      <c r="AW675" s="13" t="s">
        <v>42</v>
      </c>
      <c r="AX675" s="13" t="s">
        <v>79</v>
      </c>
      <c r="AY675" s="242" t="s">
        <v>185</v>
      </c>
    </row>
    <row r="676" spans="2:65" s="12" customFormat="1" ht="13.5">
      <c r="B676" s="220"/>
      <c r="C676" s="221"/>
      <c r="D676" s="217" t="s">
        <v>196</v>
      </c>
      <c r="E676" s="222" t="s">
        <v>35</v>
      </c>
      <c r="F676" s="223" t="s">
        <v>592</v>
      </c>
      <c r="G676" s="221"/>
      <c r="H676" s="224" t="s">
        <v>35</v>
      </c>
      <c r="I676" s="225"/>
      <c r="J676" s="221"/>
      <c r="K676" s="221"/>
      <c r="L676" s="226"/>
      <c r="M676" s="227"/>
      <c r="N676" s="228"/>
      <c r="O676" s="228"/>
      <c r="P676" s="228"/>
      <c r="Q676" s="228"/>
      <c r="R676" s="228"/>
      <c r="S676" s="228"/>
      <c r="T676" s="229"/>
      <c r="AT676" s="230" t="s">
        <v>196</v>
      </c>
      <c r="AU676" s="230" t="s">
        <v>89</v>
      </c>
      <c r="AV676" s="12" t="s">
        <v>24</v>
      </c>
      <c r="AW676" s="12" t="s">
        <v>42</v>
      </c>
      <c r="AX676" s="12" t="s">
        <v>79</v>
      </c>
      <c r="AY676" s="230" t="s">
        <v>185</v>
      </c>
    </row>
    <row r="677" spans="2:65" s="13" customFormat="1" ht="13.5">
      <c r="B677" s="231"/>
      <c r="C677" s="232"/>
      <c r="D677" s="217" t="s">
        <v>196</v>
      </c>
      <c r="E677" s="243" t="s">
        <v>35</v>
      </c>
      <c r="F677" s="244" t="s">
        <v>685</v>
      </c>
      <c r="G677" s="232"/>
      <c r="H677" s="245">
        <v>4.32</v>
      </c>
      <c r="I677" s="237"/>
      <c r="J677" s="232"/>
      <c r="K677" s="232"/>
      <c r="L677" s="238"/>
      <c r="M677" s="239"/>
      <c r="N677" s="240"/>
      <c r="O677" s="240"/>
      <c r="P677" s="240"/>
      <c r="Q677" s="240"/>
      <c r="R677" s="240"/>
      <c r="S677" s="240"/>
      <c r="T677" s="241"/>
      <c r="AT677" s="242" t="s">
        <v>196</v>
      </c>
      <c r="AU677" s="242" t="s">
        <v>89</v>
      </c>
      <c r="AV677" s="13" t="s">
        <v>89</v>
      </c>
      <c r="AW677" s="13" t="s">
        <v>42</v>
      </c>
      <c r="AX677" s="13" t="s">
        <v>79</v>
      </c>
      <c r="AY677" s="242" t="s">
        <v>185</v>
      </c>
    </row>
    <row r="678" spans="2:65" s="13" customFormat="1" ht="13.5">
      <c r="B678" s="231"/>
      <c r="C678" s="232"/>
      <c r="D678" s="217" t="s">
        <v>196</v>
      </c>
      <c r="E678" s="243" t="s">
        <v>35</v>
      </c>
      <c r="F678" s="244" t="s">
        <v>686</v>
      </c>
      <c r="G678" s="232"/>
      <c r="H678" s="245">
        <v>1.32</v>
      </c>
      <c r="I678" s="237"/>
      <c r="J678" s="232"/>
      <c r="K678" s="232"/>
      <c r="L678" s="238"/>
      <c r="M678" s="239"/>
      <c r="N678" s="240"/>
      <c r="O678" s="240"/>
      <c r="P678" s="240"/>
      <c r="Q678" s="240"/>
      <c r="R678" s="240"/>
      <c r="S678" s="240"/>
      <c r="T678" s="241"/>
      <c r="AT678" s="242" t="s">
        <v>196</v>
      </c>
      <c r="AU678" s="242" t="s">
        <v>89</v>
      </c>
      <c r="AV678" s="13" t="s">
        <v>89</v>
      </c>
      <c r="AW678" s="13" t="s">
        <v>42</v>
      </c>
      <c r="AX678" s="13" t="s">
        <v>79</v>
      </c>
      <c r="AY678" s="242" t="s">
        <v>185</v>
      </c>
    </row>
    <row r="679" spans="2:65" s="13" customFormat="1" ht="13.5">
      <c r="B679" s="231"/>
      <c r="C679" s="232"/>
      <c r="D679" s="217" t="s">
        <v>196</v>
      </c>
      <c r="E679" s="243" t="s">
        <v>35</v>
      </c>
      <c r="F679" s="244" t="s">
        <v>687</v>
      </c>
      <c r="G679" s="232"/>
      <c r="H679" s="245">
        <v>0.72</v>
      </c>
      <c r="I679" s="237"/>
      <c r="J679" s="232"/>
      <c r="K679" s="232"/>
      <c r="L679" s="238"/>
      <c r="M679" s="239"/>
      <c r="N679" s="240"/>
      <c r="O679" s="240"/>
      <c r="P679" s="240"/>
      <c r="Q679" s="240"/>
      <c r="R679" s="240"/>
      <c r="S679" s="240"/>
      <c r="T679" s="241"/>
      <c r="AT679" s="242" t="s">
        <v>196</v>
      </c>
      <c r="AU679" s="242" t="s">
        <v>89</v>
      </c>
      <c r="AV679" s="13" t="s">
        <v>89</v>
      </c>
      <c r="AW679" s="13" t="s">
        <v>42</v>
      </c>
      <c r="AX679" s="13" t="s">
        <v>79</v>
      </c>
      <c r="AY679" s="242" t="s">
        <v>185</v>
      </c>
    </row>
    <row r="680" spans="2:65" s="13" customFormat="1" ht="13.5">
      <c r="B680" s="231"/>
      <c r="C680" s="232"/>
      <c r="D680" s="217" t="s">
        <v>196</v>
      </c>
      <c r="E680" s="243" t="s">
        <v>35</v>
      </c>
      <c r="F680" s="244" t="s">
        <v>688</v>
      </c>
      <c r="G680" s="232"/>
      <c r="H680" s="245">
        <v>1.635</v>
      </c>
      <c r="I680" s="237"/>
      <c r="J680" s="232"/>
      <c r="K680" s="232"/>
      <c r="L680" s="238"/>
      <c r="M680" s="239"/>
      <c r="N680" s="240"/>
      <c r="O680" s="240"/>
      <c r="P680" s="240"/>
      <c r="Q680" s="240"/>
      <c r="R680" s="240"/>
      <c r="S680" s="240"/>
      <c r="T680" s="241"/>
      <c r="AT680" s="242" t="s">
        <v>196</v>
      </c>
      <c r="AU680" s="242" t="s">
        <v>89</v>
      </c>
      <c r="AV680" s="13" t="s">
        <v>89</v>
      </c>
      <c r="AW680" s="13" t="s">
        <v>42</v>
      </c>
      <c r="AX680" s="13" t="s">
        <v>79</v>
      </c>
      <c r="AY680" s="242" t="s">
        <v>185</v>
      </c>
    </row>
    <row r="681" spans="2:65" s="15" customFormat="1" ht="13.5">
      <c r="B681" s="270"/>
      <c r="C681" s="271"/>
      <c r="D681" s="217" t="s">
        <v>196</v>
      </c>
      <c r="E681" s="272" t="s">
        <v>35</v>
      </c>
      <c r="F681" s="273" t="s">
        <v>295</v>
      </c>
      <c r="G681" s="271"/>
      <c r="H681" s="274">
        <v>98.73</v>
      </c>
      <c r="I681" s="275"/>
      <c r="J681" s="271"/>
      <c r="K681" s="271"/>
      <c r="L681" s="276"/>
      <c r="M681" s="277"/>
      <c r="N681" s="278"/>
      <c r="O681" s="278"/>
      <c r="P681" s="278"/>
      <c r="Q681" s="278"/>
      <c r="R681" s="278"/>
      <c r="S681" s="278"/>
      <c r="T681" s="279"/>
      <c r="AT681" s="280" t="s">
        <v>196</v>
      </c>
      <c r="AU681" s="280" t="s">
        <v>89</v>
      </c>
      <c r="AV681" s="15" t="s">
        <v>105</v>
      </c>
      <c r="AW681" s="15" t="s">
        <v>42</v>
      </c>
      <c r="AX681" s="15" t="s">
        <v>79</v>
      </c>
      <c r="AY681" s="280" t="s">
        <v>185</v>
      </c>
    </row>
    <row r="682" spans="2:65" s="14" customFormat="1" ht="13.5">
      <c r="B682" s="246"/>
      <c r="C682" s="247"/>
      <c r="D682" s="233" t="s">
        <v>196</v>
      </c>
      <c r="E682" s="248" t="s">
        <v>35</v>
      </c>
      <c r="F682" s="249" t="s">
        <v>208</v>
      </c>
      <c r="G682" s="247"/>
      <c r="H682" s="250">
        <v>518.61199999999997</v>
      </c>
      <c r="I682" s="251"/>
      <c r="J682" s="247"/>
      <c r="K682" s="247"/>
      <c r="L682" s="252"/>
      <c r="M682" s="253"/>
      <c r="N682" s="254"/>
      <c r="O682" s="254"/>
      <c r="P682" s="254"/>
      <c r="Q682" s="254"/>
      <c r="R682" s="254"/>
      <c r="S682" s="254"/>
      <c r="T682" s="255"/>
      <c r="AT682" s="256" t="s">
        <v>196</v>
      </c>
      <c r="AU682" s="256" t="s">
        <v>89</v>
      </c>
      <c r="AV682" s="14" t="s">
        <v>192</v>
      </c>
      <c r="AW682" s="14" t="s">
        <v>42</v>
      </c>
      <c r="AX682" s="14" t="s">
        <v>24</v>
      </c>
      <c r="AY682" s="256" t="s">
        <v>185</v>
      </c>
    </row>
    <row r="683" spans="2:65" s="1" customFormat="1" ht="22.5" customHeight="1">
      <c r="B683" s="44"/>
      <c r="C683" s="205" t="s">
        <v>698</v>
      </c>
      <c r="D683" s="205" t="s">
        <v>187</v>
      </c>
      <c r="E683" s="206" t="s">
        <v>699</v>
      </c>
      <c r="F683" s="207" t="s">
        <v>700</v>
      </c>
      <c r="G683" s="208" t="s">
        <v>190</v>
      </c>
      <c r="H683" s="209">
        <v>63.9</v>
      </c>
      <c r="I683" s="210"/>
      <c r="J683" s="211">
        <f>ROUND(I683*H683,2)</f>
        <v>0</v>
      </c>
      <c r="K683" s="207" t="s">
        <v>191</v>
      </c>
      <c r="L683" s="64"/>
      <c r="M683" s="212" t="s">
        <v>35</v>
      </c>
      <c r="N683" s="213" t="s">
        <v>50</v>
      </c>
      <c r="O683" s="45"/>
      <c r="P683" s="214">
        <f>O683*H683</f>
        <v>0</v>
      </c>
      <c r="Q683" s="214">
        <v>1.0323000000000001E-2</v>
      </c>
      <c r="R683" s="214">
        <f>Q683*H683</f>
        <v>0.65963970000000005</v>
      </c>
      <c r="S683" s="214">
        <v>0</v>
      </c>
      <c r="T683" s="215">
        <f>S683*H683</f>
        <v>0</v>
      </c>
      <c r="AR683" s="26" t="s">
        <v>192</v>
      </c>
      <c r="AT683" s="26" t="s">
        <v>187</v>
      </c>
      <c r="AU683" s="26" t="s">
        <v>89</v>
      </c>
      <c r="AY683" s="26" t="s">
        <v>185</v>
      </c>
      <c r="BE683" s="216">
        <f>IF(N683="základní",J683,0)</f>
        <v>0</v>
      </c>
      <c r="BF683" s="216">
        <f>IF(N683="snížená",J683,0)</f>
        <v>0</v>
      </c>
      <c r="BG683" s="216">
        <f>IF(N683="zákl. přenesená",J683,0)</f>
        <v>0</v>
      </c>
      <c r="BH683" s="216">
        <f>IF(N683="sníž. přenesená",J683,0)</f>
        <v>0</v>
      </c>
      <c r="BI683" s="216">
        <f>IF(N683="nulová",J683,0)</f>
        <v>0</v>
      </c>
      <c r="BJ683" s="26" t="s">
        <v>24</v>
      </c>
      <c r="BK683" s="216">
        <f>ROUND(I683*H683,2)</f>
        <v>0</v>
      </c>
      <c r="BL683" s="26" t="s">
        <v>192</v>
      </c>
      <c r="BM683" s="26" t="s">
        <v>701</v>
      </c>
    </row>
    <row r="684" spans="2:65" s="13" customFormat="1" ht="13.5">
      <c r="B684" s="231"/>
      <c r="C684" s="232"/>
      <c r="D684" s="217" t="s">
        <v>196</v>
      </c>
      <c r="E684" s="243" t="s">
        <v>35</v>
      </c>
      <c r="F684" s="244" t="s">
        <v>702</v>
      </c>
      <c r="G684" s="232"/>
      <c r="H684" s="245">
        <v>53.1</v>
      </c>
      <c r="I684" s="237"/>
      <c r="J684" s="232"/>
      <c r="K684" s="232"/>
      <c r="L684" s="238"/>
      <c r="M684" s="239"/>
      <c r="N684" s="240"/>
      <c r="O684" s="240"/>
      <c r="P684" s="240"/>
      <c r="Q684" s="240"/>
      <c r="R684" s="240"/>
      <c r="S684" s="240"/>
      <c r="T684" s="241"/>
      <c r="AT684" s="242" t="s">
        <v>196</v>
      </c>
      <c r="AU684" s="242" t="s">
        <v>89</v>
      </c>
      <c r="AV684" s="13" t="s">
        <v>89</v>
      </c>
      <c r="AW684" s="13" t="s">
        <v>42</v>
      </c>
      <c r="AX684" s="13" t="s">
        <v>79</v>
      </c>
      <c r="AY684" s="242" t="s">
        <v>185</v>
      </c>
    </row>
    <row r="685" spans="2:65" s="15" customFormat="1" ht="13.5">
      <c r="B685" s="270"/>
      <c r="C685" s="271"/>
      <c r="D685" s="217" t="s">
        <v>196</v>
      </c>
      <c r="E685" s="272" t="s">
        <v>35</v>
      </c>
      <c r="F685" s="273" t="s">
        <v>295</v>
      </c>
      <c r="G685" s="271"/>
      <c r="H685" s="274">
        <v>53.1</v>
      </c>
      <c r="I685" s="275"/>
      <c r="J685" s="271"/>
      <c r="K685" s="271"/>
      <c r="L685" s="276"/>
      <c r="M685" s="277"/>
      <c r="N685" s="278"/>
      <c r="O685" s="278"/>
      <c r="P685" s="278"/>
      <c r="Q685" s="278"/>
      <c r="R685" s="278"/>
      <c r="S685" s="278"/>
      <c r="T685" s="279"/>
      <c r="AT685" s="280" t="s">
        <v>196</v>
      </c>
      <c r="AU685" s="280" t="s">
        <v>89</v>
      </c>
      <c r="AV685" s="15" t="s">
        <v>105</v>
      </c>
      <c r="AW685" s="15" t="s">
        <v>42</v>
      </c>
      <c r="AX685" s="15" t="s">
        <v>79</v>
      </c>
      <c r="AY685" s="280" t="s">
        <v>185</v>
      </c>
    </row>
    <row r="686" spans="2:65" s="12" customFormat="1" ht="13.5">
      <c r="B686" s="220"/>
      <c r="C686" s="221"/>
      <c r="D686" s="217" t="s">
        <v>196</v>
      </c>
      <c r="E686" s="222" t="s">
        <v>35</v>
      </c>
      <c r="F686" s="223" t="s">
        <v>703</v>
      </c>
      <c r="G686" s="221"/>
      <c r="H686" s="224" t="s">
        <v>35</v>
      </c>
      <c r="I686" s="225"/>
      <c r="J686" s="221"/>
      <c r="K686" s="221"/>
      <c r="L686" s="226"/>
      <c r="M686" s="227"/>
      <c r="N686" s="228"/>
      <c r="O686" s="228"/>
      <c r="P686" s="228"/>
      <c r="Q686" s="228"/>
      <c r="R686" s="228"/>
      <c r="S686" s="228"/>
      <c r="T686" s="229"/>
      <c r="AT686" s="230" t="s">
        <v>196</v>
      </c>
      <c r="AU686" s="230" t="s">
        <v>89</v>
      </c>
      <c r="AV686" s="12" t="s">
        <v>24</v>
      </c>
      <c r="AW686" s="12" t="s">
        <v>42</v>
      </c>
      <c r="AX686" s="12" t="s">
        <v>79</v>
      </c>
      <c r="AY686" s="230" t="s">
        <v>185</v>
      </c>
    </row>
    <row r="687" spans="2:65" s="13" customFormat="1" ht="13.5">
      <c r="B687" s="231"/>
      <c r="C687" s="232"/>
      <c r="D687" s="217" t="s">
        <v>196</v>
      </c>
      <c r="E687" s="243" t="s">
        <v>35</v>
      </c>
      <c r="F687" s="244" t="s">
        <v>704</v>
      </c>
      <c r="G687" s="232"/>
      <c r="H687" s="245">
        <v>10.8</v>
      </c>
      <c r="I687" s="237"/>
      <c r="J687" s="232"/>
      <c r="K687" s="232"/>
      <c r="L687" s="238"/>
      <c r="M687" s="239"/>
      <c r="N687" s="240"/>
      <c r="O687" s="240"/>
      <c r="P687" s="240"/>
      <c r="Q687" s="240"/>
      <c r="R687" s="240"/>
      <c r="S687" s="240"/>
      <c r="T687" s="241"/>
      <c r="AT687" s="242" t="s">
        <v>196</v>
      </c>
      <c r="AU687" s="242" t="s">
        <v>89</v>
      </c>
      <c r="AV687" s="13" t="s">
        <v>89</v>
      </c>
      <c r="AW687" s="13" t="s">
        <v>42</v>
      </c>
      <c r="AX687" s="13" t="s">
        <v>79</v>
      </c>
      <c r="AY687" s="242" t="s">
        <v>185</v>
      </c>
    </row>
    <row r="688" spans="2:65" s="15" customFormat="1" ht="13.5">
      <c r="B688" s="270"/>
      <c r="C688" s="271"/>
      <c r="D688" s="217" t="s">
        <v>196</v>
      </c>
      <c r="E688" s="272" t="s">
        <v>35</v>
      </c>
      <c r="F688" s="273" t="s">
        <v>295</v>
      </c>
      <c r="G688" s="271"/>
      <c r="H688" s="274">
        <v>10.8</v>
      </c>
      <c r="I688" s="275"/>
      <c r="J688" s="271"/>
      <c r="K688" s="271"/>
      <c r="L688" s="276"/>
      <c r="M688" s="277"/>
      <c r="N688" s="278"/>
      <c r="O688" s="278"/>
      <c r="P688" s="278"/>
      <c r="Q688" s="278"/>
      <c r="R688" s="278"/>
      <c r="S688" s="278"/>
      <c r="T688" s="279"/>
      <c r="AT688" s="280" t="s">
        <v>196</v>
      </c>
      <c r="AU688" s="280" t="s">
        <v>89</v>
      </c>
      <c r="AV688" s="15" t="s">
        <v>105</v>
      </c>
      <c r="AW688" s="15" t="s">
        <v>42</v>
      </c>
      <c r="AX688" s="15" t="s">
        <v>79</v>
      </c>
      <c r="AY688" s="280" t="s">
        <v>185</v>
      </c>
    </row>
    <row r="689" spans="2:65" s="14" customFormat="1" ht="13.5">
      <c r="B689" s="246"/>
      <c r="C689" s="247"/>
      <c r="D689" s="233" t="s">
        <v>196</v>
      </c>
      <c r="E689" s="248" t="s">
        <v>35</v>
      </c>
      <c r="F689" s="249" t="s">
        <v>208</v>
      </c>
      <c r="G689" s="247"/>
      <c r="H689" s="250">
        <v>63.9</v>
      </c>
      <c r="I689" s="251"/>
      <c r="J689" s="247"/>
      <c r="K689" s="247"/>
      <c r="L689" s="252"/>
      <c r="M689" s="253"/>
      <c r="N689" s="254"/>
      <c r="O689" s="254"/>
      <c r="P689" s="254"/>
      <c r="Q689" s="254"/>
      <c r="R689" s="254"/>
      <c r="S689" s="254"/>
      <c r="T689" s="255"/>
      <c r="AT689" s="256" t="s">
        <v>196</v>
      </c>
      <c r="AU689" s="256" t="s">
        <v>89</v>
      </c>
      <c r="AV689" s="14" t="s">
        <v>192</v>
      </c>
      <c r="AW689" s="14" t="s">
        <v>42</v>
      </c>
      <c r="AX689" s="14" t="s">
        <v>24</v>
      </c>
      <c r="AY689" s="256" t="s">
        <v>185</v>
      </c>
    </row>
    <row r="690" spans="2:65" s="1" customFormat="1" ht="31.5" customHeight="1">
      <c r="B690" s="44"/>
      <c r="C690" s="205" t="s">
        <v>705</v>
      </c>
      <c r="D690" s="205" t="s">
        <v>187</v>
      </c>
      <c r="E690" s="206" t="s">
        <v>706</v>
      </c>
      <c r="F690" s="207" t="s">
        <v>707</v>
      </c>
      <c r="G690" s="208" t="s">
        <v>201</v>
      </c>
      <c r="H690" s="209">
        <v>40.582000000000001</v>
      </c>
      <c r="I690" s="210"/>
      <c r="J690" s="211">
        <f>ROUND(I690*H690,2)</f>
        <v>0</v>
      </c>
      <c r="K690" s="207" t="s">
        <v>191</v>
      </c>
      <c r="L690" s="64"/>
      <c r="M690" s="212" t="s">
        <v>35</v>
      </c>
      <c r="N690" s="213" t="s">
        <v>50</v>
      </c>
      <c r="O690" s="45"/>
      <c r="P690" s="214">
        <f>O690*H690</f>
        <v>0</v>
      </c>
      <c r="Q690" s="214">
        <v>2.45329</v>
      </c>
      <c r="R690" s="214">
        <f>Q690*H690</f>
        <v>99.559414779999997</v>
      </c>
      <c r="S690" s="214">
        <v>0</v>
      </c>
      <c r="T690" s="215">
        <f>S690*H690</f>
        <v>0</v>
      </c>
      <c r="AR690" s="26" t="s">
        <v>192</v>
      </c>
      <c r="AT690" s="26" t="s">
        <v>187</v>
      </c>
      <c r="AU690" s="26" t="s">
        <v>89</v>
      </c>
      <c r="AY690" s="26" t="s">
        <v>185</v>
      </c>
      <c r="BE690" s="216">
        <f>IF(N690="základní",J690,0)</f>
        <v>0</v>
      </c>
      <c r="BF690" s="216">
        <f>IF(N690="snížená",J690,0)</f>
        <v>0</v>
      </c>
      <c r="BG690" s="216">
        <f>IF(N690="zákl. přenesená",J690,0)</f>
        <v>0</v>
      </c>
      <c r="BH690" s="216">
        <f>IF(N690="sníž. přenesená",J690,0)</f>
        <v>0</v>
      </c>
      <c r="BI690" s="216">
        <f>IF(N690="nulová",J690,0)</f>
        <v>0</v>
      </c>
      <c r="BJ690" s="26" t="s">
        <v>24</v>
      </c>
      <c r="BK690" s="216">
        <f>ROUND(I690*H690,2)</f>
        <v>0</v>
      </c>
      <c r="BL690" s="26" t="s">
        <v>192</v>
      </c>
      <c r="BM690" s="26" t="s">
        <v>708</v>
      </c>
    </row>
    <row r="691" spans="2:65" s="1" customFormat="1" ht="175.5">
      <c r="B691" s="44"/>
      <c r="C691" s="66"/>
      <c r="D691" s="217" t="s">
        <v>194</v>
      </c>
      <c r="E691" s="66"/>
      <c r="F691" s="218" t="s">
        <v>709</v>
      </c>
      <c r="G691" s="66"/>
      <c r="H691" s="66"/>
      <c r="I691" s="175"/>
      <c r="J691" s="66"/>
      <c r="K691" s="66"/>
      <c r="L691" s="64"/>
      <c r="M691" s="219"/>
      <c r="N691" s="45"/>
      <c r="O691" s="45"/>
      <c r="P691" s="45"/>
      <c r="Q691" s="45"/>
      <c r="R691" s="45"/>
      <c r="S691" s="45"/>
      <c r="T691" s="81"/>
      <c r="AT691" s="26" t="s">
        <v>194</v>
      </c>
      <c r="AU691" s="26" t="s">
        <v>89</v>
      </c>
    </row>
    <row r="692" spans="2:65" s="12" customFormat="1" ht="13.5">
      <c r="B692" s="220"/>
      <c r="C692" s="221"/>
      <c r="D692" s="217" t="s">
        <v>196</v>
      </c>
      <c r="E692" s="222" t="s">
        <v>35</v>
      </c>
      <c r="F692" s="223" t="s">
        <v>362</v>
      </c>
      <c r="G692" s="221"/>
      <c r="H692" s="224" t="s">
        <v>35</v>
      </c>
      <c r="I692" s="225"/>
      <c r="J692" s="221"/>
      <c r="K692" s="221"/>
      <c r="L692" s="226"/>
      <c r="M692" s="227"/>
      <c r="N692" s="228"/>
      <c r="O692" s="228"/>
      <c r="P692" s="228"/>
      <c r="Q692" s="228"/>
      <c r="R692" s="228"/>
      <c r="S692" s="228"/>
      <c r="T692" s="229"/>
      <c r="AT692" s="230" t="s">
        <v>196</v>
      </c>
      <c r="AU692" s="230" t="s">
        <v>89</v>
      </c>
      <c r="AV692" s="12" t="s">
        <v>24</v>
      </c>
      <c r="AW692" s="12" t="s">
        <v>42</v>
      </c>
      <c r="AX692" s="12" t="s">
        <v>79</v>
      </c>
      <c r="AY692" s="230" t="s">
        <v>185</v>
      </c>
    </row>
    <row r="693" spans="2:65" s="12" customFormat="1" ht="13.5">
      <c r="B693" s="220"/>
      <c r="C693" s="221"/>
      <c r="D693" s="217" t="s">
        <v>196</v>
      </c>
      <c r="E693" s="222" t="s">
        <v>35</v>
      </c>
      <c r="F693" s="223" t="s">
        <v>710</v>
      </c>
      <c r="G693" s="221"/>
      <c r="H693" s="224" t="s">
        <v>35</v>
      </c>
      <c r="I693" s="225"/>
      <c r="J693" s="221"/>
      <c r="K693" s="221"/>
      <c r="L693" s="226"/>
      <c r="M693" s="227"/>
      <c r="N693" s="228"/>
      <c r="O693" s="228"/>
      <c r="P693" s="228"/>
      <c r="Q693" s="228"/>
      <c r="R693" s="228"/>
      <c r="S693" s="228"/>
      <c r="T693" s="229"/>
      <c r="AT693" s="230" t="s">
        <v>196</v>
      </c>
      <c r="AU693" s="230" t="s">
        <v>89</v>
      </c>
      <c r="AV693" s="12" t="s">
        <v>24</v>
      </c>
      <c r="AW693" s="12" t="s">
        <v>42</v>
      </c>
      <c r="AX693" s="12" t="s">
        <v>79</v>
      </c>
      <c r="AY693" s="230" t="s">
        <v>185</v>
      </c>
    </row>
    <row r="694" spans="2:65" s="13" customFormat="1" ht="13.5">
      <c r="B694" s="231"/>
      <c r="C694" s="232"/>
      <c r="D694" s="217" t="s">
        <v>196</v>
      </c>
      <c r="E694" s="243" t="s">
        <v>35</v>
      </c>
      <c r="F694" s="244" t="s">
        <v>711</v>
      </c>
      <c r="G694" s="232"/>
      <c r="H694" s="245">
        <v>20.611000000000001</v>
      </c>
      <c r="I694" s="237"/>
      <c r="J694" s="232"/>
      <c r="K694" s="232"/>
      <c r="L694" s="238"/>
      <c r="M694" s="239"/>
      <c r="N694" s="240"/>
      <c r="O694" s="240"/>
      <c r="P694" s="240"/>
      <c r="Q694" s="240"/>
      <c r="R694" s="240"/>
      <c r="S694" s="240"/>
      <c r="T694" s="241"/>
      <c r="AT694" s="242" t="s">
        <v>196</v>
      </c>
      <c r="AU694" s="242" t="s">
        <v>89</v>
      </c>
      <c r="AV694" s="13" t="s">
        <v>89</v>
      </c>
      <c r="AW694" s="13" t="s">
        <v>42</v>
      </c>
      <c r="AX694" s="13" t="s">
        <v>79</v>
      </c>
      <c r="AY694" s="242" t="s">
        <v>185</v>
      </c>
    </row>
    <row r="695" spans="2:65" s="13" customFormat="1" ht="13.5">
      <c r="B695" s="231"/>
      <c r="C695" s="232"/>
      <c r="D695" s="217" t="s">
        <v>196</v>
      </c>
      <c r="E695" s="243" t="s">
        <v>35</v>
      </c>
      <c r="F695" s="244" t="s">
        <v>712</v>
      </c>
      <c r="G695" s="232"/>
      <c r="H695" s="245">
        <v>1.67</v>
      </c>
      <c r="I695" s="237"/>
      <c r="J695" s="232"/>
      <c r="K695" s="232"/>
      <c r="L695" s="238"/>
      <c r="M695" s="239"/>
      <c r="N695" s="240"/>
      <c r="O695" s="240"/>
      <c r="P695" s="240"/>
      <c r="Q695" s="240"/>
      <c r="R695" s="240"/>
      <c r="S695" s="240"/>
      <c r="T695" s="241"/>
      <c r="AT695" s="242" t="s">
        <v>196</v>
      </c>
      <c r="AU695" s="242" t="s">
        <v>89</v>
      </c>
      <c r="AV695" s="13" t="s">
        <v>89</v>
      </c>
      <c r="AW695" s="13" t="s">
        <v>42</v>
      </c>
      <c r="AX695" s="13" t="s">
        <v>79</v>
      </c>
      <c r="AY695" s="242" t="s">
        <v>185</v>
      </c>
    </row>
    <row r="696" spans="2:65" s="15" customFormat="1" ht="13.5">
      <c r="B696" s="270"/>
      <c r="C696" s="271"/>
      <c r="D696" s="217" t="s">
        <v>196</v>
      </c>
      <c r="E696" s="272" t="s">
        <v>35</v>
      </c>
      <c r="F696" s="273" t="s">
        <v>295</v>
      </c>
      <c r="G696" s="271"/>
      <c r="H696" s="274">
        <v>22.280999999999999</v>
      </c>
      <c r="I696" s="275"/>
      <c r="J696" s="271"/>
      <c r="K696" s="271"/>
      <c r="L696" s="276"/>
      <c r="M696" s="277"/>
      <c r="N696" s="278"/>
      <c r="O696" s="278"/>
      <c r="P696" s="278"/>
      <c r="Q696" s="278"/>
      <c r="R696" s="278"/>
      <c r="S696" s="278"/>
      <c r="T696" s="279"/>
      <c r="AT696" s="280" t="s">
        <v>196</v>
      </c>
      <c r="AU696" s="280" t="s">
        <v>89</v>
      </c>
      <c r="AV696" s="15" t="s">
        <v>105</v>
      </c>
      <c r="AW696" s="15" t="s">
        <v>42</v>
      </c>
      <c r="AX696" s="15" t="s">
        <v>79</v>
      </c>
      <c r="AY696" s="280" t="s">
        <v>185</v>
      </c>
    </row>
    <row r="697" spans="2:65" s="12" customFormat="1" ht="13.5">
      <c r="B697" s="220"/>
      <c r="C697" s="221"/>
      <c r="D697" s="217" t="s">
        <v>196</v>
      </c>
      <c r="E697" s="222" t="s">
        <v>35</v>
      </c>
      <c r="F697" s="223" t="s">
        <v>713</v>
      </c>
      <c r="G697" s="221"/>
      <c r="H697" s="224" t="s">
        <v>35</v>
      </c>
      <c r="I697" s="225"/>
      <c r="J697" s="221"/>
      <c r="K697" s="221"/>
      <c r="L697" s="226"/>
      <c r="M697" s="227"/>
      <c r="N697" s="228"/>
      <c r="O697" s="228"/>
      <c r="P697" s="228"/>
      <c r="Q697" s="228"/>
      <c r="R697" s="228"/>
      <c r="S697" s="228"/>
      <c r="T697" s="229"/>
      <c r="AT697" s="230" t="s">
        <v>196</v>
      </c>
      <c r="AU697" s="230" t="s">
        <v>89</v>
      </c>
      <c r="AV697" s="12" t="s">
        <v>24</v>
      </c>
      <c r="AW697" s="12" t="s">
        <v>42</v>
      </c>
      <c r="AX697" s="12" t="s">
        <v>79</v>
      </c>
      <c r="AY697" s="230" t="s">
        <v>185</v>
      </c>
    </row>
    <row r="698" spans="2:65" s="13" customFormat="1" ht="13.5">
      <c r="B698" s="231"/>
      <c r="C698" s="232"/>
      <c r="D698" s="217" t="s">
        <v>196</v>
      </c>
      <c r="E698" s="243" t="s">
        <v>35</v>
      </c>
      <c r="F698" s="244" t="s">
        <v>714</v>
      </c>
      <c r="G698" s="232"/>
      <c r="H698" s="245">
        <v>8.4339999999999993</v>
      </c>
      <c r="I698" s="237"/>
      <c r="J698" s="232"/>
      <c r="K698" s="232"/>
      <c r="L698" s="238"/>
      <c r="M698" s="239"/>
      <c r="N698" s="240"/>
      <c r="O698" s="240"/>
      <c r="P698" s="240"/>
      <c r="Q698" s="240"/>
      <c r="R698" s="240"/>
      <c r="S698" s="240"/>
      <c r="T698" s="241"/>
      <c r="AT698" s="242" t="s">
        <v>196</v>
      </c>
      <c r="AU698" s="242" t="s">
        <v>89</v>
      </c>
      <c r="AV698" s="13" t="s">
        <v>89</v>
      </c>
      <c r="AW698" s="13" t="s">
        <v>42</v>
      </c>
      <c r="AX698" s="13" t="s">
        <v>79</v>
      </c>
      <c r="AY698" s="242" t="s">
        <v>185</v>
      </c>
    </row>
    <row r="699" spans="2:65" s="13" customFormat="1" ht="13.5">
      <c r="B699" s="231"/>
      <c r="C699" s="232"/>
      <c r="D699" s="217" t="s">
        <v>196</v>
      </c>
      <c r="E699" s="243" t="s">
        <v>35</v>
      </c>
      <c r="F699" s="244" t="s">
        <v>715</v>
      </c>
      <c r="G699" s="232"/>
      <c r="H699" s="245">
        <v>4.2</v>
      </c>
      <c r="I699" s="237"/>
      <c r="J699" s="232"/>
      <c r="K699" s="232"/>
      <c r="L699" s="238"/>
      <c r="M699" s="239"/>
      <c r="N699" s="240"/>
      <c r="O699" s="240"/>
      <c r="P699" s="240"/>
      <c r="Q699" s="240"/>
      <c r="R699" s="240"/>
      <c r="S699" s="240"/>
      <c r="T699" s="241"/>
      <c r="AT699" s="242" t="s">
        <v>196</v>
      </c>
      <c r="AU699" s="242" t="s">
        <v>89</v>
      </c>
      <c r="AV699" s="13" t="s">
        <v>89</v>
      </c>
      <c r="AW699" s="13" t="s">
        <v>42</v>
      </c>
      <c r="AX699" s="13" t="s">
        <v>79</v>
      </c>
      <c r="AY699" s="242" t="s">
        <v>185</v>
      </c>
    </row>
    <row r="700" spans="2:65" s="13" customFormat="1" ht="13.5">
      <c r="B700" s="231"/>
      <c r="C700" s="232"/>
      <c r="D700" s="217" t="s">
        <v>196</v>
      </c>
      <c r="E700" s="243" t="s">
        <v>35</v>
      </c>
      <c r="F700" s="244" t="s">
        <v>716</v>
      </c>
      <c r="G700" s="232"/>
      <c r="H700" s="245">
        <v>1.7230000000000001</v>
      </c>
      <c r="I700" s="237"/>
      <c r="J700" s="232"/>
      <c r="K700" s="232"/>
      <c r="L700" s="238"/>
      <c r="M700" s="239"/>
      <c r="N700" s="240"/>
      <c r="O700" s="240"/>
      <c r="P700" s="240"/>
      <c r="Q700" s="240"/>
      <c r="R700" s="240"/>
      <c r="S700" s="240"/>
      <c r="T700" s="241"/>
      <c r="AT700" s="242" t="s">
        <v>196</v>
      </c>
      <c r="AU700" s="242" t="s">
        <v>89</v>
      </c>
      <c r="AV700" s="13" t="s">
        <v>89</v>
      </c>
      <c r="AW700" s="13" t="s">
        <v>42</v>
      </c>
      <c r="AX700" s="13" t="s">
        <v>79</v>
      </c>
      <c r="AY700" s="242" t="s">
        <v>185</v>
      </c>
    </row>
    <row r="701" spans="2:65" s="13" customFormat="1" ht="13.5">
      <c r="B701" s="231"/>
      <c r="C701" s="232"/>
      <c r="D701" s="217" t="s">
        <v>196</v>
      </c>
      <c r="E701" s="243" t="s">
        <v>35</v>
      </c>
      <c r="F701" s="244" t="s">
        <v>717</v>
      </c>
      <c r="G701" s="232"/>
      <c r="H701" s="245">
        <v>3.944</v>
      </c>
      <c r="I701" s="237"/>
      <c r="J701" s="232"/>
      <c r="K701" s="232"/>
      <c r="L701" s="238"/>
      <c r="M701" s="239"/>
      <c r="N701" s="240"/>
      <c r="O701" s="240"/>
      <c r="P701" s="240"/>
      <c r="Q701" s="240"/>
      <c r="R701" s="240"/>
      <c r="S701" s="240"/>
      <c r="T701" s="241"/>
      <c r="AT701" s="242" t="s">
        <v>196</v>
      </c>
      <c r="AU701" s="242" t="s">
        <v>89</v>
      </c>
      <c r="AV701" s="13" t="s">
        <v>89</v>
      </c>
      <c r="AW701" s="13" t="s">
        <v>42</v>
      </c>
      <c r="AX701" s="13" t="s">
        <v>79</v>
      </c>
      <c r="AY701" s="242" t="s">
        <v>185</v>
      </c>
    </row>
    <row r="702" spans="2:65" s="15" customFormat="1" ht="13.5">
      <c r="B702" s="270"/>
      <c r="C702" s="271"/>
      <c r="D702" s="217" t="s">
        <v>196</v>
      </c>
      <c r="E702" s="272" t="s">
        <v>35</v>
      </c>
      <c r="F702" s="273" t="s">
        <v>295</v>
      </c>
      <c r="G702" s="271"/>
      <c r="H702" s="274">
        <v>18.300999999999998</v>
      </c>
      <c r="I702" s="275"/>
      <c r="J702" s="271"/>
      <c r="K702" s="271"/>
      <c r="L702" s="276"/>
      <c r="M702" s="277"/>
      <c r="N702" s="278"/>
      <c r="O702" s="278"/>
      <c r="P702" s="278"/>
      <c r="Q702" s="278"/>
      <c r="R702" s="278"/>
      <c r="S702" s="278"/>
      <c r="T702" s="279"/>
      <c r="AT702" s="280" t="s">
        <v>196</v>
      </c>
      <c r="AU702" s="280" t="s">
        <v>89</v>
      </c>
      <c r="AV702" s="15" t="s">
        <v>105</v>
      </c>
      <c r="AW702" s="15" t="s">
        <v>42</v>
      </c>
      <c r="AX702" s="15" t="s">
        <v>79</v>
      </c>
      <c r="AY702" s="280" t="s">
        <v>185</v>
      </c>
    </row>
    <row r="703" spans="2:65" s="14" customFormat="1" ht="13.5">
      <c r="B703" s="246"/>
      <c r="C703" s="247"/>
      <c r="D703" s="233" t="s">
        <v>196</v>
      </c>
      <c r="E703" s="248" t="s">
        <v>35</v>
      </c>
      <c r="F703" s="249" t="s">
        <v>208</v>
      </c>
      <c r="G703" s="247"/>
      <c r="H703" s="250">
        <v>40.582000000000001</v>
      </c>
      <c r="I703" s="251"/>
      <c r="J703" s="247"/>
      <c r="K703" s="247"/>
      <c r="L703" s="252"/>
      <c r="M703" s="253"/>
      <c r="N703" s="254"/>
      <c r="O703" s="254"/>
      <c r="P703" s="254"/>
      <c r="Q703" s="254"/>
      <c r="R703" s="254"/>
      <c r="S703" s="254"/>
      <c r="T703" s="255"/>
      <c r="AT703" s="256" t="s">
        <v>196</v>
      </c>
      <c r="AU703" s="256" t="s">
        <v>89</v>
      </c>
      <c r="AV703" s="14" t="s">
        <v>192</v>
      </c>
      <c r="AW703" s="14" t="s">
        <v>42</v>
      </c>
      <c r="AX703" s="14" t="s">
        <v>24</v>
      </c>
      <c r="AY703" s="256" t="s">
        <v>185</v>
      </c>
    </row>
    <row r="704" spans="2:65" s="1" customFormat="1" ht="31.5" customHeight="1">
      <c r="B704" s="44"/>
      <c r="C704" s="205" t="s">
        <v>718</v>
      </c>
      <c r="D704" s="205" t="s">
        <v>187</v>
      </c>
      <c r="E704" s="206" t="s">
        <v>719</v>
      </c>
      <c r="F704" s="207" t="s">
        <v>720</v>
      </c>
      <c r="G704" s="208" t="s">
        <v>201</v>
      </c>
      <c r="H704" s="209">
        <v>18.300999999999998</v>
      </c>
      <c r="I704" s="210"/>
      <c r="J704" s="211">
        <f>ROUND(I704*H704,2)</f>
        <v>0</v>
      </c>
      <c r="K704" s="207" t="s">
        <v>191</v>
      </c>
      <c r="L704" s="64"/>
      <c r="M704" s="212" t="s">
        <v>35</v>
      </c>
      <c r="N704" s="213" t="s">
        <v>50</v>
      </c>
      <c r="O704" s="45"/>
      <c r="P704" s="214">
        <f>O704*H704</f>
        <v>0</v>
      </c>
      <c r="Q704" s="214">
        <v>0</v>
      </c>
      <c r="R704" s="214">
        <f>Q704*H704</f>
        <v>0</v>
      </c>
      <c r="S704" s="214">
        <v>0</v>
      </c>
      <c r="T704" s="215">
        <f>S704*H704</f>
        <v>0</v>
      </c>
      <c r="AR704" s="26" t="s">
        <v>192</v>
      </c>
      <c r="AT704" s="26" t="s">
        <v>187</v>
      </c>
      <c r="AU704" s="26" t="s">
        <v>89</v>
      </c>
      <c r="AY704" s="26" t="s">
        <v>185</v>
      </c>
      <c r="BE704" s="216">
        <f>IF(N704="základní",J704,0)</f>
        <v>0</v>
      </c>
      <c r="BF704" s="216">
        <f>IF(N704="snížená",J704,0)</f>
        <v>0</v>
      </c>
      <c r="BG704" s="216">
        <f>IF(N704="zákl. přenesená",J704,0)</f>
        <v>0</v>
      </c>
      <c r="BH704" s="216">
        <f>IF(N704="sníž. přenesená",J704,0)</f>
        <v>0</v>
      </c>
      <c r="BI704" s="216">
        <f>IF(N704="nulová",J704,0)</f>
        <v>0</v>
      </c>
      <c r="BJ704" s="26" t="s">
        <v>24</v>
      </c>
      <c r="BK704" s="216">
        <f>ROUND(I704*H704,2)</f>
        <v>0</v>
      </c>
      <c r="BL704" s="26" t="s">
        <v>192</v>
      </c>
      <c r="BM704" s="26" t="s">
        <v>721</v>
      </c>
    </row>
    <row r="705" spans="2:65" s="1" customFormat="1" ht="81">
      <c r="B705" s="44"/>
      <c r="C705" s="66"/>
      <c r="D705" s="217" t="s">
        <v>194</v>
      </c>
      <c r="E705" s="66"/>
      <c r="F705" s="218" t="s">
        <v>722</v>
      </c>
      <c r="G705" s="66"/>
      <c r="H705" s="66"/>
      <c r="I705" s="175"/>
      <c r="J705" s="66"/>
      <c r="K705" s="66"/>
      <c r="L705" s="64"/>
      <c r="M705" s="219"/>
      <c r="N705" s="45"/>
      <c r="O705" s="45"/>
      <c r="P705" s="45"/>
      <c r="Q705" s="45"/>
      <c r="R705" s="45"/>
      <c r="S705" s="45"/>
      <c r="T705" s="81"/>
      <c r="AT705" s="26" t="s">
        <v>194</v>
      </c>
      <c r="AU705" s="26" t="s">
        <v>89</v>
      </c>
    </row>
    <row r="706" spans="2:65" s="12" customFormat="1" ht="13.5">
      <c r="B706" s="220"/>
      <c r="C706" s="221"/>
      <c r="D706" s="217" t="s">
        <v>196</v>
      </c>
      <c r="E706" s="222" t="s">
        <v>35</v>
      </c>
      <c r="F706" s="223" t="s">
        <v>362</v>
      </c>
      <c r="G706" s="221"/>
      <c r="H706" s="224" t="s">
        <v>35</v>
      </c>
      <c r="I706" s="225"/>
      <c r="J706" s="221"/>
      <c r="K706" s="221"/>
      <c r="L706" s="226"/>
      <c r="M706" s="227"/>
      <c r="N706" s="228"/>
      <c r="O706" s="228"/>
      <c r="P706" s="228"/>
      <c r="Q706" s="228"/>
      <c r="R706" s="228"/>
      <c r="S706" s="228"/>
      <c r="T706" s="229"/>
      <c r="AT706" s="230" t="s">
        <v>196</v>
      </c>
      <c r="AU706" s="230" t="s">
        <v>89</v>
      </c>
      <c r="AV706" s="12" t="s">
        <v>24</v>
      </c>
      <c r="AW706" s="12" t="s">
        <v>42</v>
      </c>
      <c r="AX706" s="12" t="s">
        <v>79</v>
      </c>
      <c r="AY706" s="230" t="s">
        <v>185</v>
      </c>
    </row>
    <row r="707" spans="2:65" s="12" customFormat="1" ht="13.5">
      <c r="B707" s="220"/>
      <c r="C707" s="221"/>
      <c r="D707" s="217" t="s">
        <v>196</v>
      </c>
      <c r="E707" s="222" t="s">
        <v>35</v>
      </c>
      <c r="F707" s="223" t="s">
        <v>713</v>
      </c>
      <c r="G707" s="221"/>
      <c r="H707" s="224" t="s">
        <v>35</v>
      </c>
      <c r="I707" s="225"/>
      <c r="J707" s="221"/>
      <c r="K707" s="221"/>
      <c r="L707" s="226"/>
      <c r="M707" s="227"/>
      <c r="N707" s="228"/>
      <c r="O707" s="228"/>
      <c r="P707" s="228"/>
      <c r="Q707" s="228"/>
      <c r="R707" s="228"/>
      <c r="S707" s="228"/>
      <c r="T707" s="229"/>
      <c r="AT707" s="230" t="s">
        <v>196</v>
      </c>
      <c r="AU707" s="230" t="s">
        <v>89</v>
      </c>
      <c r="AV707" s="12" t="s">
        <v>24</v>
      </c>
      <c r="AW707" s="12" t="s">
        <v>42</v>
      </c>
      <c r="AX707" s="12" t="s">
        <v>79</v>
      </c>
      <c r="AY707" s="230" t="s">
        <v>185</v>
      </c>
    </row>
    <row r="708" spans="2:65" s="13" customFormat="1" ht="13.5">
      <c r="B708" s="231"/>
      <c r="C708" s="232"/>
      <c r="D708" s="217" t="s">
        <v>196</v>
      </c>
      <c r="E708" s="243" t="s">
        <v>35</v>
      </c>
      <c r="F708" s="244" t="s">
        <v>714</v>
      </c>
      <c r="G708" s="232"/>
      <c r="H708" s="245">
        <v>8.4339999999999993</v>
      </c>
      <c r="I708" s="237"/>
      <c r="J708" s="232"/>
      <c r="K708" s="232"/>
      <c r="L708" s="238"/>
      <c r="M708" s="239"/>
      <c r="N708" s="240"/>
      <c r="O708" s="240"/>
      <c r="P708" s="240"/>
      <c r="Q708" s="240"/>
      <c r="R708" s="240"/>
      <c r="S708" s="240"/>
      <c r="T708" s="241"/>
      <c r="AT708" s="242" t="s">
        <v>196</v>
      </c>
      <c r="AU708" s="242" t="s">
        <v>89</v>
      </c>
      <c r="AV708" s="13" t="s">
        <v>89</v>
      </c>
      <c r="AW708" s="13" t="s">
        <v>42</v>
      </c>
      <c r="AX708" s="13" t="s">
        <v>79</v>
      </c>
      <c r="AY708" s="242" t="s">
        <v>185</v>
      </c>
    </row>
    <row r="709" spans="2:65" s="13" customFormat="1" ht="13.5">
      <c r="B709" s="231"/>
      <c r="C709" s="232"/>
      <c r="D709" s="217" t="s">
        <v>196</v>
      </c>
      <c r="E709" s="243" t="s">
        <v>35</v>
      </c>
      <c r="F709" s="244" t="s">
        <v>715</v>
      </c>
      <c r="G709" s="232"/>
      <c r="H709" s="245">
        <v>4.2</v>
      </c>
      <c r="I709" s="237"/>
      <c r="J709" s="232"/>
      <c r="K709" s="232"/>
      <c r="L709" s="238"/>
      <c r="M709" s="239"/>
      <c r="N709" s="240"/>
      <c r="O709" s="240"/>
      <c r="P709" s="240"/>
      <c r="Q709" s="240"/>
      <c r="R709" s="240"/>
      <c r="S709" s="240"/>
      <c r="T709" s="241"/>
      <c r="AT709" s="242" t="s">
        <v>196</v>
      </c>
      <c r="AU709" s="242" t="s">
        <v>89</v>
      </c>
      <c r="AV709" s="13" t="s">
        <v>89</v>
      </c>
      <c r="AW709" s="13" t="s">
        <v>42</v>
      </c>
      <c r="AX709" s="13" t="s">
        <v>79</v>
      </c>
      <c r="AY709" s="242" t="s">
        <v>185</v>
      </c>
    </row>
    <row r="710" spans="2:65" s="13" customFormat="1" ht="13.5">
      <c r="B710" s="231"/>
      <c r="C710" s="232"/>
      <c r="D710" s="217" t="s">
        <v>196</v>
      </c>
      <c r="E710" s="243" t="s">
        <v>35</v>
      </c>
      <c r="F710" s="244" t="s">
        <v>716</v>
      </c>
      <c r="G710" s="232"/>
      <c r="H710" s="245">
        <v>1.7230000000000001</v>
      </c>
      <c r="I710" s="237"/>
      <c r="J710" s="232"/>
      <c r="K710" s="232"/>
      <c r="L710" s="238"/>
      <c r="M710" s="239"/>
      <c r="N710" s="240"/>
      <c r="O710" s="240"/>
      <c r="P710" s="240"/>
      <c r="Q710" s="240"/>
      <c r="R710" s="240"/>
      <c r="S710" s="240"/>
      <c r="T710" s="241"/>
      <c r="AT710" s="242" t="s">
        <v>196</v>
      </c>
      <c r="AU710" s="242" t="s">
        <v>89</v>
      </c>
      <c r="AV710" s="13" t="s">
        <v>89</v>
      </c>
      <c r="AW710" s="13" t="s">
        <v>42</v>
      </c>
      <c r="AX710" s="13" t="s">
        <v>79</v>
      </c>
      <c r="AY710" s="242" t="s">
        <v>185</v>
      </c>
    </row>
    <row r="711" spans="2:65" s="13" customFormat="1" ht="13.5">
      <c r="B711" s="231"/>
      <c r="C711" s="232"/>
      <c r="D711" s="217" t="s">
        <v>196</v>
      </c>
      <c r="E711" s="243" t="s">
        <v>35</v>
      </c>
      <c r="F711" s="244" t="s">
        <v>717</v>
      </c>
      <c r="G711" s="232"/>
      <c r="H711" s="245">
        <v>3.944</v>
      </c>
      <c r="I711" s="237"/>
      <c r="J711" s="232"/>
      <c r="K711" s="232"/>
      <c r="L711" s="238"/>
      <c r="M711" s="239"/>
      <c r="N711" s="240"/>
      <c r="O711" s="240"/>
      <c r="P711" s="240"/>
      <c r="Q711" s="240"/>
      <c r="R711" s="240"/>
      <c r="S711" s="240"/>
      <c r="T711" s="241"/>
      <c r="AT711" s="242" t="s">
        <v>196</v>
      </c>
      <c r="AU711" s="242" t="s">
        <v>89</v>
      </c>
      <c r="AV711" s="13" t="s">
        <v>89</v>
      </c>
      <c r="AW711" s="13" t="s">
        <v>42</v>
      </c>
      <c r="AX711" s="13" t="s">
        <v>79</v>
      </c>
      <c r="AY711" s="242" t="s">
        <v>185</v>
      </c>
    </row>
    <row r="712" spans="2:65" s="15" customFormat="1" ht="13.5">
      <c r="B712" s="270"/>
      <c r="C712" s="271"/>
      <c r="D712" s="217" t="s">
        <v>196</v>
      </c>
      <c r="E712" s="272" t="s">
        <v>35</v>
      </c>
      <c r="F712" s="273" t="s">
        <v>295</v>
      </c>
      <c r="G712" s="271"/>
      <c r="H712" s="274">
        <v>18.300999999999998</v>
      </c>
      <c r="I712" s="275"/>
      <c r="J712" s="271"/>
      <c r="K712" s="271"/>
      <c r="L712" s="276"/>
      <c r="M712" s="277"/>
      <c r="N712" s="278"/>
      <c r="O712" s="278"/>
      <c r="P712" s="278"/>
      <c r="Q712" s="278"/>
      <c r="R712" s="278"/>
      <c r="S712" s="278"/>
      <c r="T712" s="279"/>
      <c r="AT712" s="280" t="s">
        <v>196</v>
      </c>
      <c r="AU712" s="280" t="s">
        <v>89</v>
      </c>
      <c r="AV712" s="15" t="s">
        <v>105</v>
      </c>
      <c r="AW712" s="15" t="s">
        <v>42</v>
      </c>
      <c r="AX712" s="15" t="s">
        <v>79</v>
      </c>
      <c r="AY712" s="280" t="s">
        <v>185</v>
      </c>
    </row>
    <row r="713" spans="2:65" s="14" customFormat="1" ht="13.5">
      <c r="B713" s="246"/>
      <c r="C713" s="247"/>
      <c r="D713" s="233" t="s">
        <v>196</v>
      </c>
      <c r="E713" s="248" t="s">
        <v>35</v>
      </c>
      <c r="F713" s="249" t="s">
        <v>208</v>
      </c>
      <c r="G713" s="247"/>
      <c r="H713" s="250">
        <v>18.300999999999998</v>
      </c>
      <c r="I713" s="251"/>
      <c r="J713" s="247"/>
      <c r="K713" s="247"/>
      <c r="L713" s="252"/>
      <c r="M713" s="253"/>
      <c r="N713" s="254"/>
      <c r="O713" s="254"/>
      <c r="P713" s="254"/>
      <c r="Q713" s="254"/>
      <c r="R713" s="254"/>
      <c r="S713" s="254"/>
      <c r="T713" s="255"/>
      <c r="AT713" s="256" t="s">
        <v>196</v>
      </c>
      <c r="AU713" s="256" t="s">
        <v>89</v>
      </c>
      <c r="AV713" s="14" t="s">
        <v>192</v>
      </c>
      <c r="AW713" s="14" t="s">
        <v>42</v>
      </c>
      <c r="AX713" s="14" t="s">
        <v>24</v>
      </c>
      <c r="AY713" s="256" t="s">
        <v>185</v>
      </c>
    </row>
    <row r="714" spans="2:65" s="1" customFormat="1" ht="22.5" customHeight="1">
      <c r="B714" s="44"/>
      <c r="C714" s="205" t="s">
        <v>723</v>
      </c>
      <c r="D714" s="205" t="s">
        <v>187</v>
      </c>
      <c r="E714" s="206" t="s">
        <v>724</v>
      </c>
      <c r="F714" s="207" t="s">
        <v>725</v>
      </c>
      <c r="G714" s="208" t="s">
        <v>231</v>
      </c>
      <c r="H714" s="209">
        <v>0.49399999999999999</v>
      </c>
      <c r="I714" s="210"/>
      <c r="J714" s="211">
        <f>ROUND(I714*H714,2)</f>
        <v>0</v>
      </c>
      <c r="K714" s="207" t="s">
        <v>191</v>
      </c>
      <c r="L714" s="64"/>
      <c r="M714" s="212" t="s">
        <v>35</v>
      </c>
      <c r="N714" s="213" t="s">
        <v>50</v>
      </c>
      <c r="O714" s="45"/>
      <c r="P714" s="214">
        <f>O714*H714</f>
        <v>0</v>
      </c>
      <c r="Q714" s="214">
        <v>1.0530555952</v>
      </c>
      <c r="R714" s="214">
        <f>Q714*H714</f>
        <v>0.52020946402879997</v>
      </c>
      <c r="S714" s="214">
        <v>0</v>
      </c>
      <c r="T714" s="215">
        <f>S714*H714</f>
        <v>0</v>
      </c>
      <c r="AR714" s="26" t="s">
        <v>192</v>
      </c>
      <c r="AT714" s="26" t="s">
        <v>187</v>
      </c>
      <c r="AU714" s="26" t="s">
        <v>89</v>
      </c>
      <c r="AY714" s="26" t="s">
        <v>185</v>
      </c>
      <c r="BE714" s="216">
        <f>IF(N714="základní",J714,0)</f>
        <v>0</v>
      </c>
      <c r="BF714" s="216">
        <f>IF(N714="snížená",J714,0)</f>
        <v>0</v>
      </c>
      <c r="BG714" s="216">
        <f>IF(N714="zákl. přenesená",J714,0)</f>
        <v>0</v>
      </c>
      <c r="BH714" s="216">
        <f>IF(N714="sníž. přenesená",J714,0)</f>
        <v>0</v>
      </c>
      <c r="BI714" s="216">
        <f>IF(N714="nulová",J714,0)</f>
        <v>0</v>
      </c>
      <c r="BJ714" s="26" t="s">
        <v>24</v>
      </c>
      <c r="BK714" s="216">
        <f>ROUND(I714*H714,2)</f>
        <v>0</v>
      </c>
      <c r="BL714" s="26" t="s">
        <v>192</v>
      </c>
      <c r="BM714" s="26" t="s">
        <v>726</v>
      </c>
    </row>
    <row r="715" spans="2:65" s="12" customFormat="1" ht="13.5">
      <c r="B715" s="220"/>
      <c r="C715" s="221"/>
      <c r="D715" s="217" t="s">
        <v>196</v>
      </c>
      <c r="E715" s="222" t="s">
        <v>35</v>
      </c>
      <c r="F715" s="223" t="s">
        <v>727</v>
      </c>
      <c r="G715" s="221"/>
      <c r="H715" s="224" t="s">
        <v>35</v>
      </c>
      <c r="I715" s="225"/>
      <c r="J715" s="221"/>
      <c r="K715" s="221"/>
      <c r="L715" s="226"/>
      <c r="M715" s="227"/>
      <c r="N715" s="228"/>
      <c r="O715" s="228"/>
      <c r="P715" s="228"/>
      <c r="Q715" s="228"/>
      <c r="R715" s="228"/>
      <c r="S715" s="228"/>
      <c r="T715" s="229"/>
      <c r="AT715" s="230" t="s">
        <v>196</v>
      </c>
      <c r="AU715" s="230" t="s">
        <v>89</v>
      </c>
      <c r="AV715" s="12" t="s">
        <v>24</v>
      </c>
      <c r="AW715" s="12" t="s">
        <v>42</v>
      </c>
      <c r="AX715" s="12" t="s">
        <v>79</v>
      </c>
      <c r="AY715" s="230" t="s">
        <v>185</v>
      </c>
    </row>
    <row r="716" spans="2:65" s="12" customFormat="1" ht="13.5">
      <c r="B716" s="220"/>
      <c r="C716" s="221"/>
      <c r="D716" s="217" t="s">
        <v>196</v>
      </c>
      <c r="E716" s="222" t="s">
        <v>35</v>
      </c>
      <c r="F716" s="223" t="s">
        <v>362</v>
      </c>
      <c r="G716" s="221"/>
      <c r="H716" s="224" t="s">
        <v>35</v>
      </c>
      <c r="I716" s="225"/>
      <c r="J716" s="221"/>
      <c r="K716" s="221"/>
      <c r="L716" s="226"/>
      <c r="M716" s="227"/>
      <c r="N716" s="228"/>
      <c r="O716" s="228"/>
      <c r="P716" s="228"/>
      <c r="Q716" s="228"/>
      <c r="R716" s="228"/>
      <c r="S716" s="228"/>
      <c r="T716" s="229"/>
      <c r="AT716" s="230" t="s">
        <v>196</v>
      </c>
      <c r="AU716" s="230" t="s">
        <v>89</v>
      </c>
      <c r="AV716" s="12" t="s">
        <v>24</v>
      </c>
      <c r="AW716" s="12" t="s">
        <v>42</v>
      </c>
      <c r="AX716" s="12" t="s">
        <v>79</v>
      </c>
      <c r="AY716" s="230" t="s">
        <v>185</v>
      </c>
    </row>
    <row r="717" spans="2:65" s="12" customFormat="1" ht="13.5">
      <c r="B717" s="220"/>
      <c r="C717" s="221"/>
      <c r="D717" s="217" t="s">
        <v>196</v>
      </c>
      <c r="E717" s="222" t="s">
        <v>35</v>
      </c>
      <c r="F717" s="223" t="s">
        <v>713</v>
      </c>
      <c r="G717" s="221"/>
      <c r="H717" s="224" t="s">
        <v>35</v>
      </c>
      <c r="I717" s="225"/>
      <c r="J717" s="221"/>
      <c r="K717" s="221"/>
      <c r="L717" s="226"/>
      <c r="M717" s="227"/>
      <c r="N717" s="228"/>
      <c r="O717" s="228"/>
      <c r="P717" s="228"/>
      <c r="Q717" s="228"/>
      <c r="R717" s="228"/>
      <c r="S717" s="228"/>
      <c r="T717" s="229"/>
      <c r="AT717" s="230" t="s">
        <v>196</v>
      </c>
      <c r="AU717" s="230" t="s">
        <v>89</v>
      </c>
      <c r="AV717" s="12" t="s">
        <v>24</v>
      </c>
      <c r="AW717" s="12" t="s">
        <v>42</v>
      </c>
      <c r="AX717" s="12" t="s">
        <v>79</v>
      </c>
      <c r="AY717" s="230" t="s">
        <v>185</v>
      </c>
    </row>
    <row r="718" spans="2:65" s="13" customFormat="1" ht="13.5">
      <c r="B718" s="231"/>
      <c r="C718" s="232"/>
      <c r="D718" s="217" t="s">
        <v>196</v>
      </c>
      <c r="E718" s="243" t="s">
        <v>35</v>
      </c>
      <c r="F718" s="244" t="s">
        <v>728</v>
      </c>
      <c r="G718" s="232"/>
      <c r="H718" s="245">
        <v>0.22800000000000001</v>
      </c>
      <c r="I718" s="237"/>
      <c r="J718" s="232"/>
      <c r="K718" s="232"/>
      <c r="L718" s="238"/>
      <c r="M718" s="239"/>
      <c r="N718" s="240"/>
      <c r="O718" s="240"/>
      <c r="P718" s="240"/>
      <c r="Q718" s="240"/>
      <c r="R718" s="240"/>
      <c r="S718" s="240"/>
      <c r="T718" s="241"/>
      <c r="AT718" s="242" t="s">
        <v>196</v>
      </c>
      <c r="AU718" s="242" t="s">
        <v>89</v>
      </c>
      <c r="AV718" s="13" t="s">
        <v>89</v>
      </c>
      <c r="AW718" s="13" t="s">
        <v>42</v>
      </c>
      <c r="AX718" s="13" t="s">
        <v>79</v>
      </c>
      <c r="AY718" s="242" t="s">
        <v>185</v>
      </c>
    </row>
    <row r="719" spans="2:65" s="13" customFormat="1" ht="13.5">
      <c r="B719" s="231"/>
      <c r="C719" s="232"/>
      <c r="D719" s="217" t="s">
        <v>196</v>
      </c>
      <c r="E719" s="243" t="s">
        <v>35</v>
      </c>
      <c r="F719" s="244" t="s">
        <v>729</v>
      </c>
      <c r="G719" s="232"/>
      <c r="H719" s="245">
        <v>0.113</v>
      </c>
      <c r="I719" s="237"/>
      <c r="J719" s="232"/>
      <c r="K719" s="232"/>
      <c r="L719" s="238"/>
      <c r="M719" s="239"/>
      <c r="N719" s="240"/>
      <c r="O719" s="240"/>
      <c r="P719" s="240"/>
      <c r="Q719" s="240"/>
      <c r="R719" s="240"/>
      <c r="S719" s="240"/>
      <c r="T719" s="241"/>
      <c r="AT719" s="242" t="s">
        <v>196</v>
      </c>
      <c r="AU719" s="242" t="s">
        <v>89</v>
      </c>
      <c r="AV719" s="13" t="s">
        <v>89</v>
      </c>
      <c r="AW719" s="13" t="s">
        <v>42</v>
      </c>
      <c r="AX719" s="13" t="s">
        <v>79</v>
      </c>
      <c r="AY719" s="242" t="s">
        <v>185</v>
      </c>
    </row>
    <row r="720" spans="2:65" s="13" customFormat="1" ht="13.5">
      <c r="B720" s="231"/>
      <c r="C720" s="232"/>
      <c r="D720" s="217" t="s">
        <v>196</v>
      </c>
      <c r="E720" s="243" t="s">
        <v>35</v>
      </c>
      <c r="F720" s="244" t="s">
        <v>730</v>
      </c>
      <c r="G720" s="232"/>
      <c r="H720" s="245">
        <v>4.7E-2</v>
      </c>
      <c r="I720" s="237"/>
      <c r="J720" s="232"/>
      <c r="K720" s="232"/>
      <c r="L720" s="238"/>
      <c r="M720" s="239"/>
      <c r="N720" s="240"/>
      <c r="O720" s="240"/>
      <c r="P720" s="240"/>
      <c r="Q720" s="240"/>
      <c r="R720" s="240"/>
      <c r="S720" s="240"/>
      <c r="T720" s="241"/>
      <c r="AT720" s="242" t="s">
        <v>196</v>
      </c>
      <c r="AU720" s="242" t="s">
        <v>89</v>
      </c>
      <c r="AV720" s="13" t="s">
        <v>89</v>
      </c>
      <c r="AW720" s="13" t="s">
        <v>42</v>
      </c>
      <c r="AX720" s="13" t="s">
        <v>79</v>
      </c>
      <c r="AY720" s="242" t="s">
        <v>185</v>
      </c>
    </row>
    <row r="721" spans="2:65" s="13" customFormat="1" ht="13.5">
      <c r="B721" s="231"/>
      <c r="C721" s="232"/>
      <c r="D721" s="217" t="s">
        <v>196</v>
      </c>
      <c r="E721" s="243" t="s">
        <v>35</v>
      </c>
      <c r="F721" s="244" t="s">
        <v>731</v>
      </c>
      <c r="G721" s="232"/>
      <c r="H721" s="245">
        <v>0.106</v>
      </c>
      <c r="I721" s="237"/>
      <c r="J721" s="232"/>
      <c r="K721" s="232"/>
      <c r="L721" s="238"/>
      <c r="M721" s="239"/>
      <c r="N721" s="240"/>
      <c r="O721" s="240"/>
      <c r="P721" s="240"/>
      <c r="Q721" s="240"/>
      <c r="R721" s="240"/>
      <c r="S721" s="240"/>
      <c r="T721" s="241"/>
      <c r="AT721" s="242" t="s">
        <v>196</v>
      </c>
      <c r="AU721" s="242" t="s">
        <v>89</v>
      </c>
      <c r="AV721" s="13" t="s">
        <v>89</v>
      </c>
      <c r="AW721" s="13" t="s">
        <v>42</v>
      </c>
      <c r="AX721" s="13" t="s">
        <v>79</v>
      </c>
      <c r="AY721" s="242" t="s">
        <v>185</v>
      </c>
    </row>
    <row r="722" spans="2:65" s="14" customFormat="1" ht="13.5">
      <c r="B722" s="246"/>
      <c r="C722" s="247"/>
      <c r="D722" s="233" t="s">
        <v>196</v>
      </c>
      <c r="E722" s="248" t="s">
        <v>35</v>
      </c>
      <c r="F722" s="249" t="s">
        <v>208</v>
      </c>
      <c r="G722" s="247"/>
      <c r="H722" s="250">
        <v>0.49399999999999999</v>
      </c>
      <c r="I722" s="251"/>
      <c r="J722" s="247"/>
      <c r="K722" s="247"/>
      <c r="L722" s="252"/>
      <c r="M722" s="253"/>
      <c r="N722" s="254"/>
      <c r="O722" s="254"/>
      <c r="P722" s="254"/>
      <c r="Q722" s="254"/>
      <c r="R722" s="254"/>
      <c r="S722" s="254"/>
      <c r="T722" s="255"/>
      <c r="AT722" s="256" t="s">
        <v>196</v>
      </c>
      <c r="AU722" s="256" t="s">
        <v>89</v>
      </c>
      <c r="AV722" s="14" t="s">
        <v>192</v>
      </c>
      <c r="AW722" s="14" t="s">
        <v>42</v>
      </c>
      <c r="AX722" s="14" t="s">
        <v>24</v>
      </c>
      <c r="AY722" s="256" t="s">
        <v>185</v>
      </c>
    </row>
    <row r="723" spans="2:65" s="1" customFormat="1" ht="22.5" customHeight="1">
      <c r="B723" s="44"/>
      <c r="C723" s="205" t="s">
        <v>732</v>
      </c>
      <c r="D723" s="205" t="s">
        <v>187</v>
      </c>
      <c r="E723" s="206" t="s">
        <v>733</v>
      </c>
      <c r="F723" s="207" t="s">
        <v>734</v>
      </c>
      <c r="G723" s="208" t="s">
        <v>239</v>
      </c>
      <c r="H723" s="209">
        <v>186.1</v>
      </c>
      <c r="I723" s="210"/>
      <c r="J723" s="211">
        <f>ROUND(I723*H723,2)</f>
        <v>0</v>
      </c>
      <c r="K723" s="207" t="s">
        <v>191</v>
      </c>
      <c r="L723" s="64"/>
      <c r="M723" s="212" t="s">
        <v>35</v>
      </c>
      <c r="N723" s="213" t="s">
        <v>50</v>
      </c>
      <c r="O723" s="45"/>
      <c r="P723" s="214">
        <f>O723*H723</f>
        <v>0</v>
      </c>
      <c r="Q723" s="214">
        <v>1.21E-4</v>
      </c>
      <c r="R723" s="214">
        <f>Q723*H723</f>
        <v>2.2518099999999999E-2</v>
      </c>
      <c r="S723" s="214">
        <v>0</v>
      </c>
      <c r="T723" s="215">
        <f>S723*H723</f>
        <v>0</v>
      </c>
      <c r="AR723" s="26" t="s">
        <v>192</v>
      </c>
      <c r="AT723" s="26" t="s">
        <v>187</v>
      </c>
      <c r="AU723" s="26" t="s">
        <v>89</v>
      </c>
      <c r="AY723" s="26" t="s">
        <v>185</v>
      </c>
      <c r="BE723" s="216">
        <f>IF(N723="základní",J723,0)</f>
        <v>0</v>
      </c>
      <c r="BF723" s="216">
        <f>IF(N723="snížená",J723,0)</f>
        <v>0</v>
      </c>
      <c r="BG723" s="216">
        <f>IF(N723="zákl. přenesená",J723,0)</f>
        <v>0</v>
      </c>
      <c r="BH723" s="216">
        <f>IF(N723="sníž. přenesená",J723,0)</f>
        <v>0</v>
      </c>
      <c r="BI723" s="216">
        <f>IF(N723="nulová",J723,0)</f>
        <v>0</v>
      </c>
      <c r="BJ723" s="26" t="s">
        <v>24</v>
      </c>
      <c r="BK723" s="216">
        <f>ROUND(I723*H723,2)</f>
        <v>0</v>
      </c>
      <c r="BL723" s="26" t="s">
        <v>192</v>
      </c>
      <c r="BM723" s="26" t="s">
        <v>735</v>
      </c>
    </row>
    <row r="724" spans="2:65" s="12" customFormat="1" ht="13.5">
      <c r="B724" s="220"/>
      <c r="C724" s="221"/>
      <c r="D724" s="217" t="s">
        <v>196</v>
      </c>
      <c r="E724" s="222" t="s">
        <v>35</v>
      </c>
      <c r="F724" s="223" t="s">
        <v>362</v>
      </c>
      <c r="G724" s="221"/>
      <c r="H724" s="224" t="s">
        <v>35</v>
      </c>
      <c r="I724" s="225"/>
      <c r="J724" s="221"/>
      <c r="K724" s="221"/>
      <c r="L724" s="226"/>
      <c r="M724" s="227"/>
      <c r="N724" s="228"/>
      <c r="O724" s="228"/>
      <c r="P724" s="228"/>
      <c r="Q724" s="228"/>
      <c r="R724" s="228"/>
      <c r="S724" s="228"/>
      <c r="T724" s="229"/>
      <c r="AT724" s="230" t="s">
        <v>196</v>
      </c>
      <c r="AU724" s="230" t="s">
        <v>89</v>
      </c>
      <c r="AV724" s="12" t="s">
        <v>24</v>
      </c>
      <c r="AW724" s="12" t="s">
        <v>42</v>
      </c>
      <c r="AX724" s="12" t="s">
        <v>79</v>
      </c>
      <c r="AY724" s="230" t="s">
        <v>185</v>
      </c>
    </row>
    <row r="725" spans="2:65" s="12" customFormat="1" ht="13.5">
      <c r="B725" s="220"/>
      <c r="C725" s="221"/>
      <c r="D725" s="217" t="s">
        <v>196</v>
      </c>
      <c r="E725" s="222" t="s">
        <v>35</v>
      </c>
      <c r="F725" s="223" t="s">
        <v>736</v>
      </c>
      <c r="G725" s="221"/>
      <c r="H725" s="224" t="s">
        <v>35</v>
      </c>
      <c r="I725" s="225"/>
      <c r="J725" s="221"/>
      <c r="K725" s="221"/>
      <c r="L725" s="226"/>
      <c r="M725" s="227"/>
      <c r="N725" s="228"/>
      <c r="O725" s="228"/>
      <c r="P725" s="228"/>
      <c r="Q725" s="228"/>
      <c r="R725" s="228"/>
      <c r="S725" s="228"/>
      <c r="T725" s="229"/>
      <c r="AT725" s="230" t="s">
        <v>196</v>
      </c>
      <c r="AU725" s="230" t="s">
        <v>89</v>
      </c>
      <c r="AV725" s="12" t="s">
        <v>24</v>
      </c>
      <c r="AW725" s="12" t="s">
        <v>42</v>
      </c>
      <c r="AX725" s="12" t="s">
        <v>79</v>
      </c>
      <c r="AY725" s="230" t="s">
        <v>185</v>
      </c>
    </row>
    <row r="726" spans="2:65" s="13" customFormat="1" ht="13.5">
      <c r="B726" s="231"/>
      <c r="C726" s="232"/>
      <c r="D726" s="217" t="s">
        <v>196</v>
      </c>
      <c r="E726" s="243" t="s">
        <v>35</v>
      </c>
      <c r="F726" s="244" t="s">
        <v>737</v>
      </c>
      <c r="G726" s="232"/>
      <c r="H726" s="245">
        <v>186.1</v>
      </c>
      <c r="I726" s="237"/>
      <c r="J726" s="232"/>
      <c r="K726" s="232"/>
      <c r="L726" s="238"/>
      <c r="M726" s="239"/>
      <c r="N726" s="240"/>
      <c r="O726" s="240"/>
      <c r="P726" s="240"/>
      <c r="Q726" s="240"/>
      <c r="R726" s="240"/>
      <c r="S726" s="240"/>
      <c r="T726" s="241"/>
      <c r="AT726" s="242" t="s">
        <v>196</v>
      </c>
      <c r="AU726" s="242" t="s">
        <v>89</v>
      </c>
      <c r="AV726" s="13" t="s">
        <v>89</v>
      </c>
      <c r="AW726" s="13" t="s">
        <v>42</v>
      </c>
      <c r="AX726" s="13" t="s">
        <v>79</v>
      </c>
      <c r="AY726" s="242" t="s">
        <v>185</v>
      </c>
    </row>
    <row r="727" spans="2:65" s="14" customFormat="1" ht="13.5">
      <c r="B727" s="246"/>
      <c r="C727" s="247"/>
      <c r="D727" s="233" t="s">
        <v>196</v>
      </c>
      <c r="E727" s="248" t="s">
        <v>35</v>
      </c>
      <c r="F727" s="249" t="s">
        <v>208</v>
      </c>
      <c r="G727" s="247"/>
      <c r="H727" s="250">
        <v>186.1</v>
      </c>
      <c r="I727" s="251"/>
      <c r="J727" s="247"/>
      <c r="K727" s="247"/>
      <c r="L727" s="252"/>
      <c r="M727" s="253"/>
      <c r="N727" s="254"/>
      <c r="O727" s="254"/>
      <c r="P727" s="254"/>
      <c r="Q727" s="254"/>
      <c r="R727" s="254"/>
      <c r="S727" s="254"/>
      <c r="T727" s="255"/>
      <c r="AT727" s="256" t="s">
        <v>196</v>
      </c>
      <c r="AU727" s="256" t="s">
        <v>89</v>
      </c>
      <c r="AV727" s="14" t="s">
        <v>192</v>
      </c>
      <c r="AW727" s="14" t="s">
        <v>42</v>
      </c>
      <c r="AX727" s="14" t="s">
        <v>24</v>
      </c>
      <c r="AY727" s="256" t="s">
        <v>185</v>
      </c>
    </row>
    <row r="728" spans="2:65" s="1" customFormat="1" ht="31.5" customHeight="1">
      <c r="B728" s="44"/>
      <c r="C728" s="205" t="s">
        <v>738</v>
      </c>
      <c r="D728" s="205" t="s">
        <v>187</v>
      </c>
      <c r="E728" s="206" t="s">
        <v>739</v>
      </c>
      <c r="F728" s="207" t="s">
        <v>740</v>
      </c>
      <c r="G728" s="208" t="s">
        <v>239</v>
      </c>
      <c r="H728" s="209">
        <v>406.5</v>
      </c>
      <c r="I728" s="210"/>
      <c r="J728" s="211">
        <f>ROUND(I728*H728,2)</f>
        <v>0</v>
      </c>
      <c r="K728" s="207" t="s">
        <v>191</v>
      </c>
      <c r="L728" s="64"/>
      <c r="M728" s="212" t="s">
        <v>35</v>
      </c>
      <c r="N728" s="213" t="s">
        <v>50</v>
      </c>
      <c r="O728" s="45"/>
      <c r="P728" s="214">
        <f>O728*H728</f>
        <v>0</v>
      </c>
      <c r="Q728" s="214">
        <v>1.8749999999999999E-3</v>
      </c>
      <c r="R728" s="214">
        <f>Q728*H728</f>
        <v>0.76218750000000002</v>
      </c>
      <c r="S728" s="214">
        <v>0</v>
      </c>
      <c r="T728" s="215">
        <f>S728*H728</f>
        <v>0</v>
      </c>
      <c r="AR728" s="26" t="s">
        <v>192</v>
      </c>
      <c r="AT728" s="26" t="s">
        <v>187</v>
      </c>
      <c r="AU728" s="26" t="s">
        <v>89</v>
      </c>
      <c r="AY728" s="26" t="s">
        <v>185</v>
      </c>
      <c r="BE728" s="216">
        <f>IF(N728="základní",J728,0)</f>
        <v>0</v>
      </c>
      <c r="BF728" s="216">
        <f>IF(N728="snížená",J728,0)</f>
        <v>0</v>
      </c>
      <c r="BG728" s="216">
        <f>IF(N728="zákl. přenesená",J728,0)</f>
        <v>0</v>
      </c>
      <c r="BH728" s="216">
        <f>IF(N728="sníž. přenesená",J728,0)</f>
        <v>0</v>
      </c>
      <c r="BI728" s="216">
        <f>IF(N728="nulová",J728,0)</f>
        <v>0</v>
      </c>
      <c r="BJ728" s="26" t="s">
        <v>24</v>
      </c>
      <c r="BK728" s="216">
        <f>ROUND(I728*H728,2)</f>
        <v>0</v>
      </c>
      <c r="BL728" s="26" t="s">
        <v>192</v>
      </c>
      <c r="BM728" s="26" t="s">
        <v>741</v>
      </c>
    </row>
    <row r="729" spans="2:65" s="1" customFormat="1" ht="54">
      <c r="B729" s="44"/>
      <c r="C729" s="66"/>
      <c r="D729" s="217" t="s">
        <v>194</v>
      </c>
      <c r="E729" s="66"/>
      <c r="F729" s="218" t="s">
        <v>742</v>
      </c>
      <c r="G729" s="66"/>
      <c r="H729" s="66"/>
      <c r="I729" s="175"/>
      <c r="J729" s="66"/>
      <c r="K729" s="66"/>
      <c r="L729" s="64"/>
      <c r="M729" s="219"/>
      <c r="N729" s="45"/>
      <c r="O729" s="45"/>
      <c r="P729" s="45"/>
      <c r="Q729" s="45"/>
      <c r="R729" s="45"/>
      <c r="S729" s="45"/>
      <c r="T729" s="81"/>
      <c r="AT729" s="26" t="s">
        <v>194</v>
      </c>
      <c r="AU729" s="26" t="s">
        <v>89</v>
      </c>
    </row>
    <row r="730" spans="2:65" s="12" customFormat="1" ht="13.5">
      <c r="B730" s="220"/>
      <c r="C730" s="221"/>
      <c r="D730" s="217" t="s">
        <v>196</v>
      </c>
      <c r="E730" s="222" t="s">
        <v>35</v>
      </c>
      <c r="F730" s="223" t="s">
        <v>743</v>
      </c>
      <c r="G730" s="221"/>
      <c r="H730" s="224" t="s">
        <v>35</v>
      </c>
      <c r="I730" s="225"/>
      <c r="J730" s="221"/>
      <c r="K730" s="221"/>
      <c r="L730" s="226"/>
      <c r="M730" s="227"/>
      <c r="N730" s="228"/>
      <c r="O730" s="228"/>
      <c r="P730" s="228"/>
      <c r="Q730" s="228"/>
      <c r="R730" s="228"/>
      <c r="S730" s="228"/>
      <c r="T730" s="229"/>
      <c r="AT730" s="230" t="s">
        <v>196</v>
      </c>
      <c r="AU730" s="230" t="s">
        <v>89</v>
      </c>
      <c r="AV730" s="12" t="s">
        <v>24</v>
      </c>
      <c r="AW730" s="12" t="s">
        <v>42</v>
      </c>
      <c r="AX730" s="12" t="s">
        <v>79</v>
      </c>
      <c r="AY730" s="230" t="s">
        <v>185</v>
      </c>
    </row>
    <row r="731" spans="2:65" s="13" customFormat="1" ht="13.5">
      <c r="B731" s="231"/>
      <c r="C731" s="232"/>
      <c r="D731" s="233" t="s">
        <v>196</v>
      </c>
      <c r="E731" s="234" t="s">
        <v>35</v>
      </c>
      <c r="F731" s="235" t="s">
        <v>744</v>
      </c>
      <c r="G731" s="232"/>
      <c r="H731" s="236">
        <v>406.5</v>
      </c>
      <c r="I731" s="237"/>
      <c r="J731" s="232"/>
      <c r="K731" s="232"/>
      <c r="L731" s="238"/>
      <c r="M731" s="239"/>
      <c r="N731" s="240"/>
      <c r="O731" s="240"/>
      <c r="P731" s="240"/>
      <c r="Q731" s="240"/>
      <c r="R731" s="240"/>
      <c r="S731" s="240"/>
      <c r="T731" s="241"/>
      <c r="AT731" s="242" t="s">
        <v>196</v>
      </c>
      <c r="AU731" s="242" t="s">
        <v>89</v>
      </c>
      <c r="AV731" s="13" t="s">
        <v>89</v>
      </c>
      <c r="AW731" s="13" t="s">
        <v>42</v>
      </c>
      <c r="AX731" s="13" t="s">
        <v>24</v>
      </c>
      <c r="AY731" s="242" t="s">
        <v>185</v>
      </c>
    </row>
    <row r="732" spans="2:65" s="1" customFormat="1" ht="22.5" customHeight="1">
      <c r="B732" s="44"/>
      <c r="C732" s="257" t="s">
        <v>745</v>
      </c>
      <c r="D732" s="257" t="s">
        <v>246</v>
      </c>
      <c r="E732" s="258" t="s">
        <v>746</v>
      </c>
      <c r="F732" s="259" t="s">
        <v>747</v>
      </c>
      <c r="G732" s="260" t="s">
        <v>239</v>
      </c>
      <c r="H732" s="261">
        <v>414.63</v>
      </c>
      <c r="I732" s="262"/>
      <c r="J732" s="263">
        <f>ROUND(I732*H732,2)</f>
        <v>0</v>
      </c>
      <c r="K732" s="259" t="s">
        <v>191</v>
      </c>
      <c r="L732" s="264"/>
      <c r="M732" s="265" t="s">
        <v>35</v>
      </c>
      <c r="N732" s="266" t="s">
        <v>50</v>
      </c>
      <c r="O732" s="45"/>
      <c r="P732" s="214">
        <f>O732*H732</f>
        <v>0</v>
      </c>
      <c r="Q732" s="214">
        <v>0.13500000000000001</v>
      </c>
      <c r="R732" s="214">
        <f>Q732*H732</f>
        <v>55.975050000000003</v>
      </c>
      <c r="S732" s="214">
        <v>0</v>
      </c>
      <c r="T732" s="215">
        <f>S732*H732</f>
        <v>0</v>
      </c>
      <c r="AR732" s="26" t="s">
        <v>245</v>
      </c>
      <c r="AT732" s="26" t="s">
        <v>246</v>
      </c>
      <c r="AU732" s="26" t="s">
        <v>89</v>
      </c>
      <c r="AY732" s="26" t="s">
        <v>185</v>
      </c>
      <c r="BE732" s="216">
        <f>IF(N732="základní",J732,0)</f>
        <v>0</v>
      </c>
      <c r="BF732" s="216">
        <f>IF(N732="snížená",J732,0)</f>
        <v>0</v>
      </c>
      <c r="BG732" s="216">
        <f>IF(N732="zákl. přenesená",J732,0)</f>
        <v>0</v>
      </c>
      <c r="BH732" s="216">
        <f>IF(N732="sníž. přenesená",J732,0)</f>
        <v>0</v>
      </c>
      <c r="BI732" s="216">
        <f>IF(N732="nulová",J732,0)</f>
        <v>0</v>
      </c>
      <c r="BJ732" s="26" t="s">
        <v>24</v>
      </c>
      <c r="BK732" s="216">
        <f>ROUND(I732*H732,2)</f>
        <v>0</v>
      </c>
      <c r="BL732" s="26" t="s">
        <v>192</v>
      </c>
      <c r="BM732" s="26" t="s">
        <v>748</v>
      </c>
    </row>
    <row r="733" spans="2:65" s="13" customFormat="1" ht="13.5">
      <c r="B733" s="231"/>
      <c r="C733" s="232"/>
      <c r="D733" s="233" t="s">
        <v>196</v>
      </c>
      <c r="E733" s="232"/>
      <c r="F733" s="235" t="s">
        <v>749</v>
      </c>
      <c r="G733" s="232"/>
      <c r="H733" s="236">
        <v>414.63</v>
      </c>
      <c r="I733" s="237"/>
      <c r="J733" s="232"/>
      <c r="K733" s="232"/>
      <c r="L733" s="238"/>
      <c r="M733" s="239"/>
      <c r="N733" s="240"/>
      <c r="O733" s="240"/>
      <c r="P733" s="240"/>
      <c r="Q733" s="240"/>
      <c r="R733" s="240"/>
      <c r="S733" s="240"/>
      <c r="T733" s="241"/>
      <c r="AT733" s="242" t="s">
        <v>196</v>
      </c>
      <c r="AU733" s="242" t="s">
        <v>89</v>
      </c>
      <c r="AV733" s="13" t="s">
        <v>89</v>
      </c>
      <c r="AW733" s="13" t="s">
        <v>6</v>
      </c>
      <c r="AX733" s="13" t="s">
        <v>24</v>
      </c>
      <c r="AY733" s="242" t="s">
        <v>185</v>
      </c>
    </row>
    <row r="734" spans="2:65" s="1" customFormat="1" ht="31.5" customHeight="1">
      <c r="B734" s="44"/>
      <c r="C734" s="205" t="s">
        <v>750</v>
      </c>
      <c r="D734" s="205" t="s">
        <v>187</v>
      </c>
      <c r="E734" s="206" t="s">
        <v>751</v>
      </c>
      <c r="F734" s="207" t="s">
        <v>752</v>
      </c>
      <c r="G734" s="208" t="s">
        <v>302</v>
      </c>
      <c r="H734" s="209">
        <v>35</v>
      </c>
      <c r="I734" s="210"/>
      <c r="J734" s="211">
        <f>ROUND(I734*H734,2)</f>
        <v>0</v>
      </c>
      <c r="K734" s="207" t="s">
        <v>191</v>
      </c>
      <c r="L734" s="64"/>
      <c r="M734" s="212" t="s">
        <v>35</v>
      </c>
      <c r="N734" s="213" t="s">
        <v>50</v>
      </c>
      <c r="O734" s="45"/>
      <c r="P734" s="214">
        <f>O734*H734</f>
        <v>0</v>
      </c>
      <c r="Q734" s="214">
        <v>4.8000000000000001E-4</v>
      </c>
      <c r="R734" s="214">
        <f>Q734*H734</f>
        <v>1.6799999999999999E-2</v>
      </c>
      <c r="S734" s="214">
        <v>0</v>
      </c>
      <c r="T734" s="215">
        <f>S734*H734</f>
        <v>0</v>
      </c>
      <c r="AR734" s="26" t="s">
        <v>192</v>
      </c>
      <c r="AT734" s="26" t="s">
        <v>187</v>
      </c>
      <c r="AU734" s="26" t="s">
        <v>89</v>
      </c>
      <c r="AY734" s="26" t="s">
        <v>185</v>
      </c>
      <c r="BE734" s="216">
        <f>IF(N734="základní",J734,0)</f>
        <v>0</v>
      </c>
      <c r="BF734" s="216">
        <f>IF(N734="snížená",J734,0)</f>
        <v>0</v>
      </c>
      <c r="BG734" s="216">
        <f>IF(N734="zákl. přenesená",J734,0)</f>
        <v>0</v>
      </c>
      <c r="BH734" s="216">
        <f>IF(N734="sníž. přenesená",J734,0)</f>
        <v>0</v>
      </c>
      <c r="BI734" s="216">
        <f>IF(N734="nulová",J734,0)</f>
        <v>0</v>
      </c>
      <c r="BJ734" s="26" t="s">
        <v>24</v>
      </c>
      <c r="BK734" s="216">
        <f>ROUND(I734*H734,2)</f>
        <v>0</v>
      </c>
      <c r="BL734" s="26" t="s">
        <v>192</v>
      </c>
      <c r="BM734" s="26" t="s">
        <v>753</v>
      </c>
    </row>
    <row r="735" spans="2:65" s="1" customFormat="1" ht="121.5">
      <c r="B735" s="44"/>
      <c r="C735" s="66"/>
      <c r="D735" s="217" t="s">
        <v>194</v>
      </c>
      <c r="E735" s="66"/>
      <c r="F735" s="218" t="s">
        <v>754</v>
      </c>
      <c r="G735" s="66"/>
      <c r="H735" s="66"/>
      <c r="I735" s="175"/>
      <c r="J735" s="66"/>
      <c r="K735" s="66"/>
      <c r="L735" s="64"/>
      <c r="M735" s="219"/>
      <c r="N735" s="45"/>
      <c r="O735" s="45"/>
      <c r="P735" s="45"/>
      <c r="Q735" s="45"/>
      <c r="R735" s="45"/>
      <c r="S735" s="45"/>
      <c r="T735" s="81"/>
      <c r="AT735" s="26" t="s">
        <v>194</v>
      </c>
      <c r="AU735" s="26" t="s">
        <v>89</v>
      </c>
    </row>
    <row r="736" spans="2:65" s="12" customFormat="1" ht="13.5">
      <c r="B736" s="220"/>
      <c r="C736" s="221"/>
      <c r="D736" s="217" t="s">
        <v>196</v>
      </c>
      <c r="E736" s="222" t="s">
        <v>35</v>
      </c>
      <c r="F736" s="223" t="s">
        <v>755</v>
      </c>
      <c r="G736" s="221"/>
      <c r="H736" s="224" t="s">
        <v>35</v>
      </c>
      <c r="I736" s="225"/>
      <c r="J736" s="221"/>
      <c r="K736" s="221"/>
      <c r="L736" s="226"/>
      <c r="M736" s="227"/>
      <c r="N736" s="228"/>
      <c r="O736" s="228"/>
      <c r="P736" s="228"/>
      <c r="Q736" s="228"/>
      <c r="R736" s="228"/>
      <c r="S736" s="228"/>
      <c r="T736" s="229"/>
      <c r="AT736" s="230" t="s">
        <v>196</v>
      </c>
      <c r="AU736" s="230" t="s">
        <v>89</v>
      </c>
      <c r="AV736" s="12" t="s">
        <v>24</v>
      </c>
      <c r="AW736" s="12" t="s">
        <v>42</v>
      </c>
      <c r="AX736" s="12" t="s">
        <v>79</v>
      </c>
      <c r="AY736" s="230" t="s">
        <v>185</v>
      </c>
    </row>
    <row r="737" spans="2:65" s="13" customFormat="1" ht="13.5">
      <c r="B737" s="231"/>
      <c r="C737" s="232"/>
      <c r="D737" s="233" t="s">
        <v>196</v>
      </c>
      <c r="E737" s="234" t="s">
        <v>35</v>
      </c>
      <c r="F737" s="235" t="s">
        <v>756</v>
      </c>
      <c r="G737" s="232"/>
      <c r="H737" s="236">
        <v>35</v>
      </c>
      <c r="I737" s="237"/>
      <c r="J737" s="232"/>
      <c r="K737" s="232"/>
      <c r="L737" s="238"/>
      <c r="M737" s="239"/>
      <c r="N737" s="240"/>
      <c r="O737" s="240"/>
      <c r="P737" s="240"/>
      <c r="Q737" s="240"/>
      <c r="R737" s="240"/>
      <c r="S737" s="240"/>
      <c r="T737" s="241"/>
      <c r="AT737" s="242" t="s">
        <v>196</v>
      </c>
      <c r="AU737" s="242" t="s">
        <v>89</v>
      </c>
      <c r="AV737" s="13" t="s">
        <v>89</v>
      </c>
      <c r="AW737" s="13" t="s">
        <v>42</v>
      </c>
      <c r="AX737" s="13" t="s">
        <v>24</v>
      </c>
      <c r="AY737" s="242" t="s">
        <v>185</v>
      </c>
    </row>
    <row r="738" spans="2:65" s="1" customFormat="1" ht="22.5" customHeight="1">
      <c r="B738" s="44"/>
      <c r="C738" s="257" t="s">
        <v>757</v>
      </c>
      <c r="D738" s="257" t="s">
        <v>246</v>
      </c>
      <c r="E738" s="258" t="s">
        <v>758</v>
      </c>
      <c r="F738" s="259" t="s">
        <v>759</v>
      </c>
      <c r="G738" s="260" t="s">
        <v>302</v>
      </c>
      <c r="H738" s="261">
        <v>2</v>
      </c>
      <c r="I738" s="262"/>
      <c r="J738" s="263">
        <f>ROUND(I738*H738,2)</f>
        <v>0</v>
      </c>
      <c r="K738" s="259" t="s">
        <v>191</v>
      </c>
      <c r="L738" s="264"/>
      <c r="M738" s="265" t="s">
        <v>35</v>
      </c>
      <c r="N738" s="266" t="s">
        <v>50</v>
      </c>
      <c r="O738" s="45"/>
      <c r="P738" s="214">
        <f>O738*H738</f>
        <v>0</v>
      </c>
      <c r="Q738" s="214">
        <v>1.225E-2</v>
      </c>
      <c r="R738" s="214">
        <f>Q738*H738</f>
        <v>2.4500000000000001E-2</v>
      </c>
      <c r="S738" s="214">
        <v>0</v>
      </c>
      <c r="T738" s="215">
        <f>S738*H738</f>
        <v>0</v>
      </c>
      <c r="AR738" s="26" t="s">
        <v>245</v>
      </c>
      <c r="AT738" s="26" t="s">
        <v>246</v>
      </c>
      <c r="AU738" s="26" t="s">
        <v>89</v>
      </c>
      <c r="AY738" s="26" t="s">
        <v>185</v>
      </c>
      <c r="BE738" s="216">
        <f>IF(N738="základní",J738,0)</f>
        <v>0</v>
      </c>
      <c r="BF738" s="216">
        <f>IF(N738="snížená",J738,0)</f>
        <v>0</v>
      </c>
      <c r="BG738" s="216">
        <f>IF(N738="zákl. přenesená",J738,0)</f>
        <v>0</v>
      </c>
      <c r="BH738" s="216">
        <f>IF(N738="sníž. přenesená",J738,0)</f>
        <v>0</v>
      </c>
      <c r="BI738" s="216">
        <f>IF(N738="nulová",J738,0)</f>
        <v>0</v>
      </c>
      <c r="BJ738" s="26" t="s">
        <v>24</v>
      </c>
      <c r="BK738" s="216">
        <f>ROUND(I738*H738,2)</f>
        <v>0</v>
      </c>
      <c r="BL738" s="26" t="s">
        <v>192</v>
      </c>
      <c r="BM738" s="26" t="s">
        <v>760</v>
      </c>
    </row>
    <row r="739" spans="2:65" s="1" customFormat="1" ht="22.5" customHeight="1">
      <c r="B739" s="44"/>
      <c r="C739" s="257" t="s">
        <v>761</v>
      </c>
      <c r="D739" s="257" t="s">
        <v>246</v>
      </c>
      <c r="E739" s="258" t="s">
        <v>762</v>
      </c>
      <c r="F739" s="259" t="s">
        <v>763</v>
      </c>
      <c r="G739" s="260" t="s">
        <v>302</v>
      </c>
      <c r="H739" s="261">
        <v>7</v>
      </c>
      <c r="I739" s="262"/>
      <c r="J739" s="263">
        <f>ROUND(I739*H739,2)</f>
        <v>0</v>
      </c>
      <c r="K739" s="259" t="s">
        <v>191</v>
      </c>
      <c r="L739" s="264"/>
      <c r="M739" s="265" t="s">
        <v>35</v>
      </c>
      <c r="N739" s="266" t="s">
        <v>50</v>
      </c>
      <c r="O739" s="45"/>
      <c r="P739" s="214">
        <f>O739*H739</f>
        <v>0</v>
      </c>
      <c r="Q739" s="214">
        <v>1.489E-2</v>
      </c>
      <c r="R739" s="214">
        <f>Q739*H739</f>
        <v>0.10423</v>
      </c>
      <c r="S739" s="214">
        <v>0</v>
      </c>
      <c r="T739" s="215">
        <f>S739*H739</f>
        <v>0</v>
      </c>
      <c r="AR739" s="26" t="s">
        <v>245</v>
      </c>
      <c r="AT739" s="26" t="s">
        <v>246</v>
      </c>
      <c r="AU739" s="26" t="s">
        <v>89</v>
      </c>
      <c r="AY739" s="26" t="s">
        <v>185</v>
      </c>
      <c r="BE739" s="216">
        <f>IF(N739="základní",J739,0)</f>
        <v>0</v>
      </c>
      <c r="BF739" s="216">
        <f>IF(N739="snížená",J739,0)</f>
        <v>0</v>
      </c>
      <c r="BG739" s="216">
        <f>IF(N739="zákl. přenesená",J739,0)</f>
        <v>0</v>
      </c>
      <c r="BH739" s="216">
        <f>IF(N739="sníž. přenesená",J739,0)</f>
        <v>0</v>
      </c>
      <c r="BI739" s="216">
        <f>IF(N739="nulová",J739,0)</f>
        <v>0</v>
      </c>
      <c r="BJ739" s="26" t="s">
        <v>24</v>
      </c>
      <c r="BK739" s="216">
        <f>ROUND(I739*H739,2)</f>
        <v>0</v>
      </c>
      <c r="BL739" s="26" t="s">
        <v>192</v>
      </c>
      <c r="BM739" s="26" t="s">
        <v>764</v>
      </c>
    </row>
    <row r="740" spans="2:65" s="1" customFormat="1" ht="22.5" customHeight="1">
      <c r="B740" s="44"/>
      <c r="C740" s="257" t="s">
        <v>765</v>
      </c>
      <c r="D740" s="257" t="s">
        <v>246</v>
      </c>
      <c r="E740" s="258" t="s">
        <v>766</v>
      </c>
      <c r="F740" s="259" t="s">
        <v>767</v>
      </c>
      <c r="G740" s="260" t="s">
        <v>302</v>
      </c>
      <c r="H740" s="261">
        <v>8</v>
      </c>
      <c r="I740" s="262"/>
      <c r="J740" s="263">
        <f>ROUND(I740*H740,2)</f>
        <v>0</v>
      </c>
      <c r="K740" s="259" t="s">
        <v>191</v>
      </c>
      <c r="L740" s="264"/>
      <c r="M740" s="265" t="s">
        <v>35</v>
      </c>
      <c r="N740" s="266" t="s">
        <v>50</v>
      </c>
      <c r="O740" s="45"/>
      <c r="P740" s="214">
        <f>O740*H740</f>
        <v>0</v>
      </c>
      <c r="Q740" s="214">
        <v>1.521E-2</v>
      </c>
      <c r="R740" s="214">
        <f>Q740*H740</f>
        <v>0.12168</v>
      </c>
      <c r="S740" s="214">
        <v>0</v>
      </c>
      <c r="T740" s="215">
        <f>S740*H740</f>
        <v>0</v>
      </c>
      <c r="AR740" s="26" t="s">
        <v>245</v>
      </c>
      <c r="AT740" s="26" t="s">
        <v>246</v>
      </c>
      <c r="AU740" s="26" t="s">
        <v>89</v>
      </c>
      <c r="AY740" s="26" t="s">
        <v>185</v>
      </c>
      <c r="BE740" s="216">
        <f>IF(N740="základní",J740,0)</f>
        <v>0</v>
      </c>
      <c r="BF740" s="216">
        <f>IF(N740="snížená",J740,0)</f>
        <v>0</v>
      </c>
      <c r="BG740" s="216">
        <f>IF(N740="zákl. přenesená",J740,0)</f>
        <v>0</v>
      </c>
      <c r="BH740" s="216">
        <f>IF(N740="sníž. přenesená",J740,0)</f>
        <v>0</v>
      </c>
      <c r="BI740" s="216">
        <f>IF(N740="nulová",J740,0)</f>
        <v>0</v>
      </c>
      <c r="BJ740" s="26" t="s">
        <v>24</v>
      </c>
      <c r="BK740" s="216">
        <f>ROUND(I740*H740,2)</f>
        <v>0</v>
      </c>
      <c r="BL740" s="26" t="s">
        <v>192</v>
      </c>
      <c r="BM740" s="26" t="s">
        <v>768</v>
      </c>
    </row>
    <row r="741" spans="2:65" s="1" customFormat="1" ht="22.5" customHeight="1">
      <c r="B741" s="44"/>
      <c r="C741" s="257" t="s">
        <v>769</v>
      </c>
      <c r="D741" s="257" t="s">
        <v>246</v>
      </c>
      <c r="E741" s="258" t="s">
        <v>770</v>
      </c>
      <c r="F741" s="259" t="s">
        <v>771</v>
      </c>
      <c r="G741" s="260" t="s">
        <v>302</v>
      </c>
      <c r="H741" s="261">
        <v>16</v>
      </c>
      <c r="I741" s="262"/>
      <c r="J741" s="263">
        <f>ROUND(I741*H741,2)</f>
        <v>0</v>
      </c>
      <c r="K741" s="259" t="s">
        <v>191</v>
      </c>
      <c r="L741" s="264"/>
      <c r="M741" s="265" t="s">
        <v>35</v>
      </c>
      <c r="N741" s="266" t="s">
        <v>50</v>
      </c>
      <c r="O741" s="45"/>
      <c r="P741" s="214">
        <f>O741*H741</f>
        <v>0</v>
      </c>
      <c r="Q741" s="214">
        <v>1.553E-2</v>
      </c>
      <c r="R741" s="214">
        <f>Q741*H741</f>
        <v>0.24848000000000001</v>
      </c>
      <c r="S741" s="214">
        <v>0</v>
      </c>
      <c r="T741" s="215">
        <f>S741*H741</f>
        <v>0</v>
      </c>
      <c r="AR741" s="26" t="s">
        <v>245</v>
      </c>
      <c r="AT741" s="26" t="s">
        <v>246</v>
      </c>
      <c r="AU741" s="26" t="s">
        <v>89</v>
      </c>
      <c r="AY741" s="26" t="s">
        <v>185</v>
      </c>
      <c r="BE741" s="216">
        <f>IF(N741="základní",J741,0)</f>
        <v>0</v>
      </c>
      <c r="BF741" s="216">
        <f>IF(N741="snížená",J741,0)</f>
        <v>0</v>
      </c>
      <c r="BG741" s="216">
        <f>IF(N741="zákl. přenesená",J741,0)</f>
        <v>0</v>
      </c>
      <c r="BH741" s="216">
        <f>IF(N741="sníž. přenesená",J741,0)</f>
        <v>0</v>
      </c>
      <c r="BI741" s="216">
        <f>IF(N741="nulová",J741,0)</f>
        <v>0</v>
      </c>
      <c r="BJ741" s="26" t="s">
        <v>24</v>
      </c>
      <c r="BK741" s="216">
        <f>ROUND(I741*H741,2)</f>
        <v>0</v>
      </c>
      <c r="BL741" s="26" t="s">
        <v>192</v>
      </c>
      <c r="BM741" s="26" t="s">
        <v>772</v>
      </c>
    </row>
    <row r="742" spans="2:65" s="1" customFormat="1" ht="31.5" customHeight="1">
      <c r="B742" s="44"/>
      <c r="C742" s="205" t="s">
        <v>773</v>
      </c>
      <c r="D742" s="205" t="s">
        <v>187</v>
      </c>
      <c r="E742" s="206" t="s">
        <v>774</v>
      </c>
      <c r="F742" s="207" t="s">
        <v>775</v>
      </c>
      <c r="G742" s="208" t="s">
        <v>302</v>
      </c>
      <c r="H742" s="209">
        <v>2</v>
      </c>
      <c r="I742" s="210"/>
      <c r="J742" s="211">
        <f>ROUND(I742*H742,2)</f>
        <v>0</v>
      </c>
      <c r="K742" s="207" t="s">
        <v>191</v>
      </c>
      <c r="L742" s="64"/>
      <c r="M742" s="212" t="s">
        <v>35</v>
      </c>
      <c r="N742" s="213" t="s">
        <v>50</v>
      </c>
      <c r="O742" s="45"/>
      <c r="P742" s="214">
        <f>O742*H742</f>
        <v>0</v>
      </c>
      <c r="Q742" s="214">
        <v>9.6000000000000002E-4</v>
      </c>
      <c r="R742" s="214">
        <f>Q742*H742</f>
        <v>1.92E-3</v>
      </c>
      <c r="S742" s="214">
        <v>0</v>
      </c>
      <c r="T742" s="215">
        <f>S742*H742</f>
        <v>0</v>
      </c>
      <c r="AR742" s="26" t="s">
        <v>192</v>
      </c>
      <c r="AT742" s="26" t="s">
        <v>187</v>
      </c>
      <c r="AU742" s="26" t="s">
        <v>89</v>
      </c>
      <c r="AY742" s="26" t="s">
        <v>185</v>
      </c>
      <c r="BE742" s="216">
        <f>IF(N742="základní",J742,0)</f>
        <v>0</v>
      </c>
      <c r="BF742" s="216">
        <f>IF(N742="snížená",J742,0)</f>
        <v>0</v>
      </c>
      <c r="BG742" s="216">
        <f>IF(N742="zákl. přenesená",J742,0)</f>
        <v>0</v>
      </c>
      <c r="BH742" s="216">
        <f>IF(N742="sníž. přenesená",J742,0)</f>
        <v>0</v>
      </c>
      <c r="BI742" s="216">
        <f>IF(N742="nulová",J742,0)</f>
        <v>0</v>
      </c>
      <c r="BJ742" s="26" t="s">
        <v>24</v>
      </c>
      <c r="BK742" s="216">
        <f>ROUND(I742*H742,2)</f>
        <v>0</v>
      </c>
      <c r="BL742" s="26" t="s">
        <v>192</v>
      </c>
      <c r="BM742" s="26" t="s">
        <v>776</v>
      </c>
    </row>
    <row r="743" spans="2:65" s="1" customFormat="1" ht="121.5">
      <c r="B743" s="44"/>
      <c r="C743" s="66"/>
      <c r="D743" s="217" t="s">
        <v>194</v>
      </c>
      <c r="E743" s="66"/>
      <c r="F743" s="218" t="s">
        <v>754</v>
      </c>
      <c r="G743" s="66"/>
      <c r="H743" s="66"/>
      <c r="I743" s="175"/>
      <c r="J743" s="66"/>
      <c r="K743" s="66"/>
      <c r="L743" s="64"/>
      <c r="M743" s="219"/>
      <c r="N743" s="45"/>
      <c r="O743" s="45"/>
      <c r="P743" s="45"/>
      <c r="Q743" s="45"/>
      <c r="R743" s="45"/>
      <c r="S743" s="45"/>
      <c r="T743" s="81"/>
      <c r="AT743" s="26" t="s">
        <v>194</v>
      </c>
      <c r="AU743" s="26" t="s">
        <v>89</v>
      </c>
    </row>
    <row r="744" spans="2:65" s="13" customFormat="1" ht="13.5">
      <c r="B744" s="231"/>
      <c r="C744" s="232"/>
      <c r="D744" s="233" t="s">
        <v>196</v>
      </c>
      <c r="E744" s="234" t="s">
        <v>35</v>
      </c>
      <c r="F744" s="235" t="s">
        <v>777</v>
      </c>
      <c r="G744" s="232"/>
      <c r="H744" s="236">
        <v>2</v>
      </c>
      <c r="I744" s="237"/>
      <c r="J744" s="232"/>
      <c r="K744" s="232"/>
      <c r="L744" s="238"/>
      <c r="M744" s="239"/>
      <c r="N744" s="240"/>
      <c r="O744" s="240"/>
      <c r="P744" s="240"/>
      <c r="Q744" s="240"/>
      <c r="R744" s="240"/>
      <c r="S744" s="240"/>
      <c r="T744" s="241"/>
      <c r="AT744" s="242" t="s">
        <v>196</v>
      </c>
      <c r="AU744" s="242" t="s">
        <v>89</v>
      </c>
      <c r="AV744" s="13" t="s">
        <v>89</v>
      </c>
      <c r="AW744" s="13" t="s">
        <v>42</v>
      </c>
      <c r="AX744" s="13" t="s">
        <v>24</v>
      </c>
      <c r="AY744" s="242" t="s">
        <v>185</v>
      </c>
    </row>
    <row r="745" spans="2:65" s="1" customFormat="1" ht="22.5" customHeight="1">
      <c r="B745" s="44"/>
      <c r="C745" s="257" t="s">
        <v>778</v>
      </c>
      <c r="D745" s="257" t="s">
        <v>246</v>
      </c>
      <c r="E745" s="258" t="s">
        <v>779</v>
      </c>
      <c r="F745" s="259" t="s">
        <v>780</v>
      </c>
      <c r="G745" s="260" t="s">
        <v>302</v>
      </c>
      <c r="H745" s="261">
        <v>2</v>
      </c>
      <c r="I745" s="262"/>
      <c r="J745" s="263">
        <f>ROUND(I745*H745,2)</f>
        <v>0</v>
      </c>
      <c r="K745" s="259" t="s">
        <v>35</v>
      </c>
      <c r="L745" s="264"/>
      <c r="M745" s="265" t="s">
        <v>35</v>
      </c>
      <c r="N745" s="266" t="s">
        <v>50</v>
      </c>
      <c r="O745" s="45"/>
      <c r="P745" s="214">
        <f>O745*H745</f>
        <v>0</v>
      </c>
      <c r="Q745" s="214">
        <v>1.95E-2</v>
      </c>
      <c r="R745" s="214">
        <f>Q745*H745</f>
        <v>3.9E-2</v>
      </c>
      <c r="S745" s="214">
        <v>0</v>
      </c>
      <c r="T745" s="215">
        <f>S745*H745</f>
        <v>0</v>
      </c>
      <c r="AR745" s="26" t="s">
        <v>245</v>
      </c>
      <c r="AT745" s="26" t="s">
        <v>246</v>
      </c>
      <c r="AU745" s="26" t="s">
        <v>89</v>
      </c>
      <c r="AY745" s="26" t="s">
        <v>185</v>
      </c>
      <c r="BE745" s="216">
        <f>IF(N745="základní",J745,0)</f>
        <v>0</v>
      </c>
      <c r="BF745" s="216">
        <f>IF(N745="snížená",J745,0)</f>
        <v>0</v>
      </c>
      <c r="BG745" s="216">
        <f>IF(N745="zákl. přenesená",J745,0)</f>
        <v>0</v>
      </c>
      <c r="BH745" s="216">
        <f>IF(N745="sníž. přenesená",J745,0)</f>
        <v>0</v>
      </c>
      <c r="BI745" s="216">
        <f>IF(N745="nulová",J745,0)</f>
        <v>0</v>
      </c>
      <c r="BJ745" s="26" t="s">
        <v>24</v>
      </c>
      <c r="BK745" s="216">
        <f>ROUND(I745*H745,2)</f>
        <v>0</v>
      </c>
      <c r="BL745" s="26" t="s">
        <v>192</v>
      </c>
      <c r="BM745" s="26" t="s">
        <v>781</v>
      </c>
    </row>
    <row r="746" spans="2:65" s="1" customFormat="1" ht="31.5" customHeight="1">
      <c r="B746" s="44"/>
      <c r="C746" s="205" t="s">
        <v>782</v>
      </c>
      <c r="D746" s="205" t="s">
        <v>187</v>
      </c>
      <c r="E746" s="206" t="s">
        <v>783</v>
      </c>
      <c r="F746" s="207" t="s">
        <v>784</v>
      </c>
      <c r="G746" s="208" t="s">
        <v>302</v>
      </c>
      <c r="H746" s="209">
        <v>2</v>
      </c>
      <c r="I746" s="210"/>
      <c r="J746" s="211">
        <f>ROUND(I746*H746,2)</f>
        <v>0</v>
      </c>
      <c r="K746" s="207" t="s">
        <v>191</v>
      </c>
      <c r="L746" s="64"/>
      <c r="M746" s="212" t="s">
        <v>35</v>
      </c>
      <c r="N746" s="213" t="s">
        <v>50</v>
      </c>
      <c r="O746" s="45"/>
      <c r="P746" s="214">
        <f>O746*H746</f>
        <v>0</v>
      </c>
      <c r="Q746" s="214">
        <v>0.54769076000000005</v>
      </c>
      <c r="R746" s="214">
        <f>Q746*H746</f>
        <v>1.0953815200000001</v>
      </c>
      <c r="S746" s="214">
        <v>0</v>
      </c>
      <c r="T746" s="215">
        <f>S746*H746</f>
        <v>0</v>
      </c>
      <c r="AR746" s="26" t="s">
        <v>192</v>
      </c>
      <c r="AT746" s="26" t="s">
        <v>187</v>
      </c>
      <c r="AU746" s="26" t="s">
        <v>89</v>
      </c>
      <c r="AY746" s="26" t="s">
        <v>185</v>
      </c>
      <c r="BE746" s="216">
        <f>IF(N746="základní",J746,0)</f>
        <v>0</v>
      </c>
      <c r="BF746" s="216">
        <f>IF(N746="snížená",J746,0)</f>
        <v>0</v>
      </c>
      <c r="BG746" s="216">
        <f>IF(N746="zákl. přenesená",J746,0)</f>
        <v>0</v>
      </c>
      <c r="BH746" s="216">
        <f>IF(N746="sníž. přenesená",J746,0)</f>
        <v>0</v>
      </c>
      <c r="BI746" s="216">
        <f>IF(N746="nulová",J746,0)</f>
        <v>0</v>
      </c>
      <c r="BJ746" s="26" t="s">
        <v>24</v>
      </c>
      <c r="BK746" s="216">
        <f>ROUND(I746*H746,2)</f>
        <v>0</v>
      </c>
      <c r="BL746" s="26" t="s">
        <v>192</v>
      </c>
      <c r="BM746" s="26" t="s">
        <v>785</v>
      </c>
    </row>
    <row r="747" spans="2:65" s="1" customFormat="1" ht="108">
      <c r="B747" s="44"/>
      <c r="C747" s="66"/>
      <c r="D747" s="217" t="s">
        <v>194</v>
      </c>
      <c r="E747" s="66"/>
      <c r="F747" s="218" t="s">
        <v>786</v>
      </c>
      <c r="G747" s="66"/>
      <c r="H747" s="66"/>
      <c r="I747" s="175"/>
      <c r="J747" s="66"/>
      <c r="K747" s="66"/>
      <c r="L747" s="64"/>
      <c r="M747" s="219"/>
      <c r="N747" s="45"/>
      <c r="O747" s="45"/>
      <c r="P747" s="45"/>
      <c r="Q747" s="45"/>
      <c r="R747" s="45"/>
      <c r="S747" s="45"/>
      <c r="T747" s="81"/>
      <c r="AT747" s="26" t="s">
        <v>194</v>
      </c>
      <c r="AU747" s="26" t="s">
        <v>89</v>
      </c>
    </row>
    <row r="748" spans="2:65" s="13" customFormat="1" ht="13.5">
      <c r="B748" s="231"/>
      <c r="C748" s="232"/>
      <c r="D748" s="233" t="s">
        <v>196</v>
      </c>
      <c r="E748" s="234" t="s">
        <v>35</v>
      </c>
      <c r="F748" s="235" t="s">
        <v>777</v>
      </c>
      <c r="G748" s="232"/>
      <c r="H748" s="236">
        <v>2</v>
      </c>
      <c r="I748" s="237"/>
      <c r="J748" s="232"/>
      <c r="K748" s="232"/>
      <c r="L748" s="238"/>
      <c r="M748" s="239"/>
      <c r="N748" s="240"/>
      <c r="O748" s="240"/>
      <c r="P748" s="240"/>
      <c r="Q748" s="240"/>
      <c r="R748" s="240"/>
      <c r="S748" s="240"/>
      <c r="T748" s="241"/>
      <c r="AT748" s="242" t="s">
        <v>196</v>
      </c>
      <c r="AU748" s="242" t="s">
        <v>89</v>
      </c>
      <c r="AV748" s="13" t="s">
        <v>89</v>
      </c>
      <c r="AW748" s="13" t="s">
        <v>42</v>
      </c>
      <c r="AX748" s="13" t="s">
        <v>24</v>
      </c>
      <c r="AY748" s="242" t="s">
        <v>185</v>
      </c>
    </row>
    <row r="749" spans="2:65" s="1" customFormat="1" ht="22.5" customHeight="1">
      <c r="B749" s="44"/>
      <c r="C749" s="257" t="s">
        <v>787</v>
      </c>
      <c r="D749" s="257" t="s">
        <v>246</v>
      </c>
      <c r="E749" s="258" t="s">
        <v>788</v>
      </c>
      <c r="F749" s="259" t="s">
        <v>789</v>
      </c>
      <c r="G749" s="260" t="s">
        <v>302</v>
      </c>
      <c r="H749" s="261">
        <v>1</v>
      </c>
      <c r="I749" s="262"/>
      <c r="J749" s="263">
        <f>ROUND(I749*H749,2)</f>
        <v>0</v>
      </c>
      <c r="K749" s="259" t="s">
        <v>191</v>
      </c>
      <c r="L749" s="264"/>
      <c r="M749" s="265" t="s">
        <v>35</v>
      </c>
      <c r="N749" s="266" t="s">
        <v>50</v>
      </c>
      <c r="O749" s="45"/>
      <c r="P749" s="214">
        <f>O749*H749</f>
        <v>0</v>
      </c>
      <c r="Q749" s="214">
        <v>2.8469999999999999E-2</v>
      </c>
      <c r="R749" s="214">
        <f>Q749*H749</f>
        <v>2.8469999999999999E-2</v>
      </c>
      <c r="S749" s="214">
        <v>0</v>
      </c>
      <c r="T749" s="215">
        <f>S749*H749</f>
        <v>0</v>
      </c>
      <c r="AR749" s="26" t="s">
        <v>245</v>
      </c>
      <c r="AT749" s="26" t="s">
        <v>246</v>
      </c>
      <c r="AU749" s="26" t="s">
        <v>89</v>
      </c>
      <c r="AY749" s="26" t="s">
        <v>185</v>
      </c>
      <c r="BE749" s="216">
        <f>IF(N749="základní",J749,0)</f>
        <v>0</v>
      </c>
      <c r="BF749" s="216">
        <f>IF(N749="snížená",J749,0)</f>
        <v>0</v>
      </c>
      <c r="BG749" s="216">
        <f>IF(N749="zákl. přenesená",J749,0)</f>
        <v>0</v>
      </c>
      <c r="BH749" s="216">
        <f>IF(N749="sníž. přenesená",J749,0)</f>
        <v>0</v>
      </c>
      <c r="BI749" s="216">
        <f>IF(N749="nulová",J749,0)</f>
        <v>0</v>
      </c>
      <c r="BJ749" s="26" t="s">
        <v>24</v>
      </c>
      <c r="BK749" s="216">
        <f>ROUND(I749*H749,2)</f>
        <v>0</v>
      </c>
      <c r="BL749" s="26" t="s">
        <v>192</v>
      </c>
      <c r="BM749" s="26" t="s">
        <v>790</v>
      </c>
    </row>
    <row r="750" spans="2:65" s="1" customFormat="1" ht="31.5" customHeight="1">
      <c r="B750" s="44"/>
      <c r="C750" s="257" t="s">
        <v>791</v>
      </c>
      <c r="D750" s="257" t="s">
        <v>246</v>
      </c>
      <c r="E750" s="258" t="s">
        <v>792</v>
      </c>
      <c r="F750" s="259" t="s">
        <v>793</v>
      </c>
      <c r="G750" s="260" t="s">
        <v>302</v>
      </c>
      <c r="H750" s="261">
        <v>1</v>
      </c>
      <c r="I750" s="262"/>
      <c r="J750" s="263">
        <f>ROUND(I750*H750,2)</f>
        <v>0</v>
      </c>
      <c r="K750" s="259" t="s">
        <v>35</v>
      </c>
      <c r="L750" s="264"/>
      <c r="M750" s="265" t="s">
        <v>35</v>
      </c>
      <c r="N750" s="266" t="s">
        <v>50</v>
      </c>
      <c r="O750" s="45"/>
      <c r="P750" s="214">
        <f>O750*H750</f>
        <v>0</v>
      </c>
      <c r="Q750" s="214">
        <v>2.8469999999999999E-2</v>
      </c>
      <c r="R750" s="214">
        <f>Q750*H750</f>
        <v>2.8469999999999999E-2</v>
      </c>
      <c r="S750" s="214">
        <v>0</v>
      </c>
      <c r="T750" s="215">
        <f>S750*H750</f>
        <v>0</v>
      </c>
      <c r="AR750" s="26" t="s">
        <v>245</v>
      </c>
      <c r="AT750" s="26" t="s">
        <v>246</v>
      </c>
      <c r="AU750" s="26" t="s">
        <v>89</v>
      </c>
      <c r="AY750" s="26" t="s">
        <v>185</v>
      </c>
      <c r="BE750" s="216">
        <f>IF(N750="základní",J750,0)</f>
        <v>0</v>
      </c>
      <c r="BF750" s="216">
        <f>IF(N750="snížená",J750,0)</f>
        <v>0</v>
      </c>
      <c r="BG750" s="216">
        <f>IF(N750="zákl. přenesená",J750,0)</f>
        <v>0</v>
      </c>
      <c r="BH750" s="216">
        <f>IF(N750="sníž. přenesená",J750,0)</f>
        <v>0</v>
      </c>
      <c r="BI750" s="216">
        <f>IF(N750="nulová",J750,0)</f>
        <v>0</v>
      </c>
      <c r="BJ750" s="26" t="s">
        <v>24</v>
      </c>
      <c r="BK750" s="216">
        <f>ROUND(I750*H750,2)</f>
        <v>0</v>
      </c>
      <c r="BL750" s="26" t="s">
        <v>192</v>
      </c>
      <c r="BM750" s="26" t="s">
        <v>794</v>
      </c>
    </row>
    <row r="751" spans="2:65" s="11" customFormat="1" ht="29.85" customHeight="1">
      <c r="B751" s="188"/>
      <c r="C751" s="189"/>
      <c r="D751" s="202" t="s">
        <v>78</v>
      </c>
      <c r="E751" s="203" t="s">
        <v>253</v>
      </c>
      <c r="F751" s="203" t="s">
        <v>795</v>
      </c>
      <c r="G751" s="189"/>
      <c r="H751" s="189"/>
      <c r="I751" s="192"/>
      <c r="J751" s="204">
        <f>BK751</f>
        <v>0</v>
      </c>
      <c r="K751" s="189"/>
      <c r="L751" s="194"/>
      <c r="M751" s="195"/>
      <c r="N751" s="196"/>
      <c r="O751" s="196"/>
      <c r="P751" s="197">
        <f>P752+SUM(P753:P1074)</f>
        <v>0</v>
      </c>
      <c r="Q751" s="196"/>
      <c r="R751" s="197">
        <f>R752+SUM(R753:R1074)</f>
        <v>8.6630645909999995</v>
      </c>
      <c r="S751" s="196"/>
      <c r="T751" s="198">
        <f>T752+SUM(T753:T1074)</f>
        <v>673.25305000000003</v>
      </c>
      <c r="AR751" s="199" t="s">
        <v>24</v>
      </c>
      <c r="AT751" s="200" t="s">
        <v>78</v>
      </c>
      <c r="AU751" s="200" t="s">
        <v>24</v>
      </c>
      <c r="AY751" s="199" t="s">
        <v>185</v>
      </c>
      <c r="BK751" s="201">
        <f>BK752+SUM(BK753:BK1074)</f>
        <v>0</v>
      </c>
    </row>
    <row r="752" spans="2:65" s="1" customFormat="1" ht="44.25" customHeight="1">
      <c r="B752" s="44"/>
      <c r="C752" s="205" t="s">
        <v>796</v>
      </c>
      <c r="D752" s="205" t="s">
        <v>187</v>
      </c>
      <c r="E752" s="206" t="s">
        <v>797</v>
      </c>
      <c r="F752" s="207" t="s">
        <v>798</v>
      </c>
      <c r="G752" s="208" t="s">
        <v>190</v>
      </c>
      <c r="H752" s="209">
        <v>31.3</v>
      </c>
      <c r="I752" s="210"/>
      <c r="J752" s="211">
        <f>ROUND(I752*H752,2)</f>
        <v>0</v>
      </c>
      <c r="K752" s="207" t="s">
        <v>191</v>
      </c>
      <c r="L752" s="64"/>
      <c r="M752" s="212" t="s">
        <v>35</v>
      </c>
      <c r="N752" s="213" t="s">
        <v>50</v>
      </c>
      <c r="O752" s="45"/>
      <c r="P752" s="214">
        <f>O752*H752</f>
        <v>0</v>
      </c>
      <c r="Q752" s="214">
        <v>0.20218871999999999</v>
      </c>
      <c r="R752" s="214">
        <f>Q752*H752</f>
        <v>6.3285069360000001</v>
      </c>
      <c r="S752" s="214">
        <v>0</v>
      </c>
      <c r="T752" s="215">
        <f>S752*H752</f>
        <v>0</v>
      </c>
      <c r="AR752" s="26" t="s">
        <v>192</v>
      </c>
      <c r="AT752" s="26" t="s">
        <v>187</v>
      </c>
      <c r="AU752" s="26" t="s">
        <v>89</v>
      </c>
      <c r="AY752" s="26" t="s">
        <v>185</v>
      </c>
      <c r="BE752" s="216">
        <f>IF(N752="základní",J752,0)</f>
        <v>0</v>
      </c>
      <c r="BF752" s="216">
        <f>IF(N752="snížená",J752,0)</f>
        <v>0</v>
      </c>
      <c r="BG752" s="216">
        <f>IF(N752="zákl. přenesená",J752,0)</f>
        <v>0</v>
      </c>
      <c r="BH752" s="216">
        <f>IF(N752="sníž. přenesená",J752,0)</f>
        <v>0</v>
      </c>
      <c r="BI752" s="216">
        <f>IF(N752="nulová",J752,0)</f>
        <v>0</v>
      </c>
      <c r="BJ752" s="26" t="s">
        <v>24</v>
      </c>
      <c r="BK752" s="216">
        <f>ROUND(I752*H752,2)</f>
        <v>0</v>
      </c>
      <c r="BL752" s="26" t="s">
        <v>192</v>
      </c>
      <c r="BM752" s="26" t="s">
        <v>799</v>
      </c>
    </row>
    <row r="753" spans="2:65" s="1" customFormat="1" ht="94.5">
      <c r="B753" s="44"/>
      <c r="C753" s="66"/>
      <c r="D753" s="217" t="s">
        <v>194</v>
      </c>
      <c r="E753" s="66"/>
      <c r="F753" s="218" t="s">
        <v>800</v>
      </c>
      <c r="G753" s="66"/>
      <c r="H753" s="66"/>
      <c r="I753" s="175"/>
      <c r="J753" s="66"/>
      <c r="K753" s="66"/>
      <c r="L753" s="64"/>
      <c r="M753" s="219"/>
      <c r="N753" s="45"/>
      <c r="O753" s="45"/>
      <c r="P753" s="45"/>
      <c r="Q753" s="45"/>
      <c r="R753" s="45"/>
      <c r="S753" s="45"/>
      <c r="T753" s="81"/>
      <c r="AT753" s="26" t="s">
        <v>194</v>
      </c>
      <c r="AU753" s="26" t="s">
        <v>89</v>
      </c>
    </row>
    <row r="754" spans="2:65" s="12" customFormat="1" ht="13.5">
      <c r="B754" s="220"/>
      <c r="C754" s="221"/>
      <c r="D754" s="217" t="s">
        <v>196</v>
      </c>
      <c r="E754" s="222" t="s">
        <v>35</v>
      </c>
      <c r="F754" s="223" t="s">
        <v>801</v>
      </c>
      <c r="G754" s="221"/>
      <c r="H754" s="224" t="s">
        <v>35</v>
      </c>
      <c r="I754" s="225"/>
      <c r="J754" s="221"/>
      <c r="K754" s="221"/>
      <c r="L754" s="226"/>
      <c r="M754" s="227"/>
      <c r="N754" s="228"/>
      <c r="O754" s="228"/>
      <c r="P754" s="228"/>
      <c r="Q754" s="228"/>
      <c r="R754" s="228"/>
      <c r="S754" s="228"/>
      <c r="T754" s="229"/>
      <c r="AT754" s="230" t="s">
        <v>196</v>
      </c>
      <c r="AU754" s="230" t="s">
        <v>89</v>
      </c>
      <c r="AV754" s="12" t="s">
        <v>24</v>
      </c>
      <c r="AW754" s="12" t="s">
        <v>42</v>
      </c>
      <c r="AX754" s="12" t="s">
        <v>79</v>
      </c>
      <c r="AY754" s="230" t="s">
        <v>185</v>
      </c>
    </row>
    <row r="755" spans="2:65" s="13" customFormat="1" ht="13.5">
      <c r="B755" s="231"/>
      <c r="C755" s="232"/>
      <c r="D755" s="233" t="s">
        <v>196</v>
      </c>
      <c r="E755" s="234" t="s">
        <v>35</v>
      </c>
      <c r="F755" s="235" t="s">
        <v>198</v>
      </c>
      <c r="G755" s="232"/>
      <c r="H755" s="236">
        <v>31.3</v>
      </c>
      <c r="I755" s="237"/>
      <c r="J755" s="232"/>
      <c r="K755" s="232"/>
      <c r="L755" s="238"/>
      <c r="M755" s="239"/>
      <c r="N755" s="240"/>
      <c r="O755" s="240"/>
      <c r="P755" s="240"/>
      <c r="Q755" s="240"/>
      <c r="R755" s="240"/>
      <c r="S755" s="240"/>
      <c r="T755" s="241"/>
      <c r="AT755" s="242" t="s">
        <v>196</v>
      </c>
      <c r="AU755" s="242" t="s">
        <v>89</v>
      </c>
      <c r="AV755" s="13" t="s">
        <v>89</v>
      </c>
      <c r="AW755" s="13" t="s">
        <v>42</v>
      </c>
      <c r="AX755" s="13" t="s">
        <v>24</v>
      </c>
      <c r="AY755" s="242" t="s">
        <v>185</v>
      </c>
    </row>
    <row r="756" spans="2:65" s="1" customFormat="1" ht="22.5" customHeight="1">
      <c r="B756" s="44"/>
      <c r="C756" s="257" t="s">
        <v>802</v>
      </c>
      <c r="D756" s="257" t="s">
        <v>246</v>
      </c>
      <c r="E756" s="258" t="s">
        <v>803</v>
      </c>
      <c r="F756" s="259" t="s">
        <v>804</v>
      </c>
      <c r="G756" s="260" t="s">
        <v>302</v>
      </c>
      <c r="H756" s="261">
        <v>31.925999999999998</v>
      </c>
      <c r="I756" s="262"/>
      <c r="J756" s="263">
        <f>ROUND(I756*H756,2)</f>
        <v>0</v>
      </c>
      <c r="K756" s="259" t="s">
        <v>191</v>
      </c>
      <c r="L756" s="264"/>
      <c r="M756" s="265" t="s">
        <v>35</v>
      </c>
      <c r="N756" s="266" t="s">
        <v>50</v>
      </c>
      <c r="O756" s="45"/>
      <c r="P756" s="214">
        <f>O756*H756</f>
        <v>0</v>
      </c>
      <c r="Q756" s="214">
        <v>6.4000000000000001E-2</v>
      </c>
      <c r="R756" s="214">
        <f>Q756*H756</f>
        <v>2.0432639999999997</v>
      </c>
      <c r="S756" s="214">
        <v>0</v>
      </c>
      <c r="T756" s="215">
        <f>S756*H756</f>
        <v>0</v>
      </c>
      <c r="AR756" s="26" t="s">
        <v>245</v>
      </c>
      <c r="AT756" s="26" t="s">
        <v>246</v>
      </c>
      <c r="AU756" s="26" t="s">
        <v>89</v>
      </c>
      <c r="AY756" s="26" t="s">
        <v>185</v>
      </c>
      <c r="BE756" s="216">
        <f>IF(N756="základní",J756,0)</f>
        <v>0</v>
      </c>
      <c r="BF756" s="216">
        <f>IF(N756="snížená",J756,0)</f>
        <v>0</v>
      </c>
      <c r="BG756" s="216">
        <f>IF(N756="zákl. přenesená",J756,0)</f>
        <v>0</v>
      </c>
      <c r="BH756" s="216">
        <f>IF(N756="sníž. přenesená",J756,0)</f>
        <v>0</v>
      </c>
      <c r="BI756" s="216">
        <f>IF(N756="nulová",J756,0)</f>
        <v>0</v>
      </c>
      <c r="BJ756" s="26" t="s">
        <v>24</v>
      </c>
      <c r="BK756" s="216">
        <f>ROUND(I756*H756,2)</f>
        <v>0</v>
      </c>
      <c r="BL756" s="26" t="s">
        <v>192</v>
      </c>
      <c r="BM756" s="26" t="s">
        <v>805</v>
      </c>
    </row>
    <row r="757" spans="2:65" s="13" customFormat="1" ht="13.5">
      <c r="B757" s="231"/>
      <c r="C757" s="232"/>
      <c r="D757" s="233" t="s">
        <v>196</v>
      </c>
      <c r="E757" s="232"/>
      <c r="F757" s="235" t="s">
        <v>806</v>
      </c>
      <c r="G757" s="232"/>
      <c r="H757" s="236">
        <v>31.925999999999998</v>
      </c>
      <c r="I757" s="237"/>
      <c r="J757" s="232"/>
      <c r="K757" s="232"/>
      <c r="L757" s="238"/>
      <c r="M757" s="239"/>
      <c r="N757" s="240"/>
      <c r="O757" s="240"/>
      <c r="P757" s="240"/>
      <c r="Q757" s="240"/>
      <c r="R757" s="240"/>
      <c r="S757" s="240"/>
      <c r="T757" s="241"/>
      <c r="AT757" s="242" t="s">
        <v>196</v>
      </c>
      <c r="AU757" s="242" t="s">
        <v>89</v>
      </c>
      <c r="AV757" s="13" t="s">
        <v>89</v>
      </c>
      <c r="AW757" s="13" t="s">
        <v>6</v>
      </c>
      <c r="AX757" s="13" t="s">
        <v>24</v>
      </c>
      <c r="AY757" s="242" t="s">
        <v>185</v>
      </c>
    </row>
    <row r="758" spans="2:65" s="1" customFormat="1" ht="22.5" customHeight="1">
      <c r="B758" s="44"/>
      <c r="C758" s="205" t="s">
        <v>807</v>
      </c>
      <c r="D758" s="205" t="s">
        <v>187</v>
      </c>
      <c r="E758" s="206" t="s">
        <v>808</v>
      </c>
      <c r="F758" s="207" t="s">
        <v>809</v>
      </c>
      <c r="G758" s="208" t="s">
        <v>190</v>
      </c>
      <c r="H758" s="209">
        <v>65.3</v>
      </c>
      <c r="I758" s="210"/>
      <c r="J758" s="211">
        <f>ROUND(I758*H758,2)</f>
        <v>0</v>
      </c>
      <c r="K758" s="207" t="s">
        <v>191</v>
      </c>
      <c r="L758" s="64"/>
      <c r="M758" s="212" t="s">
        <v>35</v>
      </c>
      <c r="N758" s="213" t="s">
        <v>50</v>
      </c>
      <c r="O758" s="45"/>
      <c r="P758" s="214">
        <f>O758*H758</f>
        <v>0</v>
      </c>
      <c r="Q758" s="214">
        <v>2.6250000000000001E-5</v>
      </c>
      <c r="R758" s="214">
        <f>Q758*H758</f>
        <v>1.7141249999999999E-3</v>
      </c>
      <c r="S758" s="214">
        <v>0</v>
      </c>
      <c r="T758" s="215">
        <f>S758*H758</f>
        <v>0</v>
      </c>
      <c r="AR758" s="26" t="s">
        <v>192</v>
      </c>
      <c r="AT758" s="26" t="s">
        <v>187</v>
      </c>
      <c r="AU758" s="26" t="s">
        <v>89</v>
      </c>
      <c r="AY758" s="26" t="s">
        <v>185</v>
      </c>
      <c r="BE758" s="216">
        <f>IF(N758="základní",J758,0)</f>
        <v>0</v>
      </c>
      <c r="BF758" s="216">
        <f>IF(N758="snížená",J758,0)</f>
        <v>0</v>
      </c>
      <c r="BG758" s="216">
        <f>IF(N758="zákl. přenesená",J758,0)</f>
        <v>0</v>
      </c>
      <c r="BH758" s="216">
        <f>IF(N758="sníž. přenesená",J758,0)</f>
        <v>0</v>
      </c>
      <c r="BI758" s="216">
        <f>IF(N758="nulová",J758,0)</f>
        <v>0</v>
      </c>
      <c r="BJ758" s="26" t="s">
        <v>24</v>
      </c>
      <c r="BK758" s="216">
        <f>ROUND(I758*H758,2)</f>
        <v>0</v>
      </c>
      <c r="BL758" s="26" t="s">
        <v>192</v>
      </c>
      <c r="BM758" s="26" t="s">
        <v>810</v>
      </c>
    </row>
    <row r="759" spans="2:65" s="1" customFormat="1" ht="27">
      <c r="B759" s="44"/>
      <c r="C759" s="66"/>
      <c r="D759" s="217" t="s">
        <v>194</v>
      </c>
      <c r="E759" s="66"/>
      <c r="F759" s="218" t="s">
        <v>811</v>
      </c>
      <c r="G759" s="66"/>
      <c r="H759" s="66"/>
      <c r="I759" s="175"/>
      <c r="J759" s="66"/>
      <c r="K759" s="66"/>
      <c r="L759" s="64"/>
      <c r="M759" s="219"/>
      <c r="N759" s="45"/>
      <c r="O759" s="45"/>
      <c r="P759" s="45"/>
      <c r="Q759" s="45"/>
      <c r="R759" s="45"/>
      <c r="S759" s="45"/>
      <c r="T759" s="81"/>
      <c r="AT759" s="26" t="s">
        <v>194</v>
      </c>
      <c r="AU759" s="26" t="s">
        <v>89</v>
      </c>
    </row>
    <row r="760" spans="2:65" s="12" customFormat="1" ht="13.5">
      <c r="B760" s="220"/>
      <c r="C760" s="221"/>
      <c r="D760" s="217" t="s">
        <v>196</v>
      </c>
      <c r="E760" s="222" t="s">
        <v>35</v>
      </c>
      <c r="F760" s="223" t="s">
        <v>812</v>
      </c>
      <c r="G760" s="221"/>
      <c r="H760" s="224" t="s">
        <v>35</v>
      </c>
      <c r="I760" s="225"/>
      <c r="J760" s="221"/>
      <c r="K760" s="221"/>
      <c r="L760" s="226"/>
      <c r="M760" s="227"/>
      <c r="N760" s="228"/>
      <c r="O760" s="228"/>
      <c r="P760" s="228"/>
      <c r="Q760" s="228"/>
      <c r="R760" s="228"/>
      <c r="S760" s="228"/>
      <c r="T760" s="229"/>
      <c r="AT760" s="230" t="s">
        <v>196</v>
      </c>
      <c r="AU760" s="230" t="s">
        <v>89</v>
      </c>
      <c r="AV760" s="12" t="s">
        <v>24</v>
      </c>
      <c r="AW760" s="12" t="s">
        <v>42</v>
      </c>
      <c r="AX760" s="12" t="s">
        <v>79</v>
      </c>
      <c r="AY760" s="230" t="s">
        <v>185</v>
      </c>
    </row>
    <row r="761" spans="2:65" s="13" customFormat="1" ht="13.5">
      <c r="B761" s="231"/>
      <c r="C761" s="232"/>
      <c r="D761" s="233" t="s">
        <v>196</v>
      </c>
      <c r="E761" s="234" t="s">
        <v>35</v>
      </c>
      <c r="F761" s="235" t="s">
        <v>813</v>
      </c>
      <c r="G761" s="232"/>
      <c r="H761" s="236">
        <v>65.3</v>
      </c>
      <c r="I761" s="237"/>
      <c r="J761" s="232"/>
      <c r="K761" s="232"/>
      <c r="L761" s="238"/>
      <c r="M761" s="239"/>
      <c r="N761" s="240"/>
      <c r="O761" s="240"/>
      <c r="P761" s="240"/>
      <c r="Q761" s="240"/>
      <c r="R761" s="240"/>
      <c r="S761" s="240"/>
      <c r="T761" s="241"/>
      <c r="AT761" s="242" t="s">
        <v>196</v>
      </c>
      <c r="AU761" s="242" t="s">
        <v>89</v>
      </c>
      <c r="AV761" s="13" t="s">
        <v>89</v>
      </c>
      <c r="AW761" s="13" t="s">
        <v>42</v>
      </c>
      <c r="AX761" s="13" t="s">
        <v>24</v>
      </c>
      <c r="AY761" s="242" t="s">
        <v>185</v>
      </c>
    </row>
    <row r="762" spans="2:65" s="1" customFormat="1" ht="31.5" customHeight="1">
      <c r="B762" s="44"/>
      <c r="C762" s="205" t="s">
        <v>814</v>
      </c>
      <c r="D762" s="205" t="s">
        <v>187</v>
      </c>
      <c r="E762" s="206" t="s">
        <v>815</v>
      </c>
      <c r="F762" s="207" t="s">
        <v>816</v>
      </c>
      <c r="G762" s="208" t="s">
        <v>239</v>
      </c>
      <c r="H762" s="209">
        <v>124.331</v>
      </c>
      <c r="I762" s="210"/>
      <c r="J762" s="211">
        <f>ROUND(I762*H762,2)</f>
        <v>0</v>
      </c>
      <c r="K762" s="207" t="s">
        <v>191</v>
      </c>
      <c r="L762" s="64"/>
      <c r="M762" s="212" t="s">
        <v>35</v>
      </c>
      <c r="N762" s="213" t="s">
        <v>50</v>
      </c>
      <c r="O762" s="45"/>
      <c r="P762" s="214">
        <f>O762*H762</f>
        <v>0</v>
      </c>
      <c r="Q762" s="214">
        <v>0</v>
      </c>
      <c r="R762" s="214">
        <f>Q762*H762</f>
        <v>0</v>
      </c>
      <c r="S762" s="214">
        <v>0</v>
      </c>
      <c r="T762" s="215">
        <f>S762*H762</f>
        <v>0</v>
      </c>
      <c r="AR762" s="26" t="s">
        <v>192</v>
      </c>
      <c r="AT762" s="26" t="s">
        <v>187</v>
      </c>
      <c r="AU762" s="26" t="s">
        <v>89</v>
      </c>
      <c r="AY762" s="26" t="s">
        <v>185</v>
      </c>
      <c r="BE762" s="216">
        <f>IF(N762="základní",J762,0)</f>
        <v>0</v>
      </c>
      <c r="BF762" s="216">
        <f>IF(N762="snížená",J762,0)</f>
        <v>0</v>
      </c>
      <c r="BG762" s="216">
        <f>IF(N762="zákl. přenesená",J762,0)</f>
        <v>0</v>
      </c>
      <c r="BH762" s="216">
        <f>IF(N762="sníž. přenesená",J762,0)</f>
        <v>0</v>
      </c>
      <c r="BI762" s="216">
        <f>IF(N762="nulová",J762,0)</f>
        <v>0</v>
      </c>
      <c r="BJ762" s="26" t="s">
        <v>24</v>
      </c>
      <c r="BK762" s="216">
        <f>ROUND(I762*H762,2)</f>
        <v>0</v>
      </c>
      <c r="BL762" s="26" t="s">
        <v>192</v>
      </c>
      <c r="BM762" s="26" t="s">
        <v>817</v>
      </c>
    </row>
    <row r="763" spans="2:65" s="1" customFormat="1" ht="148.5">
      <c r="B763" s="44"/>
      <c r="C763" s="66"/>
      <c r="D763" s="217" t="s">
        <v>194</v>
      </c>
      <c r="E763" s="66"/>
      <c r="F763" s="218" t="s">
        <v>818</v>
      </c>
      <c r="G763" s="66"/>
      <c r="H763" s="66"/>
      <c r="I763" s="175"/>
      <c r="J763" s="66"/>
      <c r="K763" s="66"/>
      <c r="L763" s="64"/>
      <c r="M763" s="219"/>
      <c r="N763" s="45"/>
      <c r="O763" s="45"/>
      <c r="P763" s="45"/>
      <c r="Q763" s="45"/>
      <c r="R763" s="45"/>
      <c r="S763" s="45"/>
      <c r="T763" s="81"/>
      <c r="AT763" s="26" t="s">
        <v>194</v>
      </c>
      <c r="AU763" s="26" t="s">
        <v>89</v>
      </c>
    </row>
    <row r="764" spans="2:65" s="12" customFormat="1" ht="13.5">
      <c r="B764" s="220"/>
      <c r="C764" s="221"/>
      <c r="D764" s="217" t="s">
        <v>196</v>
      </c>
      <c r="E764" s="222" t="s">
        <v>35</v>
      </c>
      <c r="F764" s="223" t="s">
        <v>819</v>
      </c>
      <c r="G764" s="221"/>
      <c r="H764" s="224" t="s">
        <v>35</v>
      </c>
      <c r="I764" s="225"/>
      <c r="J764" s="221"/>
      <c r="K764" s="221"/>
      <c r="L764" s="226"/>
      <c r="M764" s="227"/>
      <c r="N764" s="228"/>
      <c r="O764" s="228"/>
      <c r="P764" s="228"/>
      <c r="Q764" s="228"/>
      <c r="R764" s="228"/>
      <c r="S764" s="228"/>
      <c r="T764" s="229"/>
      <c r="AT764" s="230" t="s">
        <v>196</v>
      </c>
      <c r="AU764" s="230" t="s">
        <v>89</v>
      </c>
      <c r="AV764" s="12" t="s">
        <v>24</v>
      </c>
      <c r="AW764" s="12" t="s">
        <v>42</v>
      </c>
      <c r="AX764" s="12" t="s">
        <v>79</v>
      </c>
      <c r="AY764" s="230" t="s">
        <v>185</v>
      </c>
    </row>
    <row r="765" spans="2:65" s="13" customFormat="1" ht="13.5">
      <c r="B765" s="231"/>
      <c r="C765" s="232"/>
      <c r="D765" s="233" t="s">
        <v>196</v>
      </c>
      <c r="E765" s="234" t="s">
        <v>35</v>
      </c>
      <c r="F765" s="235" t="s">
        <v>820</v>
      </c>
      <c r="G765" s="232"/>
      <c r="H765" s="236">
        <v>124.331</v>
      </c>
      <c r="I765" s="237"/>
      <c r="J765" s="232"/>
      <c r="K765" s="232"/>
      <c r="L765" s="238"/>
      <c r="M765" s="239"/>
      <c r="N765" s="240"/>
      <c r="O765" s="240"/>
      <c r="P765" s="240"/>
      <c r="Q765" s="240"/>
      <c r="R765" s="240"/>
      <c r="S765" s="240"/>
      <c r="T765" s="241"/>
      <c r="AT765" s="242" t="s">
        <v>196</v>
      </c>
      <c r="AU765" s="242" t="s">
        <v>89</v>
      </c>
      <c r="AV765" s="13" t="s">
        <v>89</v>
      </c>
      <c r="AW765" s="13" t="s">
        <v>42</v>
      </c>
      <c r="AX765" s="13" t="s">
        <v>24</v>
      </c>
      <c r="AY765" s="242" t="s">
        <v>185</v>
      </c>
    </row>
    <row r="766" spans="2:65" s="1" customFormat="1" ht="31.5" customHeight="1">
      <c r="B766" s="44"/>
      <c r="C766" s="205" t="s">
        <v>821</v>
      </c>
      <c r="D766" s="205" t="s">
        <v>187</v>
      </c>
      <c r="E766" s="206" t="s">
        <v>822</v>
      </c>
      <c r="F766" s="207" t="s">
        <v>823</v>
      </c>
      <c r="G766" s="208" t="s">
        <v>239</v>
      </c>
      <c r="H766" s="209">
        <v>403.77</v>
      </c>
      <c r="I766" s="210"/>
      <c r="J766" s="211">
        <f>ROUND(I766*H766,2)</f>
        <v>0</v>
      </c>
      <c r="K766" s="207" t="s">
        <v>191</v>
      </c>
      <c r="L766" s="64"/>
      <c r="M766" s="212" t="s">
        <v>35</v>
      </c>
      <c r="N766" s="213" t="s">
        <v>50</v>
      </c>
      <c r="O766" s="45"/>
      <c r="P766" s="214">
        <f>O766*H766</f>
        <v>0</v>
      </c>
      <c r="Q766" s="214">
        <v>0</v>
      </c>
      <c r="R766" s="214">
        <f>Q766*H766</f>
        <v>0</v>
      </c>
      <c r="S766" s="214">
        <v>0</v>
      </c>
      <c r="T766" s="215">
        <f>S766*H766</f>
        <v>0</v>
      </c>
      <c r="AR766" s="26" t="s">
        <v>192</v>
      </c>
      <c r="AT766" s="26" t="s">
        <v>187</v>
      </c>
      <c r="AU766" s="26" t="s">
        <v>89</v>
      </c>
      <c r="AY766" s="26" t="s">
        <v>185</v>
      </c>
      <c r="BE766" s="216">
        <f>IF(N766="základní",J766,0)</f>
        <v>0</v>
      </c>
      <c r="BF766" s="216">
        <f>IF(N766="snížená",J766,0)</f>
        <v>0</v>
      </c>
      <c r="BG766" s="216">
        <f>IF(N766="zákl. přenesená",J766,0)</f>
        <v>0</v>
      </c>
      <c r="BH766" s="216">
        <f>IF(N766="sníž. přenesená",J766,0)</f>
        <v>0</v>
      </c>
      <c r="BI766" s="216">
        <f>IF(N766="nulová",J766,0)</f>
        <v>0</v>
      </c>
      <c r="BJ766" s="26" t="s">
        <v>24</v>
      </c>
      <c r="BK766" s="216">
        <f>ROUND(I766*H766,2)</f>
        <v>0</v>
      </c>
      <c r="BL766" s="26" t="s">
        <v>192</v>
      </c>
      <c r="BM766" s="26" t="s">
        <v>824</v>
      </c>
    </row>
    <row r="767" spans="2:65" s="1" customFormat="1" ht="54">
      <c r="B767" s="44"/>
      <c r="C767" s="66"/>
      <c r="D767" s="217" t="s">
        <v>194</v>
      </c>
      <c r="E767" s="66"/>
      <c r="F767" s="218" t="s">
        <v>825</v>
      </c>
      <c r="G767" s="66"/>
      <c r="H767" s="66"/>
      <c r="I767" s="175"/>
      <c r="J767" s="66"/>
      <c r="K767" s="66"/>
      <c r="L767" s="64"/>
      <c r="M767" s="219"/>
      <c r="N767" s="45"/>
      <c r="O767" s="45"/>
      <c r="P767" s="45"/>
      <c r="Q767" s="45"/>
      <c r="R767" s="45"/>
      <c r="S767" s="45"/>
      <c r="T767" s="81"/>
      <c r="AT767" s="26" t="s">
        <v>194</v>
      </c>
      <c r="AU767" s="26" t="s">
        <v>89</v>
      </c>
    </row>
    <row r="768" spans="2:65" s="13" customFormat="1" ht="13.5">
      <c r="B768" s="231"/>
      <c r="C768" s="232"/>
      <c r="D768" s="217" t="s">
        <v>196</v>
      </c>
      <c r="E768" s="243" t="s">
        <v>35</v>
      </c>
      <c r="F768" s="244" t="s">
        <v>826</v>
      </c>
      <c r="G768" s="232"/>
      <c r="H768" s="245">
        <v>150.85</v>
      </c>
      <c r="I768" s="237"/>
      <c r="J768" s="232"/>
      <c r="K768" s="232"/>
      <c r="L768" s="238"/>
      <c r="M768" s="239"/>
      <c r="N768" s="240"/>
      <c r="O768" s="240"/>
      <c r="P768" s="240"/>
      <c r="Q768" s="240"/>
      <c r="R768" s="240"/>
      <c r="S768" s="240"/>
      <c r="T768" s="241"/>
      <c r="AT768" s="242" t="s">
        <v>196</v>
      </c>
      <c r="AU768" s="242" t="s">
        <v>89</v>
      </c>
      <c r="AV768" s="13" t="s">
        <v>89</v>
      </c>
      <c r="AW768" s="13" t="s">
        <v>42</v>
      </c>
      <c r="AX768" s="13" t="s">
        <v>79</v>
      </c>
      <c r="AY768" s="242" t="s">
        <v>185</v>
      </c>
    </row>
    <row r="769" spans="2:65" s="13" customFormat="1" ht="13.5">
      <c r="B769" s="231"/>
      <c r="C769" s="232"/>
      <c r="D769" s="217" t="s">
        <v>196</v>
      </c>
      <c r="E769" s="243" t="s">
        <v>35</v>
      </c>
      <c r="F769" s="244" t="s">
        <v>827</v>
      </c>
      <c r="G769" s="232"/>
      <c r="H769" s="245">
        <v>102.07</v>
      </c>
      <c r="I769" s="237"/>
      <c r="J769" s="232"/>
      <c r="K769" s="232"/>
      <c r="L769" s="238"/>
      <c r="M769" s="239"/>
      <c r="N769" s="240"/>
      <c r="O769" s="240"/>
      <c r="P769" s="240"/>
      <c r="Q769" s="240"/>
      <c r="R769" s="240"/>
      <c r="S769" s="240"/>
      <c r="T769" s="241"/>
      <c r="AT769" s="242" t="s">
        <v>196</v>
      </c>
      <c r="AU769" s="242" t="s">
        <v>89</v>
      </c>
      <c r="AV769" s="13" t="s">
        <v>89</v>
      </c>
      <c r="AW769" s="13" t="s">
        <v>42</v>
      </c>
      <c r="AX769" s="13" t="s">
        <v>79</v>
      </c>
      <c r="AY769" s="242" t="s">
        <v>185</v>
      </c>
    </row>
    <row r="770" spans="2:65" s="13" customFormat="1" ht="13.5">
      <c r="B770" s="231"/>
      <c r="C770" s="232"/>
      <c r="D770" s="217" t="s">
        <v>196</v>
      </c>
      <c r="E770" s="243" t="s">
        <v>35</v>
      </c>
      <c r="F770" s="244" t="s">
        <v>828</v>
      </c>
      <c r="G770" s="232"/>
      <c r="H770" s="245">
        <v>150.85</v>
      </c>
      <c r="I770" s="237"/>
      <c r="J770" s="232"/>
      <c r="K770" s="232"/>
      <c r="L770" s="238"/>
      <c r="M770" s="239"/>
      <c r="N770" s="240"/>
      <c r="O770" s="240"/>
      <c r="P770" s="240"/>
      <c r="Q770" s="240"/>
      <c r="R770" s="240"/>
      <c r="S770" s="240"/>
      <c r="T770" s="241"/>
      <c r="AT770" s="242" t="s">
        <v>196</v>
      </c>
      <c r="AU770" s="242" t="s">
        <v>89</v>
      </c>
      <c r="AV770" s="13" t="s">
        <v>89</v>
      </c>
      <c r="AW770" s="13" t="s">
        <v>42</v>
      </c>
      <c r="AX770" s="13" t="s">
        <v>79</v>
      </c>
      <c r="AY770" s="242" t="s">
        <v>185</v>
      </c>
    </row>
    <row r="771" spans="2:65" s="14" customFormat="1" ht="13.5">
      <c r="B771" s="246"/>
      <c r="C771" s="247"/>
      <c r="D771" s="233" t="s">
        <v>196</v>
      </c>
      <c r="E771" s="248" t="s">
        <v>35</v>
      </c>
      <c r="F771" s="249" t="s">
        <v>208</v>
      </c>
      <c r="G771" s="247"/>
      <c r="H771" s="250">
        <v>403.77</v>
      </c>
      <c r="I771" s="251"/>
      <c r="J771" s="247"/>
      <c r="K771" s="247"/>
      <c r="L771" s="252"/>
      <c r="M771" s="253"/>
      <c r="N771" s="254"/>
      <c r="O771" s="254"/>
      <c r="P771" s="254"/>
      <c r="Q771" s="254"/>
      <c r="R771" s="254"/>
      <c r="S771" s="254"/>
      <c r="T771" s="255"/>
      <c r="AT771" s="256" t="s">
        <v>196</v>
      </c>
      <c r="AU771" s="256" t="s">
        <v>89</v>
      </c>
      <c r="AV771" s="14" t="s">
        <v>192</v>
      </c>
      <c r="AW771" s="14" t="s">
        <v>42</v>
      </c>
      <c r="AX771" s="14" t="s">
        <v>24</v>
      </c>
      <c r="AY771" s="256" t="s">
        <v>185</v>
      </c>
    </row>
    <row r="772" spans="2:65" s="1" customFormat="1" ht="44.25" customHeight="1">
      <c r="B772" s="44"/>
      <c r="C772" s="205" t="s">
        <v>829</v>
      </c>
      <c r="D772" s="205" t="s">
        <v>187</v>
      </c>
      <c r="E772" s="206" t="s">
        <v>830</v>
      </c>
      <c r="F772" s="207" t="s">
        <v>831</v>
      </c>
      <c r="G772" s="208" t="s">
        <v>239</v>
      </c>
      <c r="H772" s="209">
        <v>24226.2</v>
      </c>
      <c r="I772" s="210"/>
      <c r="J772" s="211">
        <f>ROUND(I772*H772,2)</f>
        <v>0</v>
      </c>
      <c r="K772" s="207" t="s">
        <v>191</v>
      </c>
      <c r="L772" s="64"/>
      <c r="M772" s="212" t="s">
        <v>35</v>
      </c>
      <c r="N772" s="213" t="s">
        <v>50</v>
      </c>
      <c r="O772" s="45"/>
      <c r="P772" s="214">
        <f>O772*H772</f>
        <v>0</v>
      </c>
      <c r="Q772" s="214">
        <v>0</v>
      </c>
      <c r="R772" s="214">
        <f>Q772*H772</f>
        <v>0</v>
      </c>
      <c r="S772" s="214">
        <v>0</v>
      </c>
      <c r="T772" s="215">
        <f>S772*H772</f>
        <v>0</v>
      </c>
      <c r="AR772" s="26" t="s">
        <v>192</v>
      </c>
      <c r="AT772" s="26" t="s">
        <v>187</v>
      </c>
      <c r="AU772" s="26" t="s">
        <v>89</v>
      </c>
      <c r="AY772" s="26" t="s">
        <v>185</v>
      </c>
      <c r="BE772" s="216">
        <f>IF(N772="základní",J772,0)</f>
        <v>0</v>
      </c>
      <c r="BF772" s="216">
        <f>IF(N772="snížená",J772,0)</f>
        <v>0</v>
      </c>
      <c r="BG772" s="216">
        <f>IF(N772="zákl. přenesená",J772,0)</f>
        <v>0</v>
      </c>
      <c r="BH772" s="216">
        <f>IF(N772="sníž. přenesená",J772,0)</f>
        <v>0</v>
      </c>
      <c r="BI772" s="216">
        <f>IF(N772="nulová",J772,0)</f>
        <v>0</v>
      </c>
      <c r="BJ772" s="26" t="s">
        <v>24</v>
      </c>
      <c r="BK772" s="216">
        <f>ROUND(I772*H772,2)</f>
        <v>0</v>
      </c>
      <c r="BL772" s="26" t="s">
        <v>192</v>
      </c>
      <c r="BM772" s="26" t="s">
        <v>832</v>
      </c>
    </row>
    <row r="773" spans="2:65" s="1" customFormat="1" ht="54">
      <c r="B773" s="44"/>
      <c r="C773" s="66"/>
      <c r="D773" s="217" t="s">
        <v>194</v>
      </c>
      <c r="E773" s="66"/>
      <c r="F773" s="218" t="s">
        <v>825</v>
      </c>
      <c r="G773" s="66"/>
      <c r="H773" s="66"/>
      <c r="I773" s="175"/>
      <c r="J773" s="66"/>
      <c r="K773" s="66"/>
      <c r="L773" s="64"/>
      <c r="M773" s="219"/>
      <c r="N773" s="45"/>
      <c r="O773" s="45"/>
      <c r="P773" s="45"/>
      <c r="Q773" s="45"/>
      <c r="R773" s="45"/>
      <c r="S773" s="45"/>
      <c r="T773" s="81"/>
      <c r="AT773" s="26" t="s">
        <v>194</v>
      </c>
      <c r="AU773" s="26" t="s">
        <v>89</v>
      </c>
    </row>
    <row r="774" spans="2:65" s="13" customFormat="1" ht="13.5">
      <c r="B774" s="231"/>
      <c r="C774" s="232"/>
      <c r="D774" s="233" t="s">
        <v>196</v>
      </c>
      <c r="E774" s="234" t="s">
        <v>35</v>
      </c>
      <c r="F774" s="235" t="s">
        <v>833</v>
      </c>
      <c r="G774" s="232"/>
      <c r="H774" s="236">
        <v>24226.2</v>
      </c>
      <c r="I774" s="237"/>
      <c r="J774" s="232"/>
      <c r="K774" s="232"/>
      <c r="L774" s="238"/>
      <c r="M774" s="239"/>
      <c r="N774" s="240"/>
      <c r="O774" s="240"/>
      <c r="P774" s="240"/>
      <c r="Q774" s="240"/>
      <c r="R774" s="240"/>
      <c r="S774" s="240"/>
      <c r="T774" s="241"/>
      <c r="AT774" s="242" t="s">
        <v>196</v>
      </c>
      <c r="AU774" s="242" t="s">
        <v>89</v>
      </c>
      <c r="AV774" s="13" t="s">
        <v>89</v>
      </c>
      <c r="AW774" s="13" t="s">
        <v>42</v>
      </c>
      <c r="AX774" s="13" t="s">
        <v>24</v>
      </c>
      <c r="AY774" s="242" t="s">
        <v>185</v>
      </c>
    </row>
    <row r="775" spans="2:65" s="1" customFormat="1" ht="31.5" customHeight="1">
      <c r="B775" s="44"/>
      <c r="C775" s="205" t="s">
        <v>834</v>
      </c>
      <c r="D775" s="205" t="s">
        <v>187</v>
      </c>
      <c r="E775" s="206" t="s">
        <v>835</v>
      </c>
      <c r="F775" s="207" t="s">
        <v>836</v>
      </c>
      <c r="G775" s="208" t="s">
        <v>239</v>
      </c>
      <c r="H775" s="209">
        <v>403.77</v>
      </c>
      <c r="I775" s="210"/>
      <c r="J775" s="211">
        <f>ROUND(I775*H775,2)</f>
        <v>0</v>
      </c>
      <c r="K775" s="207" t="s">
        <v>191</v>
      </c>
      <c r="L775" s="64"/>
      <c r="M775" s="212" t="s">
        <v>35</v>
      </c>
      <c r="N775" s="213" t="s">
        <v>50</v>
      </c>
      <c r="O775" s="45"/>
      <c r="P775" s="214">
        <f>O775*H775</f>
        <v>0</v>
      </c>
      <c r="Q775" s="214">
        <v>0</v>
      </c>
      <c r="R775" s="214">
        <f>Q775*H775</f>
        <v>0</v>
      </c>
      <c r="S775" s="214">
        <v>0</v>
      </c>
      <c r="T775" s="215">
        <f>S775*H775</f>
        <v>0</v>
      </c>
      <c r="AR775" s="26" t="s">
        <v>192</v>
      </c>
      <c r="AT775" s="26" t="s">
        <v>187</v>
      </c>
      <c r="AU775" s="26" t="s">
        <v>89</v>
      </c>
      <c r="AY775" s="26" t="s">
        <v>185</v>
      </c>
      <c r="BE775" s="216">
        <f>IF(N775="základní",J775,0)</f>
        <v>0</v>
      </c>
      <c r="BF775" s="216">
        <f>IF(N775="snížená",J775,0)</f>
        <v>0</v>
      </c>
      <c r="BG775" s="216">
        <f>IF(N775="zákl. přenesená",J775,0)</f>
        <v>0</v>
      </c>
      <c r="BH775" s="216">
        <f>IF(N775="sníž. přenesená",J775,0)</f>
        <v>0</v>
      </c>
      <c r="BI775" s="216">
        <f>IF(N775="nulová",J775,0)</f>
        <v>0</v>
      </c>
      <c r="BJ775" s="26" t="s">
        <v>24</v>
      </c>
      <c r="BK775" s="216">
        <f>ROUND(I775*H775,2)</f>
        <v>0</v>
      </c>
      <c r="BL775" s="26" t="s">
        <v>192</v>
      </c>
      <c r="BM775" s="26" t="s">
        <v>837</v>
      </c>
    </row>
    <row r="776" spans="2:65" s="1" customFormat="1" ht="27">
      <c r="B776" s="44"/>
      <c r="C776" s="66"/>
      <c r="D776" s="233" t="s">
        <v>194</v>
      </c>
      <c r="E776" s="66"/>
      <c r="F776" s="281" t="s">
        <v>838</v>
      </c>
      <c r="G776" s="66"/>
      <c r="H776" s="66"/>
      <c r="I776" s="175"/>
      <c r="J776" s="66"/>
      <c r="K776" s="66"/>
      <c r="L776" s="64"/>
      <c r="M776" s="219"/>
      <c r="N776" s="45"/>
      <c r="O776" s="45"/>
      <c r="P776" s="45"/>
      <c r="Q776" s="45"/>
      <c r="R776" s="45"/>
      <c r="S776" s="45"/>
      <c r="T776" s="81"/>
      <c r="AT776" s="26" t="s">
        <v>194</v>
      </c>
      <c r="AU776" s="26" t="s">
        <v>89</v>
      </c>
    </row>
    <row r="777" spans="2:65" s="1" customFormat="1" ht="31.5" customHeight="1">
      <c r="B777" s="44"/>
      <c r="C777" s="205" t="s">
        <v>839</v>
      </c>
      <c r="D777" s="205" t="s">
        <v>187</v>
      </c>
      <c r="E777" s="206" t="s">
        <v>840</v>
      </c>
      <c r="F777" s="207" t="s">
        <v>841</v>
      </c>
      <c r="G777" s="208" t="s">
        <v>239</v>
      </c>
      <c r="H777" s="209">
        <v>774.95</v>
      </c>
      <c r="I777" s="210"/>
      <c r="J777" s="211">
        <f>ROUND(I777*H777,2)</f>
        <v>0</v>
      </c>
      <c r="K777" s="207" t="s">
        <v>191</v>
      </c>
      <c r="L777" s="64"/>
      <c r="M777" s="212" t="s">
        <v>35</v>
      </c>
      <c r="N777" s="213" t="s">
        <v>50</v>
      </c>
      <c r="O777" s="45"/>
      <c r="P777" s="214">
        <f>O777*H777</f>
        <v>0</v>
      </c>
      <c r="Q777" s="214">
        <v>1.2999999999999999E-4</v>
      </c>
      <c r="R777" s="214">
        <f>Q777*H777</f>
        <v>0.1007435</v>
      </c>
      <c r="S777" s="214">
        <v>0</v>
      </c>
      <c r="T777" s="215">
        <f>S777*H777</f>
        <v>0</v>
      </c>
      <c r="AR777" s="26" t="s">
        <v>192</v>
      </c>
      <c r="AT777" s="26" t="s">
        <v>187</v>
      </c>
      <c r="AU777" s="26" t="s">
        <v>89</v>
      </c>
      <c r="AY777" s="26" t="s">
        <v>185</v>
      </c>
      <c r="BE777" s="216">
        <f>IF(N777="základní",J777,0)</f>
        <v>0</v>
      </c>
      <c r="BF777" s="216">
        <f>IF(N777="snížená",J777,0)</f>
        <v>0</v>
      </c>
      <c r="BG777" s="216">
        <f>IF(N777="zákl. přenesená",J777,0)</f>
        <v>0</v>
      </c>
      <c r="BH777" s="216">
        <f>IF(N777="sníž. přenesená",J777,0)</f>
        <v>0</v>
      </c>
      <c r="BI777" s="216">
        <f>IF(N777="nulová",J777,0)</f>
        <v>0</v>
      </c>
      <c r="BJ777" s="26" t="s">
        <v>24</v>
      </c>
      <c r="BK777" s="216">
        <f>ROUND(I777*H777,2)</f>
        <v>0</v>
      </c>
      <c r="BL777" s="26" t="s">
        <v>192</v>
      </c>
      <c r="BM777" s="26" t="s">
        <v>842</v>
      </c>
    </row>
    <row r="778" spans="2:65" s="1" customFormat="1" ht="54">
      <c r="B778" s="44"/>
      <c r="C778" s="66"/>
      <c r="D778" s="217" t="s">
        <v>194</v>
      </c>
      <c r="E778" s="66"/>
      <c r="F778" s="218" t="s">
        <v>843</v>
      </c>
      <c r="G778" s="66"/>
      <c r="H778" s="66"/>
      <c r="I778" s="175"/>
      <c r="J778" s="66"/>
      <c r="K778" s="66"/>
      <c r="L778" s="64"/>
      <c r="M778" s="219"/>
      <c r="N778" s="45"/>
      <c r="O778" s="45"/>
      <c r="P778" s="45"/>
      <c r="Q778" s="45"/>
      <c r="R778" s="45"/>
      <c r="S778" s="45"/>
      <c r="T778" s="81"/>
      <c r="AT778" s="26" t="s">
        <v>194</v>
      </c>
      <c r="AU778" s="26" t="s">
        <v>89</v>
      </c>
    </row>
    <row r="779" spans="2:65" s="12" customFormat="1" ht="13.5">
      <c r="B779" s="220"/>
      <c r="C779" s="221"/>
      <c r="D779" s="217" t="s">
        <v>196</v>
      </c>
      <c r="E779" s="222" t="s">
        <v>35</v>
      </c>
      <c r="F779" s="223" t="s">
        <v>362</v>
      </c>
      <c r="G779" s="221"/>
      <c r="H779" s="224" t="s">
        <v>35</v>
      </c>
      <c r="I779" s="225"/>
      <c r="J779" s="221"/>
      <c r="K779" s="221"/>
      <c r="L779" s="226"/>
      <c r="M779" s="227"/>
      <c r="N779" s="228"/>
      <c r="O779" s="228"/>
      <c r="P779" s="228"/>
      <c r="Q779" s="228"/>
      <c r="R779" s="228"/>
      <c r="S779" s="228"/>
      <c r="T779" s="229"/>
      <c r="AT779" s="230" t="s">
        <v>196</v>
      </c>
      <c r="AU779" s="230" t="s">
        <v>89</v>
      </c>
      <c r="AV779" s="12" t="s">
        <v>24</v>
      </c>
      <c r="AW779" s="12" t="s">
        <v>42</v>
      </c>
      <c r="AX779" s="12" t="s">
        <v>79</v>
      </c>
      <c r="AY779" s="230" t="s">
        <v>185</v>
      </c>
    </row>
    <row r="780" spans="2:65" s="13" customFormat="1" ht="13.5">
      <c r="B780" s="231"/>
      <c r="C780" s="232"/>
      <c r="D780" s="217" t="s">
        <v>196</v>
      </c>
      <c r="E780" s="243" t="s">
        <v>35</v>
      </c>
      <c r="F780" s="244" t="s">
        <v>844</v>
      </c>
      <c r="G780" s="232"/>
      <c r="H780" s="245">
        <v>168.67</v>
      </c>
      <c r="I780" s="237"/>
      <c r="J780" s="232"/>
      <c r="K780" s="232"/>
      <c r="L780" s="238"/>
      <c r="M780" s="239"/>
      <c r="N780" s="240"/>
      <c r="O780" s="240"/>
      <c r="P780" s="240"/>
      <c r="Q780" s="240"/>
      <c r="R780" s="240"/>
      <c r="S780" s="240"/>
      <c r="T780" s="241"/>
      <c r="AT780" s="242" t="s">
        <v>196</v>
      </c>
      <c r="AU780" s="242" t="s">
        <v>89</v>
      </c>
      <c r="AV780" s="13" t="s">
        <v>89</v>
      </c>
      <c r="AW780" s="13" t="s">
        <v>42</v>
      </c>
      <c r="AX780" s="13" t="s">
        <v>79</v>
      </c>
      <c r="AY780" s="242" t="s">
        <v>185</v>
      </c>
    </row>
    <row r="781" spans="2:65" s="13" customFormat="1" ht="13.5">
      <c r="B781" s="231"/>
      <c r="C781" s="232"/>
      <c r="D781" s="217" t="s">
        <v>196</v>
      </c>
      <c r="E781" s="243" t="s">
        <v>35</v>
      </c>
      <c r="F781" s="244" t="s">
        <v>845</v>
      </c>
      <c r="G781" s="232"/>
      <c r="H781" s="245">
        <v>83.99</v>
      </c>
      <c r="I781" s="237"/>
      <c r="J781" s="232"/>
      <c r="K781" s="232"/>
      <c r="L781" s="238"/>
      <c r="M781" s="239"/>
      <c r="N781" s="240"/>
      <c r="O781" s="240"/>
      <c r="P781" s="240"/>
      <c r="Q781" s="240"/>
      <c r="R781" s="240"/>
      <c r="S781" s="240"/>
      <c r="T781" s="241"/>
      <c r="AT781" s="242" t="s">
        <v>196</v>
      </c>
      <c r="AU781" s="242" t="s">
        <v>89</v>
      </c>
      <c r="AV781" s="13" t="s">
        <v>89</v>
      </c>
      <c r="AW781" s="13" t="s">
        <v>42</v>
      </c>
      <c r="AX781" s="13" t="s">
        <v>79</v>
      </c>
      <c r="AY781" s="242" t="s">
        <v>185</v>
      </c>
    </row>
    <row r="782" spans="2:65" s="13" customFormat="1" ht="13.5">
      <c r="B782" s="231"/>
      <c r="C782" s="232"/>
      <c r="D782" s="217" t="s">
        <v>196</v>
      </c>
      <c r="E782" s="243" t="s">
        <v>35</v>
      </c>
      <c r="F782" s="244" t="s">
        <v>846</v>
      </c>
      <c r="G782" s="232"/>
      <c r="H782" s="245">
        <v>34.46</v>
      </c>
      <c r="I782" s="237"/>
      <c r="J782" s="232"/>
      <c r="K782" s="232"/>
      <c r="L782" s="238"/>
      <c r="M782" s="239"/>
      <c r="N782" s="240"/>
      <c r="O782" s="240"/>
      <c r="P782" s="240"/>
      <c r="Q782" s="240"/>
      <c r="R782" s="240"/>
      <c r="S782" s="240"/>
      <c r="T782" s="241"/>
      <c r="AT782" s="242" t="s">
        <v>196</v>
      </c>
      <c r="AU782" s="242" t="s">
        <v>89</v>
      </c>
      <c r="AV782" s="13" t="s">
        <v>89</v>
      </c>
      <c r="AW782" s="13" t="s">
        <v>42</v>
      </c>
      <c r="AX782" s="13" t="s">
        <v>79</v>
      </c>
      <c r="AY782" s="242" t="s">
        <v>185</v>
      </c>
    </row>
    <row r="783" spans="2:65" s="13" customFormat="1" ht="13.5">
      <c r="B783" s="231"/>
      <c r="C783" s="232"/>
      <c r="D783" s="217" t="s">
        <v>196</v>
      </c>
      <c r="E783" s="243" t="s">
        <v>35</v>
      </c>
      <c r="F783" s="244" t="s">
        <v>847</v>
      </c>
      <c r="G783" s="232"/>
      <c r="H783" s="245">
        <v>78.88</v>
      </c>
      <c r="I783" s="237"/>
      <c r="J783" s="232"/>
      <c r="K783" s="232"/>
      <c r="L783" s="238"/>
      <c r="M783" s="239"/>
      <c r="N783" s="240"/>
      <c r="O783" s="240"/>
      <c r="P783" s="240"/>
      <c r="Q783" s="240"/>
      <c r="R783" s="240"/>
      <c r="S783" s="240"/>
      <c r="T783" s="241"/>
      <c r="AT783" s="242" t="s">
        <v>196</v>
      </c>
      <c r="AU783" s="242" t="s">
        <v>89</v>
      </c>
      <c r="AV783" s="13" t="s">
        <v>89</v>
      </c>
      <c r="AW783" s="13" t="s">
        <v>42</v>
      </c>
      <c r="AX783" s="13" t="s">
        <v>79</v>
      </c>
      <c r="AY783" s="242" t="s">
        <v>185</v>
      </c>
    </row>
    <row r="784" spans="2:65" s="15" customFormat="1" ht="13.5">
      <c r="B784" s="270"/>
      <c r="C784" s="271"/>
      <c r="D784" s="217" t="s">
        <v>196</v>
      </c>
      <c r="E784" s="272" t="s">
        <v>35</v>
      </c>
      <c r="F784" s="273" t="s">
        <v>295</v>
      </c>
      <c r="G784" s="271"/>
      <c r="H784" s="274">
        <v>366</v>
      </c>
      <c r="I784" s="275"/>
      <c r="J784" s="271"/>
      <c r="K784" s="271"/>
      <c r="L784" s="276"/>
      <c r="M784" s="277"/>
      <c r="N784" s="278"/>
      <c r="O784" s="278"/>
      <c r="P784" s="278"/>
      <c r="Q784" s="278"/>
      <c r="R784" s="278"/>
      <c r="S784" s="278"/>
      <c r="T784" s="279"/>
      <c r="AT784" s="280" t="s">
        <v>196</v>
      </c>
      <c r="AU784" s="280" t="s">
        <v>89</v>
      </c>
      <c r="AV784" s="15" t="s">
        <v>105</v>
      </c>
      <c r="AW784" s="15" t="s">
        <v>42</v>
      </c>
      <c r="AX784" s="15" t="s">
        <v>79</v>
      </c>
      <c r="AY784" s="280" t="s">
        <v>185</v>
      </c>
    </row>
    <row r="785" spans="2:65" s="12" customFormat="1" ht="13.5">
      <c r="B785" s="220"/>
      <c r="C785" s="221"/>
      <c r="D785" s="217" t="s">
        <v>196</v>
      </c>
      <c r="E785" s="222" t="s">
        <v>35</v>
      </c>
      <c r="F785" s="223" t="s">
        <v>285</v>
      </c>
      <c r="G785" s="221"/>
      <c r="H785" s="224" t="s">
        <v>35</v>
      </c>
      <c r="I785" s="225"/>
      <c r="J785" s="221"/>
      <c r="K785" s="221"/>
      <c r="L785" s="226"/>
      <c r="M785" s="227"/>
      <c r="N785" s="228"/>
      <c r="O785" s="228"/>
      <c r="P785" s="228"/>
      <c r="Q785" s="228"/>
      <c r="R785" s="228"/>
      <c r="S785" s="228"/>
      <c r="T785" s="229"/>
      <c r="AT785" s="230" t="s">
        <v>196</v>
      </c>
      <c r="AU785" s="230" t="s">
        <v>89</v>
      </c>
      <c r="AV785" s="12" t="s">
        <v>24</v>
      </c>
      <c r="AW785" s="12" t="s">
        <v>42</v>
      </c>
      <c r="AX785" s="12" t="s">
        <v>79</v>
      </c>
      <c r="AY785" s="230" t="s">
        <v>185</v>
      </c>
    </row>
    <row r="786" spans="2:65" s="13" customFormat="1" ht="13.5">
      <c r="B786" s="231"/>
      <c r="C786" s="232"/>
      <c r="D786" s="217" t="s">
        <v>196</v>
      </c>
      <c r="E786" s="243" t="s">
        <v>35</v>
      </c>
      <c r="F786" s="244" t="s">
        <v>848</v>
      </c>
      <c r="G786" s="232"/>
      <c r="H786" s="245">
        <v>92.56</v>
      </c>
      <c r="I786" s="237"/>
      <c r="J786" s="232"/>
      <c r="K786" s="232"/>
      <c r="L786" s="238"/>
      <c r="M786" s="239"/>
      <c r="N786" s="240"/>
      <c r="O786" s="240"/>
      <c r="P786" s="240"/>
      <c r="Q786" s="240"/>
      <c r="R786" s="240"/>
      <c r="S786" s="240"/>
      <c r="T786" s="241"/>
      <c r="AT786" s="242" t="s">
        <v>196</v>
      </c>
      <c r="AU786" s="242" t="s">
        <v>89</v>
      </c>
      <c r="AV786" s="13" t="s">
        <v>89</v>
      </c>
      <c r="AW786" s="13" t="s">
        <v>42</v>
      </c>
      <c r="AX786" s="13" t="s">
        <v>79</v>
      </c>
      <c r="AY786" s="242" t="s">
        <v>185</v>
      </c>
    </row>
    <row r="787" spans="2:65" s="13" customFormat="1" ht="13.5">
      <c r="B787" s="231"/>
      <c r="C787" s="232"/>
      <c r="D787" s="217" t="s">
        <v>196</v>
      </c>
      <c r="E787" s="243" t="s">
        <v>35</v>
      </c>
      <c r="F787" s="244" t="s">
        <v>849</v>
      </c>
      <c r="G787" s="232"/>
      <c r="H787" s="245">
        <v>263.75</v>
      </c>
      <c r="I787" s="237"/>
      <c r="J787" s="232"/>
      <c r="K787" s="232"/>
      <c r="L787" s="238"/>
      <c r="M787" s="239"/>
      <c r="N787" s="240"/>
      <c r="O787" s="240"/>
      <c r="P787" s="240"/>
      <c r="Q787" s="240"/>
      <c r="R787" s="240"/>
      <c r="S787" s="240"/>
      <c r="T787" s="241"/>
      <c r="AT787" s="242" t="s">
        <v>196</v>
      </c>
      <c r="AU787" s="242" t="s">
        <v>89</v>
      </c>
      <c r="AV787" s="13" t="s">
        <v>89</v>
      </c>
      <c r="AW787" s="13" t="s">
        <v>42</v>
      </c>
      <c r="AX787" s="13" t="s">
        <v>79</v>
      </c>
      <c r="AY787" s="242" t="s">
        <v>185</v>
      </c>
    </row>
    <row r="788" spans="2:65" s="13" customFormat="1" ht="13.5">
      <c r="B788" s="231"/>
      <c r="C788" s="232"/>
      <c r="D788" s="217" t="s">
        <v>196</v>
      </c>
      <c r="E788" s="243" t="s">
        <v>35</v>
      </c>
      <c r="F788" s="244" t="s">
        <v>850</v>
      </c>
      <c r="G788" s="232"/>
      <c r="H788" s="245">
        <v>24.83</v>
      </c>
      <c r="I788" s="237"/>
      <c r="J788" s="232"/>
      <c r="K788" s="232"/>
      <c r="L788" s="238"/>
      <c r="M788" s="239"/>
      <c r="N788" s="240"/>
      <c r="O788" s="240"/>
      <c r="P788" s="240"/>
      <c r="Q788" s="240"/>
      <c r="R788" s="240"/>
      <c r="S788" s="240"/>
      <c r="T788" s="241"/>
      <c r="AT788" s="242" t="s">
        <v>196</v>
      </c>
      <c r="AU788" s="242" t="s">
        <v>89</v>
      </c>
      <c r="AV788" s="13" t="s">
        <v>89</v>
      </c>
      <c r="AW788" s="13" t="s">
        <v>42</v>
      </c>
      <c r="AX788" s="13" t="s">
        <v>79</v>
      </c>
      <c r="AY788" s="242" t="s">
        <v>185</v>
      </c>
    </row>
    <row r="789" spans="2:65" s="15" customFormat="1" ht="13.5">
      <c r="B789" s="270"/>
      <c r="C789" s="271"/>
      <c r="D789" s="217" t="s">
        <v>196</v>
      </c>
      <c r="E789" s="272" t="s">
        <v>35</v>
      </c>
      <c r="F789" s="273" t="s">
        <v>295</v>
      </c>
      <c r="G789" s="271"/>
      <c r="H789" s="274">
        <v>381.14</v>
      </c>
      <c r="I789" s="275"/>
      <c r="J789" s="271"/>
      <c r="K789" s="271"/>
      <c r="L789" s="276"/>
      <c r="M789" s="277"/>
      <c r="N789" s="278"/>
      <c r="O789" s="278"/>
      <c r="P789" s="278"/>
      <c r="Q789" s="278"/>
      <c r="R789" s="278"/>
      <c r="S789" s="278"/>
      <c r="T789" s="279"/>
      <c r="AT789" s="280" t="s">
        <v>196</v>
      </c>
      <c r="AU789" s="280" t="s">
        <v>89</v>
      </c>
      <c r="AV789" s="15" t="s">
        <v>105</v>
      </c>
      <c r="AW789" s="15" t="s">
        <v>42</v>
      </c>
      <c r="AX789" s="15" t="s">
        <v>79</v>
      </c>
      <c r="AY789" s="280" t="s">
        <v>185</v>
      </c>
    </row>
    <row r="790" spans="2:65" s="12" customFormat="1" ht="13.5">
      <c r="B790" s="220"/>
      <c r="C790" s="221"/>
      <c r="D790" s="217" t="s">
        <v>196</v>
      </c>
      <c r="E790" s="222" t="s">
        <v>35</v>
      </c>
      <c r="F790" s="223" t="s">
        <v>679</v>
      </c>
      <c r="G790" s="221"/>
      <c r="H790" s="224" t="s">
        <v>35</v>
      </c>
      <c r="I790" s="225"/>
      <c r="J790" s="221"/>
      <c r="K790" s="221"/>
      <c r="L790" s="226"/>
      <c r="M790" s="227"/>
      <c r="N790" s="228"/>
      <c r="O790" s="228"/>
      <c r="P790" s="228"/>
      <c r="Q790" s="228"/>
      <c r="R790" s="228"/>
      <c r="S790" s="228"/>
      <c r="T790" s="229"/>
      <c r="AT790" s="230" t="s">
        <v>196</v>
      </c>
      <c r="AU790" s="230" t="s">
        <v>89</v>
      </c>
      <c r="AV790" s="12" t="s">
        <v>24</v>
      </c>
      <c r="AW790" s="12" t="s">
        <v>42</v>
      </c>
      <c r="AX790" s="12" t="s">
        <v>79</v>
      </c>
      <c r="AY790" s="230" t="s">
        <v>185</v>
      </c>
    </row>
    <row r="791" spans="2:65" s="13" customFormat="1" ht="13.5">
      <c r="B791" s="231"/>
      <c r="C791" s="232"/>
      <c r="D791" s="217" t="s">
        <v>196</v>
      </c>
      <c r="E791" s="243" t="s">
        <v>35</v>
      </c>
      <c r="F791" s="244" t="s">
        <v>851</v>
      </c>
      <c r="G791" s="232"/>
      <c r="H791" s="245">
        <v>27.81</v>
      </c>
      <c r="I791" s="237"/>
      <c r="J791" s="232"/>
      <c r="K791" s="232"/>
      <c r="L791" s="238"/>
      <c r="M791" s="239"/>
      <c r="N791" s="240"/>
      <c r="O791" s="240"/>
      <c r="P791" s="240"/>
      <c r="Q791" s="240"/>
      <c r="R791" s="240"/>
      <c r="S791" s="240"/>
      <c r="T791" s="241"/>
      <c r="AT791" s="242" t="s">
        <v>196</v>
      </c>
      <c r="AU791" s="242" t="s">
        <v>89</v>
      </c>
      <c r="AV791" s="13" t="s">
        <v>89</v>
      </c>
      <c r="AW791" s="13" t="s">
        <v>42</v>
      </c>
      <c r="AX791" s="13" t="s">
        <v>79</v>
      </c>
      <c r="AY791" s="242" t="s">
        <v>185</v>
      </c>
    </row>
    <row r="792" spans="2:65" s="15" customFormat="1" ht="13.5">
      <c r="B792" s="270"/>
      <c r="C792" s="271"/>
      <c r="D792" s="217" t="s">
        <v>196</v>
      </c>
      <c r="E792" s="272" t="s">
        <v>35</v>
      </c>
      <c r="F792" s="273" t="s">
        <v>295</v>
      </c>
      <c r="G792" s="271"/>
      <c r="H792" s="274">
        <v>27.81</v>
      </c>
      <c r="I792" s="275"/>
      <c r="J792" s="271"/>
      <c r="K792" s="271"/>
      <c r="L792" s="276"/>
      <c r="M792" s="277"/>
      <c r="N792" s="278"/>
      <c r="O792" s="278"/>
      <c r="P792" s="278"/>
      <c r="Q792" s="278"/>
      <c r="R792" s="278"/>
      <c r="S792" s="278"/>
      <c r="T792" s="279"/>
      <c r="AT792" s="280" t="s">
        <v>196</v>
      </c>
      <c r="AU792" s="280" t="s">
        <v>89</v>
      </c>
      <c r="AV792" s="15" t="s">
        <v>105</v>
      </c>
      <c r="AW792" s="15" t="s">
        <v>42</v>
      </c>
      <c r="AX792" s="15" t="s">
        <v>79</v>
      </c>
      <c r="AY792" s="280" t="s">
        <v>185</v>
      </c>
    </row>
    <row r="793" spans="2:65" s="14" customFormat="1" ht="13.5">
      <c r="B793" s="246"/>
      <c r="C793" s="247"/>
      <c r="D793" s="233" t="s">
        <v>196</v>
      </c>
      <c r="E793" s="248" t="s">
        <v>35</v>
      </c>
      <c r="F793" s="249" t="s">
        <v>208</v>
      </c>
      <c r="G793" s="247"/>
      <c r="H793" s="250">
        <v>774.95</v>
      </c>
      <c r="I793" s="251"/>
      <c r="J793" s="247"/>
      <c r="K793" s="247"/>
      <c r="L793" s="252"/>
      <c r="M793" s="253"/>
      <c r="N793" s="254"/>
      <c r="O793" s="254"/>
      <c r="P793" s="254"/>
      <c r="Q793" s="254"/>
      <c r="R793" s="254"/>
      <c r="S793" s="254"/>
      <c r="T793" s="255"/>
      <c r="AT793" s="256" t="s">
        <v>196</v>
      </c>
      <c r="AU793" s="256" t="s">
        <v>89</v>
      </c>
      <c r="AV793" s="14" t="s">
        <v>192</v>
      </c>
      <c r="AW793" s="14" t="s">
        <v>42</v>
      </c>
      <c r="AX793" s="14" t="s">
        <v>24</v>
      </c>
      <c r="AY793" s="256" t="s">
        <v>185</v>
      </c>
    </row>
    <row r="794" spans="2:65" s="1" customFormat="1" ht="69.75" customHeight="1">
      <c r="B794" s="44"/>
      <c r="C794" s="205" t="s">
        <v>852</v>
      </c>
      <c r="D794" s="205" t="s">
        <v>187</v>
      </c>
      <c r="E794" s="206" t="s">
        <v>853</v>
      </c>
      <c r="F794" s="207" t="s">
        <v>854</v>
      </c>
      <c r="G794" s="208" t="s">
        <v>239</v>
      </c>
      <c r="H794" s="209">
        <v>747.14</v>
      </c>
      <c r="I794" s="210"/>
      <c r="J794" s="211">
        <f>ROUND(I794*H794,2)</f>
        <v>0</v>
      </c>
      <c r="K794" s="207" t="s">
        <v>191</v>
      </c>
      <c r="L794" s="64"/>
      <c r="M794" s="212" t="s">
        <v>35</v>
      </c>
      <c r="N794" s="213" t="s">
        <v>50</v>
      </c>
      <c r="O794" s="45"/>
      <c r="P794" s="214">
        <f>O794*H794</f>
        <v>0</v>
      </c>
      <c r="Q794" s="214">
        <v>3.9499999999999998E-5</v>
      </c>
      <c r="R794" s="214">
        <f>Q794*H794</f>
        <v>2.9512029999999998E-2</v>
      </c>
      <c r="S794" s="214">
        <v>0</v>
      </c>
      <c r="T794" s="215">
        <f>S794*H794</f>
        <v>0</v>
      </c>
      <c r="AR794" s="26" t="s">
        <v>192</v>
      </c>
      <c r="AT794" s="26" t="s">
        <v>187</v>
      </c>
      <c r="AU794" s="26" t="s">
        <v>89</v>
      </c>
      <c r="AY794" s="26" t="s">
        <v>185</v>
      </c>
      <c r="BE794" s="216">
        <f>IF(N794="základní",J794,0)</f>
        <v>0</v>
      </c>
      <c r="BF794" s="216">
        <f>IF(N794="snížená",J794,0)</f>
        <v>0</v>
      </c>
      <c r="BG794" s="216">
        <f>IF(N794="zákl. přenesená",J794,0)</f>
        <v>0</v>
      </c>
      <c r="BH794" s="216">
        <f>IF(N794="sníž. přenesená",J794,0)</f>
        <v>0</v>
      </c>
      <c r="BI794" s="216">
        <f>IF(N794="nulová",J794,0)</f>
        <v>0</v>
      </c>
      <c r="BJ794" s="26" t="s">
        <v>24</v>
      </c>
      <c r="BK794" s="216">
        <f>ROUND(I794*H794,2)</f>
        <v>0</v>
      </c>
      <c r="BL794" s="26" t="s">
        <v>192</v>
      </c>
      <c r="BM794" s="26" t="s">
        <v>855</v>
      </c>
    </row>
    <row r="795" spans="2:65" s="1" customFormat="1" ht="94.5">
      <c r="B795" s="44"/>
      <c r="C795" s="66"/>
      <c r="D795" s="217" t="s">
        <v>194</v>
      </c>
      <c r="E795" s="66"/>
      <c r="F795" s="218" t="s">
        <v>856</v>
      </c>
      <c r="G795" s="66"/>
      <c r="H795" s="66"/>
      <c r="I795" s="175"/>
      <c r="J795" s="66"/>
      <c r="K795" s="66"/>
      <c r="L795" s="64"/>
      <c r="M795" s="219"/>
      <c r="N795" s="45"/>
      <c r="O795" s="45"/>
      <c r="P795" s="45"/>
      <c r="Q795" s="45"/>
      <c r="R795" s="45"/>
      <c r="S795" s="45"/>
      <c r="T795" s="81"/>
      <c r="AT795" s="26" t="s">
        <v>194</v>
      </c>
      <c r="AU795" s="26" t="s">
        <v>89</v>
      </c>
    </row>
    <row r="796" spans="2:65" s="12" customFormat="1" ht="13.5">
      <c r="B796" s="220"/>
      <c r="C796" s="221"/>
      <c r="D796" s="217" t="s">
        <v>196</v>
      </c>
      <c r="E796" s="222" t="s">
        <v>35</v>
      </c>
      <c r="F796" s="223" t="s">
        <v>362</v>
      </c>
      <c r="G796" s="221"/>
      <c r="H796" s="224" t="s">
        <v>35</v>
      </c>
      <c r="I796" s="225"/>
      <c r="J796" s="221"/>
      <c r="K796" s="221"/>
      <c r="L796" s="226"/>
      <c r="M796" s="227"/>
      <c r="N796" s="228"/>
      <c r="O796" s="228"/>
      <c r="P796" s="228"/>
      <c r="Q796" s="228"/>
      <c r="R796" s="228"/>
      <c r="S796" s="228"/>
      <c r="T796" s="229"/>
      <c r="AT796" s="230" t="s">
        <v>196</v>
      </c>
      <c r="AU796" s="230" t="s">
        <v>89</v>
      </c>
      <c r="AV796" s="12" t="s">
        <v>24</v>
      </c>
      <c r="AW796" s="12" t="s">
        <v>42</v>
      </c>
      <c r="AX796" s="12" t="s">
        <v>79</v>
      </c>
      <c r="AY796" s="230" t="s">
        <v>185</v>
      </c>
    </row>
    <row r="797" spans="2:65" s="13" customFormat="1" ht="13.5">
      <c r="B797" s="231"/>
      <c r="C797" s="232"/>
      <c r="D797" s="217" t="s">
        <v>196</v>
      </c>
      <c r="E797" s="243" t="s">
        <v>35</v>
      </c>
      <c r="F797" s="244" t="s">
        <v>844</v>
      </c>
      <c r="G797" s="232"/>
      <c r="H797" s="245">
        <v>168.67</v>
      </c>
      <c r="I797" s="237"/>
      <c r="J797" s="232"/>
      <c r="K797" s="232"/>
      <c r="L797" s="238"/>
      <c r="M797" s="239"/>
      <c r="N797" s="240"/>
      <c r="O797" s="240"/>
      <c r="P797" s="240"/>
      <c r="Q797" s="240"/>
      <c r="R797" s="240"/>
      <c r="S797" s="240"/>
      <c r="T797" s="241"/>
      <c r="AT797" s="242" t="s">
        <v>196</v>
      </c>
      <c r="AU797" s="242" t="s">
        <v>89</v>
      </c>
      <c r="AV797" s="13" t="s">
        <v>89</v>
      </c>
      <c r="AW797" s="13" t="s">
        <v>42</v>
      </c>
      <c r="AX797" s="13" t="s">
        <v>79</v>
      </c>
      <c r="AY797" s="242" t="s">
        <v>185</v>
      </c>
    </row>
    <row r="798" spans="2:65" s="13" customFormat="1" ht="13.5">
      <c r="B798" s="231"/>
      <c r="C798" s="232"/>
      <c r="D798" s="217" t="s">
        <v>196</v>
      </c>
      <c r="E798" s="243" t="s">
        <v>35</v>
      </c>
      <c r="F798" s="244" t="s">
        <v>845</v>
      </c>
      <c r="G798" s="232"/>
      <c r="H798" s="245">
        <v>83.99</v>
      </c>
      <c r="I798" s="237"/>
      <c r="J798" s="232"/>
      <c r="K798" s="232"/>
      <c r="L798" s="238"/>
      <c r="M798" s="239"/>
      <c r="N798" s="240"/>
      <c r="O798" s="240"/>
      <c r="P798" s="240"/>
      <c r="Q798" s="240"/>
      <c r="R798" s="240"/>
      <c r="S798" s="240"/>
      <c r="T798" s="241"/>
      <c r="AT798" s="242" t="s">
        <v>196</v>
      </c>
      <c r="AU798" s="242" t="s">
        <v>89</v>
      </c>
      <c r="AV798" s="13" t="s">
        <v>89</v>
      </c>
      <c r="AW798" s="13" t="s">
        <v>42</v>
      </c>
      <c r="AX798" s="13" t="s">
        <v>79</v>
      </c>
      <c r="AY798" s="242" t="s">
        <v>185</v>
      </c>
    </row>
    <row r="799" spans="2:65" s="13" customFormat="1" ht="13.5">
      <c r="B799" s="231"/>
      <c r="C799" s="232"/>
      <c r="D799" s="217" t="s">
        <v>196</v>
      </c>
      <c r="E799" s="243" t="s">
        <v>35</v>
      </c>
      <c r="F799" s="244" t="s">
        <v>846</v>
      </c>
      <c r="G799" s="232"/>
      <c r="H799" s="245">
        <v>34.46</v>
      </c>
      <c r="I799" s="237"/>
      <c r="J799" s="232"/>
      <c r="K799" s="232"/>
      <c r="L799" s="238"/>
      <c r="M799" s="239"/>
      <c r="N799" s="240"/>
      <c r="O799" s="240"/>
      <c r="P799" s="240"/>
      <c r="Q799" s="240"/>
      <c r="R799" s="240"/>
      <c r="S799" s="240"/>
      <c r="T799" s="241"/>
      <c r="AT799" s="242" t="s">
        <v>196</v>
      </c>
      <c r="AU799" s="242" t="s">
        <v>89</v>
      </c>
      <c r="AV799" s="13" t="s">
        <v>89</v>
      </c>
      <c r="AW799" s="13" t="s">
        <v>42</v>
      </c>
      <c r="AX799" s="13" t="s">
        <v>79</v>
      </c>
      <c r="AY799" s="242" t="s">
        <v>185</v>
      </c>
    </row>
    <row r="800" spans="2:65" s="13" customFormat="1" ht="13.5">
      <c r="B800" s="231"/>
      <c r="C800" s="232"/>
      <c r="D800" s="217" t="s">
        <v>196</v>
      </c>
      <c r="E800" s="243" t="s">
        <v>35</v>
      </c>
      <c r="F800" s="244" t="s">
        <v>847</v>
      </c>
      <c r="G800" s="232"/>
      <c r="H800" s="245">
        <v>78.88</v>
      </c>
      <c r="I800" s="237"/>
      <c r="J800" s="232"/>
      <c r="K800" s="232"/>
      <c r="L800" s="238"/>
      <c r="M800" s="239"/>
      <c r="N800" s="240"/>
      <c r="O800" s="240"/>
      <c r="P800" s="240"/>
      <c r="Q800" s="240"/>
      <c r="R800" s="240"/>
      <c r="S800" s="240"/>
      <c r="T800" s="241"/>
      <c r="AT800" s="242" t="s">
        <v>196</v>
      </c>
      <c r="AU800" s="242" t="s">
        <v>89</v>
      </c>
      <c r="AV800" s="13" t="s">
        <v>89</v>
      </c>
      <c r="AW800" s="13" t="s">
        <v>42</v>
      </c>
      <c r="AX800" s="13" t="s">
        <v>79</v>
      </c>
      <c r="AY800" s="242" t="s">
        <v>185</v>
      </c>
    </row>
    <row r="801" spans="2:65" s="15" customFormat="1" ht="13.5">
      <c r="B801" s="270"/>
      <c r="C801" s="271"/>
      <c r="D801" s="217" t="s">
        <v>196</v>
      </c>
      <c r="E801" s="272" t="s">
        <v>35</v>
      </c>
      <c r="F801" s="273" t="s">
        <v>295</v>
      </c>
      <c r="G801" s="271"/>
      <c r="H801" s="274">
        <v>366</v>
      </c>
      <c r="I801" s="275"/>
      <c r="J801" s="271"/>
      <c r="K801" s="271"/>
      <c r="L801" s="276"/>
      <c r="M801" s="277"/>
      <c r="N801" s="278"/>
      <c r="O801" s="278"/>
      <c r="P801" s="278"/>
      <c r="Q801" s="278"/>
      <c r="R801" s="278"/>
      <c r="S801" s="278"/>
      <c r="T801" s="279"/>
      <c r="AT801" s="280" t="s">
        <v>196</v>
      </c>
      <c r="AU801" s="280" t="s">
        <v>89</v>
      </c>
      <c r="AV801" s="15" t="s">
        <v>105</v>
      </c>
      <c r="AW801" s="15" t="s">
        <v>42</v>
      </c>
      <c r="AX801" s="15" t="s">
        <v>79</v>
      </c>
      <c r="AY801" s="280" t="s">
        <v>185</v>
      </c>
    </row>
    <row r="802" spans="2:65" s="12" customFormat="1" ht="13.5">
      <c r="B802" s="220"/>
      <c r="C802" s="221"/>
      <c r="D802" s="217" t="s">
        <v>196</v>
      </c>
      <c r="E802" s="222" t="s">
        <v>35</v>
      </c>
      <c r="F802" s="223" t="s">
        <v>285</v>
      </c>
      <c r="G802" s="221"/>
      <c r="H802" s="224" t="s">
        <v>35</v>
      </c>
      <c r="I802" s="225"/>
      <c r="J802" s="221"/>
      <c r="K802" s="221"/>
      <c r="L802" s="226"/>
      <c r="M802" s="227"/>
      <c r="N802" s="228"/>
      <c r="O802" s="228"/>
      <c r="P802" s="228"/>
      <c r="Q802" s="228"/>
      <c r="R802" s="228"/>
      <c r="S802" s="228"/>
      <c r="T802" s="229"/>
      <c r="AT802" s="230" t="s">
        <v>196</v>
      </c>
      <c r="AU802" s="230" t="s">
        <v>89</v>
      </c>
      <c r="AV802" s="12" t="s">
        <v>24</v>
      </c>
      <c r="AW802" s="12" t="s">
        <v>42</v>
      </c>
      <c r="AX802" s="12" t="s">
        <v>79</v>
      </c>
      <c r="AY802" s="230" t="s">
        <v>185</v>
      </c>
    </row>
    <row r="803" spans="2:65" s="13" customFormat="1" ht="13.5">
      <c r="B803" s="231"/>
      <c r="C803" s="232"/>
      <c r="D803" s="217" t="s">
        <v>196</v>
      </c>
      <c r="E803" s="243" t="s">
        <v>35</v>
      </c>
      <c r="F803" s="244" t="s">
        <v>848</v>
      </c>
      <c r="G803" s="232"/>
      <c r="H803" s="245">
        <v>92.56</v>
      </c>
      <c r="I803" s="237"/>
      <c r="J803" s="232"/>
      <c r="K803" s="232"/>
      <c r="L803" s="238"/>
      <c r="M803" s="239"/>
      <c r="N803" s="240"/>
      <c r="O803" s="240"/>
      <c r="P803" s="240"/>
      <c r="Q803" s="240"/>
      <c r="R803" s="240"/>
      <c r="S803" s="240"/>
      <c r="T803" s="241"/>
      <c r="AT803" s="242" t="s">
        <v>196</v>
      </c>
      <c r="AU803" s="242" t="s">
        <v>89</v>
      </c>
      <c r="AV803" s="13" t="s">
        <v>89</v>
      </c>
      <c r="AW803" s="13" t="s">
        <v>42</v>
      </c>
      <c r="AX803" s="13" t="s">
        <v>79</v>
      </c>
      <c r="AY803" s="242" t="s">
        <v>185</v>
      </c>
    </row>
    <row r="804" spans="2:65" s="13" customFormat="1" ht="13.5">
      <c r="B804" s="231"/>
      <c r="C804" s="232"/>
      <c r="D804" s="217" t="s">
        <v>196</v>
      </c>
      <c r="E804" s="243" t="s">
        <v>35</v>
      </c>
      <c r="F804" s="244" t="s">
        <v>849</v>
      </c>
      <c r="G804" s="232"/>
      <c r="H804" s="245">
        <v>263.75</v>
      </c>
      <c r="I804" s="237"/>
      <c r="J804" s="232"/>
      <c r="K804" s="232"/>
      <c r="L804" s="238"/>
      <c r="M804" s="239"/>
      <c r="N804" s="240"/>
      <c r="O804" s="240"/>
      <c r="P804" s="240"/>
      <c r="Q804" s="240"/>
      <c r="R804" s="240"/>
      <c r="S804" s="240"/>
      <c r="T804" s="241"/>
      <c r="AT804" s="242" t="s">
        <v>196</v>
      </c>
      <c r="AU804" s="242" t="s">
        <v>89</v>
      </c>
      <c r="AV804" s="13" t="s">
        <v>89</v>
      </c>
      <c r="AW804" s="13" t="s">
        <v>42</v>
      </c>
      <c r="AX804" s="13" t="s">
        <v>79</v>
      </c>
      <c r="AY804" s="242" t="s">
        <v>185</v>
      </c>
    </row>
    <row r="805" spans="2:65" s="13" customFormat="1" ht="13.5">
      <c r="B805" s="231"/>
      <c r="C805" s="232"/>
      <c r="D805" s="217" t="s">
        <v>196</v>
      </c>
      <c r="E805" s="243" t="s">
        <v>35</v>
      </c>
      <c r="F805" s="244" t="s">
        <v>850</v>
      </c>
      <c r="G805" s="232"/>
      <c r="H805" s="245">
        <v>24.83</v>
      </c>
      <c r="I805" s="237"/>
      <c r="J805" s="232"/>
      <c r="K805" s="232"/>
      <c r="L805" s="238"/>
      <c r="M805" s="239"/>
      <c r="N805" s="240"/>
      <c r="O805" s="240"/>
      <c r="P805" s="240"/>
      <c r="Q805" s="240"/>
      <c r="R805" s="240"/>
      <c r="S805" s="240"/>
      <c r="T805" s="241"/>
      <c r="AT805" s="242" t="s">
        <v>196</v>
      </c>
      <c r="AU805" s="242" t="s">
        <v>89</v>
      </c>
      <c r="AV805" s="13" t="s">
        <v>89</v>
      </c>
      <c r="AW805" s="13" t="s">
        <v>42</v>
      </c>
      <c r="AX805" s="13" t="s">
        <v>79</v>
      </c>
      <c r="AY805" s="242" t="s">
        <v>185</v>
      </c>
    </row>
    <row r="806" spans="2:65" s="15" customFormat="1" ht="13.5">
      <c r="B806" s="270"/>
      <c r="C806" s="271"/>
      <c r="D806" s="217" t="s">
        <v>196</v>
      </c>
      <c r="E806" s="272" t="s">
        <v>35</v>
      </c>
      <c r="F806" s="273" t="s">
        <v>295</v>
      </c>
      <c r="G806" s="271"/>
      <c r="H806" s="274">
        <v>381.14</v>
      </c>
      <c r="I806" s="275"/>
      <c r="J806" s="271"/>
      <c r="K806" s="271"/>
      <c r="L806" s="276"/>
      <c r="M806" s="277"/>
      <c r="N806" s="278"/>
      <c r="O806" s="278"/>
      <c r="P806" s="278"/>
      <c r="Q806" s="278"/>
      <c r="R806" s="278"/>
      <c r="S806" s="278"/>
      <c r="T806" s="279"/>
      <c r="AT806" s="280" t="s">
        <v>196</v>
      </c>
      <c r="AU806" s="280" t="s">
        <v>89</v>
      </c>
      <c r="AV806" s="15" t="s">
        <v>105</v>
      </c>
      <c r="AW806" s="15" t="s">
        <v>42</v>
      </c>
      <c r="AX806" s="15" t="s">
        <v>79</v>
      </c>
      <c r="AY806" s="280" t="s">
        <v>185</v>
      </c>
    </row>
    <row r="807" spans="2:65" s="14" customFormat="1" ht="13.5">
      <c r="B807" s="246"/>
      <c r="C807" s="247"/>
      <c r="D807" s="233" t="s">
        <v>196</v>
      </c>
      <c r="E807" s="248" t="s">
        <v>35</v>
      </c>
      <c r="F807" s="249" t="s">
        <v>208</v>
      </c>
      <c r="G807" s="247"/>
      <c r="H807" s="250">
        <v>747.14</v>
      </c>
      <c r="I807" s="251"/>
      <c r="J807" s="247"/>
      <c r="K807" s="247"/>
      <c r="L807" s="252"/>
      <c r="M807" s="253"/>
      <c r="N807" s="254"/>
      <c r="O807" s="254"/>
      <c r="P807" s="254"/>
      <c r="Q807" s="254"/>
      <c r="R807" s="254"/>
      <c r="S807" s="254"/>
      <c r="T807" s="255"/>
      <c r="AT807" s="256" t="s">
        <v>196</v>
      </c>
      <c r="AU807" s="256" t="s">
        <v>89</v>
      </c>
      <c r="AV807" s="14" t="s">
        <v>192</v>
      </c>
      <c r="AW807" s="14" t="s">
        <v>42</v>
      </c>
      <c r="AX807" s="14" t="s">
        <v>24</v>
      </c>
      <c r="AY807" s="256" t="s">
        <v>185</v>
      </c>
    </row>
    <row r="808" spans="2:65" s="1" customFormat="1" ht="44.25" customHeight="1">
      <c r="B808" s="44"/>
      <c r="C808" s="205" t="s">
        <v>857</v>
      </c>
      <c r="D808" s="205" t="s">
        <v>187</v>
      </c>
      <c r="E808" s="206" t="s">
        <v>858</v>
      </c>
      <c r="F808" s="207" t="s">
        <v>859</v>
      </c>
      <c r="G808" s="208" t="s">
        <v>302</v>
      </c>
      <c r="H808" s="209">
        <v>14</v>
      </c>
      <c r="I808" s="210"/>
      <c r="J808" s="211">
        <f>ROUND(I808*H808,2)</f>
        <v>0</v>
      </c>
      <c r="K808" s="207" t="s">
        <v>191</v>
      </c>
      <c r="L808" s="64"/>
      <c r="M808" s="212" t="s">
        <v>35</v>
      </c>
      <c r="N808" s="213" t="s">
        <v>50</v>
      </c>
      <c r="O808" s="45"/>
      <c r="P808" s="214">
        <f>O808*H808</f>
        <v>0</v>
      </c>
      <c r="Q808" s="214">
        <v>4.4200000000000003E-3</v>
      </c>
      <c r="R808" s="214">
        <f>Q808*H808</f>
        <v>6.1880000000000004E-2</v>
      </c>
      <c r="S808" s="214">
        <v>0</v>
      </c>
      <c r="T808" s="215">
        <f>S808*H808</f>
        <v>0</v>
      </c>
      <c r="AR808" s="26" t="s">
        <v>192</v>
      </c>
      <c r="AT808" s="26" t="s">
        <v>187</v>
      </c>
      <c r="AU808" s="26" t="s">
        <v>89</v>
      </c>
      <c r="AY808" s="26" t="s">
        <v>185</v>
      </c>
      <c r="BE808" s="216">
        <f>IF(N808="základní",J808,0)</f>
        <v>0</v>
      </c>
      <c r="BF808" s="216">
        <f>IF(N808="snížená",J808,0)</f>
        <v>0</v>
      </c>
      <c r="BG808" s="216">
        <f>IF(N808="zákl. přenesená",J808,0)</f>
        <v>0</v>
      </c>
      <c r="BH808" s="216">
        <f>IF(N808="sníž. přenesená",J808,0)</f>
        <v>0</v>
      </c>
      <c r="BI808" s="216">
        <f>IF(N808="nulová",J808,0)</f>
        <v>0</v>
      </c>
      <c r="BJ808" s="26" t="s">
        <v>24</v>
      </c>
      <c r="BK808" s="216">
        <f>ROUND(I808*H808,2)</f>
        <v>0</v>
      </c>
      <c r="BL808" s="26" t="s">
        <v>192</v>
      </c>
      <c r="BM808" s="26" t="s">
        <v>860</v>
      </c>
    </row>
    <row r="809" spans="2:65" s="1" customFormat="1" ht="40.5">
      <c r="B809" s="44"/>
      <c r="C809" s="66"/>
      <c r="D809" s="217" t="s">
        <v>194</v>
      </c>
      <c r="E809" s="66"/>
      <c r="F809" s="218" t="s">
        <v>861</v>
      </c>
      <c r="G809" s="66"/>
      <c r="H809" s="66"/>
      <c r="I809" s="175"/>
      <c r="J809" s="66"/>
      <c r="K809" s="66"/>
      <c r="L809" s="64"/>
      <c r="M809" s="219"/>
      <c r="N809" s="45"/>
      <c r="O809" s="45"/>
      <c r="P809" s="45"/>
      <c r="Q809" s="45"/>
      <c r="R809" s="45"/>
      <c r="S809" s="45"/>
      <c r="T809" s="81"/>
      <c r="AT809" s="26" t="s">
        <v>194</v>
      </c>
      <c r="AU809" s="26" t="s">
        <v>89</v>
      </c>
    </row>
    <row r="810" spans="2:65" s="12" customFormat="1" ht="13.5">
      <c r="B810" s="220"/>
      <c r="C810" s="221"/>
      <c r="D810" s="217" t="s">
        <v>196</v>
      </c>
      <c r="E810" s="222" t="s">
        <v>35</v>
      </c>
      <c r="F810" s="223" t="s">
        <v>862</v>
      </c>
      <c r="G810" s="221"/>
      <c r="H810" s="224" t="s">
        <v>35</v>
      </c>
      <c r="I810" s="225"/>
      <c r="J810" s="221"/>
      <c r="K810" s="221"/>
      <c r="L810" s="226"/>
      <c r="M810" s="227"/>
      <c r="N810" s="228"/>
      <c r="O810" s="228"/>
      <c r="P810" s="228"/>
      <c r="Q810" s="228"/>
      <c r="R810" s="228"/>
      <c r="S810" s="228"/>
      <c r="T810" s="229"/>
      <c r="AT810" s="230" t="s">
        <v>196</v>
      </c>
      <c r="AU810" s="230" t="s">
        <v>89</v>
      </c>
      <c r="AV810" s="12" t="s">
        <v>24</v>
      </c>
      <c r="AW810" s="12" t="s">
        <v>42</v>
      </c>
      <c r="AX810" s="12" t="s">
        <v>79</v>
      </c>
      <c r="AY810" s="230" t="s">
        <v>185</v>
      </c>
    </row>
    <row r="811" spans="2:65" s="13" customFormat="1" ht="13.5">
      <c r="B811" s="231"/>
      <c r="C811" s="232"/>
      <c r="D811" s="233" t="s">
        <v>196</v>
      </c>
      <c r="E811" s="234" t="s">
        <v>35</v>
      </c>
      <c r="F811" s="235" t="s">
        <v>863</v>
      </c>
      <c r="G811" s="232"/>
      <c r="H811" s="236">
        <v>14</v>
      </c>
      <c r="I811" s="237"/>
      <c r="J811" s="232"/>
      <c r="K811" s="232"/>
      <c r="L811" s="238"/>
      <c r="M811" s="239"/>
      <c r="N811" s="240"/>
      <c r="O811" s="240"/>
      <c r="P811" s="240"/>
      <c r="Q811" s="240"/>
      <c r="R811" s="240"/>
      <c r="S811" s="240"/>
      <c r="T811" s="241"/>
      <c r="AT811" s="242" t="s">
        <v>196</v>
      </c>
      <c r="AU811" s="242" t="s">
        <v>89</v>
      </c>
      <c r="AV811" s="13" t="s">
        <v>89</v>
      </c>
      <c r="AW811" s="13" t="s">
        <v>42</v>
      </c>
      <c r="AX811" s="13" t="s">
        <v>24</v>
      </c>
      <c r="AY811" s="242" t="s">
        <v>185</v>
      </c>
    </row>
    <row r="812" spans="2:65" s="1" customFormat="1" ht="22.5" customHeight="1">
      <c r="B812" s="44"/>
      <c r="C812" s="257" t="s">
        <v>864</v>
      </c>
      <c r="D812" s="257" t="s">
        <v>246</v>
      </c>
      <c r="E812" s="258" t="s">
        <v>865</v>
      </c>
      <c r="F812" s="259" t="s">
        <v>866</v>
      </c>
      <c r="G812" s="260" t="s">
        <v>302</v>
      </c>
      <c r="H812" s="261">
        <v>3</v>
      </c>
      <c r="I812" s="262"/>
      <c r="J812" s="263">
        <f>ROUND(I812*H812,2)</f>
        <v>0</v>
      </c>
      <c r="K812" s="259" t="s">
        <v>191</v>
      </c>
      <c r="L812" s="264"/>
      <c r="M812" s="265" t="s">
        <v>35</v>
      </c>
      <c r="N812" s="266" t="s">
        <v>50</v>
      </c>
      <c r="O812" s="45"/>
      <c r="P812" s="214">
        <f>O812*H812</f>
        <v>0</v>
      </c>
      <c r="Q812" s="214">
        <v>0.01</v>
      </c>
      <c r="R812" s="214">
        <f>Q812*H812</f>
        <v>0.03</v>
      </c>
      <c r="S812" s="214">
        <v>0</v>
      </c>
      <c r="T812" s="215">
        <f>S812*H812</f>
        <v>0</v>
      </c>
      <c r="AR812" s="26" t="s">
        <v>245</v>
      </c>
      <c r="AT812" s="26" t="s">
        <v>246</v>
      </c>
      <c r="AU812" s="26" t="s">
        <v>89</v>
      </c>
      <c r="AY812" s="26" t="s">
        <v>185</v>
      </c>
      <c r="BE812" s="216">
        <f>IF(N812="základní",J812,0)</f>
        <v>0</v>
      </c>
      <c r="BF812" s="216">
        <f>IF(N812="snížená",J812,0)</f>
        <v>0</v>
      </c>
      <c r="BG812" s="216">
        <f>IF(N812="zákl. přenesená",J812,0)</f>
        <v>0</v>
      </c>
      <c r="BH812" s="216">
        <f>IF(N812="sníž. přenesená",J812,0)</f>
        <v>0</v>
      </c>
      <c r="BI812" s="216">
        <f>IF(N812="nulová",J812,0)</f>
        <v>0</v>
      </c>
      <c r="BJ812" s="26" t="s">
        <v>24</v>
      </c>
      <c r="BK812" s="216">
        <f>ROUND(I812*H812,2)</f>
        <v>0</v>
      </c>
      <c r="BL812" s="26" t="s">
        <v>192</v>
      </c>
      <c r="BM812" s="26" t="s">
        <v>867</v>
      </c>
    </row>
    <row r="813" spans="2:65" s="1" customFormat="1" ht="22.5" customHeight="1">
      <c r="B813" s="44"/>
      <c r="C813" s="257" t="s">
        <v>868</v>
      </c>
      <c r="D813" s="257" t="s">
        <v>246</v>
      </c>
      <c r="E813" s="258" t="s">
        <v>869</v>
      </c>
      <c r="F813" s="259" t="s">
        <v>870</v>
      </c>
      <c r="G813" s="260" t="s">
        <v>302</v>
      </c>
      <c r="H813" s="261">
        <v>4</v>
      </c>
      <c r="I813" s="262"/>
      <c r="J813" s="263">
        <f>ROUND(I813*H813,2)</f>
        <v>0</v>
      </c>
      <c r="K813" s="259" t="s">
        <v>191</v>
      </c>
      <c r="L813" s="264"/>
      <c r="M813" s="265" t="s">
        <v>35</v>
      </c>
      <c r="N813" s="266" t="s">
        <v>50</v>
      </c>
      <c r="O813" s="45"/>
      <c r="P813" s="214">
        <f>O813*H813</f>
        <v>0</v>
      </c>
      <c r="Q813" s="214">
        <v>8.9999999999999993E-3</v>
      </c>
      <c r="R813" s="214">
        <f>Q813*H813</f>
        <v>3.5999999999999997E-2</v>
      </c>
      <c r="S813" s="214">
        <v>0</v>
      </c>
      <c r="T813" s="215">
        <f>S813*H813</f>
        <v>0</v>
      </c>
      <c r="AR813" s="26" t="s">
        <v>245</v>
      </c>
      <c r="AT813" s="26" t="s">
        <v>246</v>
      </c>
      <c r="AU813" s="26" t="s">
        <v>89</v>
      </c>
      <c r="AY813" s="26" t="s">
        <v>185</v>
      </c>
      <c r="BE813" s="216">
        <f>IF(N813="základní",J813,0)</f>
        <v>0</v>
      </c>
      <c r="BF813" s="216">
        <f>IF(N813="snížená",J813,0)</f>
        <v>0</v>
      </c>
      <c r="BG813" s="216">
        <f>IF(N813="zákl. přenesená",J813,0)</f>
        <v>0</v>
      </c>
      <c r="BH813" s="216">
        <f>IF(N813="sníž. přenesená",J813,0)</f>
        <v>0</v>
      </c>
      <c r="BI813" s="216">
        <f>IF(N813="nulová",J813,0)</f>
        <v>0</v>
      </c>
      <c r="BJ813" s="26" t="s">
        <v>24</v>
      </c>
      <c r="BK813" s="216">
        <f>ROUND(I813*H813,2)</f>
        <v>0</v>
      </c>
      <c r="BL813" s="26" t="s">
        <v>192</v>
      </c>
      <c r="BM813" s="26" t="s">
        <v>871</v>
      </c>
    </row>
    <row r="814" spans="2:65" s="1" customFormat="1" ht="22.5" customHeight="1">
      <c r="B814" s="44"/>
      <c r="C814" s="205" t="s">
        <v>872</v>
      </c>
      <c r="D814" s="205" t="s">
        <v>187</v>
      </c>
      <c r="E814" s="206" t="s">
        <v>873</v>
      </c>
      <c r="F814" s="207" t="s">
        <v>874</v>
      </c>
      <c r="G814" s="208" t="s">
        <v>302</v>
      </c>
      <c r="H814" s="209">
        <v>28</v>
      </c>
      <c r="I814" s="210"/>
      <c r="J814" s="211">
        <f>ROUND(I814*H814,2)</f>
        <v>0</v>
      </c>
      <c r="K814" s="207" t="s">
        <v>191</v>
      </c>
      <c r="L814" s="64"/>
      <c r="M814" s="212" t="s">
        <v>35</v>
      </c>
      <c r="N814" s="213" t="s">
        <v>50</v>
      </c>
      <c r="O814" s="45"/>
      <c r="P814" s="214">
        <f>O814*H814</f>
        <v>0</v>
      </c>
      <c r="Q814" s="214">
        <v>1.1230000000000001E-3</v>
      </c>
      <c r="R814" s="214">
        <f>Q814*H814</f>
        <v>3.1444E-2</v>
      </c>
      <c r="S814" s="214">
        <v>0</v>
      </c>
      <c r="T814" s="215">
        <f>S814*H814</f>
        <v>0</v>
      </c>
      <c r="AR814" s="26" t="s">
        <v>192</v>
      </c>
      <c r="AT814" s="26" t="s">
        <v>187</v>
      </c>
      <c r="AU814" s="26" t="s">
        <v>89</v>
      </c>
      <c r="AY814" s="26" t="s">
        <v>185</v>
      </c>
      <c r="BE814" s="216">
        <f>IF(N814="základní",J814,0)</f>
        <v>0</v>
      </c>
      <c r="BF814" s="216">
        <f>IF(N814="snížená",J814,0)</f>
        <v>0</v>
      </c>
      <c r="BG814" s="216">
        <f>IF(N814="zákl. přenesená",J814,0)</f>
        <v>0</v>
      </c>
      <c r="BH814" s="216">
        <f>IF(N814="sníž. přenesená",J814,0)</f>
        <v>0</v>
      </c>
      <c r="BI814" s="216">
        <f>IF(N814="nulová",J814,0)</f>
        <v>0</v>
      </c>
      <c r="BJ814" s="26" t="s">
        <v>24</v>
      </c>
      <c r="BK814" s="216">
        <f>ROUND(I814*H814,2)</f>
        <v>0</v>
      </c>
      <c r="BL814" s="26" t="s">
        <v>192</v>
      </c>
      <c r="BM814" s="26" t="s">
        <v>875</v>
      </c>
    </row>
    <row r="815" spans="2:65" s="12" customFormat="1" ht="13.5">
      <c r="B815" s="220"/>
      <c r="C815" s="221"/>
      <c r="D815" s="217" t="s">
        <v>196</v>
      </c>
      <c r="E815" s="222" t="s">
        <v>35</v>
      </c>
      <c r="F815" s="223" t="s">
        <v>862</v>
      </c>
      <c r="G815" s="221"/>
      <c r="H815" s="224" t="s">
        <v>35</v>
      </c>
      <c r="I815" s="225"/>
      <c r="J815" s="221"/>
      <c r="K815" s="221"/>
      <c r="L815" s="226"/>
      <c r="M815" s="227"/>
      <c r="N815" s="228"/>
      <c r="O815" s="228"/>
      <c r="P815" s="228"/>
      <c r="Q815" s="228"/>
      <c r="R815" s="228"/>
      <c r="S815" s="228"/>
      <c r="T815" s="229"/>
      <c r="AT815" s="230" t="s">
        <v>196</v>
      </c>
      <c r="AU815" s="230" t="s">
        <v>89</v>
      </c>
      <c r="AV815" s="12" t="s">
        <v>24</v>
      </c>
      <c r="AW815" s="12" t="s">
        <v>42</v>
      </c>
      <c r="AX815" s="12" t="s">
        <v>79</v>
      </c>
      <c r="AY815" s="230" t="s">
        <v>185</v>
      </c>
    </row>
    <row r="816" spans="2:65" s="13" customFormat="1" ht="13.5">
      <c r="B816" s="231"/>
      <c r="C816" s="232"/>
      <c r="D816" s="233" t="s">
        <v>196</v>
      </c>
      <c r="E816" s="234" t="s">
        <v>35</v>
      </c>
      <c r="F816" s="235" t="s">
        <v>876</v>
      </c>
      <c r="G816" s="232"/>
      <c r="H816" s="236">
        <v>28</v>
      </c>
      <c r="I816" s="237"/>
      <c r="J816" s="232"/>
      <c r="K816" s="232"/>
      <c r="L816" s="238"/>
      <c r="M816" s="239"/>
      <c r="N816" s="240"/>
      <c r="O816" s="240"/>
      <c r="P816" s="240"/>
      <c r="Q816" s="240"/>
      <c r="R816" s="240"/>
      <c r="S816" s="240"/>
      <c r="T816" s="241"/>
      <c r="AT816" s="242" t="s">
        <v>196</v>
      </c>
      <c r="AU816" s="242" t="s">
        <v>89</v>
      </c>
      <c r="AV816" s="13" t="s">
        <v>89</v>
      </c>
      <c r="AW816" s="13" t="s">
        <v>42</v>
      </c>
      <c r="AX816" s="13" t="s">
        <v>24</v>
      </c>
      <c r="AY816" s="242" t="s">
        <v>185</v>
      </c>
    </row>
    <row r="817" spans="2:65" s="1" customFormat="1" ht="31.5" customHeight="1">
      <c r="B817" s="44"/>
      <c r="C817" s="205" t="s">
        <v>877</v>
      </c>
      <c r="D817" s="205" t="s">
        <v>187</v>
      </c>
      <c r="E817" s="206" t="s">
        <v>878</v>
      </c>
      <c r="F817" s="207" t="s">
        <v>879</v>
      </c>
      <c r="G817" s="208" t="s">
        <v>239</v>
      </c>
      <c r="H817" s="209">
        <v>68.793999999999997</v>
      </c>
      <c r="I817" s="210"/>
      <c r="J817" s="211">
        <f>ROUND(I817*H817,2)</f>
        <v>0</v>
      </c>
      <c r="K817" s="207" t="s">
        <v>191</v>
      </c>
      <c r="L817" s="64"/>
      <c r="M817" s="212" t="s">
        <v>35</v>
      </c>
      <c r="N817" s="213" t="s">
        <v>50</v>
      </c>
      <c r="O817" s="45"/>
      <c r="P817" s="214">
        <f>O817*H817</f>
        <v>0</v>
      </c>
      <c r="Q817" s="214">
        <v>0</v>
      </c>
      <c r="R817" s="214">
        <f>Q817*H817</f>
        <v>0</v>
      </c>
      <c r="S817" s="214">
        <v>0.13100000000000001</v>
      </c>
      <c r="T817" s="215">
        <f>S817*H817</f>
        <v>9.0120140000000006</v>
      </c>
      <c r="AR817" s="26" t="s">
        <v>192</v>
      </c>
      <c r="AT817" s="26" t="s">
        <v>187</v>
      </c>
      <c r="AU817" s="26" t="s">
        <v>89</v>
      </c>
      <c r="AY817" s="26" t="s">
        <v>185</v>
      </c>
      <c r="BE817" s="216">
        <f>IF(N817="základní",J817,0)</f>
        <v>0</v>
      </c>
      <c r="BF817" s="216">
        <f>IF(N817="snížená",J817,0)</f>
        <v>0</v>
      </c>
      <c r="BG817" s="216">
        <f>IF(N817="zákl. přenesená",J817,0)</f>
        <v>0</v>
      </c>
      <c r="BH817" s="216">
        <f>IF(N817="sníž. přenesená",J817,0)</f>
        <v>0</v>
      </c>
      <c r="BI817" s="216">
        <f>IF(N817="nulová",J817,0)</f>
        <v>0</v>
      </c>
      <c r="BJ817" s="26" t="s">
        <v>24</v>
      </c>
      <c r="BK817" s="216">
        <f>ROUND(I817*H817,2)</f>
        <v>0</v>
      </c>
      <c r="BL817" s="26" t="s">
        <v>192</v>
      </c>
      <c r="BM817" s="26" t="s">
        <v>880</v>
      </c>
    </row>
    <row r="818" spans="2:65" s="12" customFormat="1" ht="13.5">
      <c r="B818" s="220"/>
      <c r="C818" s="221"/>
      <c r="D818" s="217" t="s">
        <v>196</v>
      </c>
      <c r="E818" s="222" t="s">
        <v>35</v>
      </c>
      <c r="F818" s="223" t="s">
        <v>362</v>
      </c>
      <c r="G818" s="221"/>
      <c r="H818" s="224" t="s">
        <v>35</v>
      </c>
      <c r="I818" s="225"/>
      <c r="J818" s="221"/>
      <c r="K818" s="221"/>
      <c r="L818" s="226"/>
      <c r="M818" s="227"/>
      <c r="N818" s="228"/>
      <c r="O818" s="228"/>
      <c r="P818" s="228"/>
      <c r="Q818" s="228"/>
      <c r="R818" s="228"/>
      <c r="S818" s="228"/>
      <c r="T818" s="229"/>
      <c r="AT818" s="230" t="s">
        <v>196</v>
      </c>
      <c r="AU818" s="230" t="s">
        <v>89</v>
      </c>
      <c r="AV818" s="12" t="s">
        <v>24</v>
      </c>
      <c r="AW818" s="12" t="s">
        <v>42</v>
      </c>
      <c r="AX818" s="12" t="s">
        <v>79</v>
      </c>
      <c r="AY818" s="230" t="s">
        <v>185</v>
      </c>
    </row>
    <row r="819" spans="2:65" s="13" customFormat="1" ht="13.5">
      <c r="B819" s="231"/>
      <c r="C819" s="232"/>
      <c r="D819" s="217" t="s">
        <v>196</v>
      </c>
      <c r="E819" s="243" t="s">
        <v>35</v>
      </c>
      <c r="F819" s="244" t="s">
        <v>881</v>
      </c>
      <c r="G819" s="232"/>
      <c r="H819" s="245">
        <v>37.758000000000003</v>
      </c>
      <c r="I819" s="237"/>
      <c r="J819" s="232"/>
      <c r="K819" s="232"/>
      <c r="L819" s="238"/>
      <c r="M819" s="239"/>
      <c r="N819" s="240"/>
      <c r="O819" s="240"/>
      <c r="P819" s="240"/>
      <c r="Q819" s="240"/>
      <c r="R819" s="240"/>
      <c r="S819" s="240"/>
      <c r="T819" s="241"/>
      <c r="AT819" s="242" t="s">
        <v>196</v>
      </c>
      <c r="AU819" s="242" t="s">
        <v>89</v>
      </c>
      <c r="AV819" s="13" t="s">
        <v>89</v>
      </c>
      <c r="AW819" s="13" t="s">
        <v>42</v>
      </c>
      <c r="AX819" s="13" t="s">
        <v>79</v>
      </c>
      <c r="AY819" s="242" t="s">
        <v>185</v>
      </c>
    </row>
    <row r="820" spans="2:65" s="13" customFormat="1" ht="13.5">
      <c r="B820" s="231"/>
      <c r="C820" s="232"/>
      <c r="D820" s="217" t="s">
        <v>196</v>
      </c>
      <c r="E820" s="243" t="s">
        <v>35</v>
      </c>
      <c r="F820" s="244" t="s">
        <v>882</v>
      </c>
      <c r="G820" s="232"/>
      <c r="H820" s="245">
        <v>6.1749999999999998</v>
      </c>
      <c r="I820" s="237"/>
      <c r="J820" s="232"/>
      <c r="K820" s="232"/>
      <c r="L820" s="238"/>
      <c r="M820" s="239"/>
      <c r="N820" s="240"/>
      <c r="O820" s="240"/>
      <c r="P820" s="240"/>
      <c r="Q820" s="240"/>
      <c r="R820" s="240"/>
      <c r="S820" s="240"/>
      <c r="T820" s="241"/>
      <c r="AT820" s="242" t="s">
        <v>196</v>
      </c>
      <c r="AU820" s="242" t="s">
        <v>89</v>
      </c>
      <c r="AV820" s="13" t="s">
        <v>89</v>
      </c>
      <c r="AW820" s="13" t="s">
        <v>42</v>
      </c>
      <c r="AX820" s="13" t="s">
        <v>79</v>
      </c>
      <c r="AY820" s="242" t="s">
        <v>185</v>
      </c>
    </row>
    <row r="821" spans="2:65" s="13" customFormat="1" ht="13.5">
      <c r="B821" s="231"/>
      <c r="C821" s="232"/>
      <c r="D821" s="217" t="s">
        <v>196</v>
      </c>
      <c r="E821" s="243" t="s">
        <v>35</v>
      </c>
      <c r="F821" s="244" t="s">
        <v>883</v>
      </c>
      <c r="G821" s="232"/>
      <c r="H821" s="245">
        <v>3.137</v>
      </c>
      <c r="I821" s="237"/>
      <c r="J821" s="232"/>
      <c r="K821" s="232"/>
      <c r="L821" s="238"/>
      <c r="M821" s="239"/>
      <c r="N821" s="240"/>
      <c r="O821" s="240"/>
      <c r="P821" s="240"/>
      <c r="Q821" s="240"/>
      <c r="R821" s="240"/>
      <c r="S821" s="240"/>
      <c r="T821" s="241"/>
      <c r="AT821" s="242" t="s">
        <v>196</v>
      </c>
      <c r="AU821" s="242" t="s">
        <v>89</v>
      </c>
      <c r="AV821" s="13" t="s">
        <v>89</v>
      </c>
      <c r="AW821" s="13" t="s">
        <v>42</v>
      </c>
      <c r="AX821" s="13" t="s">
        <v>79</v>
      </c>
      <c r="AY821" s="242" t="s">
        <v>185</v>
      </c>
    </row>
    <row r="822" spans="2:65" s="13" customFormat="1" ht="13.5">
      <c r="B822" s="231"/>
      <c r="C822" s="232"/>
      <c r="D822" s="217" t="s">
        <v>196</v>
      </c>
      <c r="E822" s="243" t="s">
        <v>35</v>
      </c>
      <c r="F822" s="244" t="s">
        <v>884</v>
      </c>
      <c r="G822" s="232"/>
      <c r="H822" s="245">
        <v>4.9240000000000004</v>
      </c>
      <c r="I822" s="237"/>
      <c r="J822" s="232"/>
      <c r="K822" s="232"/>
      <c r="L822" s="238"/>
      <c r="M822" s="239"/>
      <c r="N822" s="240"/>
      <c r="O822" s="240"/>
      <c r="P822" s="240"/>
      <c r="Q822" s="240"/>
      <c r="R822" s="240"/>
      <c r="S822" s="240"/>
      <c r="T822" s="241"/>
      <c r="AT822" s="242" t="s">
        <v>196</v>
      </c>
      <c r="AU822" s="242" t="s">
        <v>89</v>
      </c>
      <c r="AV822" s="13" t="s">
        <v>89</v>
      </c>
      <c r="AW822" s="13" t="s">
        <v>42</v>
      </c>
      <c r="AX822" s="13" t="s">
        <v>79</v>
      </c>
      <c r="AY822" s="242" t="s">
        <v>185</v>
      </c>
    </row>
    <row r="823" spans="2:65" s="13" customFormat="1" ht="13.5">
      <c r="B823" s="231"/>
      <c r="C823" s="232"/>
      <c r="D823" s="217" t="s">
        <v>196</v>
      </c>
      <c r="E823" s="243" t="s">
        <v>35</v>
      </c>
      <c r="F823" s="244" t="s">
        <v>885</v>
      </c>
      <c r="G823" s="232"/>
      <c r="H823" s="245">
        <v>16.8</v>
      </c>
      <c r="I823" s="237"/>
      <c r="J823" s="232"/>
      <c r="K823" s="232"/>
      <c r="L823" s="238"/>
      <c r="M823" s="239"/>
      <c r="N823" s="240"/>
      <c r="O823" s="240"/>
      <c r="P823" s="240"/>
      <c r="Q823" s="240"/>
      <c r="R823" s="240"/>
      <c r="S823" s="240"/>
      <c r="T823" s="241"/>
      <c r="AT823" s="242" t="s">
        <v>196</v>
      </c>
      <c r="AU823" s="242" t="s">
        <v>89</v>
      </c>
      <c r="AV823" s="13" t="s">
        <v>89</v>
      </c>
      <c r="AW823" s="13" t="s">
        <v>42</v>
      </c>
      <c r="AX823" s="13" t="s">
        <v>79</v>
      </c>
      <c r="AY823" s="242" t="s">
        <v>185</v>
      </c>
    </row>
    <row r="824" spans="2:65" s="14" customFormat="1" ht="13.5">
      <c r="B824" s="246"/>
      <c r="C824" s="247"/>
      <c r="D824" s="233" t="s">
        <v>196</v>
      </c>
      <c r="E824" s="248" t="s">
        <v>35</v>
      </c>
      <c r="F824" s="249" t="s">
        <v>208</v>
      </c>
      <c r="G824" s="247"/>
      <c r="H824" s="250">
        <v>68.793999999999997</v>
      </c>
      <c r="I824" s="251"/>
      <c r="J824" s="247"/>
      <c r="K824" s="247"/>
      <c r="L824" s="252"/>
      <c r="M824" s="253"/>
      <c r="N824" s="254"/>
      <c r="O824" s="254"/>
      <c r="P824" s="254"/>
      <c r="Q824" s="254"/>
      <c r="R824" s="254"/>
      <c r="S824" s="254"/>
      <c r="T824" s="255"/>
      <c r="AT824" s="256" t="s">
        <v>196</v>
      </c>
      <c r="AU824" s="256" t="s">
        <v>89</v>
      </c>
      <c r="AV824" s="14" t="s">
        <v>192</v>
      </c>
      <c r="AW824" s="14" t="s">
        <v>42</v>
      </c>
      <c r="AX824" s="14" t="s">
        <v>24</v>
      </c>
      <c r="AY824" s="256" t="s">
        <v>185</v>
      </c>
    </row>
    <row r="825" spans="2:65" s="1" customFormat="1" ht="31.5" customHeight="1">
      <c r="B825" s="44"/>
      <c r="C825" s="205" t="s">
        <v>886</v>
      </c>
      <c r="D825" s="205" t="s">
        <v>187</v>
      </c>
      <c r="E825" s="206" t="s">
        <v>887</v>
      </c>
      <c r="F825" s="207" t="s">
        <v>888</v>
      </c>
      <c r="G825" s="208" t="s">
        <v>239</v>
      </c>
      <c r="H825" s="209">
        <v>10.324999999999999</v>
      </c>
      <c r="I825" s="210"/>
      <c r="J825" s="211">
        <f>ROUND(I825*H825,2)</f>
        <v>0</v>
      </c>
      <c r="K825" s="207" t="s">
        <v>191</v>
      </c>
      <c r="L825" s="64"/>
      <c r="M825" s="212" t="s">
        <v>35</v>
      </c>
      <c r="N825" s="213" t="s">
        <v>50</v>
      </c>
      <c r="O825" s="45"/>
      <c r="P825" s="214">
        <f>O825*H825</f>
        <v>0</v>
      </c>
      <c r="Q825" s="214">
        <v>0</v>
      </c>
      <c r="R825" s="214">
        <f>Q825*H825</f>
        <v>0</v>
      </c>
      <c r="S825" s="214">
        <v>0.26100000000000001</v>
      </c>
      <c r="T825" s="215">
        <f>S825*H825</f>
        <v>2.6948249999999998</v>
      </c>
      <c r="AR825" s="26" t="s">
        <v>192</v>
      </c>
      <c r="AT825" s="26" t="s">
        <v>187</v>
      </c>
      <c r="AU825" s="26" t="s">
        <v>89</v>
      </c>
      <c r="AY825" s="26" t="s">
        <v>185</v>
      </c>
      <c r="BE825" s="216">
        <f>IF(N825="základní",J825,0)</f>
        <v>0</v>
      </c>
      <c r="BF825" s="216">
        <f>IF(N825="snížená",J825,0)</f>
        <v>0</v>
      </c>
      <c r="BG825" s="216">
        <f>IF(N825="zákl. přenesená",J825,0)</f>
        <v>0</v>
      </c>
      <c r="BH825" s="216">
        <f>IF(N825="sníž. přenesená",J825,0)</f>
        <v>0</v>
      </c>
      <c r="BI825" s="216">
        <f>IF(N825="nulová",J825,0)</f>
        <v>0</v>
      </c>
      <c r="BJ825" s="26" t="s">
        <v>24</v>
      </c>
      <c r="BK825" s="216">
        <f>ROUND(I825*H825,2)</f>
        <v>0</v>
      </c>
      <c r="BL825" s="26" t="s">
        <v>192</v>
      </c>
      <c r="BM825" s="26" t="s">
        <v>889</v>
      </c>
    </row>
    <row r="826" spans="2:65" s="12" customFormat="1" ht="13.5">
      <c r="B826" s="220"/>
      <c r="C826" s="221"/>
      <c r="D826" s="217" t="s">
        <v>196</v>
      </c>
      <c r="E826" s="222" t="s">
        <v>35</v>
      </c>
      <c r="F826" s="223" t="s">
        <v>362</v>
      </c>
      <c r="G826" s="221"/>
      <c r="H826" s="224" t="s">
        <v>35</v>
      </c>
      <c r="I826" s="225"/>
      <c r="J826" s="221"/>
      <c r="K826" s="221"/>
      <c r="L826" s="226"/>
      <c r="M826" s="227"/>
      <c r="N826" s="228"/>
      <c r="O826" s="228"/>
      <c r="P826" s="228"/>
      <c r="Q826" s="228"/>
      <c r="R826" s="228"/>
      <c r="S826" s="228"/>
      <c r="T826" s="229"/>
      <c r="AT826" s="230" t="s">
        <v>196</v>
      </c>
      <c r="AU826" s="230" t="s">
        <v>89</v>
      </c>
      <c r="AV826" s="12" t="s">
        <v>24</v>
      </c>
      <c r="AW826" s="12" t="s">
        <v>42</v>
      </c>
      <c r="AX826" s="12" t="s">
        <v>79</v>
      </c>
      <c r="AY826" s="230" t="s">
        <v>185</v>
      </c>
    </row>
    <row r="827" spans="2:65" s="12" customFormat="1" ht="13.5">
      <c r="B827" s="220"/>
      <c r="C827" s="221"/>
      <c r="D827" s="217" t="s">
        <v>196</v>
      </c>
      <c r="E827" s="222" t="s">
        <v>35</v>
      </c>
      <c r="F827" s="223" t="s">
        <v>890</v>
      </c>
      <c r="G827" s="221"/>
      <c r="H827" s="224" t="s">
        <v>35</v>
      </c>
      <c r="I827" s="225"/>
      <c r="J827" s="221"/>
      <c r="K827" s="221"/>
      <c r="L827" s="226"/>
      <c r="M827" s="227"/>
      <c r="N827" s="228"/>
      <c r="O827" s="228"/>
      <c r="P827" s="228"/>
      <c r="Q827" s="228"/>
      <c r="R827" s="228"/>
      <c r="S827" s="228"/>
      <c r="T827" s="229"/>
      <c r="AT827" s="230" t="s">
        <v>196</v>
      </c>
      <c r="AU827" s="230" t="s">
        <v>89</v>
      </c>
      <c r="AV827" s="12" t="s">
        <v>24</v>
      </c>
      <c r="AW827" s="12" t="s">
        <v>42</v>
      </c>
      <c r="AX827" s="12" t="s">
        <v>79</v>
      </c>
      <c r="AY827" s="230" t="s">
        <v>185</v>
      </c>
    </row>
    <row r="828" spans="2:65" s="13" customFormat="1" ht="13.5">
      <c r="B828" s="231"/>
      <c r="C828" s="232"/>
      <c r="D828" s="233" t="s">
        <v>196</v>
      </c>
      <c r="E828" s="234" t="s">
        <v>35</v>
      </c>
      <c r="F828" s="235" t="s">
        <v>891</v>
      </c>
      <c r="G828" s="232"/>
      <c r="H828" s="236">
        <v>10.324999999999999</v>
      </c>
      <c r="I828" s="237"/>
      <c r="J828" s="232"/>
      <c r="K828" s="232"/>
      <c r="L828" s="238"/>
      <c r="M828" s="239"/>
      <c r="N828" s="240"/>
      <c r="O828" s="240"/>
      <c r="P828" s="240"/>
      <c r="Q828" s="240"/>
      <c r="R828" s="240"/>
      <c r="S828" s="240"/>
      <c r="T828" s="241"/>
      <c r="AT828" s="242" t="s">
        <v>196</v>
      </c>
      <c r="AU828" s="242" t="s">
        <v>89</v>
      </c>
      <c r="AV828" s="13" t="s">
        <v>89</v>
      </c>
      <c r="AW828" s="13" t="s">
        <v>42</v>
      </c>
      <c r="AX828" s="13" t="s">
        <v>24</v>
      </c>
      <c r="AY828" s="242" t="s">
        <v>185</v>
      </c>
    </row>
    <row r="829" spans="2:65" s="1" customFormat="1" ht="31.5" customHeight="1">
      <c r="B829" s="44"/>
      <c r="C829" s="205" t="s">
        <v>892</v>
      </c>
      <c r="D829" s="205" t="s">
        <v>187</v>
      </c>
      <c r="E829" s="206" t="s">
        <v>893</v>
      </c>
      <c r="F829" s="207" t="s">
        <v>894</v>
      </c>
      <c r="G829" s="208" t="s">
        <v>201</v>
      </c>
      <c r="H829" s="209">
        <v>48.247</v>
      </c>
      <c r="I829" s="210"/>
      <c r="J829" s="211">
        <f>ROUND(I829*H829,2)</f>
        <v>0</v>
      </c>
      <c r="K829" s="207" t="s">
        <v>191</v>
      </c>
      <c r="L829" s="64"/>
      <c r="M829" s="212" t="s">
        <v>35</v>
      </c>
      <c r="N829" s="213" t="s">
        <v>50</v>
      </c>
      <c r="O829" s="45"/>
      <c r="P829" s="214">
        <f>O829*H829</f>
        <v>0</v>
      </c>
      <c r="Q829" s="214">
        <v>0</v>
      </c>
      <c r="R829" s="214">
        <f>Q829*H829</f>
        <v>0</v>
      </c>
      <c r="S829" s="214">
        <v>1.8</v>
      </c>
      <c r="T829" s="215">
        <f>S829*H829</f>
        <v>86.8446</v>
      </c>
      <c r="AR829" s="26" t="s">
        <v>192</v>
      </c>
      <c r="AT829" s="26" t="s">
        <v>187</v>
      </c>
      <c r="AU829" s="26" t="s">
        <v>89</v>
      </c>
      <c r="AY829" s="26" t="s">
        <v>185</v>
      </c>
      <c r="BE829" s="216">
        <f>IF(N829="základní",J829,0)</f>
        <v>0</v>
      </c>
      <c r="BF829" s="216">
        <f>IF(N829="snížená",J829,0)</f>
        <v>0</v>
      </c>
      <c r="BG829" s="216">
        <f>IF(N829="zákl. přenesená",J829,0)</f>
        <v>0</v>
      </c>
      <c r="BH829" s="216">
        <f>IF(N829="sníž. přenesená",J829,0)</f>
        <v>0</v>
      </c>
      <c r="BI829" s="216">
        <f>IF(N829="nulová",J829,0)</f>
        <v>0</v>
      </c>
      <c r="BJ829" s="26" t="s">
        <v>24</v>
      </c>
      <c r="BK829" s="216">
        <f>ROUND(I829*H829,2)</f>
        <v>0</v>
      </c>
      <c r="BL829" s="26" t="s">
        <v>192</v>
      </c>
      <c r="BM829" s="26" t="s">
        <v>895</v>
      </c>
    </row>
    <row r="830" spans="2:65" s="1" customFormat="1" ht="40.5">
      <c r="B830" s="44"/>
      <c r="C830" s="66"/>
      <c r="D830" s="217" t="s">
        <v>194</v>
      </c>
      <c r="E830" s="66"/>
      <c r="F830" s="218" t="s">
        <v>896</v>
      </c>
      <c r="G830" s="66"/>
      <c r="H830" s="66"/>
      <c r="I830" s="175"/>
      <c r="J830" s="66"/>
      <c r="K830" s="66"/>
      <c r="L830" s="64"/>
      <c r="M830" s="219"/>
      <c r="N830" s="45"/>
      <c r="O830" s="45"/>
      <c r="P830" s="45"/>
      <c r="Q830" s="45"/>
      <c r="R830" s="45"/>
      <c r="S830" s="45"/>
      <c r="T830" s="81"/>
      <c r="AT830" s="26" t="s">
        <v>194</v>
      </c>
      <c r="AU830" s="26" t="s">
        <v>89</v>
      </c>
    </row>
    <row r="831" spans="2:65" s="12" customFormat="1" ht="13.5">
      <c r="B831" s="220"/>
      <c r="C831" s="221"/>
      <c r="D831" s="217" t="s">
        <v>196</v>
      </c>
      <c r="E831" s="222" t="s">
        <v>35</v>
      </c>
      <c r="F831" s="223" t="s">
        <v>362</v>
      </c>
      <c r="G831" s="221"/>
      <c r="H831" s="224" t="s">
        <v>35</v>
      </c>
      <c r="I831" s="225"/>
      <c r="J831" s="221"/>
      <c r="K831" s="221"/>
      <c r="L831" s="226"/>
      <c r="M831" s="227"/>
      <c r="N831" s="228"/>
      <c r="O831" s="228"/>
      <c r="P831" s="228"/>
      <c r="Q831" s="228"/>
      <c r="R831" s="228"/>
      <c r="S831" s="228"/>
      <c r="T831" s="229"/>
      <c r="AT831" s="230" t="s">
        <v>196</v>
      </c>
      <c r="AU831" s="230" t="s">
        <v>89</v>
      </c>
      <c r="AV831" s="12" t="s">
        <v>24</v>
      </c>
      <c r="AW831" s="12" t="s">
        <v>42</v>
      </c>
      <c r="AX831" s="12" t="s">
        <v>79</v>
      </c>
      <c r="AY831" s="230" t="s">
        <v>185</v>
      </c>
    </row>
    <row r="832" spans="2:65" s="13" customFormat="1" ht="13.5">
      <c r="B832" s="231"/>
      <c r="C832" s="232"/>
      <c r="D832" s="217" t="s">
        <v>196</v>
      </c>
      <c r="E832" s="243" t="s">
        <v>35</v>
      </c>
      <c r="F832" s="244" t="s">
        <v>897</v>
      </c>
      <c r="G832" s="232"/>
      <c r="H832" s="245">
        <v>1.105</v>
      </c>
      <c r="I832" s="237"/>
      <c r="J832" s="232"/>
      <c r="K832" s="232"/>
      <c r="L832" s="238"/>
      <c r="M832" s="239"/>
      <c r="N832" s="240"/>
      <c r="O832" s="240"/>
      <c r="P832" s="240"/>
      <c r="Q832" s="240"/>
      <c r="R832" s="240"/>
      <c r="S832" s="240"/>
      <c r="T832" s="241"/>
      <c r="AT832" s="242" t="s">
        <v>196</v>
      </c>
      <c r="AU832" s="242" t="s">
        <v>89</v>
      </c>
      <c r="AV832" s="13" t="s">
        <v>89</v>
      </c>
      <c r="AW832" s="13" t="s">
        <v>42</v>
      </c>
      <c r="AX832" s="13" t="s">
        <v>79</v>
      </c>
      <c r="AY832" s="242" t="s">
        <v>185</v>
      </c>
    </row>
    <row r="833" spans="2:51" s="13" customFormat="1" ht="13.5">
      <c r="B833" s="231"/>
      <c r="C833" s="232"/>
      <c r="D833" s="217" t="s">
        <v>196</v>
      </c>
      <c r="E833" s="243" t="s">
        <v>35</v>
      </c>
      <c r="F833" s="244" t="s">
        <v>898</v>
      </c>
      <c r="G833" s="232"/>
      <c r="H833" s="245">
        <v>1.0580000000000001</v>
      </c>
      <c r="I833" s="237"/>
      <c r="J833" s="232"/>
      <c r="K833" s="232"/>
      <c r="L833" s="238"/>
      <c r="M833" s="239"/>
      <c r="N833" s="240"/>
      <c r="O833" s="240"/>
      <c r="P833" s="240"/>
      <c r="Q833" s="240"/>
      <c r="R833" s="240"/>
      <c r="S833" s="240"/>
      <c r="T833" s="241"/>
      <c r="AT833" s="242" t="s">
        <v>196</v>
      </c>
      <c r="AU833" s="242" t="s">
        <v>89</v>
      </c>
      <c r="AV833" s="13" t="s">
        <v>89</v>
      </c>
      <c r="AW833" s="13" t="s">
        <v>42</v>
      </c>
      <c r="AX833" s="13" t="s">
        <v>79</v>
      </c>
      <c r="AY833" s="242" t="s">
        <v>185</v>
      </c>
    </row>
    <row r="834" spans="2:51" s="13" customFormat="1" ht="13.5">
      <c r="B834" s="231"/>
      <c r="C834" s="232"/>
      <c r="D834" s="217" t="s">
        <v>196</v>
      </c>
      <c r="E834" s="243" t="s">
        <v>35</v>
      </c>
      <c r="F834" s="244" t="s">
        <v>899</v>
      </c>
      <c r="G834" s="232"/>
      <c r="H834" s="245">
        <v>2.4580000000000002</v>
      </c>
      <c r="I834" s="237"/>
      <c r="J834" s="232"/>
      <c r="K834" s="232"/>
      <c r="L834" s="238"/>
      <c r="M834" s="239"/>
      <c r="N834" s="240"/>
      <c r="O834" s="240"/>
      <c r="P834" s="240"/>
      <c r="Q834" s="240"/>
      <c r="R834" s="240"/>
      <c r="S834" s="240"/>
      <c r="T834" s="241"/>
      <c r="AT834" s="242" t="s">
        <v>196</v>
      </c>
      <c r="AU834" s="242" t="s">
        <v>89</v>
      </c>
      <c r="AV834" s="13" t="s">
        <v>89</v>
      </c>
      <c r="AW834" s="13" t="s">
        <v>42</v>
      </c>
      <c r="AX834" s="13" t="s">
        <v>79</v>
      </c>
      <c r="AY834" s="242" t="s">
        <v>185</v>
      </c>
    </row>
    <row r="835" spans="2:51" s="13" customFormat="1" ht="13.5">
      <c r="B835" s="231"/>
      <c r="C835" s="232"/>
      <c r="D835" s="217" t="s">
        <v>196</v>
      </c>
      <c r="E835" s="243" t="s">
        <v>35</v>
      </c>
      <c r="F835" s="244" t="s">
        <v>900</v>
      </c>
      <c r="G835" s="232"/>
      <c r="H835" s="245">
        <v>2.1989999999999998</v>
      </c>
      <c r="I835" s="237"/>
      <c r="J835" s="232"/>
      <c r="K835" s="232"/>
      <c r="L835" s="238"/>
      <c r="M835" s="239"/>
      <c r="N835" s="240"/>
      <c r="O835" s="240"/>
      <c r="P835" s="240"/>
      <c r="Q835" s="240"/>
      <c r="R835" s="240"/>
      <c r="S835" s="240"/>
      <c r="T835" s="241"/>
      <c r="AT835" s="242" t="s">
        <v>196</v>
      </c>
      <c r="AU835" s="242" t="s">
        <v>89</v>
      </c>
      <c r="AV835" s="13" t="s">
        <v>89</v>
      </c>
      <c r="AW835" s="13" t="s">
        <v>42</v>
      </c>
      <c r="AX835" s="13" t="s">
        <v>79</v>
      </c>
      <c r="AY835" s="242" t="s">
        <v>185</v>
      </c>
    </row>
    <row r="836" spans="2:51" s="13" customFormat="1" ht="13.5">
      <c r="B836" s="231"/>
      <c r="C836" s="232"/>
      <c r="D836" s="217" t="s">
        <v>196</v>
      </c>
      <c r="E836" s="243" t="s">
        <v>35</v>
      </c>
      <c r="F836" s="244" t="s">
        <v>901</v>
      </c>
      <c r="G836" s="232"/>
      <c r="H836" s="245">
        <v>7.4829999999999997</v>
      </c>
      <c r="I836" s="237"/>
      <c r="J836" s="232"/>
      <c r="K836" s="232"/>
      <c r="L836" s="238"/>
      <c r="M836" s="239"/>
      <c r="N836" s="240"/>
      <c r="O836" s="240"/>
      <c r="P836" s="240"/>
      <c r="Q836" s="240"/>
      <c r="R836" s="240"/>
      <c r="S836" s="240"/>
      <c r="T836" s="241"/>
      <c r="AT836" s="242" t="s">
        <v>196</v>
      </c>
      <c r="AU836" s="242" t="s">
        <v>89</v>
      </c>
      <c r="AV836" s="13" t="s">
        <v>89</v>
      </c>
      <c r="AW836" s="13" t="s">
        <v>42</v>
      </c>
      <c r="AX836" s="13" t="s">
        <v>79</v>
      </c>
      <c r="AY836" s="242" t="s">
        <v>185</v>
      </c>
    </row>
    <row r="837" spans="2:51" s="13" customFormat="1" ht="13.5">
      <c r="B837" s="231"/>
      <c r="C837" s="232"/>
      <c r="D837" s="217" t="s">
        <v>196</v>
      </c>
      <c r="E837" s="243" t="s">
        <v>35</v>
      </c>
      <c r="F837" s="244" t="s">
        <v>902</v>
      </c>
      <c r="G837" s="232"/>
      <c r="H837" s="245">
        <v>3.085</v>
      </c>
      <c r="I837" s="237"/>
      <c r="J837" s="232"/>
      <c r="K837" s="232"/>
      <c r="L837" s="238"/>
      <c r="M837" s="239"/>
      <c r="N837" s="240"/>
      <c r="O837" s="240"/>
      <c r="P837" s="240"/>
      <c r="Q837" s="240"/>
      <c r="R837" s="240"/>
      <c r="S837" s="240"/>
      <c r="T837" s="241"/>
      <c r="AT837" s="242" t="s">
        <v>196</v>
      </c>
      <c r="AU837" s="242" t="s">
        <v>89</v>
      </c>
      <c r="AV837" s="13" t="s">
        <v>89</v>
      </c>
      <c r="AW837" s="13" t="s">
        <v>42</v>
      </c>
      <c r="AX837" s="13" t="s">
        <v>79</v>
      </c>
      <c r="AY837" s="242" t="s">
        <v>185</v>
      </c>
    </row>
    <row r="838" spans="2:51" s="13" customFormat="1" ht="13.5">
      <c r="B838" s="231"/>
      <c r="C838" s="232"/>
      <c r="D838" s="217" t="s">
        <v>196</v>
      </c>
      <c r="E838" s="243" t="s">
        <v>35</v>
      </c>
      <c r="F838" s="244" t="s">
        <v>903</v>
      </c>
      <c r="G838" s="232"/>
      <c r="H838" s="245">
        <v>3.028</v>
      </c>
      <c r="I838" s="237"/>
      <c r="J838" s="232"/>
      <c r="K838" s="232"/>
      <c r="L838" s="238"/>
      <c r="M838" s="239"/>
      <c r="N838" s="240"/>
      <c r="O838" s="240"/>
      <c r="P838" s="240"/>
      <c r="Q838" s="240"/>
      <c r="R838" s="240"/>
      <c r="S838" s="240"/>
      <c r="T838" s="241"/>
      <c r="AT838" s="242" t="s">
        <v>196</v>
      </c>
      <c r="AU838" s="242" t="s">
        <v>89</v>
      </c>
      <c r="AV838" s="13" t="s">
        <v>89</v>
      </c>
      <c r="AW838" s="13" t="s">
        <v>42</v>
      </c>
      <c r="AX838" s="13" t="s">
        <v>79</v>
      </c>
      <c r="AY838" s="242" t="s">
        <v>185</v>
      </c>
    </row>
    <row r="839" spans="2:51" s="13" customFormat="1" ht="13.5">
      <c r="B839" s="231"/>
      <c r="C839" s="232"/>
      <c r="D839" s="217" t="s">
        <v>196</v>
      </c>
      <c r="E839" s="243" t="s">
        <v>35</v>
      </c>
      <c r="F839" s="244" t="s">
        <v>904</v>
      </c>
      <c r="G839" s="232"/>
      <c r="H839" s="245">
        <v>0.83699999999999997</v>
      </c>
      <c r="I839" s="237"/>
      <c r="J839" s="232"/>
      <c r="K839" s="232"/>
      <c r="L839" s="238"/>
      <c r="M839" s="239"/>
      <c r="N839" s="240"/>
      <c r="O839" s="240"/>
      <c r="P839" s="240"/>
      <c r="Q839" s="240"/>
      <c r="R839" s="240"/>
      <c r="S839" s="240"/>
      <c r="T839" s="241"/>
      <c r="AT839" s="242" t="s">
        <v>196</v>
      </c>
      <c r="AU839" s="242" t="s">
        <v>89</v>
      </c>
      <c r="AV839" s="13" t="s">
        <v>89</v>
      </c>
      <c r="AW839" s="13" t="s">
        <v>42</v>
      </c>
      <c r="AX839" s="13" t="s">
        <v>79</v>
      </c>
      <c r="AY839" s="242" t="s">
        <v>185</v>
      </c>
    </row>
    <row r="840" spans="2:51" s="13" customFormat="1" ht="13.5">
      <c r="B840" s="231"/>
      <c r="C840" s="232"/>
      <c r="D840" s="217" t="s">
        <v>196</v>
      </c>
      <c r="E840" s="243" t="s">
        <v>35</v>
      </c>
      <c r="F840" s="244" t="s">
        <v>905</v>
      </c>
      <c r="G840" s="232"/>
      <c r="H840" s="245">
        <v>1.9059999999999999</v>
      </c>
      <c r="I840" s="237"/>
      <c r="J840" s="232"/>
      <c r="K840" s="232"/>
      <c r="L840" s="238"/>
      <c r="M840" s="239"/>
      <c r="N840" s="240"/>
      <c r="O840" s="240"/>
      <c r="P840" s="240"/>
      <c r="Q840" s="240"/>
      <c r="R840" s="240"/>
      <c r="S840" s="240"/>
      <c r="T840" s="241"/>
      <c r="AT840" s="242" t="s">
        <v>196</v>
      </c>
      <c r="AU840" s="242" t="s">
        <v>89</v>
      </c>
      <c r="AV840" s="13" t="s">
        <v>89</v>
      </c>
      <c r="AW840" s="13" t="s">
        <v>42</v>
      </c>
      <c r="AX840" s="13" t="s">
        <v>79</v>
      </c>
      <c r="AY840" s="242" t="s">
        <v>185</v>
      </c>
    </row>
    <row r="841" spans="2:51" s="13" customFormat="1" ht="13.5">
      <c r="B841" s="231"/>
      <c r="C841" s="232"/>
      <c r="D841" s="217" t="s">
        <v>196</v>
      </c>
      <c r="E841" s="243" t="s">
        <v>35</v>
      </c>
      <c r="F841" s="244" t="s">
        <v>906</v>
      </c>
      <c r="G841" s="232"/>
      <c r="H841" s="245">
        <v>1.774</v>
      </c>
      <c r="I841" s="237"/>
      <c r="J841" s="232"/>
      <c r="K841" s="232"/>
      <c r="L841" s="238"/>
      <c r="M841" s="239"/>
      <c r="N841" s="240"/>
      <c r="O841" s="240"/>
      <c r="P841" s="240"/>
      <c r="Q841" s="240"/>
      <c r="R841" s="240"/>
      <c r="S841" s="240"/>
      <c r="T841" s="241"/>
      <c r="AT841" s="242" t="s">
        <v>196</v>
      </c>
      <c r="AU841" s="242" t="s">
        <v>89</v>
      </c>
      <c r="AV841" s="13" t="s">
        <v>89</v>
      </c>
      <c r="AW841" s="13" t="s">
        <v>42</v>
      </c>
      <c r="AX841" s="13" t="s">
        <v>79</v>
      </c>
      <c r="AY841" s="242" t="s">
        <v>185</v>
      </c>
    </row>
    <row r="842" spans="2:51" s="13" customFormat="1" ht="13.5">
      <c r="B842" s="231"/>
      <c r="C842" s="232"/>
      <c r="D842" s="217" t="s">
        <v>196</v>
      </c>
      <c r="E842" s="243" t="s">
        <v>35</v>
      </c>
      <c r="F842" s="244" t="s">
        <v>904</v>
      </c>
      <c r="G842" s="232"/>
      <c r="H842" s="245">
        <v>0.83699999999999997</v>
      </c>
      <c r="I842" s="237"/>
      <c r="J842" s="232"/>
      <c r="K842" s="232"/>
      <c r="L842" s="238"/>
      <c r="M842" s="239"/>
      <c r="N842" s="240"/>
      <c r="O842" s="240"/>
      <c r="P842" s="240"/>
      <c r="Q842" s="240"/>
      <c r="R842" s="240"/>
      <c r="S842" s="240"/>
      <c r="T842" s="241"/>
      <c r="AT842" s="242" t="s">
        <v>196</v>
      </c>
      <c r="AU842" s="242" t="s">
        <v>89</v>
      </c>
      <c r="AV842" s="13" t="s">
        <v>89</v>
      </c>
      <c r="AW842" s="13" t="s">
        <v>42</v>
      </c>
      <c r="AX842" s="13" t="s">
        <v>79</v>
      </c>
      <c r="AY842" s="242" t="s">
        <v>185</v>
      </c>
    </row>
    <row r="843" spans="2:51" s="13" customFormat="1" ht="13.5">
      <c r="B843" s="231"/>
      <c r="C843" s="232"/>
      <c r="D843" s="217" t="s">
        <v>196</v>
      </c>
      <c r="E843" s="243" t="s">
        <v>35</v>
      </c>
      <c r="F843" s="244" t="s">
        <v>907</v>
      </c>
      <c r="G843" s="232"/>
      <c r="H843" s="245">
        <v>2.8559999999999999</v>
      </c>
      <c r="I843" s="237"/>
      <c r="J843" s="232"/>
      <c r="K843" s="232"/>
      <c r="L843" s="238"/>
      <c r="M843" s="239"/>
      <c r="N843" s="240"/>
      <c r="O843" s="240"/>
      <c r="P843" s="240"/>
      <c r="Q843" s="240"/>
      <c r="R843" s="240"/>
      <c r="S843" s="240"/>
      <c r="T843" s="241"/>
      <c r="AT843" s="242" t="s">
        <v>196</v>
      </c>
      <c r="AU843" s="242" t="s">
        <v>89</v>
      </c>
      <c r="AV843" s="13" t="s">
        <v>89</v>
      </c>
      <c r="AW843" s="13" t="s">
        <v>42</v>
      </c>
      <c r="AX843" s="13" t="s">
        <v>79</v>
      </c>
      <c r="AY843" s="242" t="s">
        <v>185</v>
      </c>
    </row>
    <row r="844" spans="2:51" s="13" customFormat="1" ht="13.5">
      <c r="B844" s="231"/>
      <c r="C844" s="232"/>
      <c r="D844" s="217" t="s">
        <v>196</v>
      </c>
      <c r="E844" s="243" t="s">
        <v>35</v>
      </c>
      <c r="F844" s="244" t="s">
        <v>908</v>
      </c>
      <c r="G844" s="232"/>
      <c r="H844" s="245">
        <v>1.3759999999999999</v>
      </c>
      <c r="I844" s="237"/>
      <c r="J844" s="232"/>
      <c r="K844" s="232"/>
      <c r="L844" s="238"/>
      <c r="M844" s="239"/>
      <c r="N844" s="240"/>
      <c r="O844" s="240"/>
      <c r="P844" s="240"/>
      <c r="Q844" s="240"/>
      <c r="R844" s="240"/>
      <c r="S844" s="240"/>
      <c r="T844" s="241"/>
      <c r="AT844" s="242" t="s">
        <v>196</v>
      </c>
      <c r="AU844" s="242" t="s">
        <v>89</v>
      </c>
      <c r="AV844" s="13" t="s">
        <v>89</v>
      </c>
      <c r="AW844" s="13" t="s">
        <v>42</v>
      </c>
      <c r="AX844" s="13" t="s">
        <v>79</v>
      </c>
      <c r="AY844" s="242" t="s">
        <v>185</v>
      </c>
    </row>
    <row r="845" spans="2:51" s="15" customFormat="1" ht="13.5">
      <c r="B845" s="270"/>
      <c r="C845" s="271"/>
      <c r="D845" s="217" t="s">
        <v>196</v>
      </c>
      <c r="E845" s="272" t="s">
        <v>35</v>
      </c>
      <c r="F845" s="273" t="s">
        <v>295</v>
      </c>
      <c r="G845" s="271"/>
      <c r="H845" s="274">
        <v>30.001999999999999</v>
      </c>
      <c r="I845" s="275"/>
      <c r="J845" s="271"/>
      <c r="K845" s="271"/>
      <c r="L845" s="276"/>
      <c r="M845" s="277"/>
      <c r="N845" s="278"/>
      <c r="O845" s="278"/>
      <c r="P845" s="278"/>
      <c r="Q845" s="278"/>
      <c r="R845" s="278"/>
      <c r="S845" s="278"/>
      <c r="T845" s="279"/>
      <c r="AT845" s="280" t="s">
        <v>196</v>
      </c>
      <c r="AU845" s="280" t="s">
        <v>89</v>
      </c>
      <c r="AV845" s="15" t="s">
        <v>105</v>
      </c>
      <c r="AW845" s="15" t="s">
        <v>42</v>
      </c>
      <c r="AX845" s="15" t="s">
        <v>79</v>
      </c>
      <c r="AY845" s="280" t="s">
        <v>185</v>
      </c>
    </row>
    <row r="846" spans="2:51" s="12" customFormat="1" ht="13.5">
      <c r="B846" s="220"/>
      <c r="C846" s="221"/>
      <c r="D846" s="217" t="s">
        <v>196</v>
      </c>
      <c r="E846" s="222" t="s">
        <v>35</v>
      </c>
      <c r="F846" s="223" t="s">
        <v>909</v>
      </c>
      <c r="G846" s="221"/>
      <c r="H846" s="224" t="s">
        <v>35</v>
      </c>
      <c r="I846" s="225"/>
      <c r="J846" s="221"/>
      <c r="K846" s="221"/>
      <c r="L846" s="226"/>
      <c r="M846" s="227"/>
      <c r="N846" s="228"/>
      <c r="O846" s="228"/>
      <c r="P846" s="228"/>
      <c r="Q846" s="228"/>
      <c r="R846" s="228"/>
      <c r="S846" s="228"/>
      <c r="T846" s="229"/>
      <c r="AT846" s="230" t="s">
        <v>196</v>
      </c>
      <c r="AU846" s="230" t="s">
        <v>89</v>
      </c>
      <c r="AV846" s="12" t="s">
        <v>24</v>
      </c>
      <c r="AW846" s="12" t="s">
        <v>42</v>
      </c>
      <c r="AX846" s="12" t="s">
        <v>79</v>
      </c>
      <c r="AY846" s="230" t="s">
        <v>185</v>
      </c>
    </row>
    <row r="847" spans="2:51" s="13" customFormat="1" ht="13.5">
      <c r="B847" s="231"/>
      <c r="C847" s="232"/>
      <c r="D847" s="217" t="s">
        <v>196</v>
      </c>
      <c r="E847" s="243" t="s">
        <v>35</v>
      </c>
      <c r="F847" s="244" t="s">
        <v>910</v>
      </c>
      <c r="G847" s="232"/>
      <c r="H847" s="245">
        <v>2.9550000000000001</v>
      </c>
      <c r="I847" s="237"/>
      <c r="J847" s="232"/>
      <c r="K847" s="232"/>
      <c r="L847" s="238"/>
      <c r="M847" s="239"/>
      <c r="N847" s="240"/>
      <c r="O847" s="240"/>
      <c r="P847" s="240"/>
      <c r="Q847" s="240"/>
      <c r="R847" s="240"/>
      <c r="S847" s="240"/>
      <c r="T847" s="241"/>
      <c r="AT847" s="242" t="s">
        <v>196</v>
      </c>
      <c r="AU847" s="242" t="s">
        <v>89</v>
      </c>
      <c r="AV847" s="13" t="s">
        <v>89</v>
      </c>
      <c r="AW847" s="13" t="s">
        <v>42</v>
      </c>
      <c r="AX847" s="13" t="s">
        <v>79</v>
      </c>
      <c r="AY847" s="242" t="s">
        <v>185</v>
      </c>
    </row>
    <row r="848" spans="2:51" s="15" customFormat="1" ht="13.5">
      <c r="B848" s="270"/>
      <c r="C848" s="271"/>
      <c r="D848" s="217" t="s">
        <v>196</v>
      </c>
      <c r="E848" s="272" t="s">
        <v>35</v>
      </c>
      <c r="F848" s="273" t="s">
        <v>295</v>
      </c>
      <c r="G848" s="271"/>
      <c r="H848" s="274">
        <v>2.9550000000000001</v>
      </c>
      <c r="I848" s="275"/>
      <c r="J848" s="271"/>
      <c r="K848" s="271"/>
      <c r="L848" s="276"/>
      <c r="M848" s="277"/>
      <c r="N848" s="278"/>
      <c r="O848" s="278"/>
      <c r="P848" s="278"/>
      <c r="Q848" s="278"/>
      <c r="R848" s="278"/>
      <c r="S848" s="278"/>
      <c r="T848" s="279"/>
      <c r="AT848" s="280" t="s">
        <v>196</v>
      </c>
      <c r="AU848" s="280" t="s">
        <v>89</v>
      </c>
      <c r="AV848" s="15" t="s">
        <v>105</v>
      </c>
      <c r="AW848" s="15" t="s">
        <v>42</v>
      </c>
      <c r="AX848" s="15" t="s">
        <v>79</v>
      </c>
      <c r="AY848" s="280" t="s">
        <v>185</v>
      </c>
    </row>
    <row r="849" spans="2:65" s="12" customFormat="1" ht="13.5">
      <c r="B849" s="220"/>
      <c r="C849" s="221"/>
      <c r="D849" s="217" t="s">
        <v>196</v>
      </c>
      <c r="E849" s="222" t="s">
        <v>35</v>
      </c>
      <c r="F849" s="223" t="s">
        <v>911</v>
      </c>
      <c r="G849" s="221"/>
      <c r="H849" s="224" t="s">
        <v>35</v>
      </c>
      <c r="I849" s="225"/>
      <c r="J849" s="221"/>
      <c r="K849" s="221"/>
      <c r="L849" s="226"/>
      <c r="M849" s="227"/>
      <c r="N849" s="228"/>
      <c r="O849" s="228"/>
      <c r="P849" s="228"/>
      <c r="Q849" s="228"/>
      <c r="R849" s="228"/>
      <c r="S849" s="228"/>
      <c r="T849" s="229"/>
      <c r="AT849" s="230" t="s">
        <v>196</v>
      </c>
      <c r="AU849" s="230" t="s">
        <v>89</v>
      </c>
      <c r="AV849" s="12" t="s">
        <v>24</v>
      </c>
      <c r="AW849" s="12" t="s">
        <v>42</v>
      </c>
      <c r="AX849" s="12" t="s">
        <v>79</v>
      </c>
      <c r="AY849" s="230" t="s">
        <v>185</v>
      </c>
    </row>
    <row r="850" spans="2:65" s="13" customFormat="1" ht="13.5">
      <c r="B850" s="231"/>
      <c r="C850" s="232"/>
      <c r="D850" s="217" t="s">
        <v>196</v>
      </c>
      <c r="E850" s="243" t="s">
        <v>35</v>
      </c>
      <c r="F850" s="244" t="s">
        <v>912</v>
      </c>
      <c r="G850" s="232"/>
      <c r="H850" s="245">
        <v>10.340999999999999</v>
      </c>
      <c r="I850" s="237"/>
      <c r="J850" s="232"/>
      <c r="K850" s="232"/>
      <c r="L850" s="238"/>
      <c r="M850" s="239"/>
      <c r="N850" s="240"/>
      <c r="O850" s="240"/>
      <c r="P850" s="240"/>
      <c r="Q850" s="240"/>
      <c r="R850" s="240"/>
      <c r="S850" s="240"/>
      <c r="T850" s="241"/>
      <c r="AT850" s="242" t="s">
        <v>196</v>
      </c>
      <c r="AU850" s="242" t="s">
        <v>89</v>
      </c>
      <c r="AV850" s="13" t="s">
        <v>89</v>
      </c>
      <c r="AW850" s="13" t="s">
        <v>42</v>
      </c>
      <c r="AX850" s="13" t="s">
        <v>79</v>
      </c>
      <c r="AY850" s="242" t="s">
        <v>185</v>
      </c>
    </row>
    <row r="851" spans="2:65" s="13" customFormat="1" ht="13.5">
      <c r="B851" s="231"/>
      <c r="C851" s="232"/>
      <c r="D851" s="217" t="s">
        <v>196</v>
      </c>
      <c r="E851" s="243" t="s">
        <v>35</v>
      </c>
      <c r="F851" s="244" t="s">
        <v>913</v>
      </c>
      <c r="G851" s="232"/>
      <c r="H851" s="245">
        <v>4.9489999999999998</v>
      </c>
      <c r="I851" s="237"/>
      <c r="J851" s="232"/>
      <c r="K851" s="232"/>
      <c r="L851" s="238"/>
      <c r="M851" s="239"/>
      <c r="N851" s="240"/>
      <c r="O851" s="240"/>
      <c r="P851" s="240"/>
      <c r="Q851" s="240"/>
      <c r="R851" s="240"/>
      <c r="S851" s="240"/>
      <c r="T851" s="241"/>
      <c r="AT851" s="242" t="s">
        <v>196</v>
      </c>
      <c r="AU851" s="242" t="s">
        <v>89</v>
      </c>
      <c r="AV851" s="13" t="s">
        <v>89</v>
      </c>
      <c r="AW851" s="13" t="s">
        <v>42</v>
      </c>
      <c r="AX851" s="13" t="s">
        <v>79</v>
      </c>
      <c r="AY851" s="242" t="s">
        <v>185</v>
      </c>
    </row>
    <row r="852" spans="2:65" s="15" customFormat="1" ht="13.5">
      <c r="B852" s="270"/>
      <c r="C852" s="271"/>
      <c r="D852" s="217" t="s">
        <v>196</v>
      </c>
      <c r="E852" s="272" t="s">
        <v>35</v>
      </c>
      <c r="F852" s="273" t="s">
        <v>295</v>
      </c>
      <c r="G852" s="271"/>
      <c r="H852" s="274">
        <v>15.29</v>
      </c>
      <c r="I852" s="275"/>
      <c r="J852" s="271"/>
      <c r="K852" s="271"/>
      <c r="L852" s="276"/>
      <c r="M852" s="277"/>
      <c r="N852" s="278"/>
      <c r="O852" s="278"/>
      <c r="P852" s="278"/>
      <c r="Q852" s="278"/>
      <c r="R852" s="278"/>
      <c r="S852" s="278"/>
      <c r="T852" s="279"/>
      <c r="AT852" s="280" t="s">
        <v>196</v>
      </c>
      <c r="AU852" s="280" t="s">
        <v>89</v>
      </c>
      <c r="AV852" s="15" t="s">
        <v>105</v>
      </c>
      <c r="AW852" s="15" t="s">
        <v>42</v>
      </c>
      <c r="AX852" s="15" t="s">
        <v>79</v>
      </c>
      <c r="AY852" s="280" t="s">
        <v>185</v>
      </c>
    </row>
    <row r="853" spans="2:65" s="14" customFormat="1" ht="13.5">
      <c r="B853" s="246"/>
      <c r="C853" s="247"/>
      <c r="D853" s="233" t="s">
        <v>196</v>
      </c>
      <c r="E853" s="248" t="s">
        <v>35</v>
      </c>
      <c r="F853" s="249" t="s">
        <v>208</v>
      </c>
      <c r="G853" s="247"/>
      <c r="H853" s="250">
        <v>48.247</v>
      </c>
      <c r="I853" s="251"/>
      <c r="J853" s="247"/>
      <c r="K853" s="247"/>
      <c r="L853" s="252"/>
      <c r="M853" s="253"/>
      <c r="N853" s="254"/>
      <c r="O853" s="254"/>
      <c r="P853" s="254"/>
      <c r="Q853" s="254"/>
      <c r="R853" s="254"/>
      <c r="S853" s="254"/>
      <c r="T853" s="255"/>
      <c r="AT853" s="256" t="s">
        <v>196</v>
      </c>
      <c r="AU853" s="256" t="s">
        <v>89</v>
      </c>
      <c r="AV853" s="14" t="s">
        <v>192</v>
      </c>
      <c r="AW853" s="14" t="s">
        <v>42</v>
      </c>
      <c r="AX853" s="14" t="s">
        <v>24</v>
      </c>
      <c r="AY853" s="256" t="s">
        <v>185</v>
      </c>
    </row>
    <row r="854" spans="2:65" s="1" customFormat="1" ht="31.5" customHeight="1">
      <c r="B854" s="44"/>
      <c r="C854" s="205" t="s">
        <v>914</v>
      </c>
      <c r="D854" s="205" t="s">
        <v>187</v>
      </c>
      <c r="E854" s="206" t="s">
        <v>915</v>
      </c>
      <c r="F854" s="207" t="s">
        <v>916</v>
      </c>
      <c r="G854" s="208" t="s">
        <v>201</v>
      </c>
      <c r="H854" s="209">
        <v>11.121</v>
      </c>
      <c r="I854" s="210"/>
      <c r="J854" s="211">
        <f>ROUND(I854*H854,2)</f>
        <v>0</v>
      </c>
      <c r="K854" s="207" t="s">
        <v>191</v>
      </c>
      <c r="L854" s="64"/>
      <c r="M854" s="212" t="s">
        <v>35</v>
      </c>
      <c r="N854" s="213" t="s">
        <v>50</v>
      </c>
      <c r="O854" s="45"/>
      <c r="P854" s="214">
        <f>O854*H854</f>
        <v>0</v>
      </c>
      <c r="Q854" s="214">
        <v>0</v>
      </c>
      <c r="R854" s="214">
        <f>Q854*H854</f>
        <v>0</v>
      </c>
      <c r="S854" s="214">
        <v>2</v>
      </c>
      <c r="T854" s="215">
        <f>S854*H854</f>
        <v>22.242000000000001</v>
      </c>
      <c r="AR854" s="26" t="s">
        <v>192</v>
      </c>
      <c r="AT854" s="26" t="s">
        <v>187</v>
      </c>
      <c r="AU854" s="26" t="s">
        <v>89</v>
      </c>
      <c r="AY854" s="26" t="s">
        <v>185</v>
      </c>
      <c r="BE854" s="216">
        <f>IF(N854="základní",J854,0)</f>
        <v>0</v>
      </c>
      <c r="BF854" s="216">
        <f>IF(N854="snížená",J854,0)</f>
        <v>0</v>
      </c>
      <c r="BG854" s="216">
        <f>IF(N854="zákl. přenesená",J854,0)</f>
        <v>0</v>
      </c>
      <c r="BH854" s="216">
        <f>IF(N854="sníž. přenesená",J854,0)</f>
        <v>0</v>
      </c>
      <c r="BI854" s="216">
        <f>IF(N854="nulová",J854,0)</f>
        <v>0</v>
      </c>
      <c r="BJ854" s="26" t="s">
        <v>24</v>
      </c>
      <c r="BK854" s="216">
        <f>ROUND(I854*H854,2)</f>
        <v>0</v>
      </c>
      <c r="BL854" s="26" t="s">
        <v>192</v>
      </c>
      <c r="BM854" s="26" t="s">
        <v>917</v>
      </c>
    </row>
    <row r="855" spans="2:65" s="1" customFormat="1" ht="40.5">
      <c r="B855" s="44"/>
      <c r="C855" s="66"/>
      <c r="D855" s="217" t="s">
        <v>194</v>
      </c>
      <c r="E855" s="66"/>
      <c r="F855" s="218" t="s">
        <v>896</v>
      </c>
      <c r="G855" s="66"/>
      <c r="H855" s="66"/>
      <c r="I855" s="175"/>
      <c r="J855" s="66"/>
      <c r="K855" s="66"/>
      <c r="L855" s="64"/>
      <c r="M855" s="219"/>
      <c r="N855" s="45"/>
      <c r="O855" s="45"/>
      <c r="P855" s="45"/>
      <c r="Q855" s="45"/>
      <c r="R855" s="45"/>
      <c r="S855" s="45"/>
      <c r="T855" s="81"/>
      <c r="AT855" s="26" t="s">
        <v>194</v>
      </c>
      <c r="AU855" s="26" t="s">
        <v>89</v>
      </c>
    </row>
    <row r="856" spans="2:65" s="12" customFormat="1" ht="13.5">
      <c r="B856" s="220"/>
      <c r="C856" s="221"/>
      <c r="D856" s="217" t="s">
        <v>196</v>
      </c>
      <c r="E856" s="222" t="s">
        <v>35</v>
      </c>
      <c r="F856" s="223" t="s">
        <v>362</v>
      </c>
      <c r="G856" s="221"/>
      <c r="H856" s="224" t="s">
        <v>35</v>
      </c>
      <c r="I856" s="225"/>
      <c r="J856" s="221"/>
      <c r="K856" s="221"/>
      <c r="L856" s="226"/>
      <c r="M856" s="227"/>
      <c r="N856" s="228"/>
      <c r="O856" s="228"/>
      <c r="P856" s="228"/>
      <c r="Q856" s="228"/>
      <c r="R856" s="228"/>
      <c r="S856" s="228"/>
      <c r="T856" s="229"/>
      <c r="AT856" s="230" t="s">
        <v>196</v>
      </c>
      <c r="AU856" s="230" t="s">
        <v>89</v>
      </c>
      <c r="AV856" s="12" t="s">
        <v>24</v>
      </c>
      <c r="AW856" s="12" t="s">
        <v>42</v>
      </c>
      <c r="AX856" s="12" t="s">
        <v>79</v>
      </c>
      <c r="AY856" s="230" t="s">
        <v>185</v>
      </c>
    </row>
    <row r="857" spans="2:65" s="13" customFormat="1" ht="13.5">
      <c r="B857" s="231"/>
      <c r="C857" s="232"/>
      <c r="D857" s="217" t="s">
        <v>196</v>
      </c>
      <c r="E857" s="243" t="s">
        <v>35</v>
      </c>
      <c r="F857" s="244" t="s">
        <v>918</v>
      </c>
      <c r="G857" s="232"/>
      <c r="H857" s="245">
        <v>0.443</v>
      </c>
      <c r="I857" s="237"/>
      <c r="J857" s="232"/>
      <c r="K857" s="232"/>
      <c r="L857" s="238"/>
      <c r="M857" s="239"/>
      <c r="N857" s="240"/>
      <c r="O857" s="240"/>
      <c r="P857" s="240"/>
      <c r="Q857" s="240"/>
      <c r="R857" s="240"/>
      <c r="S857" s="240"/>
      <c r="T857" s="241"/>
      <c r="AT857" s="242" t="s">
        <v>196</v>
      </c>
      <c r="AU857" s="242" t="s">
        <v>89</v>
      </c>
      <c r="AV857" s="13" t="s">
        <v>89</v>
      </c>
      <c r="AW857" s="13" t="s">
        <v>42</v>
      </c>
      <c r="AX857" s="13" t="s">
        <v>79</v>
      </c>
      <c r="AY857" s="242" t="s">
        <v>185</v>
      </c>
    </row>
    <row r="858" spans="2:65" s="13" customFormat="1" ht="13.5">
      <c r="B858" s="231"/>
      <c r="C858" s="232"/>
      <c r="D858" s="217" t="s">
        <v>196</v>
      </c>
      <c r="E858" s="243" t="s">
        <v>35</v>
      </c>
      <c r="F858" s="244" t="s">
        <v>919</v>
      </c>
      <c r="G858" s="232"/>
      <c r="H858" s="245">
        <v>0.88600000000000001</v>
      </c>
      <c r="I858" s="237"/>
      <c r="J858" s="232"/>
      <c r="K858" s="232"/>
      <c r="L858" s="238"/>
      <c r="M858" s="239"/>
      <c r="N858" s="240"/>
      <c r="O858" s="240"/>
      <c r="P858" s="240"/>
      <c r="Q858" s="240"/>
      <c r="R858" s="240"/>
      <c r="S858" s="240"/>
      <c r="T858" s="241"/>
      <c r="AT858" s="242" t="s">
        <v>196</v>
      </c>
      <c r="AU858" s="242" t="s">
        <v>89</v>
      </c>
      <c r="AV858" s="13" t="s">
        <v>89</v>
      </c>
      <c r="AW858" s="13" t="s">
        <v>42</v>
      </c>
      <c r="AX858" s="13" t="s">
        <v>79</v>
      </c>
      <c r="AY858" s="242" t="s">
        <v>185</v>
      </c>
    </row>
    <row r="859" spans="2:65" s="15" customFormat="1" ht="13.5">
      <c r="B859" s="270"/>
      <c r="C859" s="271"/>
      <c r="D859" s="217" t="s">
        <v>196</v>
      </c>
      <c r="E859" s="272" t="s">
        <v>35</v>
      </c>
      <c r="F859" s="273" t="s">
        <v>295</v>
      </c>
      <c r="G859" s="271"/>
      <c r="H859" s="274">
        <v>1.329</v>
      </c>
      <c r="I859" s="275"/>
      <c r="J859" s="271"/>
      <c r="K859" s="271"/>
      <c r="L859" s="276"/>
      <c r="M859" s="277"/>
      <c r="N859" s="278"/>
      <c r="O859" s="278"/>
      <c r="P859" s="278"/>
      <c r="Q859" s="278"/>
      <c r="R859" s="278"/>
      <c r="S859" s="278"/>
      <c r="T859" s="279"/>
      <c r="AT859" s="280" t="s">
        <v>196</v>
      </c>
      <c r="AU859" s="280" t="s">
        <v>89</v>
      </c>
      <c r="AV859" s="15" t="s">
        <v>105</v>
      </c>
      <c r="AW859" s="15" t="s">
        <v>42</v>
      </c>
      <c r="AX859" s="15" t="s">
        <v>79</v>
      </c>
      <c r="AY859" s="280" t="s">
        <v>185</v>
      </c>
    </row>
    <row r="860" spans="2:65" s="12" customFormat="1" ht="13.5">
      <c r="B860" s="220"/>
      <c r="C860" s="221"/>
      <c r="D860" s="217" t="s">
        <v>196</v>
      </c>
      <c r="E860" s="222" t="s">
        <v>35</v>
      </c>
      <c r="F860" s="223" t="s">
        <v>920</v>
      </c>
      <c r="G860" s="221"/>
      <c r="H860" s="224" t="s">
        <v>35</v>
      </c>
      <c r="I860" s="225"/>
      <c r="J860" s="221"/>
      <c r="K860" s="221"/>
      <c r="L860" s="226"/>
      <c r="M860" s="227"/>
      <c r="N860" s="228"/>
      <c r="O860" s="228"/>
      <c r="P860" s="228"/>
      <c r="Q860" s="228"/>
      <c r="R860" s="228"/>
      <c r="S860" s="228"/>
      <c r="T860" s="229"/>
      <c r="AT860" s="230" t="s">
        <v>196</v>
      </c>
      <c r="AU860" s="230" t="s">
        <v>89</v>
      </c>
      <c r="AV860" s="12" t="s">
        <v>24</v>
      </c>
      <c r="AW860" s="12" t="s">
        <v>42</v>
      </c>
      <c r="AX860" s="12" t="s">
        <v>79</v>
      </c>
      <c r="AY860" s="230" t="s">
        <v>185</v>
      </c>
    </row>
    <row r="861" spans="2:65" s="13" customFormat="1" ht="13.5">
      <c r="B861" s="231"/>
      <c r="C861" s="232"/>
      <c r="D861" s="217" t="s">
        <v>196</v>
      </c>
      <c r="E861" s="243" t="s">
        <v>35</v>
      </c>
      <c r="F861" s="244" t="s">
        <v>921</v>
      </c>
      <c r="G861" s="232"/>
      <c r="H861" s="245">
        <v>8.4480000000000004</v>
      </c>
      <c r="I861" s="237"/>
      <c r="J861" s="232"/>
      <c r="K861" s="232"/>
      <c r="L861" s="238"/>
      <c r="M861" s="239"/>
      <c r="N861" s="240"/>
      <c r="O861" s="240"/>
      <c r="P861" s="240"/>
      <c r="Q861" s="240"/>
      <c r="R861" s="240"/>
      <c r="S861" s="240"/>
      <c r="T861" s="241"/>
      <c r="AT861" s="242" t="s">
        <v>196</v>
      </c>
      <c r="AU861" s="242" t="s">
        <v>89</v>
      </c>
      <c r="AV861" s="13" t="s">
        <v>89</v>
      </c>
      <c r="AW861" s="13" t="s">
        <v>42</v>
      </c>
      <c r="AX861" s="13" t="s">
        <v>79</v>
      </c>
      <c r="AY861" s="242" t="s">
        <v>185</v>
      </c>
    </row>
    <row r="862" spans="2:65" s="13" customFormat="1" ht="13.5">
      <c r="B862" s="231"/>
      <c r="C862" s="232"/>
      <c r="D862" s="217" t="s">
        <v>196</v>
      </c>
      <c r="E862" s="243" t="s">
        <v>35</v>
      </c>
      <c r="F862" s="244" t="s">
        <v>922</v>
      </c>
      <c r="G862" s="232"/>
      <c r="H862" s="245">
        <v>1.3440000000000001</v>
      </c>
      <c r="I862" s="237"/>
      <c r="J862" s="232"/>
      <c r="K862" s="232"/>
      <c r="L862" s="238"/>
      <c r="M862" s="239"/>
      <c r="N862" s="240"/>
      <c r="O862" s="240"/>
      <c r="P862" s="240"/>
      <c r="Q862" s="240"/>
      <c r="R862" s="240"/>
      <c r="S862" s="240"/>
      <c r="T862" s="241"/>
      <c r="AT862" s="242" t="s">
        <v>196</v>
      </c>
      <c r="AU862" s="242" t="s">
        <v>89</v>
      </c>
      <c r="AV862" s="13" t="s">
        <v>89</v>
      </c>
      <c r="AW862" s="13" t="s">
        <v>42</v>
      </c>
      <c r="AX862" s="13" t="s">
        <v>79</v>
      </c>
      <c r="AY862" s="242" t="s">
        <v>185</v>
      </c>
    </row>
    <row r="863" spans="2:65" s="15" customFormat="1" ht="13.5">
      <c r="B863" s="270"/>
      <c r="C863" s="271"/>
      <c r="D863" s="217" t="s">
        <v>196</v>
      </c>
      <c r="E863" s="272" t="s">
        <v>35</v>
      </c>
      <c r="F863" s="273" t="s">
        <v>295</v>
      </c>
      <c r="G863" s="271"/>
      <c r="H863" s="274">
        <v>9.7919999999999998</v>
      </c>
      <c r="I863" s="275"/>
      <c r="J863" s="271"/>
      <c r="K863" s="271"/>
      <c r="L863" s="276"/>
      <c r="M863" s="277"/>
      <c r="N863" s="278"/>
      <c r="O863" s="278"/>
      <c r="P863" s="278"/>
      <c r="Q863" s="278"/>
      <c r="R863" s="278"/>
      <c r="S863" s="278"/>
      <c r="T863" s="279"/>
      <c r="AT863" s="280" t="s">
        <v>196</v>
      </c>
      <c r="AU863" s="280" t="s">
        <v>89</v>
      </c>
      <c r="AV863" s="15" t="s">
        <v>105</v>
      </c>
      <c r="AW863" s="15" t="s">
        <v>42</v>
      </c>
      <c r="AX863" s="15" t="s">
        <v>79</v>
      </c>
      <c r="AY863" s="280" t="s">
        <v>185</v>
      </c>
    </row>
    <row r="864" spans="2:65" s="14" customFormat="1" ht="13.5">
      <c r="B864" s="246"/>
      <c r="C864" s="247"/>
      <c r="D864" s="233" t="s">
        <v>196</v>
      </c>
      <c r="E864" s="248" t="s">
        <v>35</v>
      </c>
      <c r="F864" s="249" t="s">
        <v>208</v>
      </c>
      <c r="G864" s="247"/>
      <c r="H864" s="250">
        <v>11.121</v>
      </c>
      <c r="I864" s="251"/>
      <c r="J864" s="247"/>
      <c r="K864" s="247"/>
      <c r="L864" s="252"/>
      <c r="M864" s="253"/>
      <c r="N864" s="254"/>
      <c r="O864" s="254"/>
      <c r="P864" s="254"/>
      <c r="Q864" s="254"/>
      <c r="R864" s="254"/>
      <c r="S864" s="254"/>
      <c r="T864" s="255"/>
      <c r="AT864" s="256" t="s">
        <v>196</v>
      </c>
      <c r="AU864" s="256" t="s">
        <v>89</v>
      </c>
      <c r="AV864" s="14" t="s">
        <v>192</v>
      </c>
      <c r="AW864" s="14" t="s">
        <v>42</v>
      </c>
      <c r="AX864" s="14" t="s">
        <v>24</v>
      </c>
      <c r="AY864" s="256" t="s">
        <v>185</v>
      </c>
    </row>
    <row r="865" spans="2:65" s="1" customFormat="1" ht="31.5" customHeight="1">
      <c r="B865" s="44"/>
      <c r="C865" s="205" t="s">
        <v>923</v>
      </c>
      <c r="D865" s="205" t="s">
        <v>187</v>
      </c>
      <c r="E865" s="206" t="s">
        <v>924</v>
      </c>
      <c r="F865" s="207" t="s">
        <v>925</v>
      </c>
      <c r="G865" s="208" t="s">
        <v>201</v>
      </c>
      <c r="H865" s="209">
        <v>29.428000000000001</v>
      </c>
      <c r="I865" s="210"/>
      <c r="J865" s="211">
        <f>ROUND(I865*H865,2)</f>
        <v>0</v>
      </c>
      <c r="K865" s="207" t="s">
        <v>191</v>
      </c>
      <c r="L865" s="64"/>
      <c r="M865" s="212" t="s">
        <v>35</v>
      </c>
      <c r="N865" s="213" t="s">
        <v>50</v>
      </c>
      <c r="O865" s="45"/>
      <c r="P865" s="214">
        <f>O865*H865</f>
        <v>0</v>
      </c>
      <c r="Q865" s="214">
        <v>0</v>
      </c>
      <c r="R865" s="214">
        <f>Q865*H865</f>
        <v>0</v>
      </c>
      <c r="S865" s="214">
        <v>2</v>
      </c>
      <c r="T865" s="215">
        <f>S865*H865</f>
        <v>58.856000000000002</v>
      </c>
      <c r="AR865" s="26" t="s">
        <v>192</v>
      </c>
      <c r="AT865" s="26" t="s">
        <v>187</v>
      </c>
      <c r="AU865" s="26" t="s">
        <v>89</v>
      </c>
      <c r="AY865" s="26" t="s">
        <v>185</v>
      </c>
      <c r="BE865" s="216">
        <f>IF(N865="základní",J865,0)</f>
        <v>0</v>
      </c>
      <c r="BF865" s="216">
        <f>IF(N865="snížená",J865,0)</f>
        <v>0</v>
      </c>
      <c r="BG865" s="216">
        <f>IF(N865="zákl. přenesená",J865,0)</f>
        <v>0</v>
      </c>
      <c r="BH865" s="216">
        <f>IF(N865="sníž. přenesená",J865,0)</f>
        <v>0</v>
      </c>
      <c r="BI865" s="216">
        <f>IF(N865="nulová",J865,0)</f>
        <v>0</v>
      </c>
      <c r="BJ865" s="26" t="s">
        <v>24</v>
      </c>
      <c r="BK865" s="216">
        <f>ROUND(I865*H865,2)</f>
        <v>0</v>
      </c>
      <c r="BL865" s="26" t="s">
        <v>192</v>
      </c>
      <c r="BM865" s="26" t="s">
        <v>926</v>
      </c>
    </row>
    <row r="866" spans="2:65" s="1" customFormat="1" ht="40.5">
      <c r="B866" s="44"/>
      <c r="C866" s="66"/>
      <c r="D866" s="217" t="s">
        <v>194</v>
      </c>
      <c r="E866" s="66"/>
      <c r="F866" s="218" t="s">
        <v>896</v>
      </c>
      <c r="G866" s="66"/>
      <c r="H866" s="66"/>
      <c r="I866" s="175"/>
      <c r="J866" s="66"/>
      <c r="K866" s="66"/>
      <c r="L866" s="64"/>
      <c r="M866" s="219"/>
      <c r="N866" s="45"/>
      <c r="O866" s="45"/>
      <c r="P866" s="45"/>
      <c r="Q866" s="45"/>
      <c r="R866" s="45"/>
      <c r="S866" s="45"/>
      <c r="T866" s="81"/>
      <c r="AT866" s="26" t="s">
        <v>194</v>
      </c>
      <c r="AU866" s="26" t="s">
        <v>89</v>
      </c>
    </row>
    <row r="867" spans="2:65" s="12" customFormat="1" ht="13.5">
      <c r="B867" s="220"/>
      <c r="C867" s="221"/>
      <c r="D867" s="217" t="s">
        <v>196</v>
      </c>
      <c r="E867" s="222" t="s">
        <v>35</v>
      </c>
      <c r="F867" s="223" t="s">
        <v>362</v>
      </c>
      <c r="G867" s="221"/>
      <c r="H867" s="224" t="s">
        <v>35</v>
      </c>
      <c r="I867" s="225"/>
      <c r="J867" s="221"/>
      <c r="K867" s="221"/>
      <c r="L867" s="226"/>
      <c r="M867" s="227"/>
      <c r="N867" s="228"/>
      <c r="O867" s="228"/>
      <c r="P867" s="228"/>
      <c r="Q867" s="228"/>
      <c r="R867" s="228"/>
      <c r="S867" s="228"/>
      <c r="T867" s="229"/>
      <c r="AT867" s="230" t="s">
        <v>196</v>
      </c>
      <c r="AU867" s="230" t="s">
        <v>89</v>
      </c>
      <c r="AV867" s="12" t="s">
        <v>24</v>
      </c>
      <c r="AW867" s="12" t="s">
        <v>42</v>
      </c>
      <c r="AX867" s="12" t="s">
        <v>79</v>
      </c>
      <c r="AY867" s="230" t="s">
        <v>185</v>
      </c>
    </row>
    <row r="868" spans="2:65" s="13" customFormat="1" ht="13.5">
      <c r="B868" s="231"/>
      <c r="C868" s="232"/>
      <c r="D868" s="217" t="s">
        <v>196</v>
      </c>
      <c r="E868" s="243" t="s">
        <v>35</v>
      </c>
      <c r="F868" s="244" t="s">
        <v>927</v>
      </c>
      <c r="G868" s="232"/>
      <c r="H868" s="245">
        <v>9.2989999999999995</v>
      </c>
      <c r="I868" s="237"/>
      <c r="J868" s="232"/>
      <c r="K868" s="232"/>
      <c r="L868" s="238"/>
      <c r="M868" s="239"/>
      <c r="N868" s="240"/>
      <c r="O868" s="240"/>
      <c r="P868" s="240"/>
      <c r="Q868" s="240"/>
      <c r="R868" s="240"/>
      <c r="S868" s="240"/>
      <c r="T868" s="241"/>
      <c r="AT868" s="242" t="s">
        <v>196</v>
      </c>
      <c r="AU868" s="242" t="s">
        <v>89</v>
      </c>
      <c r="AV868" s="13" t="s">
        <v>89</v>
      </c>
      <c r="AW868" s="13" t="s">
        <v>42</v>
      </c>
      <c r="AX868" s="13" t="s">
        <v>79</v>
      </c>
      <c r="AY868" s="242" t="s">
        <v>185</v>
      </c>
    </row>
    <row r="869" spans="2:65" s="15" customFormat="1" ht="13.5">
      <c r="B869" s="270"/>
      <c r="C869" s="271"/>
      <c r="D869" s="217" t="s">
        <v>196</v>
      </c>
      <c r="E869" s="272" t="s">
        <v>35</v>
      </c>
      <c r="F869" s="273" t="s">
        <v>295</v>
      </c>
      <c r="G869" s="271"/>
      <c r="H869" s="274">
        <v>9.2989999999999995</v>
      </c>
      <c r="I869" s="275"/>
      <c r="J869" s="271"/>
      <c r="K869" s="271"/>
      <c r="L869" s="276"/>
      <c r="M869" s="277"/>
      <c r="N869" s="278"/>
      <c r="O869" s="278"/>
      <c r="P869" s="278"/>
      <c r="Q869" s="278"/>
      <c r="R869" s="278"/>
      <c r="S869" s="278"/>
      <c r="T869" s="279"/>
      <c r="AT869" s="280" t="s">
        <v>196</v>
      </c>
      <c r="AU869" s="280" t="s">
        <v>89</v>
      </c>
      <c r="AV869" s="15" t="s">
        <v>105</v>
      </c>
      <c r="AW869" s="15" t="s">
        <v>42</v>
      </c>
      <c r="AX869" s="15" t="s">
        <v>79</v>
      </c>
      <c r="AY869" s="280" t="s">
        <v>185</v>
      </c>
    </row>
    <row r="870" spans="2:65" s="12" customFormat="1" ht="13.5">
      <c r="B870" s="220"/>
      <c r="C870" s="221"/>
      <c r="D870" s="217" t="s">
        <v>196</v>
      </c>
      <c r="E870" s="222" t="s">
        <v>35</v>
      </c>
      <c r="F870" s="223" t="s">
        <v>285</v>
      </c>
      <c r="G870" s="221"/>
      <c r="H870" s="224" t="s">
        <v>35</v>
      </c>
      <c r="I870" s="225"/>
      <c r="J870" s="221"/>
      <c r="K870" s="221"/>
      <c r="L870" s="226"/>
      <c r="M870" s="227"/>
      <c r="N870" s="228"/>
      <c r="O870" s="228"/>
      <c r="P870" s="228"/>
      <c r="Q870" s="228"/>
      <c r="R870" s="228"/>
      <c r="S870" s="228"/>
      <c r="T870" s="229"/>
      <c r="AT870" s="230" t="s">
        <v>196</v>
      </c>
      <c r="AU870" s="230" t="s">
        <v>89</v>
      </c>
      <c r="AV870" s="12" t="s">
        <v>24</v>
      </c>
      <c r="AW870" s="12" t="s">
        <v>42</v>
      </c>
      <c r="AX870" s="12" t="s">
        <v>79</v>
      </c>
      <c r="AY870" s="230" t="s">
        <v>185</v>
      </c>
    </row>
    <row r="871" spans="2:65" s="13" customFormat="1" ht="13.5">
      <c r="B871" s="231"/>
      <c r="C871" s="232"/>
      <c r="D871" s="217" t="s">
        <v>196</v>
      </c>
      <c r="E871" s="243" t="s">
        <v>35</v>
      </c>
      <c r="F871" s="244" t="s">
        <v>928</v>
      </c>
      <c r="G871" s="232"/>
      <c r="H871" s="245">
        <v>1.865</v>
      </c>
      <c r="I871" s="237"/>
      <c r="J871" s="232"/>
      <c r="K871" s="232"/>
      <c r="L871" s="238"/>
      <c r="M871" s="239"/>
      <c r="N871" s="240"/>
      <c r="O871" s="240"/>
      <c r="P871" s="240"/>
      <c r="Q871" s="240"/>
      <c r="R871" s="240"/>
      <c r="S871" s="240"/>
      <c r="T871" s="241"/>
      <c r="AT871" s="242" t="s">
        <v>196</v>
      </c>
      <c r="AU871" s="242" t="s">
        <v>89</v>
      </c>
      <c r="AV871" s="13" t="s">
        <v>89</v>
      </c>
      <c r="AW871" s="13" t="s">
        <v>42</v>
      </c>
      <c r="AX871" s="13" t="s">
        <v>79</v>
      </c>
      <c r="AY871" s="242" t="s">
        <v>185</v>
      </c>
    </row>
    <row r="872" spans="2:65" s="13" customFormat="1" ht="13.5">
      <c r="B872" s="231"/>
      <c r="C872" s="232"/>
      <c r="D872" s="217" t="s">
        <v>196</v>
      </c>
      <c r="E872" s="243" t="s">
        <v>35</v>
      </c>
      <c r="F872" s="244" t="s">
        <v>929</v>
      </c>
      <c r="G872" s="232"/>
      <c r="H872" s="245">
        <v>1.6319999999999999</v>
      </c>
      <c r="I872" s="237"/>
      <c r="J872" s="232"/>
      <c r="K872" s="232"/>
      <c r="L872" s="238"/>
      <c r="M872" s="239"/>
      <c r="N872" s="240"/>
      <c r="O872" s="240"/>
      <c r="P872" s="240"/>
      <c r="Q872" s="240"/>
      <c r="R872" s="240"/>
      <c r="S872" s="240"/>
      <c r="T872" s="241"/>
      <c r="AT872" s="242" t="s">
        <v>196</v>
      </c>
      <c r="AU872" s="242" t="s">
        <v>89</v>
      </c>
      <c r="AV872" s="13" t="s">
        <v>89</v>
      </c>
      <c r="AW872" s="13" t="s">
        <v>42</v>
      </c>
      <c r="AX872" s="13" t="s">
        <v>79</v>
      </c>
      <c r="AY872" s="242" t="s">
        <v>185</v>
      </c>
    </row>
    <row r="873" spans="2:65" s="13" customFormat="1" ht="13.5">
      <c r="B873" s="231"/>
      <c r="C873" s="232"/>
      <c r="D873" s="217" t="s">
        <v>196</v>
      </c>
      <c r="E873" s="243" t="s">
        <v>35</v>
      </c>
      <c r="F873" s="244" t="s">
        <v>930</v>
      </c>
      <c r="G873" s="232"/>
      <c r="H873" s="245">
        <v>2.52</v>
      </c>
      <c r="I873" s="237"/>
      <c r="J873" s="232"/>
      <c r="K873" s="232"/>
      <c r="L873" s="238"/>
      <c r="M873" s="239"/>
      <c r="N873" s="240"/>
      <c r="O873" s="240"/>
      <c r="P873" s="240"/>
      <c r="Q873" s="240"/>
      <c r="R873" s="240"/>
      <c r="S873" s="240"/>
      <c r="T873" s="241"/>
      <c r="AT873" s="242" t="s">
        <v>196</v>
      </c>
      <c r="AU873" s="242" t="s">
        <v>89</v>
      </c>
      <c r="AV873" s="13" t="s">
        <v>89</v>
      </c>
      <c r="AW873" s="13" t="s">
        <v>42</v>
      </c>
      <c r="AX873" s="13" t="s">
        <v>79</v>
      </c>
      <c r="AY873" s="242" t="s">
        <v>185</v>
      </c>
    </row>
    <row r="874" spans="2:65" s="13" customFormat="1" ht="13.5">
      <c r="B874" s="231"/>
      <c r="C874" s="232"/>
      <c r="D874" s="217" t="s">
        <v>196</v>
      </c>
      <c r="E874" s="243" t="s">
        <v>35</v>
      </c>
      <c r="F874" s="244" t="s">
        <v>931</v>
      </c>
      <c r="G874" s="232"/>
      <c r="H874" s="245">
        <v>14.112</v>
      </c>
      <c r="I874" s="237"/>
      <c r="J874" s="232"/>
      <c r="K874" s="232"/>
      <c r="L874" s="238"/>
      <c r="M874" s="239"/>
      <c r="N874" s="240"/>
      <c r="O874" s="240"/>
      <c r="P874" s="240"/>
      <c r="Q874" s="240"/>
      <c r="R874" s="240"/>
      <c r="S874" s="240"/>
      <c r="T874" s="241"/>
      <c r="AT874" s="242" t="s">
        <v>196</v>
      </c>
      <c r="AU874" s="242" t="s">
        <v>89</v>
      </c>
      <c r="AV874" s="13" t="s">
        <v>89</v>
      </c>
      <c r="AW874" s="13" t="s">
        <v>42</v>
      </c>
      <c r="AX874" s="13" t="s">
        <v>79</v>
      </c>
      <c r="AY874" s="242" t="s">
        <v>185</v>
      </c>
    </row>
    <row r="875" spans="2:65" s="15" customFormat="1" ht="13.5">
      <c r="B875" s="270"/>
      <c r="C875" s="271"/>
      <c r="D875" s="217" t="s">
        <v>196</v>
      </c>
      <c r="E875" s="272" t="s">
        <v>35</v>
      </c>
      <c r="F875" s="273" t="s">
        <v>295</v>
      </c>
      <c r="G875" s="271"/>
      <c r="H875" s="274">
        <v>20.129000000000001</v>
      </c>
      <c r="I875" s="275"/>
      <c r="J875" s="271"/>
      <c r="K875" s="271"/>
      <c r="L875" s="276"/>
      <c r="M875" s="277"/>
      <c r="N875" s="278"/>
      <c r="O875" s="278"/>
      <c r="P875" s="278"/>
      <c r="Q875" s="278"/>
      <c r="R875" s="278"/>
      <c r="S875" s="278"/>
      <c r="T875" s="279"/>
      <c r="AT875" s="280" t="s">
        <v>196</v>
      </c>
      <c r="AU875" s="280" t="s">
        <v>89</v>
      </c>
      <c r="AV875" s="15" t="s">
        <v>105</v>
      </c>
      <c r="AW875" s="15" t="s">
        <v>42</v>
      </c>
      <c r="AX875" s="15" t="s">
        <v>79</v>
      </c>
      <c r="AY875" s="280" t="s">
        <v>185</v>
      </c>
    </row>
    <row r="876" spans="2:65" s="14" customFormat="1" ht="13.5">
      <c r="B876" s="246"/>
      <c r="C876" s="247"/>
      <c r="D876" s="233" t="s">
        <v>196</v>
      </c>
      <c r="E876" s="248" t="s">
        <v>35</v>
      </c>
      <c r="F876" s="249" t="s">
        <v>208</v>
      </c>
      <c r="G876" s="247"/>
      <c r="H876" s="250">
        <v>29.428000000000001</v>
      </c>
      <c r="I876" s="251"/>
      <c r="J876" s="247"/>
      <c r="K876" s="247"/>
      <c r="L876" s="252"/>
      <c r="M876" s="253"/>
      <c r="N876" s="254"/>
      <c r="O876" s="254"/>
      <c r="P876" s="254"/>
      <c r="Q876" s="254"/>
      <c r="R876" s="254"/>
      <c r="S876" s="254"/>
      <c r="T876" s="255"/>
      <c r="AT876" s="256" t="s">
        <v>196</v>
      </c>
      <c r="AU876" s="256" t="s">
        <v>89</v>
      </c>
      <c r="AV876" s="14" t="s">
        <v>192</v>
      </c>
      <c r="AW876" s="14" t="s">
        <v>42</v>
      </c>
      <c r="AX876" s="14" t="s">
        <v>24</v>
      </c>
      <c r="AY876" s="256" t="s">
        <v>185</v>
      </c>
    </row>
    <row r="877" spans="2:65" s="1" customFormat="1" ht="31.5" customHeight="1">
      <c r="B877" s="44"/>
      <c r="C877" s="205" t="s">
        <v>932</v>
      </c>
      <c r="D877" s="205" t="s">
        <v>187</v>
      </c>
      <c r="E877" s="206" t="s">
        <v>933</v>
      </c>
      <c r="F877" s="207" t="s">
        <v>934</v>
      </c>
      <c r="G877" s="208" t="s">
        <v>201</v>
      </c>
      <c r="H877" s="209">
        <v>3.306</v>
      </c>
      <c r="I877" s="210"/>
      <c r="J877" s="211">
        <f>ROUND(I877*H877,2)</f>
        <v>0</v>
      </c>
      <c r="K877" s="207" t="s">
        <v>191</v>
      </c>
      <c r="L877" s="64"/>
      <c r="M877" s="212" t="s">
        <v>35</v>
      </c>
      <c r="N877" s="213" t="s">
        <v>50</v>
      </c>
      <c r="O877" s="45"/>
      <c r="P877" s="214">
        <f>O877*H877</f>
        <v>0</v>
      </c>
      <c r="Q877" s="214">
        <v>0</v>
      </c>
      <c r="R877" s="214">
        <f>Q877*H877</f>
        <v>0</v>
      </c>
      <c r="S877" s="214">
        <v>1.8</v>
      </c>
      <c r="T877" s="215">
        <f>S877*H877</f>
        <v>5.9508000000000001</v>
      </c>
      <c r="AR877" s="26" t="s">
        <v>192</v>
      </c>
      <c r="AT877" s="26" t="s">
        <v>187</v>
      </c>
      <c r="AU877" s="26" t="s">
        <v>89</v>
      </c>
      <c r="AY877" s="26" t="s">
        <v>185</v>
      </c>
      <c r="BE877" s="216">
        <f>IF(N877="základní",J877,0)</f>
        <v>0</v>
      </c>
      <c r="BF877" s="216">
        <f>IF(N877="snížená",J877,0)</f>
        <v>0</v>
      </c>
      <c r="BG877" s="216">
        <f>IF(N877="zákl. přenesená",J877,0)</f>
        <v>0</v>
      </c>
      <c r="BH877" s="216">
        <f>IF(N877="sníž. přenesená",J877,0)</f>
        <v>0</v>
      </c>
      <c r="BI877" s="216">
        <f>IF(N877="nulová",J877,0)</f>
        <v>0</v>
      </c>
      <c r="BJ877" s="26" t="s">
        <v>24</v>
      </c>
      <c r="BK877" s="216">
        <f>ROUND(I877*H877,2)</f>
        <v>0</v>
      </c>
      <c r="BL877" s="26" t="s">
        <v>192</v>
      </c>
      <c r="BM877" s="26" t="s">
        <v>935</v>
      </c>
    </row>
    <row r="878" spans="2:65" s="1" customFormat="1" ht="40.5">
      <c r="B878" s="44"/>
      <c r="C878" s="66"/>
      <c r="D878" s="217" t="s">
        <v>194</v>
      </c>
      <c r="E878" s="66"/>
      <c r="F878" s="218" t="s">
        <v>896</v>
      </c>
      <c r="G878" s="66"/>
      <c r="H878" s="66"/>
      <c r="I878" s="175"/>
      <c r="J878" s="66"/>
      <c r="K878" s="66"/>
      <c r="L878" s="64"/>
      <c r="M878" s="219"/>
      <c r="N878" s="45"/>
      <c r="O878" s="45"/>
      <c r="P878" s="45"/>
      <c r="Q878" s="45"/>
      <c r="R878" s="45"/>
      <c r="S878" s="45"/>
      <c r="T878" s="81"/>
      <c r="AT878" s="26" t="s">
        <v>194</v>
      </c>
      <c r="AU878" s="26" t="s">
        <v>89</v>
      </c>
    </row>
    <row r="879" spans="2:65" s="12" customFormat="1" ht="13.5">
      <c r="B879" s="220"/>
      <c r="C879" s="221"/>
      <c r="D879" s="217" t="s">
        <v>196</v>
      </c>
      <c r="E879" s="222" t="s">
        <v>35</v>
      </c>
      <c r="F879" s="223" t="s">
        <v>305</v>
      </c>
      <c r="G879" s="221"/>
      <c r="H879" s="224" t="s">
        <v>35</v>
      </c>
      <c r="I879" s="225"/>
      <c r="J879" s="221"/>
      <c r="K879" s="221"/>
      <c r="L879" s="226"/>
      <c r="M879" s="227"/>
      <c r="N879" s="228"/>
      <c r="O879" s="228"/>
      <c r="P879" s="228"/>
      <c r="Q879" s="228"/>
      <c r="R879" s="228"/>
      <c r="S879" s="228"/>
      <c r="T879" s="229"/>
      <c r="AT879" s="230" t="s">
        <v>196</v>
      </c>
      <c r="AU879" s="230" t="s">
        <v>89</v>
      </c>
      <c r="AV879" s="12" t="s">
        <v>24</v>
      </c>
      <c r="AW879" s="12" t="s">
        <v>42</v>
      </c>
      <c r="AX879" s="12" t="s">
        <v>79</v>
      </c>
      <c r="AY879" s="230" t="s">
        <v>185</v>
      </c>
    </row>
    <row r="880" spans="2:65" s="13" customFormat="1" ht="13.5">
      <c r="B880" s="231"/>
      <c r="C880" s="232"/>
      <c r="D880" s="217" t="s">
        <v>196</v>
      </c>
      <c r="E880" s="243" t="s">
        <v>35</v>
      </c>
      <c r="F880" s="244" t="s">
        <v>936</v>
      </c>
      <c r="G880" s="232"/>
      <c r="H880" s="245">
        <v>0.41099999999999998</v>
      </c>
      <c r="I880" s="237"/>
      <c r="J880" s="232"/>
      <c r="K880" s="232"/>
      <c r="L880" s="238"/>
      <c r="M880" s="239"/>
      <c r="N880" s="240"/>
      <c r="O880" s="240"/>
      <c r="P880" s="240"/>
      <c r="Q880" s="240"/>
      <c r="R880" s="240"/>
      <c r="S880" s="240"/>
      <c r="T880" s="241"/>
      <c r="AT880" s="242" t="s">
        <v>196</v>
      </c>
      <c r="AU880" s="242" t="s">
        <v>89</v>
      </c>
      <c r="AV880" s="13" t="s">
        <v>89</v>
      </c>
      <c r="AW880" s="13" t="s">
        <v>42</v>
      </c>
      <c r="AX880" s="13" t="s">
        <v>79</v>
      </c>
      <c r="AY880" s="242" t="s">
        <v>185</v>
      </c>
    </row>
    <row r="881" spans="2:65" s="12" customFormat="1" ht="13.5">
      <c r="B881" s="220"/>
      <c r="C881" s="221"/>
      <c r="D881" s="217" t="s">
        <v>196</v>
      </c>
      <c r="E881" s="222" t="s">
        <v>35</v>
      </c>
      <c r="F881" s="223" t="s">
        <v>937</v>
      </c>
      <c r="G881" s="221"/>
      <c r="H881" s="224" t="s">
        <v>35</v>
      </c>
      <c r="I881" s="225"/>
      <c r="J881" s="221"/>
      <c r="K881" s="221"/>
      <c r="L881" s="226"/>
      <c r="M881" s="227"/>
      <c r="N881" s="228"/>
      <c r="O881" s="228"/>
      <c r="P881" s="228"/>
      <c r="Q881" s="228"/>
      <c r="R881" s="228"/>
      <c r="S881" s="228"/>
      <c r="T881" s="229"/>
      <c r="AT881" s="230" t="s">
        <v>196</v>
      </c>
      <c r="AU881" s="230" t="s">
        <v>89</v>
      </c>
      <c r="AV881" s="12" t="s">
        <v>24</v>
      </c>
      <c r="AW881" s="12" t="s">
        <v>42</v>
      </c>
      <c r="AX881" s="12" t="s">
        <v>79</v>
      </c>
      <c r="AY881" s="230" t="s">
        <v>185</v>
      </c>
    </row>
    <row r="882" spans="2:65" s="13" customFormat="1" ht="13.5">
      <c r="B882" s="231"/>
      <c r="C882" s="232"/>
      <c r="D882" s="217" t="s">
        <v>196</v>
      </c>
      <c r="E882" s="243" t="s">
        <v>35</v>
      </c>
      <c r="F882" s="244" t="s">
        <v>938</v>
      </c>
      <c r="G882" s="232"/>
      <c r="H882" s="245">
        <v>0.46800000000000003</v>
      </c>
      <c r="I882" s="237"/>
      <c r="J882" s="232"/>
      <c r="K882" s="232"/>
      <c r="L882" s="238"/>
      <c r="M882" s="239"/>
      <c r="N882" s="240"/>
      <c r="O882" s="240"/>
      <c r="P882" s="240"/>
      <c r="Q882" s="240"/>
      <c r="R882" s="240"/>
      <c r="S882" s="240"/>
      <c r="T882" s="241"/>
      <c r="AT882" s="242" t="s">
        <v>196</v>
      </c>
      <c r="AU882" s="242" t="s">
        <v>89</v>
      </c>
      <c r="AV882" s="13" t="s">
        <v>89</v>
      </c>
      <c r="AW882" s="13" t="s">
        <v>42</v>
      </c>
      <c r="AX882" s="13" t="s">
        <v>79</v>
      </c>
      <c r="AY882" s="242" t="s">
        <v>185</v>
      </c>
    </row>
    <row r="883" spans="2:65" s="13" customFormat="1" ht="13.5">
      <c r="B883" s="231"/>
      <c r="C883" s="232"/>
      <c r="D883" s="217" t="s">
        <v>196</v>
      </c>
      <c r="E883" s="243" t="s">
        <v>35</v>
      </c>
      <c r="F883" s="244" t="s">
        <v>939</v>
      </c>
      <c r="G883" s="232"/>
      <c r="H883" s="245">
        <v>0.27300000000000002</v>
      </c>
      <c r="I883" s="237"/>
      <c r="J883" s="232"/>
      <c r="K883" s="232"/>
      <c r="L883" s="238"/>
      <c r="M883" s="239"/>
      <c r="N883" s="240"/>
      <c r="O883" s="240"/>
      <c r="P883" s="240"/>
      <c r="Q883" s="240"/>
      <c r="R883" s="240"/>
      <c r="S883" s="240"/>
      <c r="T883" s="241"/>
      <c r="AT883" s="242" t="s">
        <v>196</v>
      </c>
      <c r="AU883" s="242" t="s">
        <v>89</v>
      </c>
      <c r="AV883" s="13" t="s">
        <v>89</v>
      </c>
      <c r="AW883" s="13" t="s">
        <v>42</v>
      </c>
      <c r="AX883" s="13" t="s">
        <v>79</v>
      </c>
      <c r="AY883" s="242" t="s">
        <v>185</v>
      </c>
    </row>
    <row r="884" spans="2:65" s="13" customFormat="1" ht="13.5">
      <c r="B884" s="231"/>
      <c r="C884" s="232"/>
      <c r="D884" s="217" t="s">
        <v>196</v>
      </c>
      <c r="E884" s="243" t="s">
        <v>35</v>
      </c>
      <c r="F884" s="244" t="s">
        <v>940</v>
      </c>
      <c r="G884" s="232"/>
      <c r="H884" s="245">
        <v>0.25600000000000001</v>
      </c>
      <c r="I884" s="237"/>
      <c r="J884" s="232"/>
      <c r="K884" s="232"/>
      <c r="L884" s="238"/>
      <c r="M884" s="239"/>
      <c r="N884" s="240"/>
      <c r="O884" s="240"/>
      <c r="P884" s="240"/>
      <c r="Q884" s="240"/>
      <c r="R884" s="240"/>
      <c r="S884" s="240"/>
      <c r="T884" s="241"/>
      <c r="AT884" s="242" t="s">
        <v>196</v>
      </c>
      <c r="AU884" s="242" t="s">
        <v>89</v>
      </c>
      <c r="AV884" s="13" t="s">
        <v>89</v>
      </c>
      <c r="AW884" s="13" t="s">
        <v>42</v>
      </c>
      <c r="AX884" s="13" t="s">
        <v>79</v>
      </c>
      <c r="AY884" s="242" t="s">
        <v>185</v>
      </c>
    </row>
    <row r="885" spans="2:65" s="13" customFormat="1" ht="13.5">
      <c r="B885" s="231"/>
      <c r="C885" s="232"/>
      <c r="D885" s="217" t="s">
        <v>196</v>
      </c>
      <c r="E885" s="243" t="s">
        <v>35</v>
      </c>
      <c r="F885" s="244" t="s">
        <v>941</v>
      </c>
      <c r="G885" s="232"/>
      <c r="H885" s="245">
        <v>0.58399999999999996</v>
      </c>
      <c r="I885" s="237"/>
      <c r="J885" s="232"/>
      <c r="K885" s="232"/>
      <c r="L885" s="238"/>
      <c r="M885" s="239"/>
      <c r="N885" s="240"/>
      <c r="O885" s="240"/>
      <c r="P885" s="240"/>
      <c r="Q885" s="240"/>
      <c r="R885" s="240"/>
      <c r="S885" s="240"/>
      <c r="T885" s="241"/>
      <c r="AT885" s="242" t="s">
        <v>196</v>
      </c>
      <c r="AU885" s="242" t="s">
        <v>89</v>
      </c>
      <c r="AV885" s="13" t="s">
        <v>89</v>
      </c>
      <c r="AW885" s="13" t="s">
        <v>42</v>
      </c>
      <c r="AX885" s="13" t="s">
        <v>79</v>
      </c>
      <c r="AY885" s="242" t="s">
        <v>185</v>
      </c>
    </row>
    <row r="886" spans="2:65" s="12" customFormat="1" ht="13.5">
      <c r="B886" s="220"/>
      <c r="C886" s="221"/>
      <c r="D886" s="217" t="s">
        <v>196</v>
      </c>
      <c r="E886" s="222" t="s">
        <v>35</v>
      </c>
      <c r="F886" s="223" t="s">
        <v>314</v>
      </c>
      <c r="G886" s="221"/>
      <c r="H886" s="224" t="s">
        <v>35</v>
      </c>
      <c r="I886" s="225"/>
      <c r="J886" s="221"/>
      <c r="K886" s="221"/>
      <c r="L886" s="226"/>
      <c r="M886" s="227"/>
      <c r="N886" s="228"/>
      <c r="O886" s="228"/>
      <c r="P886" s="228"/>
      <c r="Q886" s="228"/>
      <c r="R886" s="228"/>
      <c r="S886" s="228"/>
      <c r="T886" s="229"/>
      <c r="AT886" s="230" t="s">
        <v>196</v>
      </c>
      <c r="AU886" s="230" t="s">
        <v>89</v>
      </c>
      <c r="AV886" s="12" t="s">
        <v>24</v>
      </c>
      <c r="AW886" s="12" t="s">
        <v>42</v>
      </c>
      <c r="AX886" s="12" t="s">
        <v>79</v>
      </c>
      <c r="AY886" s="230" t="s">
        <v>185</v>
      </c>
    </row>
    <row r="887" spans="2:65" s="13" customFormat="1" ht="13.5">
      <c r="B887" s="231"/>
      <c r="C887" s="232"/>
      <c r="D887" s="217" t="s">
        <v>196</v>
      </c>
      <c r="E887" s="243" t="s">
        <v>35</v>
      </c>
      <c r="F887" s="244" t="s">
        <v>942</v>
      </c>
      <c r="G887" s="232"/>
      <c r="H887" s="245">
        <v>1.3140000000000001</v>
      </c>
      <c r="I887" s="237"/>
      <c r="J887" s="232"/>
      <c r="K887" s="232"/>
      <c r="L887" s="238"/>
      <c r="M887" s="239"/>
      <c r="N887" s="240"/>
      <c r="O887" s="240"/>
      <c r="P887" s="240"/>
      <c r="Q887" s="240"/>
      <c r="R887" s="240"/>
      <c r="S887" s="240"/>
      <c r="T887" s="241"/>
      <c r="AT887" s="242" t="s">
        <v>196</v>
      </c>
      <c r="AU887" s="242" t="s">
        <v>89</v>
      </c>
      <c r="AV887" s="13" t="s">
        <v>89</v>
      </c>
      <c r="AW887" s="13" t="s">
        <v>42</v>
      </c>
      <c r="AX887" s="13" t="s">
        <v>79</v>
      </c>
      <c r="AY887" s="242" t="s">
        <v>185</v>
      </c>
    </row>
    <row r="888" spans="2:65" s="14" customFormat="1" ht="13.5">
      <c r="B888" s="246"/>
      <c r="C888" s="247"/>
      <c r="D888" s="233" t="s">
        <v>196</v>
      </c>
      <c r="E888" s="248" t="s">
        <v>35</v>
      </c>
      <c r="F888" s="249" t="s">
        <v>208</v>
      </c>
      <c r="G888" s="247"/>
      <c r="H888" s="250">
        <v>3.306</v>
      </c>
      <c r="I888" s="251"/>
      <c r="J888" s="247"/>
      <c r="K888" s="247"/>
      <c r="L888" s="252"/>
      <c r="M888" s="253"/>
      <c r="N888" s="254"/>
      <c r="O888" s="254"/>
      <c r="P888" s="254"/>
      <c r="Q888" s="254"/>
      <c r="R888" s="254"/>
      <c r="S888" s="254"/>
      <c r="T888" s="255"/>
      <c r="AT888" s="256" t="s">
        <v>196</v>
      </c>
      <c r="AU888" s="256" t="s">
        <v>89</v>
      </c>
      <c r="AV888" s="14" t="s">
        <v>192</v>
      </c>
      <c r="AW888" s="14" t="s">
        <v>42</v>
      </c>
      <c r="AX888" s="14" t="s">
        <v>24</v>
      </c>
      <c r="AY888" s="256" t="s">
        <v>185</v>
      </c>
    </row>
    <row r="889" spans="2:65" s="1" customFormat="1" ht="22.5" customHeight="1">
      <c r="B889" s="44"/>
      <c r="C889" s="205" t="s">
        <v>943</v>
      </c>
      <c r="D889" s="205" t="s">
        <v>187</v>
      </c>
      <c r="E889" s="206" t="s">
        <v>944</v>
      </c>
      <c r="F889" s="207" t="s">
        <v>945</v>
      </c>
      <c r="G889" s="208" t="s">
        <v>201</v>
      </c>
      <c r="H889" s="209">
        <v>2.37</v>
      </c>
      <c r="I889" s="210"/>
      <c r="J889" s="211">
        <f>ROUND(I889*H889,2)</f>
        <v>0</v>
      </c>
      <c r="K889" s="207" t="s">
        <v>191</v>
      </c>
      <c r="L889" s="64"/>
      <c r="M889" s="212" t="s">
        <v>35</v>
      </c>
      <c r="N889" s="213" t="s">
        <v>50</v>
      </c>
      <c r="O889" s="45"/>
      <c r="P889" s="214">
        <f>O889*H889</f>
        <v>0</v>
      </c>
      <c r="Q889" s="214">
        <v>0</v>
      </c>
      <c r="R889" s="214">
        <f>Q889*H889</f>
        <v>0</v>
      </c>
      <c r="S889" s="214">
        <v>2.2000000000000002</v>
      </c>
      <c r="T889" s="215">
        <f>S889*H889</f>
        <v>5.2140000000000004</v>
      </c>
      <c r="AR889" s="26" t="s">
        <v>192</v>
      </c>
      <c r="AT889" s="26" t="s">
        <v>187</v>
      </c>
      <c r="AU889" s="26" t="s">
        <v>89</v>
      </c>
      <c r="AY889" s="26" t="s">
        <v>185</v>
      </c>
      <c r="BE889" s="216">
        <f>IF(N889="základní",J889,0)</f>
        <v>0</v>
      </c>
      <c r="BF889" s="216">
        <f>IF(N889="snížená",J889,0)</f>
        <v>0</v>
      </c>
      <c r="BG889" s="216">
        <f>IF(N889="zákl. přenesená",J889,0)</f>
        <v>0</v>
      </c>
      <c r="BH889" s="216">
        <f>IF(N889="sníž. přenesená",J889,0)</f>
        <v>0</v>
      </c>
      <c r="BI889" s="216">
        <f>IF(N889="nulová",J889,0)</f>
        <v>0</v>
      </c>
      <c r="BJ889" s="26" t="s">
        <v>24</v>
      </c>
      <c r="BK889" s="216">
        <f>ROUND(I889*H889,2)</f>
        <v>0</v>
      </c>
      <c r="BL889" s="26" t="s">
        <v>192</v>
      </c>
      <c r="BM889" s="26" t="s">
        <v>946</v>
      </c>
    </row>
    <row r="890" spans="2:65" s="1" customFormat="1" ht="40.5">
      <c r="B890" s="44"/>
      <c r="C890" s="66"/>
      <c r="D890" s="217" t="s">
        <v>194</v>
      </c>
      <c r="E890" s="66"/>
      <c r="F890" s="218" t="s">
        <v>947</v>
      </c>
      <c r="G890" s="66"/>
      <c r="H890" s="66"/>
      <c r="I890" s="175"/>
      <c r="J890" s="66"/>
      <c r="K890" s="66"/>
      <c r="L890" s="64"/>
      <c r="M890" s="219"/>
      <c r="N890" s="45"/>
      <c r="O890" s="45"/>
      <c r="P890" s="45"/>
      <c r="Q890" s="45"/>
      <c r="R890" s="45"/>
      <c r="S890" s="45"/>
      <c r="T890" s="81"/>
      <c r="AT890" s="26" t="s">
        <v>194</v>
      </c>
      <c r="AU890" s="26" t="s">
        <v>89</v>
      </c>
    </row>
    <row r="891" spans="2:65" s="12" customFormat="1" ht="13.5">
      <c r="B891" s="220"/>
      <c r="C891" s="221"/>
      <c r="D891" s="217" t="s">
        <v>196</v>
      </c>
      <c r="E891" s="222" t="s">
        <v>35</v>
      </c>
      <c r="F891" s="223" t="s">
        <v>305</v>
      </c>
      <c r="G891" s="221"/>
      <c r="H891" s="224" t="s">
        <v>35</v>
      </c>
      <c r="I891" s="225"/>
      <c r="J891" s="221"/>
      <c r="K891" s="221"/>
      <c r="L891" s="226"/>
      <c r="M891" s="227"/>
      <c r="N891" s="228"/>
      <c r="O891" s="228"/>
      <c r="P891" s="228"/>
      <c r="Q891" s="228"/>
      <c r="R891" s="228"/>
      <c r="S891" s="228"/>
      <c r="T891" s="229"/>
      <c r="AT891" s="230" t="s">
        <v>196</v>
      </c>
      <c r="AU891" s="230" t="s">
        <v>89</v>
      </c>
      <c r="AV891" s="12" t="s">
        <v>24</v>
      </c>
      <c r="AW891" s="12" t="s">
        <v>42</v>
      </c>
      <c r="AX891" s="12" t="s">
        <v>79</v>
      </c>
      <c r="AY891" s="230" t="s">
        <v>185</v>
      </c>
    </row>
    <row r="892" spans="2:65" s="12" customFormat="1" ht="13.5">
      <c r="B892" s="220"/>
      <c r="C892" s="221"/>
      <c r="D892" s="217" t="s">
        <v>196</v>
      </c>
      <c r="E892" s="222" t="s">
        <v>35</v>
      </c>
      <c r="F892" s="223" t="s">
        <v>948</v>
      </c>
      <c r="G892" s="221"/>
      <c r="H892" s="224" t="s">
        <v>35</v>
      </c>
      <c r="I892" s="225"/>
      <c r="J892" s="221"/>
      <c r="K892" s="221"/>
      <c r="L892" s="226"/>
      <c r="M892" s="227"/>
      <c r="N892" s="228"/>
      <c r="O892" s="228"/>
      <c r="P892" s="228"/>
      <c r="Q892" s="228"/>
      <c r="R892" s="228"/>
      <c r="S892" s="228"/>
      <c r="T892" s="229"/>
      <c r="AT892" s="230" t="s">
        <v>196</v>
      </c>
      <c r="AU892" s="230" t="s">
        <v>89</v>
      </c>
      <c r="AV892" s="12" t="s">
        <v>24</v>
      </c>
      <c r="AW892" s="12" t="s">
        <v>42</v>
      </c>
      <c r="AX892" s="12" t="s">
        <v>79</v>
      </c>
      <c r="AY892" s="230" t="s">
        <v>185</v>
      </c>
    </row>
    <row r="893" spans="2:65" s="13" customFormat="1" ht="13.5">
      <c r="B893" s="231"/>
      <c r="C893" s="232"/>
      <c r="D893" s="217" t="s">
        <v>196</v>
      </c>
      <c r="E893" s="243" t="s">
        <v>35</v>
      </c>
      <c r="F893" s="244" t="s">
        <v>949</v>
      </c>
      <c r="G893" s="232"/>
      <c r="H893" s="245">
        <v>0.46800000000000003</v>
      </c>
      <c r="I893" s="237"/>
      <c r="J893" s="232"/>
      <c r="K893" s="232"/>
      <c r="L893" s="238"/>
      <c r="M893" s="239"/>
      <c r="N893" s="240"/>
      <c r="O893" s="240"/>
      <c r="P893" s="240"/>
      <c r="Q893" s="240"/>
      <c r="R893" s="240"/>
      <c r="S893" s="240"/>
      <c r="T893" s="241"/>
      <c r="AT893" s="242" t="s">
        <v>196</v>
      </c>
      <c r="AU893" s="242" t="s">
        <v>89</v>
      </c>
      <c r="AV893" s="13" t="s">
        <v>89</v>
      </c>
      <c r="AW893" s="13" t="s">
        <v>42</v>
      </c>
      <c r="AX893" s="13" t="s">
        <v>79</v>
      </c>
      <c r="AY893" s="242" t="s">
        <v>185</v>
      </c>
    </row>
    <row r="894" spans="2:65" s="15" customFormat="1" ht="13.5">
      <c r="B894" s="270"/>
      <c r="C894" s="271"/>
      <c r="D894" s="217" t="s">
        <v>196</v>
      </c>
      <c r="E894" s="272" t="s">
        <v>35</v>
      </c>
      <c r="F894" s="273" t="s">
        <v>295</v>
      </c>
      <c r="G894" s="271"/>
      <c r="H894" s="274">
        <v>0.46800000000000003</v>
      </c>
      <c r="I894" s="275"/>
      <c r="J894" s="271"/>
      <c r="K894" s="271"/>
      <c r="L894" s="276"/>
      <c r="M894" s="277"/>
      <c r="N894" s="278"/>
      <c r="O894" s="278"/>
      <c r="P894" s="278"/>
      <c r="Q894" s="278"/>
      <c r="R894" s="278"/>
      <c r="S894" s="278"/>
      <c r="T894" s="279"/>
      <c r="AT894" s="280" t="s">
        <v>196</v>
      </c>
      <c r="AU894" s="280" t="s">
        <v>89</v>
      </c>
      <c r="AV894" s="15" t="s">
        <v>105</v>
      </c>
      <c r="AW894" s="15" t="s">
        <v>42</v>
      </c>
      <c r="AX894" s="15" t="s">
        <v>79</v>
      </c>
      <c r="AY894" s="280" t="s">
        <v>185</v>
      </c>
    </row>
    <row r="895" spans="2:65" s="12" customFormat="1" ht="13.5">
      <c r="B895" s="220"/>
      <c r="C895" s="221"/>
      <c r="D895" s="217" t="s">
        <v>196</v>
      </c>
      <c r="E895" s="222" t="s">
        <v>35</v>
      </c>
      <c r="F895" s="223" t="s">
        <v>950</v>
      </c>
      <c r="G895" s="221"/>
      <c r="H895" s="224" t="s">
        <v>35</v>
      </c>
      <c r="I895" s="225"/>
      <c r="J895" s="221"/>
      <c r="K895" s="221"/>
      <c r="L895" s="226"/>
      <c r="M895" s="227"/>
      <c r="N895" s="228"/>
      <c r="O895" s="228"/>
      <c r="P895" s="228"/>
      <c r="Q895" s="228"/>
      <c r="R895" s="228"/>
      <c r="S895" s="228"/>
      <c r="T895" s="229"/>
      <c r="AT895" s="230" t="s">
        <v>196</v>
      </c>
      <c r="AU895" s="230" t="s">
        <v>89</v>
      </c>
      <c r="AV895" s="12" t="s">
        <v>24</v>
      </c>
      <c r="AW895" s="12" t="s">
        <v>42</v>
      </c>
      <c r="AX895" s="12" t="s">
        <v>79</v>
      </c>
      <c r="AY895" s="230" t="s">
        <v>185</v>
      </c>
    </row>
    <row r="896" spans="2:65" s="13" customFormat="1" ht="13.5">
      <c r="B896" s="231"/>
      <c r="C896" s="232"/>
      <c r="D896" s="217" t="s">
        <v>196</v>
      </c>
      <c r="E896" s="243" t="s">
        <v>35</v>
      </c>
      <c r="F896" s="244" t="s">
        <v>951</v>
      </c>
      <c r="G896" s="232"/>
      <c r="H896" s="245">
        <v>1.9019999999999999</v>
      </c>
      <c r="I896" s="237"/>
      <c r="J896" s="232"/>
      <c r="K896" s="232"/>
      <c r="L896" s="238"/>
      <c r="M896" s="239"/>
      <c r="N896" s="240"/>
      <c r="O896" s="240"/>
      <c r="P896" s="240"/>
      <c r="Q896" s="240"/>
      <c r="R896" s="240"/>
      <c r="S896" s="240"/>
      <c r="T896" s="241"/>
      <c r="AT896" s="242" t="s">
        <v>196</v>
      </c>
      <c r="AU896" s="242" t="s">
        <v>89</v>
      </c>
      <c r="AV896" s="13" t="s">
        <v>89</v>
      </c>
      <c r="AW896" s="13" t="s">
        <v>42</v>
      </c>
      <c r="AX896" s="13" t="s">
        <v>79</v>
      </c>
      <c r="AY896" s="242" t="s">
        <v>185</v>
      </c>
    </row>
    <row r="897" spans="2:65" s="15" customFormat="1" ht="13.5">
      <c r="B897" s="270"/>
      <c r="C897" s="271"/>
      <c r="D897" s="217" t="s">
        <v>196</v>
      </c>
      <c r="E897" s="272" t="s">
        <v>35</v>
      </c>
      <c r="F897" s="273" t="s">
        <v>295</v>
      </c>
      <c r="G897" s="271"/>
      <c r="H897" s="274">
        <v>1.9019999999999999</v>
      </c>
      <c r="I897" s="275"/>
      <c r="J897" s="271"/>
      <c r="K897" s="271"/>
      <c r="L897" s="276"/>
      <c r="M897" s="277"/>
      <c r="N897" s="278"/>
      <c r="O897" s="278"/>
      <c r="P897" s="278"/>
      <c r="Q897" s="278"/>
      <c r="R897" s="278"/>
      <c r="S897" s="278"/>
      <c r="T897" s="279"/>
      <c r="AT897" s="280" t="s">
        <v>196</v>
      </c>
      <c r="AU897" s="280" t="s">
        <v>89</v>
      </c>
      <c r="AV897" s="15" t="s">
        <v>105</v>
      </c>
      <c r="AW897" s="15" t="s">
        <v>42</v>
      </c>
      <c r="AX897" s="15" t="s">
        <v>79</v>
      </c>
      <c r="AY897" s="280" t="s">
        <v>185</v>
      </c>
    </row>
    <row r="898" spans="2:65" s="14" customFormat="1" ht="13.5">
      <c r="B898" s="246"/>
      <c r="C898" s="247"/>
      <c r="D898" s="233" t="s">
        <v>196</v>
      </c>
      <c r="E898" s="248" t="s">
        <v>35</v>
      </c>
      <c r="F898" s="249" t="s">
        <v>208</v>
      </c>
      <c r="G898" s="247"/>
      <c r="H898" s="250">
        <v>2.37</v>
      </c>
      <c r="I898" s="251"/>
      <c r="J898" s="247"/>
      <c r="K898" s="247"/>
      <c r="L898" s="252"/>
      <c r="M898" s="253"/>
      <c r="N898" s="254"/>
      <c r="O898" s="254"/>
      <c r="P898" s="254"/>
      <c r="Q898" s="254"/>
      <c r="R898" s="254"/>
      <c r="S898" s="254"/>
      <c r="T898" s="255"/>
      <c r="AT898" s="256" t="s">
        <v>196</v>
      </c>
      <c r="AU898" s="256" t="s">
        <v>89</v>
      </c>
      <c r="AV898" s="14" t="s">
        <v>192</v>
      </c>
      <c r="AW898" s="14" t="s">
        <v>42</v>
      </c>
      <c r="AX898" s="14" t="s">
        <v>24</v>
      </c>
      <c r="AY898" s="256" t="s">
        <v>185</v>
      </c>
    </row>
    <row r="899" spans="2:65" s="1" customFormat="1" ht="22.5" customHeight="1">
      <c r="B899" s="44"/>
      <c r="C899" s="205" t="s">
        <v>952</v>
      </c>
      <c r="D899" s="205" t="s">
        <v>187</v>
      </c>
      <c r="E899" s="206" t="s">
        <v>953</v>
      </c>
      <c r="F899" s="207" t="s">
        <v>954</v>
      </c>
      <c r="G899" s="208" t="s">
        <v>239</v>
      </c>
      <c r="H899" s="209">
        <v>13.25</v>
      </c>
      <c r="I899" s="210"/>
      <c r="J899" s="211">
        <f>ROUND(I899*H899,2)</f>
        <v>0</v>
      </c>
      <c r="K899" s="207" t="s">
        <v>191</v>
      </c>
      <c r="L899" s="64"/>
      <c r="M899" s="212" t="s">
        <v>35</v>
      </c>
      <c r="N899" s="213" t="s">
        <v>50</v>
      </c>
      <c r="O899" s="45"/>
      <c r="P899" s="214">
        <f>O899*H899</f>
        <v>0</v>
      </c>
      <c r="Q899" s="214">
        <v>0</v>
      </c>
      <c r="R899" s="214">
        <f>Q899*H899</f>
        <v>0</v>
      </c>
      <c r="S899" s="214">
        <v>5.5E-2</v>
      </c>
      <c r="T899" s="215">
        <f>S899*H899</f>
        <v>0.72875000000000001</v>
      </c>
      <c r="AR899" s="26" t="s">
        <v>192</v>
      </c>
      <c r="AT899" s="26" t="s">
        <v>187</v>
      </c>
      <c r="AU899" s="26" t="s">
        <v>89</v>
      </c>
      <c r="AY899" s="26" t="s">
        <v>185</v>
      </c>
      <c r="BE899" s="216">
        <f>IF(N899="základní",J899,0)</f>
        <v>0</v>
      </c>
      <c r="BF899" s="216">
        <f>IF(N899="snížená",J899,0)</f>
        <v>0</v>
      </c>
      <c r="BG899" s="216">
        <f>IF(N899="zákl. přenesená",J899,0)</f>
        <v>0</v>
      </c>
      <c r="BH899" s="216">
        <f>IF(N899="sníž. přenesená",J899,0)</f>
        <v>0</v>
      </c>
      <c r="BI899" s="216">
        <f>IF(N899="nulová",J899,0)</f>
        <v>0</v>
      </c>
      <c r="BJ899" s="26" t="s">
        <v>24</v>
      </c>
      <c r="BK899" s="216">
        <f>ROUND(I899*H899,2)</f>
        <v>0</v>
      </c>
      <c r="BL899" s="26" t="s">
        <v>192</v>
      </c>
      <c r="BM899" s="26" t="s">
        <v>955</v>
      </c>
    </row>
    <row r="900" spans="2:65" s="12" customFormat="1" ht="13.5">
      <c r="B900" s="220"/>
      <c r="C900" s="221"/>
      <c r="D900" s="217" t="s">
        <v>196</v>
      </c>
      <c r="E900" s="222" t="s">
        <v>35</v>
      </c>
      <c r="F900" s="223" t="s">
        <v>956</v>
      </c>
      <c r="G900" s="221"/>
      <c r="H900" s="224" t="s">
        <v>35</v>
      </c>
      <c r="I900" s="225"/>
      <c r="J900" s="221"/>
      <c r="K900" s="221"/>
      <c r="L900" s="226"/>
      <c r="M900" s="227"/>
      <c r="N900" s="228"/>
      <c r="O900" s="228"/>
      <c r="P900" s="228"/>
      <c r="Q900" s="228"/>
      <c r="R900" s="228"/>
      <c r="S900" s="228"/>
      <c r="T900" s="229"/>
      <c r="AT900" s="230" t="s">
        <v>196</v>
      </c>
      <c r="AU900" s="230" t="s">
        <v>89</v>
      </c>
      <c r="AV900" s="12" t="s">
        <v>24</v>
      </c>
      <c r="AW900" s="12" t="s">
        <v>42</v>
      </c>
      <c r="AX900" s="12" t="s">
        <v>79</v>
      </c>
      <c r="AY900" s="230" t="s">
        <v>185</v>
      </c>
    </row>
    <row r="901" spans="2:65" s="13" customFormat="1" ht="13.5">
      <c r="B901" s="231"/>
      <c r="C901" s="232"/>
      <c r="D901" s="233" t="s">
        <v>196</v>
      </c>
      <c r="E901" s="234" t="s">
        <v>35</v>
      </c>
      <c r="F901" s="235" t="s">
        <v>957</v>
      </c>
      <c r="G901" s="232"/>
      <c r="H901" s="236">
        <v>13.25</v>
      </c>
      <c r="I901" s="237"/>
      <c r="J901" s="232"/>
      <c r="K901" s="232"/>
      <c r="L901" s="238"/>
      <c r="M901" s="239"/>
      <c r="N901" s="240"/>
      <c r="O901" s="240"/>
      <c r="P901" s="240"/>
      <c r="Q901" s="240"/>
      <c r="R901" s="240"/>
      <c r="S901" s="240"/>
      <c r="T901" s="241"/>
      <c r="AT901" s="242" t="s">
        <v>196</v>
      </c>
      <c r="AU901" s="242" t="s">
        <v>89</v>
      </c>
      <c r="AV901" s="13" t="s">
        <v>89</v>
      </c>
      <c r="AW901" s="13" t="s">
        <v>42</v>
      </c>
      <c r="AX901" s="13" t="s">
        <v>24</v>
      </c>
      <c r="AY901" s="242" t="s">
        <v>185</v>
      </c>
    </row>
    <row r="902" spans="2:65" s="1" customFormat="1" ht="31.5" customHeight="1">
      <c r="B902" s="44"/>
      <c r="C902" s="205" t="s">
        <v>958</v>
      </c>
      <c r="D902" s="205" t="s">
        <v>187</v>
      </c>
      <c r="E902" s="206" t="s">
        <v>959</v>
      </c>
      <c r="F902" s="207" t="s">
        <v>960</v>
      </c>
      <c r="G902" s="208" t="s">
        <v>201</v>
      </c>
      <c r="H902" s="209">
        <v>7.1689999999999996</v>
      </c>
      <c r="I902" s="210"/>
      <c r="J902" s="211">
        <f>ROUND(I902*H902,2)</f>
        <v>0</v>
      </c>
      <c r="K902" s="207" t="s">
        <v>191</v>
      </c>
      <c r="L902" s="64"/>
      <c r="M902" s="212" t="s">
        <v>35</v>
      </c>
      <c r="N902" s="213" t="s">
        <v>50</v>
      </c>
      <c r="O902" s="45"/>
      <c r="P902" s="214">
        <f>O902*H902</f>
        <v>0</v>
      </c>
      <c r="Q902" s="214">
        <v>0</v>
      </c>
      <c r="R902" s="214">
        <f>Q902*H902</f>
        <v>0</v>
      </c>
      <c r="S902" s="214">
        <v>2.1</v>
      </c>
      <c r="T902" s="215">
        <f>S902*H902</f>
        <v>15.0549</v>
      </c>
      <c r="AR902" s="26" t="s">
        <v>192</v>
      </c>
      <c r="AT902" s="26" t="s">
        <v>187</v>
      </c>
      <c r="AU902" s="26" t="s">
        <v>89</v>
      </c>
      <c r="AY902" s="26" t="s">
        <v>185</v>
      </c>
      <c r="BE902" s="216">
        <f>IF(N902="základní",J902,0)</f>
        <v>0</v>
      </c>
      <c r="BF902" s="216">
        <f>IF(N902="snížená",J902,0)</f>
        <v>0</v>
      </c>
      <c r="BG902" s="216">
        <f>IF(N902="zákl. přenesená",J902,0)</f>
        <v>0</v>
      </c>
      <c r="BH902" s="216">
        <f>IF(N902="sníž. přenesená",J902,0)</f>
        <v>0</v>
      </c>
      <c r="BI902" s="216">
        <f>IF(N902="nulová",J902,0)</f>
        <v>0</v>
      </c>
      <c r="BJ902" s="26" t="s">
        <v>24</v>
      </c>
      <c r="BK902" s="216">
        <f>ROUND(I902*H902,2)</f>
        <v>0</v>
      </c>
      <c r="BL902" s="26" t="s">
        <v>192</v>
      </c>
      <c r="BM902" s="26" t="s">
        <v>961</v>
      </c>
    </row>
    <row r="903" spans="2:65" s="1" customFormat="1" ht="40.5">
      <c r="B903" s="44"/>
      <c r="C903" s="66"/>
      <c r="D903" s="217" t="s">
        <v>194</v>
      </c>
      <c r="E903" s="66"/>
      <c r="F903" s="218" t="s">
        <v>962</v>
      </c>
      <c r="G903" s="66"/>
      <c r="H903" s="66"/>
      <c r="I903" s="175"/>
      <c r="J903" s="66"/>
      <c r="K903" s="66"/>
      <c r="L903" s="64"/>
      <c r="M903" s="219"/>
      <c r="N903" s="45"/>
      <c r="O903" s="45"/>
      <c r="P903" s="45"/>
      <c r="Q903" s="45"/>
      <c r="R903" s="45"/>
      <c r="S903" s="45"/>
      <c r="T903" s="81"/>
      <c r="AT903" s="26" t="s">
        <v>194</v>
      </c>
      <c r="AU903" s="26" t="s">
        <v>89</v>
      </c>
    </row>
    <row r="904" spans="2:65" s="12" customFormat="1" ht="13.5">
      <c r="B904" s="220"/>
      <c r="C904" s="221"/>
      <c r="D904" s="217" t="s">
        <v>196</v>
      </c>
      <c r="E904" s="222" t="s">
        <v>35</v>
      </c>
      <c r="F904" s="223" t="s">
        <v>963</v>
      </c>
      <c r="G904" s="221"/>
      <c r="H904" s="224" t="s">
        <v>35</v>
      </c>
      <c r="I904" s="225"/>
      <c r="J904" s="221"/>
      <c r="K904" s="221"/>
      <c r="L904" s="226"/>
      <c r="M904" s="227"/>
      <c r="N904" s="228"/>
      <c r="O904" s="228"/>
      <c r="P904" s="228"/>
      <c r="Q904" s="228"/>
      <c r="R904" s="228"/>
      <c r="S904" s="228"/>
      <c r="T904" s="229"/>
      <c r="AT904" s="230" t="s">
        <v>196</v>
      </c>
      <c r="AU904" s="230" t="s">
        <v>89</v>
      </c>
      <c r="AV904" s="12" t="s">
        <v>24</v>
      </c>
      <c r="AW904" s="12" t="s">
        <v>42</v>
      </c>
      <c r="AX904" s="12" t="s">
        <v>79</v>
      </c>
      <c r="AY904" s="230" t="s">
        <v>185</v>
      </c>
    </row>
    <row r="905" spans="2:65" s="13" customFormat="1" ht="13.5">
      <c r="B905" s="231"/>
      <c r="C905" s="232"/>
      <c r="D905" s="217" t="s">
        <v>196</v>
      </c>
      <c r="E905" s="243" t="s">
        <v>35</v>
      </c>
      <c r="F905" s="244" t="s">
        <v>964</v>
      </c>
      <c r="G905" s="232"/>
      <c r="H905" s="245">
        <v>6.2990000000000004</v>
      </c>
      <c r="I905" s="237"/>
      <c r="J905" s="232"/>
      <c r="K905" s="232"/>
      <c r="L905" s="238"/>
      <c r="M905" s="239"/>
      <c r="N905" s="240"/>
      <c r="O905" s="240"/>
      <c r="P905" s="240"/>
      <c r="Q905" s="240"/>
      <c r="R905" s="240"/>
      <c r="S905" s="240"/>
      <c r="T905" s="241"/>
      <c r="AT905" s="242" t="s">
        <v>196</v>
      </c>
      <c r="AU905" s="242" t="s">
        <v>89</v>
      </c>
      <c r="AV905" s="13" t="s">
        <v>89</v>
      </c>
      <c r="AW905" s="13" t="s">
        <v>42</v>
      </c>
      <c r="AX905" s="13" t="s">
        <v>79</v>
      </c>
      <c r="AY905" s="242" t="s">
        <v>185</v>
      </c>
    </row>
    <row r="906" spans="2:65" s="12" customFormat="1" ht="13.5">
      <c r="B906" s="220"/>
      <c r="C906" s="221"/>
      <c r="D906" s="217" t="s">
        <v>196</v>
      </c>
      <c r="E906" s="222" t="s">
        <v>35</v>
      </c>
      <c r="F906" s="223" t="s">
        <v>965</v>
      </c>
      <c r="G906" s="221"/>
      <c r="H906" s="224" t="s">
        <v>35</v>
      </c>
      <c r="I906" s="225"/>
      <c r="J906" s="221"/>
      <c r="K906" s="221"/>
      <c r="L906" s="226"/>
      <c r="M906" s="227"/>
      <c r="N906" s="228"/>
      <c r="O906" s="228"/>
      <c r="P906" s="228"/>
      <c r="Q906" s="228"/>
      <c r="R906" s="228"/>
      <c r="S906" s="228"/>
      <c r="T906" s="229"/>
      <c r="AT906" s="230" t="s">
        <v>196</v>
      </c>
      <c r="AU906" s="230" t="s">
        <v>89</v>
      </c>
      <c r="AV906" s="12" t="s">
        <v>24</v>
      </c>
      <c r="AW906" s="12" t="s">
        <v>42</v>
      </c>
      <c r="AX906" s="12" t="s">
        <v>79</v>
      </c>
      <c r="AY906" s="230" t="s">
        <v>185</v>
      </c>
    </row>
    <row r="907" spans="2:65" s="13" customFormat="1" ht="13.5">
      <c r="B907" s="231"/>
      <c r="C907" s="232"/>
      <c r="D907" s="217" t="s">
        <v>196</v>
      </c>
      <c r="E907" s="243" t="s">
        <v>35</v>
      </c>
      <c r="F907" s="244" t="s">
        <v>966</v>
      </c>
      <c r="G907" s="232"/>
      <c r="H907" s="245">
        <v>0.87</v>
      </c>
      <c r="I907" s="237"/>
      <c r="J907" s="232"/>
      <c r="K907" s="232"/>
      <c r="L907" s="238"/>
      <c r="M907" s="239"/>
      <c r="N907" s="240"/>
      <c r="O907" s="240"/>
      <c r="P907" s="240"/>
      <c r="Q907" s="240"/>
      <c r="R907" s="240"/>
      <c r="S907" s="240"/>
      <c r="T907" s="241"/>
      <c r="AT907" s="242" t="s">
        <v>196</v>
      </c>
      <c r="AU907" s="242" t="s">
        <v>89</v>
      </c>
      <c r="AV907" s="13" t="s">
        <v>89</v>
      </c>
      <c r="AW907" s="13" t="s">
        <v>42</v>
      </c>
      <c r="AX907" s="13" t="s">
        <v>79</v>
      </c>
      <c r="AY907" s="242" t="s">
        <v>185</v>
      </c>
    </row>
    <row r="908" spans="2:65" s="14" customFormat="1" ht="13.5">
      <c r="B908" s="246"/>
      <c r="C908" s="247"/>
      <c r="D908" s="233" t="s">
        <v>196</v>
      </c>
      <c r="E908" s="248" t="s">
        <v>35</v>
      </c>
      <c r="F908" s="249" t="s">
        <v>208</v>
      </c>
      <c r="G908" s="247"/>
      <c r="H908" s="250">
        <v>7.1689999999999996</v>
      </c>
      <c r="I908" s="251"/>
      <c r="J908" s="247"/>
      <c r="K908" s="247"/>
      <c r="L908" s="252"/>
      <c r="M908" s="253"/>
      <c r="N908" s="254"/>
      <c r="O908" s="254"/>
      <c r="P908" s="254"/>
      <c r="Q908" s="254"/>
      <c r="R908" s="254"/>
      <c r="S908" s="254"/>
      <c r="T908" s="255"/>
      <c r="AT908" s="256" t="s">
        <v>196</v>
      </c>
      <c r="AU908" s="256" t="s">
        <v>89</v>
      </c>
      <c r="AV908" s="14" t="s">
        <v>192</v>
      </c>
      <c r="AW908" s="14" t="s">
        <v>42</v>
      </c>
      <c r="AX908" s="14" t="s">
        <v>24</v>
      </c>
      <c r="AY908" s="256" t="s">
        <v>185</v>
      </c>
    </row>
    <row r="909" spans="2:65" s="1" customFormat="1" ht="31.5" customHeight="1">
      <c r="B909" s="44"/>
      <c r="C909" s="205" t="s">
        <v>967</v>
      </c>
      <c r="D909" s="205" t="s">
        <v>187</v>
      </c>
      <c r="E909" s="206" t="s">
        <v>968</v>
      </c>
      <c r="F909" s="207" t="s">
        <v>969</v>
      </c>
      <c r="G909" s="208" t="s">
        <v>201</v>
      </c>
      <c r="H909" s="209">
        <v>11.52</v>
      </c>
      <c r="I909" s="210"/>
      <c r="J909" s="211">
        <f>ROUND(I909*H909,2)</f>
        <v>0</v>
      </c>
      <c r="K909" s="207" t="s">
        <v>191</v>
      </c>
      <c r="L909" s="64"/>
      <c r="M909" s="212" t="s">
        <v>35</v>
      </c>
      <c r="N909" s="213" t="s">
        <v>50</v>
      </c>
      <c r="O909" s="45"/>
      <c r="P909" s="214">
        <f>O909*H909</f>
        <v>0</v>
      </c>
      <c r="Q909" s="214">
        <v>0</v>
      </c>
      <c r="R909" s="214">
        <f>Q909*H909</f>
        <v>0</v>
      </c>
      <c r="S909" s="214">
        <v>1.6</v>
      </c>
      <c r="T909" s="215">
        <f>S909*H909</f>
        <v>18.431999999999999</v>
      </c>
      <c r="AR909" s="26" t="s">
        <v>192</v>
      </c>
      <c r="AT909" s="26" t="s">
        <v>187</v>
      </c>
      <c r="AU909" s="26" t="s">
        <v>89</v>
      </c>
      <c r="AY909" s="26" t="s">
        <v>185</v>
      </c>
      <c r="BE909" s="216">
        <f>IF(N909="základní",J909,0)</f>
        <v>0</v>
      </c>
      <c r="BF909" s="216">
        <f>IF(N909="snížená",J909,0)</f>
        <v>0</v>
      </c>
      <c r="BG909" s="216">
        <f>IF(N909="zákl. přenesená",J909,0)</f>
        <v>0</v>
      </c>
      <c r="BH909" s="216">
        <f>IF(N909="sníž. přenesená",J909,0)</f>
        <v>0</v>
      </c>
      <c r="BI909" s="216">
        <f>IF(N909="nulová",J909,0)</f>
        <v>0</v>
      </c>
      <c r="BJ909" s="26" t="s">
        <v>24</v>
      </c>
      <c r="BK909" s="216">
        <f>ROUND(I909*H909,2)</f>
        <v>0</v>
      </c>
      <c r="BL909" s="26" t="s">
        <v>192</v>
      </c>
      <c r="BM909" s="26" t="s">
        <v>970</v>
      </c>
    </row>
    <row r="910" spans="2:65" s="1" customFormat="1" ht="40.5">
      <c r="B910" s="44"/>
      <c r="C910" s="66"/>
      <c r="D910" s="217" t="s">
        <v>194</v>
      </c>
      <c r="E910" s="66"/>
      <c r="F910" s="218" t="s">
        <v>962</v>
      </c>
      <c r="G910" s="66"/>
      <c r="H910" s="66"/>
      <c r="I910" s="175"/>
      <c r="J910" s="66"/>
      <c r="K910" s="66"/>
      <c r="L910" s="64"/>
      <c r="M910" s="219"/>
      <c r="N910" s="45"/>
      <c r="O910" s="45"/>
      <c r="P910" s="45"/>
      <c r="Q910" s="45"/>
      <c r="R910" s="45"/>
      <c r="S910" s="45"/>
      <c r="T910" s="81"/>
      <c r="AT910" s="26" t="s">
        <v>194</v>
      </c>
      <c r="AU910" s="26" t="s">
        <v>89</v>
      </c>
    </row>
    <row r="911" spans="2:65" s="12" customFormat="1" ht="13.5">
      <c r="B911" s="220"/>
      <c r="C911" s="221"/>
      <c r="D911" s="217" t="s">
        <v>196</v>
      </c>
      <c r="E911" s="222" t="s">
        <v>35</v>
      </c>
      <c r="F911" s="223" t="s">
        <v>399</v>
      </c>
      <c r="G911" s="221"/>
      <c r="H911" s="224" t="s">
        <v>35</v>
      </c>
      <c r="I911" s="225"/>
      <c r="J911" s="221"/>
      <c r="K911" s="221"/>
      <c r="L911" s="226"/>
      <c r="M911" s="227"/>
      <c r="N911" s="228"/>
      <c r="O911" s="228"/>
      <c r="P911" s="228"/>
      <c r="Q911" s="228"/>
      <c r="R911" s="228"/>
      <c r="S911" s="228"/>
      <c r="T911" s="229"/>
      <c r="AT911" s="230" t="s">
        <v>196</v>
      </c>
      <c r="AU911" s="230" t="s">
        <v>89</v>
      </c>
      <c r="AV911" s="12" t="s">
        <v>24</v>
      </c>
      <c r="AW911" s="12" t="s">
        <v>42</v>
      </c>
      <c r="AX911" s="12" t="s">
        <v>79</v>
      </c>
      <c r="AY911" s="230" t="s">
        <v>185</v>
      </c>
    </row>
    <row r="912" spans="2:65" s="13" customFormat="1" ht="13.5">
      <c r="B912" s="231"/>
      <c r="C912" s="232"/>
      <c r="D912" s="217" t="s">
        <v>196</v>
      </c>
      <c r="E912" s="243" t="s">
        <v>35</v>
      </c>
      <c r="F912" s="244" t="s">
        <v>971</v>
      </c>
      <c r="G912" s="232"/>
      <c r="H912" s="245">
        <v>1.26</v>
      </c>
      <c r="I912" s="237"/>
      <c r="J912" s="232"/>
      <c r="K912" s="232"/>
      <c r="L912" s="238"/>
      <c r="M912" s="239"/>
      <c r="N912" s="240"/>
      <c r="O912" s="240"/>
      <c r="P912" s="240"/>
      <c r="Q912" s="240"/>
      <c r="R912" s="240"/>
      <c r="S912" s="240"/>
      <c r="T912" s="241"/>
      <c r="AT912" s="242" t="s">
        <v>196</v>
      </c>
      <c r="AU912" s="242" t="s">
        <v>89</v>
      </c>
      <c r="AV912" s="13" t="s">
        <v>89</v>
      </c>
      <c r="AW912" s="13" t="s">
        <v>42</v>
      </c>
      <c r="AX912" s="13" t="s">
        <v>79</v>
      </c>
      <c r="AY912" s="242" t="s">
        <v>185</v>
      </c>
    </row>
    <row r="913" spans="2:65" s="13" customFormat="1" ht="13.5">
      <c r="B913" s="231"/>
      <c r="C913" s="232"/>
      <c r="D913" s="217" t="s">
        <v>196</v>
      </c>
      <c r="E913" s="243" t="s">
        <v>35</v>
      </c>
      <c r="F913" s="244" t="s">
        <v>972</v>
      </c>
      <c r="G913" s="232"/>
      <c r="H913" s="245">
        <v>5.13</v>
      </c>
      <c r="I913" s="237"/>
      <c r="J913" s="232"/>
      <c r="K913" s="232"/>
      <c r="L913" s="238"/>
      <c r="M913" s="239"/>
      <c r="N913" s="240"/>
      <c r="O913" s="240"/>
      <c r="P913" s="240"/>
      <c r="Q913" s="240"/>
      <c r="R913" s="240"/>
      <c r="S913" s="240"/>
      <c r="T913" s="241"/>
      <c r="AT913" s="242" t="s">
        <v>196</v>
      </c>
      <c r="AU913" s="242" t="s">
        <v>89</v>
      </c>
      <c r="AV913" s="13" t="s">
        <v>89</v>
      </c>
      <c r="AW913" s="13" t="s">
        <v>42</v>
      </c>
      <c r="AX913" s="13" t="s">
        <v>79</v>
      </c>
      <c r="AY913" s="242" t="s">
        <v>185</v>
      </c>
    </row>
    <row r="914" spans="2:65" s="12" customFormat="1" ht="13.5">
      <c r="B914" s="220"/>
      <c r="C914" s="221"/>
      <c r="D914" s="217" t="s">
        <v>196</v>
      </c>
      <c r="E914" s="222" t="s">
        <v>35</v>
      </c>
      <c r="F914" s="223" t="s">
        <v>402</v>
      </c>
      <c r="G914" s="221"/>
      <c r="H914" s="224" t="s">
        <v>35</v>
      </c>
      <c r="I914" s="225"/>
      <c r="J914" s="221"/>
      <c r="K914" s="221"/>
      <c r="L914" s="226"/>
      <c r="M914" s="227"/>
      <c r="N914" s="228"/>
      <c r="O914" s="228"/>
      <c r="P914" s="228"/>
      <c r="Q914" s="228"/>
      <c r="R914" s="228"/>
      <c r="S914" s="228"/>
      <c r="T914" s="229"/>
      <c r="AT914" s="230" t="s">
        <v>196</v>
      </c>
      <c r="AU914" s="230" t="s">
        <v>89</v>
      </c>
      <c r="AV914" s="12" t="s">
        <v>24</v>
      </c>
      <c r="AW914" s="12" t="s">
        <v>42</v>
      </c>
      <c r="AX914" s="12" t="s">
        <v>79</v>
      </c>
      <c r="AY914" s="230" t="s">
        <v>185</v>
      </c>
    </row>
    <row r="915" spans="2:65" s="13" customFormat="1" ht="13.5">
      <c r="B915" s="231"/>
      <c r="C915" s="232"/>
      <c r="D915" s="217" t="s">
        <v>196</v>
      </c>
      <c r="E915" s="243" t="s">
        <v>35</v>
      </c>
      <c r="F915" s="244" t="s">
        <v>972</v>
      </c>
      <c r="G915" s="232"/>
      <c r="H915" s="245">
        <v>5.13</v>
      </c>
      <c r="I915" s="237"/>
      <c r="J915" s="232"/>
      <c r="K915" s="232"/>
      <c r="L915" s="238"/>
      <c r="M915" s="239"/>
      <c r="N915" s="240"/>
      <c r="O915" s="240"/>
      <c r="P915" s="240"/>
      <c r="Q915" s="240"/>
      <c r="R915" s="240"/>
      <c r="S915" s="240"/>
      <c r="T915" s="241"/>
      <c r="AT915" s="242" t="s">
        <v>196</v>
      </c>
      <c r="AU915" s="242" t="s">
        <v>89</v>
      </c>
      <c r="AV915" s="13" t="s">
        <v>89</v>
      </c>
      <c r="AW915" s="13" t="s">
        <v>42</v>
      </c>
      <c r="AX915" s="13" t="s">
        <v>79</v>
      </c>
      <c r="AY915" s="242" t="s">
        <v>185</v>
      </c>
    </row>
    <row r="916" spans="2:65" s="14" customFormat="1" ht="13.5">
      <c r="B916" s="246"/>
      <c r="C916" s="247"/>
      <c r="D916" s="233" t="s">
        <v>196</v>
      </c>
      <c r="E916" s="248" t="s">
        <v>35</v>
      </c>
      <c r="F916" s="249" t="s">
        <v>208</v>
      </c>
      <c r="G916" s="247"/>
      <c r="H916" s="250">
        <v>11.52</v>
      </c>
      <c r="I916" s="251"/>
      <c r="J916" s="247"/>
      <c r="K916" s="247"/>
      <c r="L916" s="252"/>
      <c r="M916" s="253"/>
      <c r="N916" s="254"/>
      <c r="O916" s="254"/>
      <c r="P916" s="254"/>
      <c r="Q916" s="254"/>
      <c r="R916" s="254"/>
      <c r="S916" s="254"/>
      <c r="T916" s="255"/>
      <c r="AT916" s="256" t="s">
        <v>196</v>
      </c>
      <c r="AU916" s="256" t="s">
        <v>89</v>
      </c>
      <c r="AV916" s="14" t="s">
        <v>192</v>
      </c>
      <c r="AW916" s="14" t="s">
        <v>42</v>
      </c>
      <c r="AX916" s="14" t="s">
        <v>24</v>
      </c>
      <c r="AY916" s="256" t="s">
        <v>185</v>
      </c>
    </row>
    <row r="917" spans="2:65" s="1" customFormat="1" ht="22.5" customHeight="1">
      <c r="B917" s="44"/>
      <c r="C917" s="205" t="s">
        <v>973</v>
      </c>
      <c r="D917" s="205" t="s">
        <v>187</v>
      </c>
      <c r="E917" s="206" t="s">
        <v>974</v>
      </c>
      <c r="F917" s="207" t="s">
        <v>975</v>
      </c>
      <c r="G917" s="208" t="s">
        <v>190</v>
      </c>
      <c r="H917" s="209">
        <v>6.1</v>
      </c>
      <c r="I917" s="210"/>
      <c r="J917" s="211">
        <f>ROUND(I917*H917,2)</f>
        <v>0</v>
      </c>
      <c r="K917" s="207" t="s">
        <v>191</v>
      </c>
      <c r="L917" s="64"/>
      <c r="M917" s="212" t="s">
        <v>35</v>
      </c>
      <c r="N917" s="213" t="s">
        <v>50</v>
      </c>
      <c r="O917" s="45"/>
      <c r="P917" s="214">
        <f>O917*H917</f>
        <v>0</v>
      </c>
      <c r="Q917" s="214">
        <v>0</v>
      </c>
      <c r="R917" s="214">
        <f>Q917*H917</f>
        <v>0</v>
      </c>
      <c r="S917" s="214">
        <v>7.0000000000000007E-2</v>
      </c>
      <c r="T917" s="215">
        <f>S917*H917</f>
        <v>0.42699999999999999</v>
      </c>
      <c r="AR917" s="26" t="s">
        <v>192</v>
      </c>
      <c r="AT917" s="26" t="s">
        <v>187</v>
      </c>
      <c r="AU917" s="26" t="s">
        <v>89</v>
      </c>
      <c r="AY917" s="26" t="s">
        <v>185</v>
      </c>
      <c r="BE917" s="216">
        <f>IF(N917="základní",J917,0)</f>
        <v>0</v>
      </c>
      <c r="BF917" s="216">
        <f>IF(N917="snížená",J917,0)</f>
        <v>0</v>
      </c>
      <c r="BG917" s="216">
        <f>IF(N917="zákl. přenesená",J917,0)</f>
        <v>0</v>
      </c>
      <c r="BH917" s="216">
        <f>IF(N917="sníž. přenesená",J917,0)</f>
        <v>0</v>
      </c>
      <c r="BI917" s="216">
        <f>IF(N917="nulová",J917,0)</f>
        <v>0</v>
      </c>
      <c r="BJ917" s="26" t="s">
        <v>24</v>
      </c>
      <c r="BK917" s="216">
        <f>ROUND(I917*H917,2)</f>
        <v>0</v>
      </c>
      <c r="BL917" s="26" t="s">
        <v>192</v>
      </c>
      <c r="BM917" s="26" t="s">
        <v>976</v>
      </c>
    </row>
    <row r="918" spans="2:65" s="12" customFormat="1" ht="13.5">
      <c r="B918" s="220"/>
      <c r="C918" s="221"/>
      <c r="D918" s="217" t="s">
        <v>196</v>
      </c>
      <c r="E918" s="222" t="s">
        <v>35</v>
      </c>
      <c r="F918" s="223" t="s">
        <v>285</v>
      </c>
      <c r="G918" s="221"/>
      <c r="H918" s="224" t="s">
        <v>35</v>
      </c>
      <c r="I918" s="225"/>
      <c r="J918" s="221"/>
      <c r="K918" s="221"/>
      <c r="L918" s="226"/>
      <c r="M918" s="227"/>
      <c r="N918" s="228"/>
      <c r="O918" s="228"/>
      <c r="P918" s="228"/>
      <c r="Q918" s="228"/>
      <c r="R918" s="228"/>
      <c r="S918" s="228"/>
      <c r="T918" s="229"/>
      <c r="AT918" s="230" t="s">
        <v>196</v>
      </c>
      <c r="AU918" s="230" t="s">
        <v>89</v>
      </c>
      <c r="AV918" s="12" t="s">
        <v>24</v>
      </c>
      <c r="AW918" s="12" t="s">
        <v>42</v>
      </c>
      <c r="AX918" s="12" t="s">
        <v>79</v>
      </c>
      <c r="AY918" s="230" t="s">
        <v>185</v>
      </c>
    </row>
    <row r="919" spans="2:65" s="13" customFormat="1" ht="13.5">
      <c r="B919" s="231"/>
      <c r="C919" s="232"/>
      <c r="D919" s="233" t="s">
        <v>196</v>
      </c>
      <c r="E919" s="234" t="s">
        <v>35</v>
      </c>
      <c r="F919" s="235" t="s">
        <v>977</v>
      </c>
      <c r="G919" s="232"/>
      <c r="H919" s="236">
        <v>6.1</v>
      </c>
      <c r="I919" s="237"/>
      <c r="J919" s="232"/>
      <c r="K919" s="232"/>
      <c r="L919" s="238"/>
      <c r="M919" s="239"/>
      <c r="N919" s="240"/>
      <c r="O919" s="240"/>
      <c r="P919" s="240"/>
      <c r="Q919" s="240"/>
      <c r="R919" s="240"/>
      <c r="S919" s="240"/>
      <c r="T919" s="241"/>
      <c r="AT919" s="242" t="s">
        <v>196</v>
      </c>
      <c r="AU919" s="242" t="s">
        <v>89</v>
      </c>
      <c r="AV919" s="13" t="s">
        <v>89</v>
      </c>
      <c r="AW919" s="13" t="s">
        <v>42</v>
      </c>
      <c r="AX919" s="13" t="s">
        <v>24</v>
      </c>
      <c r="AY919" s="242" t="s">
        <v>185</v>
      </c>
    </row>
    <row r="920" spans="2:65" s="1" customFormat="1" ht="22.5" customHeight="1">
      <c r="B920" s="44"/>
      <c r="C920" s="205" t="s">
        <v>978</v>
      </c>
      <c r="D920" s="205" t="s">
        <v>187</v>
      </c>
      <c r="E920" s="206" t="s">
        <v>979</v>
      </c>
      <c r="F920" s="207" t="s">
        <v>980</v>
      </c>
      <c r="G920" s="208" t="s">
        <v>201</v>
      </c>
      <c r="H920" s="209">
        <v>117.093</v>
      </c>
      <c r="I920" s="210"/>
      <c r="J920" s="211">
        <f>ROUND(I920*H920,2)</f>
        <v>0</v>
      </c>
      <c r="K920" s="207" t="s">
        <v>191</v>
      </c>
      <c r="L920" s="64"/>
      <c r="M920" s="212" t="s">
        <v>35</v>
      </c>
      <c r="N920" s="213" t="s">
        <v>50</v>
      </c>
      <c r="O920" s="45"/>
      <c r="P920" s="214">
        <f>O920*H920</f>
        <v>0</v>
      </c>
      <c r="Q920" s="214">
        <v>0</v>
      </c>
      <c r="R920" s="214">
        <f>Q920*H920</f>
        <v>0</v>
      </c>
      <c r="S920" s="214">
        <v>2.2000000000000002</v>
      </c>
      <c r="T920" s="215">
        <f>S920*H920</f>
        <v>257.6046</v>
      </c>
      <c r="AR920" s="26" t="s">
        <v>192</v>
      </c>
      <c r="AT920" s="26" t="s">
        <v>187</v>
      </c>
      <c r="AU920" s="26" t="s">
        <v>89</v>
      </c>
      <c r="AY920" s="26" t="s">
        <v>185</v>
      </c>
      <c r="BE920" s="216">
        <f>IF(N920="základní",J920,0)</f>
        <v>0</v>
      </c>
      <c r="BF920" s="216">
        <f>IF(N920="snížená",J920,0)</f>
        <v>0</v>
      </c>
      <c r="BG920" s="216">
        <f>IF(N920="zákl. přenesená",J920,0)</f>
        <v>0</v>
      </c>
      <c r="BH920" s="216">
        <f>IF(N920="sníž. přenesená",J920,0)</f>
        <v>0</v>
      </c>
      <c r="BI920" s="216">
        <f>IF(N920="nulová",J920,0)</f>
        <v>0</v>
      </c>
      <c r="BJ920" s="26" t="s">
        <v>24</v>
      </c>
      <c r="BK920" s="216">
        <f>ROUND(I920*H920,2)</f>
        <v>0</v>
      </c>
      <c r="BL920" s="26" t="s">
        <v>192</v>
      </c>
      <c r="BM920" s="26" t="s">
        <v>981</v>
      </c>
    </row>
    <row r="921" spans="2:65" s="12" customFormat="1" ht="13.5">
      <c r="B921" s="220"/>
      <c r="C921" s="221"/>
      <c r="D921" s="217" t="s">
        <v>196</v>
      </c>
      <c r="E921" s="222" t="s">
        <v>35</v>
      </c>
      <c r="F921" s="223" t="s">
        <v>362</v>
      </c>
      <c r="G921" s="221"/>
      <c r="H921" s="224" t="s">
        <v>35</v>
      </c>
      <c r="I921" s="225"/>
      <c r="J921" s="221"/>
      <c r="K921" s="221"/>
      <c r="L921" s="226"/>
      <c r="M921" s="227"/>
      <c r="N921" s="228"/>
      <c r="O921" s="228"/>
      <c r="P921" s="228"/>
      <c r="Q921" s="228"/>
      <c r="R921" s="228"/>
      <c r="S921" s="228"/>
      <c r="T921" s="229"/>
      <c r="AT921" s="230" t="s">
        <v>196</v>
      </c>
      <c r="AU921" s="230" t="s">
        <v>89</v>
      </c>
      <c r="AV921" s="12" t="s">
        <v>24</v>
      </c>
      <c r="AW921" s="12" t="s">
        <v>42</v>
      </c>
      <c r="AX921" s="12" t="s">
        <v>79</v>
      </c>
      <c r="AY921" s="230" t="s">
        <v>185</v>
      </c>
    </row>
    <row r="922" spans="2:65" s="13" customFormat="1" ht="13.5">
      <c r="B922" s="231"/>
      <c r="C922" s="232"/>
      <c r="D922" s="217" t="s">
        <v>196</v>
      </c>
      <c r="E922" s="243" t="s">
        <v>35</v>
      </c>
      <c r="F922" s="244" t="s">
        <v>982</v>
      </c>
      <c r="G922" s="232"/>
      <c r="H922" s="245">
        <v>13.307</v>
      </c>
      <c r="I922" s="237"/>
      <c r="J922" s="232"/>
      <c r="K922" s="232"/>
      <c r="L922" s="238"/>
      <c r="M922" s="239"/>
      <c r="N922" s="240"/>
      <c r="O922" s="240"/>
      <c r="P922" s="240"/>
      <c r="Q922" s="240"/>
      <c r="R922" s="240"/>
      <c r="S922" s="240"/>
      <c r="T922" s="241"/>
      <c r="AT922" s="242" t="s">
        <v>196</v>
      </c>
      <c r="AU922" s="242" t="s">
        <v>89</v>
      </c>
      <c r="AV922" s="13" t="s">
        <v>89</v>
      </c>
      <c r="AW922" s="13" t="s">
        <v>42</v>
      </c>
      <c r="AX922" s="13" t="s">
        <v>79</v>
      </c>
      <c r="AY922" s="242" t="s">
        <v>185</v>
      </c>
    </row>
    <row r="923" spans="2:65" s="13" customFormat="1" ht="13.5">
      <c r="B923" s="231"/>
      <c r="C923" s="232"/>
      <c r="D923" s="217" t="s">
        <v>196</v>
      </c>
      <c r="E923" s="243" t="s">
        <v>35</v>
      </c>
      <c r="F923" s="244" t="s">
        <v>983</v>
      </c>
      <c r="G923" s="232"/>
      <c r="H923" s="245">
        <v>10.433</v>
      </c>
      <c r="I923" s="237"/>
      <c r="J923" s="232"/>
      <c r="K923" s="232"/>
      <c r="L923" s="238"/>
      <c r="M923" s="239"/>
      <c r="N923" s="240"/>
      <c r="O923" s="240"/>
      <c r="P923" s="240"/>
      <c r="Q923" s="240"/>
      <c r="R923" s="240"/>
      <c r="S923" s="240"/>
      <c r="T923" s="241"/>
      <c r="AT923" s="242" t="s">
        <v>196</v>
      </c>
      <c r="AU923" s="242" t="s">
        <v>89</v>
      </c>
      <c r="AV923" s="13" t="s">
        <v>89</v>
      </c>
      <c r="AW923" s="13" t="s">
        <v>42</v>
      </c>
      <c r="AX923" s="13" t="s">
        <v>79</v>
      </c>
      <c r="AY923" s="242" t="s">
        <v>185</v>
      </c>
    </row>
    <row r="924" spans="2:65" s="13" customFormat="1" ht="13.5">
      <c r="B924" s="231"/>
      <c r="C924" s="232"/>
      <c r="D924" s="217" t="s">
        <v>196</v>
      </c>
      <c r="E924" s="243" t="s">
        <v>35</v>
      </c>
      <c r="F924" s="244" t="s">
        <v>984</v>
      </c>
      <c r="G924" s="232"/>
      <c r="H924" s="245">
        <v>13.927</v>
      </c>
      <c r="I924" s="237"/>
      <c r="J924" s="232"/>
      <c r="K924" s="232"/>
      <c r="L924" s="238"/>
      <c r="M924" s="239"/>
      <c r="N924" s="240"/>
      <c r="O924" s="240"/>
      <c r="P924" s="240"/>
      <c r="Q924" s="240"/>
      <c r="R924" s="240"/>
      <c r="S924" s="240"/>
      <c r="T924" s="241"/>
      <c r="AT924" s="242" t="s">
        <v>196</v>
      </c>
      <c r="AU924" s="242" t="s">
        <v>89</v>
      </c>
      <c r="AV924" s="13" t="s">
        <v>89</v>
      </c>
      <c r="AW924" s="13" t="s">
        <v>42</v>
      </c>
      <c r="AX924" s="13" t="s">
        <v>79</v>
      </c>
      <c r="AY924" s="242" t="s">
        <v>185</v>
      </c>
    </row>
    <row r="925" spans="2:65" s="15" customFormat="1" ht="13.5">
      <c r="B925" s="270"/>
      <c r="C925" s="271"/>
      <c r="D925" s="217" t="s">
        <v>196</v>
      </c>
      <c r="E925" s="272" t="s">
        <v>35</v>
      </c>
      <c r="F925" s="273" t="s">
        <v>295</v>
      </c>
      <c r="G925" s="271"/>
      <c r="H925" s="274">
        <v>37.667000000000002</v>
      </c>
      <c r="I925" s="275"/>
      <c r="J925" s="271"/>
      <c r="K925" s="271"/>
      <c r="L925" s="276"/>
      <c r="M925" s="277"/>
      <c r="N925" s="278"/>
      <c r="O925" s="278"/>
      <c r="P925" s="278"/>
      <c r="Q925" s="278"/>
      <c r="R925" s="278"/>
      <c r="S925" s="278"/>
      <c r="T925" s="279"/>
      <c r="AT925" s="280" t="s">
        <v>196</v>
      </c>
      <c r="AU925" s="280" t="s">
        <v>89</v>
      </c>
      <c r="AV925" s="15" t="s">
        <v>105</v>
      </c>
      <c r="AW925" s="15" t="s">
        <v>42</v>
      </c>
      <c r="AX925" s="15" t="s">
        <v>79</v>
      </c>
      <c r="AY925" s="280" t="s">
        <v>185</v>
      </c>
    </row>
    <row r="926" spans="2:65" s="12" customFormat="1" ht="13.5">
      <c r="B926" s="220"/>
      <c r="C926" s="221"/>
      <c r="D926" s="217" t="s">
        <v>196</v>
      </c>
      <c r="E926" s="222" t="s">
        <v>35</v>
      </c>
      <c r="F926" s="223" t="s">
        <v>985</v>
      </c>
      <c r="G926" s="221"/>
      <c r="H926" s="224" t="s">
        <v>35</v>
      </c>
      <c r="I926" s="225"/>
      <c r="J926" s="221"/>
      <c r="K926" s="221"/>
      <c r="L926" s="226"/>
      <c r="M926" s="227"/>
      <c r="N926" s="228"/>
      <c r="O926" s="228"/>
      <c r="P926" s="228"/>
      <c r="Q926" s="228"/>
      <c r="R926" s="228"/>
      <c r="S926" s="228"/>
      <c r="T926" s="229"/>
      <c r="AT926" s="230" t="s">
        <v>196</v>
      </c>
      <c r="AU926" s="230" t="s">
        <v>89</v>
      </c>
      <c r="AV926" s="12" t="s">
        <v>24</v>
      </c>
      <c r="AW926" s="12" t="s">
        <v>42</v>
      </c>
      <c r="AX926" s="12" t="s">
        <v>79</v>
      </c>
      <c r="AY926" s="230" t="s">
        <v>185</v>
      </c>
    </row>
    <row r="927" spans="2:65" s="13" customFormat="1" ht="13.5">
      <c r="B927" s="231"/>
      <c r="C927" s="232"/>
      <c r="D927" s="217" t="s">
        <v>196</v>
      </c>
      <c r="E927" s="243" t="s">
        <v>35</v>
      </c>
      <c r="F927" s="244" t="s">
        <v>964</v>
      </c>
      <c r="G927" s="232"/>
      <c r="H927" s="245">
        <v>6.2990000000000004</v>
      </c>
      <c r="I927" s="237"/>
      <c r="J927" s="232"/>
      <c r="K927" s="232"/>
      <c r="L927" s="238"/>
      <c r="M927" s="239"/>
      <c r="N927" s="240"/>
      <c r="O927" s="240"/>
      <c r="P927" s="240"/>
      <c r="Q927" s="240"/>
      <c r="R927" s="240"/>
      <c r="S927" s="240"/>
      <c r="T927" s="241"/>
      <c r="AT927" s="242" t="s">
        <v>196</v>
      </c>
      <c r="AU927" s="242" t="s">
        <v>89</v>
      </c>
      <c r="AV927" s="13" t="s">
        <v>89</v>
      </c>
      <c r="AW927" s="13" t="s">
        <v>42</v>
      </c>
      <c r="AX927" s="13" t="s">
        <v>79</v>
      </c>
      <c r="AY927" s="242" t="s">
        <v>185</v>
      </c>
    </row>
    <row r="928" spans="2:65" s="12" customFormat="1" ht="13.5">
      <c r="B928" s="220"/>
      <c r="C928" s="221"/>
      <c r="D928" s="217" t="s">
        <v>196</v>
      </c>
      <c r="E928" s="222" t="s">
        <v>35</v>
      </c>
      <c r="F928" s="223" t="s">
        <v>986</v>
      </c>
      <c r="G928" s="221"/>
      <c r="H928" s="224" t="s">
        <v>35</v>
      </c>
      <c r="I928" s="225"/>
      <c r="J928" s="221"/>
      <c r="K928" s="221"/>
      <c r="L928" s="226"/>
      <c r="M928" s="227"/>
      <c r="N928" s="228"/>
      <c r="O928" s="228"/>
      <c r="P928" s="228"/>
      <c r="Q928" s="228"/>
      <c r="R928" s="228"/>
      <c r="S928" s="228"/>
      <c r="T928" s="229"/>
      <c r="AT928" s="230" t="s">
        <v>196</v>
      </c>
      <c r="AU928" s="230" t="s">
        <v>89</v>
      </c>
      <c r="AV928" s="12" t="s">
        <v>24</v>
      </c>
      <c r="AW928" s="12" t="s">
        <v>42</v>
      </c>
      <c r="AX928" s="12" t="s">
        <v>79</v>
      </c>
      <c r="AY928" s="230" t="s">
        <v>185</v>
      </c>
    </row>
    <row r="929" spans="2:65" s="13" customFormat="1" ht="13.5">
      <c r="B929" s="231"/>
      <c r="C929" s="232"/>
      <c r="D929" s="217" t="s">
        <v>196</v>
      </c>
      <c r="E929" s="243" t="s">
        <v>35</v>
      </c>
      <c r="F929" s="244" t="s">
        <v>987</v>
      </c>
      <c r="G929" s="232"/>
      <c r="H929" s="245">
        <v>32.448999999999998</v>
      </c>
      <c r="I929" s="237"/>
      <c r="J929" s="232"/>
      <c r="K929" s="232"/>
      <c r="L929" s="238"/>
      <c r="M929" s="239"/>
      <c r="N929" s="240"/>
      <c r="O929" s="240"/>
      <c r="P929" s="240"/>
      <c r="Q929" s="240"/>
      <c r="R929" s="240"/>
      <c r="S929" s="240"/>
      <c r="T929" s="241"/>
      <c r="AT929" s="242" t="s">
        <v>196</v>
      </c>
      <c r="AU929" s="242" t="s">
        <v>89</v>
      </c>
      <c r="AV929" s="13" t="s">
        <v>89</v>
      </c>
      <c r="AW929" s="13" t="s">
        <v>42</v>
      </c>
      <c r="AX929" s="13" t="s">
        <v>79</v>
      </c>
      <c r="AY929" s="242" t="s">
        <v>185</v>
      </c>
    </row>
    <row r="930" spans="2:65" s="15" customFormat="1" ht="13.5">
      <c r="B930" s="270"/>
      <c r="C930" s="271"/>
      <c r="D930" s="217" t="s">
        <v>196</v>
      </c>
      <c r="E930" s="272" t="s">
        <v>35</v>
      </c>
      <c r="F930" s="273" t="s">
        <v>295</v>
      </c>
      <c r="G930" s="271"/>
      <c r="H930" s="274">
        <v>38.747999999999998</v>
      </c>
      <c r="I930" s="275"/>
      <c r="J930" s="271"/>
      <c r="K930" s="271"/>
      <c r="L930" s="276"/>
      <c r="M930" s="277"/>
      <c r="N930" s="278"/>
      <c r="O930" s="278"/>
      <c r="P930" s="278"/>
      <c r="Q930" s="278"/>
      <c r="R930" s="278"/>
      <c r="S930" s="278"/>
      <c r="T930" s="279"/>
      <c r="AT930" s="280" t="s">
        <v>196</v>
      </c>
      <c r="AU930" s="280" t="s">
        <v>89</v>
      </c>
      <c r="AV930" s="15" t="s">
        <v>105</v>
      </c>
      <c r="AW930" s="15" t="s">
        <v>42</v>
      </c>
      <c r="AX930" s="15" t="s">
        <v>79</v>
      </c>
      <c r="AY930" s="280" t="s">
        <v>185</v>
      </c>
    </row>
    <row r="931" spans="2:65" s="12" customFormat="1" ht="13.5">
      <c r="B931" s="220"/>
      <c r="C931" s="221"/>
      <c r="D931" s="217" t="s">
        <v>196</v>
      </c>
      <c r="E931" s="222" t="s">
        <v>35</v>
      </c>
      <c r="F931" s="223" t="s">
        <v>988</v>
      </c>
      <c r="G931" s="221"/>
      <c r="H931" s="224" t="s">
        <v>35</v>
      </c>
      <c r="I931" s="225"/>
      <c r="J931" s="221"/>
      <c r="K931" s="221"/>
      <c r="L931" s="226"/>
      <c r="M931" s="227"/>
      <c r="N931" s="228"/>
      <c r="O931" s="228"/>
      <c r="P931" s="228"/>
      <c r="Q931" s="228"/>
      <c r="R931" s="228"/>
      <c r="S931" s="228"/>
      <c r="T931" s="229"/>
      <c r="AT931" s="230" t="s">
        <v>196</v>
      </c>
      <c r="AU931" s="230" t="s">
        <v>89</v>
      </c>
      <c r="AV931" s="12" t="s">
        <v>24</v>
      </c>
      <c r="AW931" s="12" t="s">
        <v>42</v>
      </c>
      <c r="AX931" s="12" t="s">
        <v>79</v>
      </c>
      <c r="AY931" s="230" t="s">
        <v>185</v>
      </c>
    </row>
    <row r="932" spans="2:65" s="13" customFormat="1" ht="13.5">
      <c r="B932" s="231"/>
      <c r="C932" s="232"/>
      <c r="D932" s="217" t="s">
        <v>196</v>
      </c>
      <c r="E932" s="243" t="s">
        <v>35</v>
      </c>
      <c r="F932" s="244" t="s">
        <v>989</v>
      </c>
      <c r="G932" s="232"/>
      <c r="H932" s="245">
        <v>39.917000000000002</v>
      </c>
      <c r="I932" s="237"/>
      <c r="J932" s="232"/>
      <c r="K932" s="232"/>
      <c r="L932" s="238"/>
      <c r="M932" s="239"/>
      <c r="N932" s="240"/>
      <c r="O932" s="240"/>
      <c r="P932" s="240"/>
      <c r="Q932" s="240"/>
      <c r="R932" s="240"/>
      <c r="S932" s="240"/>
      <c r="T932" s="241"/>
      <c r="AT932" s="242" t="s">
        <v>196</v>
      </c>
      <c r="AU932" s="242" t="s">
        <v>89</v>
      </c>
      <c r="AV932" s="13" t="s">
        <v>89</v>
      </c>
      <c r="AW932" s="13" t="s">
        <v>42</v>
      </c>
      <c r="AX932" s="13" t="s">
        <v>79</v>
      </c>
      <c r="AY932" s="242" t="s">
        <v>185</v>
      </c>
    </row>
    <row r="933" spans="2:65" s="15" customFormat="1" ht="13.5">
      <c r="B933" s="270"/>
      <c r="C933" s="271"/>
      <c r="D933" s="217" t="s">
        <v>196</v>
      </c>
      <c r="E933" s="272" t="s">
        <v>35</v>
      </c>
      <c r="F933" s="273" t="s">
        <v>295</v>
      </c>
      <c r="G933" s="271"/>
      <c r="H933" s="274">
        <v>39.917000000000002</v>
      </c>
      <c r="I933" s="275"/>
      <c r="J933" s="271"/>
      <c r="K933" s="271"/>
      <c r="L933" s="276"/>
      <c r="M933" s="277"/>
      <c r="N933" s="278"/>
      <c r="O933" s="278"/>
      <c r="P933" s="278"/>
      <c r="Q933" s="278"/>
      <c r="R933" s="278"/>
      <c r="S933" s="278"/>
      <c r="T933" s="279"/>
      <c r="AT933" s="280" t="s">
        <v>196</v>
      </c>
      <c r="AU933" s="280" t="s">
        <v>89</v>
      </c>
      <c r="AV933" s="15" t="s">
        <v>105</v>
      </c>
      <c r="AW933" s="15" t="s">
        <v>42</v>
      </c>
      <c r="AX933" s="15" t="s">
        <v>79</v>
      </c>
      <c r="AY933" s="280" t="s">
        <v>185</v>
      </c>
    </row>
    <row r="934" spans="2:65" s="12" customFormat="1" ht="13.5">
      <c r="B934" s="220"/>
      <c r="C934" s="221"/>
      <c r="D934" s="217" t="s">
        <v>196</v>
      </c>
      <c r="E934" s="222" t="s">
        <v>35</v>
      </c>
      <c r="F934" s="223" t="s">
        <v>965</v>
      </c>
      <c r="G934" s="221"/>
      <c r="H934" s="224" t="s">
        <v>35</v>
      </c>
      <c r="I934" s="225"/>
      <c r="J934" s="221"/>
      <c r="K934" s="221"/>
      <c r="L934" s="226"/>
      <c r="M934" s="227"/>
      <c r="N934" s="228"/>
      <c r="O934" s="228"/>
      <c r="P934" s="228"/>
      <c r="Q934" s="228"/>
      <c r="R934" s="228"/>
      <c r="S934" s="228"/>
      <c r="T934" s="229"/>
      <c r="AT934" s="230" t="s">
        <v>196</v>
      </c>
      <c r="AU934" s="230" t="s">
        <v>89</v>
      </c>
      <c r="AV934" s="12" t="s">
        <v>24</v>
      </c>
      <c r="AW934" s="12" t="s">
        <v>42</v>
      </c>
      <c r="AX934" s="12" t="s">
        <v>79</v>
      </c>
      <c r="AY934" s="230" t="s">
        <v>185</v>
      </c>
    </row>
    <row r="935" spans="2:65" s="13" customFormat="1" ht="13.5">
      <c r="B935" s="231"/>
      <c r="C935" s="232"/>
      <c r="D935" s="217" t="s">
        <v>196</v>
      </c>
      <c r="E935" s="243" t="s">
        <v>35</v>
      </c>
      <c r="F935" s="244" t="s">
        <v>990</v>
      </c>
      <c r="G935" s="232"/>
      <c r="H935" s="245">
        <v>0.76100000000000001</v>
      </c>
      <c r="I935" s="237"/>
      <c r="J935" s="232"/>
      <c r="K935" s="232"/>
      <c r="L935" s="238"/>
      <c r="M935" s="239"/>
      <c r="N935" s="240"/>
      <c r="O935" s="240"/>
      <c r="P935" s="240"/>
      <c r="Q935" s="240"/>
      <c r="R935" s="240"/>
      <c r="S935" s="240"/>
      <c r="T935" s="241"/>
      <c r="AT935" s="242" t="s">
        <v>196</v>
      </c>
      <c r="AU935" s="242" t="s">
        <v>89</v>
      </c>
      <c r="AV935" s="13" t="s">
        <v>89</v>
      </c>
      <c r="AW935" s="13" t="s">
        <v>42</v>
      </c>
      <c r="AX935" s="13" t="s">
        <v>79</v>
      </c>
      <c r="AY935" s="242" t="s">
        <v>185</v>
      </c>
    </row>
    <row r="936" spans="2:65" s="15" customFormat="1" ht="13.5">
      <c r="B936" s="270"/>
      <c r="C936" s="271"/>
      <c r="D936" s="217" t="s">
        <v>196</v>
      </c>
      <c r="E936" s="272" t="s">
        <v>35</v>
      </c>
      <c r="F936" s="273" t="s">
        <v>295</v>
      </c>
      <c r="G936" s="271"/>
      <c r="H936" s="274">
        <v>0.76100000000000001</v>
      </c>
      <c r="I936" s="275"/>
      <c r="J936" s="271"/>
      <c r="K936" s="271"/>
      <c r="L936" s="276"/>
      <c r="M936" s="277"/>
      <c r="N936" s="278"/>
      <c r="O936" s="278"/>
      <c r="P936" s="278"/>
      <c r="Q936" s="278"/>
      <c r="R936" s="278"/>
      <c r="S936" s="278"/>
      <c r="T936" s="279"/>
      <c r="AT936" s="280" t="s">
        <v>196</v>
      </c>
      <c r="AU936" s="280" t="s">
        <v>89</v>
      </c>
      <c r="AV936" s="15" t="s">
        <v>105</v>
      </c>
      <c r="AW936" s="15" t="s">
        <v>42</v>
      </c>
      <c r="AX936" s="15" t="s">
        <v>79</v>
      </c>
      <c r="AY936" s="280" t="s">
        <v>185</v>
      </c>
    </row>
    <row r="937" spans="2:65" s="14" customFormat="1" ht="13.5">
      <c r="B937" s="246"/>
      <c r="C937" s="247"/>
      <c r="D937" s="233" t="s">
        <v>196</v>
      </c>
      <c r="E937" s="248" t="s">
        <v>35</v>
      </c>
      <c r="F937" s="249" t="s">
        <v>208</v>
      </c>
      <c r="G937" s="247"/>
      <c r="H937" s="250">
        <v>117.093</v>
      </c>
      <c r="I937" s="251"/>
      <c r="J937" s="247"/>
      <c r="K937" s="247"/>
      <c r="L937" s="252"/>
      <c r="M937" s="253"/>
      <c r="N937" s="254"/>
      <c r="O937" s="254"/>
      <c r="P937" s="254"/>
      <c r="Q937" s="254"/>
      <c r="R937" s="254"/>
      <c r="S937" s="254"/>
      <c r="T937" s="255"/>
      <c r="AT937" s="256" t="s">
        <v>196</v>
      </c>
      <c r="AU937" s="256" t="s">
        <v>89</v>
      </c>
      <c r="AV937" s="14" t="s">
        <v>192</v>
      </c>
      <c r="AW937" s="14" t="s">
        <v>42</v>
      </c>
      <c r="AX937" s="14" t="s">
        <v>24</v>
      </c>
      <c r="AY937" s="256" t="s">
        <v>185</v>
      </c>
    </row>
    <row r="938" spans="2:65" s="1" customFormat="1" ht="22.5" customHeight="1">
      <c r="B938" s="44"/>
      <c r="C938" s="205" t="s">
        <v>991</v>
      </c>
      <c r="D938" s="205" t="s">
        <v>187</v>
      </c>
      <c r="E938" s="206" t="s">
        <v>992</v>
      </c>
      <c r="F938" s="207" t="s">
        <v>993</v>
      </c>
      <c r="G938" s="208" t="s">
        <v>201</v>
      </c>
      <c r="H938" s="209">
        <v>1.377</v>
      </c>
      <c r="I938" s="210"/>
      <c r="J938" s="211">
        <f>ROUND(I938*H938,2)</f>
        <v>0</v>
      </c>
      <c r="K938" s="207" t="s">
        <v>191</v>
      </c>
      <c r="L938" s="64"/>
      <c r="M938" s="212" t="s">
        <v>35</v>
      </c>
      <c r="N938" s="213" t="s">
        <v>50</v>
      </c>
      <c r="O938" s="45"/>
      <c r="P938" s="214">
        <f>O938*H938</f>
        <v>0</v>
      </c>
      <c r="Q938" s="214">
        <v>0</v>
      </c>
      <c r="R938" s="214">
        <f>Q938*H938</f>
        <v>0</v>
      </c>
      <c r="S938" s="214">
        <v>2.2000000000000002</v>
      </c>
      <c r="T938" s="215">
        <f>S938*H938</f>
        <v>3.0294000000000003</v>
      </c>
      <c r="AR938" s="26" t="s">
        <v>192</v>
      </c>
      <c r="AT938" s="26" t="s">
        <v>187</v>
      </c>
      <c r="AU938" s="26" t="s">
        <v>89</v>
      </c>
      <c r="AY938" s="26" t="s">
        <v>185</v>
      </c>
      <c r="BE938" s="216">
        <f>IF(N938="základní",J938,0)</f>
        <v>0</v>
      </c>
      <c r="BF938" s="216">
        <f>IF(N938="snížená",J938,0)</f>
        <v>0</v>
      </c>
      <c r="BG938" s="216">
        <f>IF(N938="zákl. přenesená",J938,0)</f>
        <v>0</v>
      </c>
      <c r="BH938" s="216">
        <f>IF(N938="sníž. přenesená",J938,0)</f>
        <v>0</v>
      </c>
      <c r="BI938" s="216">
        <f>IF(N938="nulová",J938,0)</f>
        <v>0</v>
      </c>
      <c r="BJ938" s="26" t="s">
        <v>24</v>
      </c>
      <c r="BK938" s="216">
        <f>ROUND(I938*H938,2)</f>
        <v>0</v>
      </c>
      <c r="BL938" s="26" t="s">
        <v>192</v>
      </c>
      <c r="BM938" s="26" t="s">
        <v>994</v>
      </c>
    </row>
    <row r="939" spans="2:65" s="12" customFormat="1" ht="13.5">
      <c r="B939" s="220"/>
      <c r="C939" s="221"/>
      <c r="D939" s="217" t="s">
        <v>196</v>
      </c>
      <c r="E939" s="222" t="s">
        <v>35</v>
      </c>
      <c r="F939" s="223" t="s">
        <v>995</v>
      </c>
      <c r="G939" s="221"/>
      <c r="H939" s="224" t="s">
        <v>35</v>
      </c>
      <c r="I939" s="225"/>
      <c r="J939" s="221"/>
      <c r="K939" s="221"/>
      <c r="L939" s="226"/>
      <c r="M939" s="227"/>
      <c r="N939" s="228"/>
      <c r="O939" s="228"/>
      <c r="P939" s="228"/>
      <c r="Q939" s="228"/>
      <c r="R939" s="228"/>
      <c r="S939" s="228"/>
      <c r="T939" s="229"/>
      <c r="AT939" s="230" t="s">
        <v>196</v>
      </c>
      <c r="AU939" s="230" t="s">
        <v>89</v>
      </c>
      <c r="AV939" s="12" t="s">
        <v>24</v>
      </c>
      <c r="AW939" s="12" t="s">
        <v>42</v>
      </c>
      <c r="AX939" s="12" t="s">
        <v>79</v>
      </c>
      <c r="AY939" s="230" t="s">
        <v>185</v>
      </c>
    </row>
    <row r="940" spans="2:65" s="13" customFormat="1" ht="13.5">
      <c r="B940" s="231"/>
      <c r="C940" s="232"/>
      <c r="D940" s="233" t="s">
        <v>196</v>
      </c>
      <c r="E940" s="234" t="s">
        <v>35</v>
      </c>
      <c r="F940" s="235" t="s">
        <v>996</v>
      </c>
      <c r="G940" s="232"/>
      <c r="H940" s="236">
        <v>1.377</v>
      </c>
      <c r="I940" s="237"/>
      <c r="J940" s="232"/>
      <c r="K940" s="232"/>
      <c r="L940" s="238"/>
      <c r="M940" s="239"/>
      <c r="N940" s="240"/>
      <c r="O940" s="240"/>
      <c r="P940" s="240"/>
      <c r="Q940" s="240"/>
      <c r="R940" s="240"/>
      <c r="S940" s="240"/>
      <c r="T940" s="241"/>
      <c r="AT940" s="242" t="s">
        <v>196</v>
      </c>
      <c r="AU940" s="242" t="s">
        <v>89</v>
      </c>
      <c r="AV940" s="13" t="s">
        <v>89</v>
      </c>
      <c r="AW940" s="13" t="s">
        <v>42</v>
      </c>
      <c r="AX940" s="13" t="s">
        <v>24</v>
      </c>
      <c r="AY940" s="242" t="s">
        <v>185</v>
      </c>
    </row>
    <row r="941" spans="2:65" s="1" customFormat="1" ht="31.5" customHeight="1">
      <c r="B941" s="44"/>
      <c r="C941" s="205" t="s">
        <v>32</v>
      </c>
      <c r="D941" s="205" t="s">
        <v>187</v>
      </c>
      <c r="E941" s="206" t="s">
        <v>997</v>
      </c>
      <c r="F941" s="207" t="s">
        <v>998</v>
      </c>
      <c r="G941" s="208" t="s">
        <v>239</v>
      </c>
      <c r="H941" s="209">
        <v>17.190000000000001</v>
      </c>
      <c r="I941" s="210"/>
      <c r="J941" s="211">
        <f>ROUND(I941*H941,2)</f>
        <v>0</v>
      </c>
      <c r="K941" s="207" t="s">
        <v>191</v>
      </c>
      <c r="L941" s="64"/>
      <c r="M941" s="212" t="s">
        <v>35</v>
      </c>
      <c r="N941" s="213" t="s">
        <v>50</v>
      </c>
      <c r="O941" s="45"/>
      <c r="P941" s="214">
        <f>O941*H941</f>
        <v>0</v>
      </c>
      <c r="Q941" s="214">
        <v>0</v>
      </c>
      <c r="R941" s="214">
        <f>Q941*H941</f>
        <v>0</v>
      </c>
      <c r="S941" s="214">
        <v>3.5000000000000003E-2</v>
      </c>
      <c r="T941" s="215">
        <f>S941*H941</f>
        <v>0.60165000000000013</v>
      </c>
      <c r="AR941" s="26" t="s">
        <v>192</v>
      </c>
      <c r="AT941" s="26" t="s">
        <v>187</v>
      </c>
      <c r="AU941" s="26" t="s">
        <v>89</v>
      </c>
      <c r="AY941" s="26" t="s">
        <v>185</v>
      </c>
      <c r="BE941" s="216">
        <f>IF(N941="základní",J941,0)</f>
        <v>0</v>
      </c>
      <c r="BF941" s="216">
        <f>IF(N941="snížená",J941,0)</f>
        <v>0</v>
      </c>
      <c r="BG941" s="216">
        <f>IF(N941="zákl. přenesená",J941,0)</f>
        <v>0</v>
      </c>
      <c r="BH941" s="216">
        <f>IF(N941="sníž. přenesená",J941,0)</f>
        <v>0</v>
      </c>
      <c r="BI941" s="216">
        <f>IF(N941="nulová",J941,0)</f>
        <v>0</v>
      </c>
      <c r="BJ941" s="26" t="s">
        <v>24</v>
      </c>
      <c r="BK941" s="216">
        <f>ROUND(I941*H941,2)</f>
        <v>0</v>
      </c>
      <c r="BL941" s="26" t="s">
        <v>192</v>
      </c>
      <c r="BM941" s="26" t="s">
        <v>999</v>
      </c>
    </row>
    <row r="942" spans="2:65" s="1" customFormat="1" ht="27">
      <c r="B942" s="44"/>
      <c r="C942" s="66"/>
      <c r="D942" s="217" t="s">
        <v>194</v>
      </c>
      <c r="E942" s="66"/>
      <c r="F942" s="218" t="s">
        <v>1000</v>
      </c>
      <c r="G942" s="66"/>
      <c r="H942" s="66"/>
      <c r="I942" s="175"/>
      <c r="J942" s="66"/>
      <c r="K942" s="66"/>
      <c r="L942" s="64"/>
      <c r="M942" s="219"/>
      <c r="N942" s="45"/>
      <c r="O942" s="45"/>
      <c r="P942" s="45"/>
      <c r="Q942" s="45"/>
      <c r="R942" s="45"/>
      <c r="S942" s="45"/>
      <c r="T942" s="81"/>
      <c r="AT942" s="26" t="s">
        <v>194</v>
      </c>
      <c r="AU942" s="26" t="s">
        <v>89</v>
      </c>
    </row>
    <row r="943" spans="2:65" s="12" customFormat="1" ht="13.5">
      <c r="B943" s="220"/>
      <c r="C943" s="221"/>
      <c r="D943" s="217" t="s">
        <v>196</v>
      </c>
      <c r="E943" s="222" t="s">
        <v>35</v>
      </c>
      <c r="F943" s="223" t="s">
        <v>362</v>
      </c>
      <c r="G943" s="221"/>
      <c r="H943" s="224" t="s">
        <v>35</v>
      </c>
      <c r="I943" s="225"/>
      <c r="J943" s="221"/>
      <c r="K943" s="221"/>
      <c r="L943" s="226"/>
      <c r="M943" s="227"/>
      <c r="N943" s="228"/>
      <c r="O943" s="228"/>
      <c r="P943" s="228"/>
      <c r="Q943" s="228"/>
      <c r="R943" s="228"/>
      <c r="S943" s="228"/>
      <c r="T943" s="229"/>
      <c r="AT943" s="230" t="s">
        <v>196</v>
      </c>
      <c r="AU943" s="230" t="s">
        <v>89</v>
      </c>
      <c r="AV943" s="12" t="s">
        <v>24</v>
      </c>
      <c r="AW943" s="12" t="s">
        <v>42</v>
      </c>
      <c r="AX943" s="12" t="s">
        <v>79</v>
      </c>
      <c r="AY943" s="230" t="s">
        <v>185</v>
      </c>
    </row>
    <row r="944" spans="2:65" s="13" customFormat="1" ht="13.5">
      <c r="B944" s="231"/>
      <c r="C944" s="232"/>
      <c r="D944" s="217" t="s">
        <v>196</v>
      </c>
      <c r="E944" s="243" t="s">
        <v>35</v>
      </c>
      <c r="F944" s="244" t="s">
        <v>1001</v>
      </c>
      <c r="G944" s="232"/>
      <c r="H944" s="245">
        <v>17.190000000000001</v>
      </c>
      <c r="I944" s="237"/>
      <c r="J944" s="232"/>
      <c r="K944" s="232"/>
      <c r="L944" s="238"/>
      <c r="M944" s="239"/>
      <c r="N944" s="240"/>
      <c r="O944" s="240"/>
      <c r="P944" s="240"/>
      <c r="Q944" s="240"/>
      <c r="R944" s="240"/>
      <c r="S944" s="240"/>
      <c r="T944" s="241"/>
      <c r="AT944" s="242" t="s">
        <v>196</v>
      </c>
      <c r="AU944" s="242" t="s">
        <v>89</v>
      </c>
      <c r="AV944" s="13" t="s">
        <v>89</v>
      </c>
      <c r="AW944" s="13" t="s">
        <v>42</v>
      </c>
      <c r="AX944" s="13" t="s">
        <v>79</v>
      </c>
      <c r="AY944" s="242" t="s">
        <v>185</v>
      </c>
    </row>
    <row r="945" spans="2:65" s="14" customFormat="1" ht="13.5">
      <c r="B945" s="246"/>
      <c r="C945" s="247"/>
      <c r="D945" s="233" t="s">
        <v>196</v>
      </c>
      <c r="E945" s="248" t="s">
        <v>35</v>
      </c>
      <c r="F945" s="249" t="s">
        <v>208</v>
      </c>
      <c r="G945" s="247"/>
      <c r="H945" s="250">
        <v>17.190000000000001</v>
      </c>
      <c r="I945" s="251"/>
      <c r="J945" s="247"/>
      <c r="K945" s="247"/>
      <c r="L945" s="252"/>
      <c r="M945" s="253"/>
      <c r="N945" s="254"/>
      <c r="O945" s="254"/>
      <c r="P945" s="254"/>
      <c r="Q945" s="254"/>
      <c r="R945" s="254"/>
      <c r="S945" s="254"/>
      <c r="T945" s="255"/>
      <c r="AT945" s="256" t="s">
        <v>196</v>
      </c>
      <c r="AU945" s="256" t="s">
        <v>89</v>
      </c>
      <c r="AV945" s="14" t="s">
        <v>192</v>
      </c>
      <c r="AW945" s="14" t="s">
        <v>42</v>
      </c>
      <c r="AX945" s="14" t="s">
        <v>24</v>
      </c>
      <c r="AY945" s="256" t="s">
        <v>185</v>
      </c>
    </row>
    <row r="946" spans="2:65" s="1" customFormat="1" ht="31.5" customHeight="1">
      <c r="B946" s="44"/>
      <c r="C946" s="205" t="s">
        <v>1002</v>
      </c>
      <c r="D946" s="205" t="s">
        <v>187</v>
      </c>
      <c r="E946" s="206" t="s">
        <v>1003</v>
      </c>
      <c r="F946" s="207" t="s">
        <v>1004</v>
      </c>
      <c r="G946" s="208" t="s">
        <v>201</v>
      </c>
      <c r="H946" s="209">
        <v>46.018999999999998</v>
      </c>
      <c r="I946" s="210"/>
      <c r="J946" s="211">
        <f>ROUND(I946*H946,2)</f>
        <v>0</v>
      </c>
      <c r="K946" s="207" t="s">
        <v>191</v>
      </c>
      <c r="L946" s="64"/>
      <c r="M946" s="212" t="s">
        <v>35</v>
      </c>
      <c r="N946" s="213" t="s">
        <v>50</v>
      </c>
      <c r="O946" s="45"/>
      <c r="P946" s="214">
        <f>O946*H946</f>
        <v>0</v>
      </c>
      <c r="Q946" s="214">
        <v>0</v>
      </c>
      <c r="R946" s="214">
        <f>Q946*H946</f>
        <v>0</v>
      </c>
      <c r="S946" s="214">
        <v>1.4</v>
      </c>
      <c r="T946" s="215">
        <f>S946*H946</f>
        <v>64.426599999999993</v>
      </c>
      <c r="AR946" s="26" t="s">
        <v>192</v>
      </c>
      <c r="AT946" s="26" t="s">
        <v>187</v>
      </c>
      <c r="AU946" s="26" t="s">
        <v>89</v>
      </c>
      <c r="AY946" s="26" t="s">
        <v>185</v>
      </c>
      <c r="BE946" s="216">
        <f>IF(N946="základní",J946,0)</f>
        <v>0</v>
      </c>
      <c r="BF946" s="216">
        <f>IF(N946="snížená",J946,0)</f>
        <v>0</v>
      </c>
      <c r="BG946" s="216">
        <f>IF(N946="zákl. přenesená",J946,0)</f>
        <v>0</v>
      </c>
      <c r="BH946" s="216">
        <f>IF(N946="sníž. přenesená",J946,0)</f>
        <v>0</v>
      </c>
      <c r="BI946" s="216">
        <f>IF(N946="nulová",J946,0)</f>
        <v>0</v>
      </c>
      <c r="BJ946" s="26" t="s">
        <v>24</v>
      </c>
      <c r="BK946" s="216">
        <f>ROUND(I946*H946,2)</f>
        <v>0</v>
      </c>
      <c r="BL946" s="26" t="s">
        <v>192</v>
      </c>
      <c r="BM946" s="26" t="s">
        <v>1005</v>
      </c>
    </row>
    <row r="947" spans="2:65" s="12" customFormat="1" ht="13.5">
      <c r="B947" s="220"/>
      <c r="C947" s="221"/>
      <c r="D947" s="217" t="s">
        <v>196</v>
      </c>
      <c r="E947" s="222" t="s">
        <v>35</v>
      </c>
      <c r="F947" s="223" t="s">
        <v>362</v>
      </c>
      <c r="G947" s="221"/>
      <c r="H947" s="224" t="s">
        <v>35</v>
      </c>
      <c r="I947" s="225"/>
      <c r="J947" s="221"/>
      <c r="K947" s="221"/>
      <c r="L947" s="226"/>
      <c r="M947" s="227"/>
      <c r="N947" s="228"/>
      <c r="O947" s="228"/>
      <c r="P947" s="228"/>
      <c r="Q947" s="228"/>
      <c r="R947" s="228"/>
      <c r="S947" s="228"/>
      <c r="T947" s="229"/>
      <c r="AT947" s="230" t="s">
        <v>196</v>
      </c>
      <c r="AU947" s="230" t="s">
        <v>89</v>
      </c>
      <c r="AV947" s="12" t="s">
        <v>24</v>
      </c>
      <c r="AW947" s="12" t="s">
        <v>42</v>
      </c>
      <c r="AX947" s="12" t="s">
        <v>79</v>
      </c>
      <c r="AY947" s="230" t="s">
        <v>185</v>
      </c>
    </row>
    <row r="948" spans="2:65" s="13" customFormat="1" ht="13.5">
      <c r="B948" s="231"/>
      <c r="C948" s="232"/>
      <c r="D948" s="217" t="s">
        <v>196</v>
      </c>
      <c r="E948" s="243" t="s">
        <v>35</v>
      </c>
      <c r="F948" s="244" t="s">
        <v>1006</v>
      </c>
      <c r="G948" s="232"/>
      <c r="H948" s="245">
        <v>36.936</v>
      </c>
      <c r="I948" s="237"/>
      <c r="J948" s="232"/>
      <c r="K948" s="232"/>
      <c r="L948" s="238"/>
      <c r="M948" s="239"/>
      <c r="N948" s="240"/>
      <c r="O948" s="240"/>
      <c r="P948" s="240"/>
      <c r="Q948" s="240"/>
      <c r="R948" s="240"/>
      <c r="S948" s="240"/>
      <c r="T948" s="241"/>
      <c r="AT948" s="242" t="s">
        <v>196</v>
      </c>
      <c r="AU948" s="242" t="s">
        <v>89</v>
      </c>
      <c r="AV948" s="13" t="s">
        <v>89</v>
      </c>
      <c r="AW948" s="13" t="s">
        <v>42</v>
      </c>
      <c r="AX948" s="13" t="s">
        <v>79</v>
      </c>
      <c r="AY948" s="242" t="s">
        <v>185</v>
      </c>
    </row>
    <row r="949" spans="2:65" s="13" customFormat="1" ht="13.5">
      <c r="B949" s="231"/>
      <c r="C949" s="232"/>
      <c r="D949" s="217" t="s">
        <v>196</v>
      </c>
      <c r="E949" s="243" t="s">
        <v>35</v>
      </c>
      <c r="F949" s="244" t="s">
        <v>1007</v>
      </c>
      <c r="G949" s="232"/>
      <c r="H949" s="245">
        <v>2.7839999999999998</v>
      </c>
      <c r="I949" s="237"/>
      <c r="J949" s="232"/>
      <c r="K949" s="232"/>
      <c r="L949" s="238"/>
      <c r="M949" s="239"/>
      <c r="N949" s="240"/>
      <c r="O949" s="240"/>
      <c r="P949" s="240"/>
      <c r="Q949" s="240"/>
      <c r="R949" s="240"/>
      <c r="S949" s="240"/>
      <c r="T949" s="241"/>
      <c r="AT949" s="242" t="s">
        <v>196</v>
      </c>
      <c r="AU949" s="242" t="s">
        <v>89</v>
      </c>
      <c r="AV949" s="13" t="s">
        <v>89</v>
      </c>
      <c r="AW949" s="13" t="s">
        <v>42</v>
      </c>
      <c r="AX949" s="13" t="s">
        <v>79</v>
      </c>
      <c r="AY949" s="242" t="s">
        <v>185</v>
      </c>
    </row>
    <row r="950" spans="2:65" s="15" customFormat="1" ht="13.5">
      <c r="B950" s="270"/>
      <c r="C950" s="271"/>
      <c r="D950" s="217" t="s">
        <v>196</v>
      </c>
      <c r="E950" s="272" t="s">
        <v>35</v>
      </c>
      <c r="F950" s="273" t="s">
        <v>295</v>
      </c>
      <c r="G950" s="271"/>
      <c r="H950" s="274">
        <v>39.72</v>
      </c>
      <c r="I950" s="275"/>
      <c r="J950" s="271"/>
      <c r="K950" s="271"/>
      <c r="L950" s="276"/>
      <c r="M950" s="277"/>
      <c r="N950" s="278"/>
      <c r="O950" s="278"/>
      <c r="P950" s="278"/>
      <c r="Q950" s="278"/>
      <c r="R950" s="278"/>
      <c r="S950" s="278"/>
      <c r="T950" s="279"/>
      <c r="AT950" s="280" t="s">
        <v>196</v>
      </c>
      <c r="AU950" s="280" t="s">
        <v>89</v>
      </c>
      <c r="AV950" s="15" t="s">
        <v>105</v>
      </c>
      <c r="AW950" s="15" t="s">
        <v>42</v>
      </c>
      <c r="AX950" s="15" t="s">
        <v>79</v>
      </c>
      <c r="AY950" s="280" t="s">
        <v>185</v>
      </c>
    </row>
    <row r="951" spans="2:65" s="12" customFormat="1" ht="13.5">
      <c r="B951" s="220"/>
      <c r="C951" s="221"/>
      <c r="D951" s="217" t="s">
        <v>196</v>
      </c>
      <c r="E951" s="222" t="s">
        <v>35</v>
      </c>
      <c r="F951" s="223" t="s">
        <v>985</v>
      </c>
      <c r="G951" s="221"/>
      <c r="H951" s="224" t="s">
        <v>35</v>
      </c>
      <c r="I951" s="225"/>
      <c r="J951" s="221"/>
      <c r="K951" s="221"/>
      <c r="L951" s="226"/>
      <c r="M951" s="227"/>
      <c r="N951" s="228"/>
      <c r="O951" s="228"/>
      <c r="P951" s="228"/>
      <c r="Q951" s="228"/>
      <c r="R951" s="228"/>
      <c r="S951" s="228"/>
      <c r="T951" s="229"/>
      <c r="AT951" s="230" t="s">
        <v>196</v>
      </c>
      <c r="AU951" s="230" t="s">
        <v>89</v>
      </c>
      <c r="AV951" s="12" t="s">
        <v>24</v>
      </c>
      <c r="AW951" s="12" t="s">
        <v>42</v>
      </c>
      <c r="AX951" s="12" t="s">
        <v>79</v>
      </c>
      <c r="AY951" s="230" t="s">
        <v>185</v>
      </c>
    </row>
    <row r="952" spans="2:65" s="13" customFormat="1" ht="13.5">
      <c r="B952" s="231"/>
      <c r="C952" s="232"/>
      <c r="D952" s="217" t="s">
        <v>196</v>
      </c>
      <c r="E952" s="243" t="s">
        <v>35</v>
      </c>
      <c r="F952" s="244" t="s">
        <v>964</v>
      </c>
      <c r="G952" s="232"/>
      <c r="H952" s="245">
        <v>6.2990000000000004</v>
      </c>
      <c r="I952" s="237"/>
      <c r="J952" s="232"/>
      <c r="K952" s="232"/>
      <c r="L952" s="238"/>
      <c r="M952" s="239"/>
      <c r="N952" s="240"/>
      <c r="O952" s="240"/>
      <c r="P952" s="240"/>
      <c r="Q952" s="240"/>
      <c r="R952" s="240"/>
      <c r="S952" s="240"/>
      <c r="T952" s="241"/>
      <c r="AT952" s="242" t="s">
        <v>196</v>
      </c>
      <c r="AU952" s="242" t="s">
        <v>89</v>
      </c>
      <c r="AV952" s="13" t="s">
        <v>89</v>
      </c>
      <c r="AW952" s="13" t="s">
        <v>42</v>
      </c>
      <c r="AX952" s="13" t="s">
        <v>79</v>
      </c>
      <c r="AY952" s="242" t="s">
        <v>185</v>
      </c>
    </row>
    <row r="953" spans="2:65" s="15" customFormat="1" ht="13.5">
      <c r="B953" s="270"/>
      <c r="C953" s="271"/>
      <c r="D953" s="217" t="s">
        <v>196</v>
      </c>
      <c r="E953" s="272" t="s">
        <v>35</v>
      </c>
      <c r="F953" s="273" t="s">
        <v>295</v>
      </c>
      <c r="G953" s="271"/>
      <c r="H953" s="274">
        <v>6.2990000000000004</v>
      </c>
      <c r="I953" s="275"/>
      <c r="J953" s="271"/>
      <c r="K953" s="271"/>
      <c r="L953" s="276"/>
      <c r="M953" s="277"/>
      <c r="N953" s="278"/>
      <c r="O953" s="278"/>
      <c r="P953" s="278"/>
      <c r="Q953" s="278"/>
      <c r="R953" s="278"/>
      <c r="S953" s="278"/>
      <c r="T953" s="279"/>
      <c r="AT953" s="280" t="s">
        <v>196</v>
      </c>
      <c r="AU953" s="280" t="s">
        <v>89</v>
      </c>
      <c r="AV953" s="15" t="s">
        <v>105</v>
      </c>
      <c r="AW953" s="15" t="s">
        <v>42</v>
      </c>
      <c r="AX953" s="15" t="s">
        <v>79</v>
      </c>
      <c r="AY953" s="280" t="s">
        <v>185</v>
      </c>
    </row>
    <row r="954" spans="2:65" s="14" customFormat="1" ht="13.5">
      <c r="B954" s="246"/>
      <c r="C954" s="247"/>
      <c r="D954" s="233" t="s">
        <v>196</v>
      </c>
      <c r="E954" s="248" t="s">
        <v>35</v>
      </c>
      <c r="F954" s="249" t="s">
        <v>208</v>
      </c>
      <c r="G954" s="247"/>
      <c r="H954" s="250">
        <v>46.018999999999998</v>
      </c>
      <c r="I954" s="251"/>
      <c r="J954" s="247"/>
      <c r="K954" s="247"/>
      <c r="L954" s="252"/>
      <c r="M954" s="253"/>
      <c r="N954" s="254"/>
      <c r="O954" s="254"/>
      <c r="P954" s="254"/>
      <c r="Q954" s="254"/>
      <c r="R954" s="254"/>
      <c r="S954" s="254"/>
      <c r="T954" s="255"/>
      <c r="AT954" s="256" t="s">
        <v>196</v>
      </c>
      <c r="AU954" s="256" t="s">
        <v>89</v>
      </c>
      <c r="AV954" s="14" t="s">
        <v>192</v>
      </c>
      <c r="AW954" s="14" t="s">
        <v>42</v>
      </c>
      <c r="AX954" s="14" t="s">
        <v>24</v>
      </c>
      <c r="AY954" s="256" t="s">
        <v>185</v>
      </c>
    </row>
    <row r="955" spans="2:65" s="1" customFormat="1" ht="31.5" customHeight="1">
      <c r="B955" s="44"/>
      <c r="C955" s="205" t="s">
        <v>1008</v>
      </c>
      <c r="D955" s="205" t="s">
        <v>187</v>
      </c>
      <c r="E955" s="206" t="s">
        <v>1009</v>
      </c>
      <c r="F955" s="207" t="s">
        <v>1010</v>
      </c>
      <c r="G955" s="208" t="s">
        <v>201</v>
      </c>
      <c r="H955" s="209">
        <v>69.855000000000004</v>
      </c>
      <c r="I955" s="210"/>
      <c r="J955" s="211">
        <f>ROUND(I955*H955,2)</f>
        <v>0</v>
      </c>
      <c r="K955" s="207" t="s">
        <v>191</v>
      </c>
      <c r="L955" s="64"/>
      <c r="M955" s="212" t="s">
        <v>35</v>
      </c>
      <c r="N955" s="213" t="s">
        <v>50</v>
      </c>
      <c r="O955" s="45"/>
      <c r="P955" s="214">
        <f>O955*H955</f>
        <v>0</v>
      </c>
      <c r="Q955" s="214">
        <v>0</v>
      </c>
      <c r="R955" s="214">
        <f>Q955*H955</f>
        <v>0</v>
      </c>
      <c r="S955" s="214">
        <v>1.4</v>
      </c>
      <c r="T955" s="215">
        <f>S955*H955</f>
        <v>97.796999999999997</v>
      </c>
      <c r="AR955" s="26" t="s">
        <v>192</v>
      </c>
      <c r="AT955" s="26" t="s">
        <v>187</v>
      </c>
      <c r="AU955" s="26" t="s">
        <v>89</v>
      </c>
      <c r="AY955" s="26" t="s">
        <v>185</v>
      </c>
      <c r="BE955" s="216">
        <f>IF(N955="základní",J955,0)</f>
        <v>0</v>
      </c>
      <c r="BF955" s="216">
        <f>IF(N955="snížená",J955,0)</f>
        <v>0</v>
      </c>
      <c r="BG955" s="216">
        <f>IF(N955="zákl. přenesená",J955,0)</f>
        <v>0</v>
      </c>
      <c r="BH955" s="216">
        <f>IF(N955="sníž. přenesená",J955,0)</f>
        <v>0</v>
      </c>
      <c r="BI955" s="216">
        <f>IF(N955="nulová",J955,0)</f>
        <v>0</v>
      </c>
      <c r="BJ955" s="26" t="s">
        <v>24</v>
      </c>
      <c r="BK955" s="216">
        <f>ROUND(I955*H955,2)</f>
        <v>0</v>
      </c>
      <c r="BL955" s="26" t="s">
        <v>192</v>
      </c>
      <c r="BM955" s="26" t="s">
        <v>1011</v>
      </c>
    </row>
    <row r="956" spans="2:65" s="12" customFormat="1" ht="13.5">
      <c r="B956" s="220"/>
      <c r="C956" s="221"/>
      <c r="D956" s="217" t="s">
        <v>196</v>
      </c>
      <c r="E956" s="222" t="s">
        <v>35</v>
      </c>
      <c r="F956" s="223" t="s">
        <v>988</v>
      </c>
      <c r="G956" s="221"/>
      <c r="H956" s="224" t="s">
        <v>35</v>
      </c>
      <c r="I956" s="225"/>
      <c r="J956" s="221"/>
      <c r="K956" s="221"/>
      <c r="L956" s="226"/>
      <c r="M956" s="227"/>
      <c r="N956" s="228"/>
      <c r="O956" s="228"/>
      <c r="P956" s="228"/>
      <c r="Q956" s="228"/>
      <c r="R956" s="228"/>
      <c r="S956" s="228"/>
      <c r="T956" s="229"/>
      <c r="AT956" s="230" t="s">
        <v>196</v>
      </c>
      <c r="AU956" s="230" t="s">
        <v>89</v>
      </c>
      <c r="AV956" s="12" t="s">
        <v>24</v>
      </c>
      <c r="AW956" s="12" t="s">
        <v>42</v>
      </c>
      <c r="AX956" s="12" t="s">
        <v>79</v>
      </c>
      <c r="AY956" s="230" t="s">
        <v>185</v>
      </c>
    </row>
    <row r="957" spans="2:65" s="13" customFormat="1" ht="13.5">
      <c r="B957" s="231"/>
      <c r="C957" s="232"/>
      <c r="D957" s="233" t="s">
        <v>196</v>
      </c>
      <c r="E957" s="234" t="s">
        <v>35</v>
      </c>
      <c r="F957" s="235" t="s">
        <v>1012</v>
      </c>
      <c r="G957" s="232"/>
      <c r="H957" s="236">
        <v>69.855000000000004</v>
      </c>
      <c r="I957" s="237"/>
      <c r="J957" s="232"/>
      <c r="K957" s="232"/>
      <c r="L957" s="238"/>
      <c r="M957" s="239"/>
      <c r="N957" s="240"/>
      <c r="O957" s="240"/>
      <c r="P957" s="240"/>
      <c r="Q957" s="240"/>
      <c r="R957" s="240"/>
      <c r="S957" s="240"/>
      <c r="T957" s="241"/>
      <c r="AT957" s="242" t="s">
        <v>196</v>
      </c>
      <c r="AU957" s="242" t="s">
        <v>89</v>
      </c>
      <c r="AV957" s="13" t="s">
        <v>89</v>
      </c>
      <c r="AW957" s="13" t="s">
        <v>42</v>
      </c>
      <c r="AX957" s="13" t="s">
        <v>24</v>
      </c>
      <c r="AY957" s="242" t="s">
        <v>185</v>
      </c>
    </row>
    <row r="958" spans="2:65" s="1" customFormat="1" ht="22.5" customHeight="1">
      <c r="B958" s="44"/>
      <c r="C958" s="205" t="s">
        <v>1013</v>
      </c>
      <c r="D958" s="205" t="s">
        <v>187</v>
      </c>
      <c r="E958" s="206" t="s">
        <v>1014</v>
      </c>
      <c r="F958" s="207" t="s">
        <v>1015</v>
      </c>
      <c r="G958" s="208" t="s">
        <v>190</v>
      </c>
      <c r="H958" s="209">
        <v>31.7</v>
      </c>
      <c r="I958" s="210"/>
      <c r="J958" s="211">
        <f>ROUND(I958*H958,2)</f>
        <v>0</v>
      </c>
      <c r="K958" s="207" t="s">
        <v>191</v>
      </c>
      <c r="L958" s="64"/>
      <c r="M958" s="212" t="s">
        <v>35</v>
      </c>
      <c r="N958" s="213" t="s">
        <v>50</v>
      </c>
      <c r="O958" s="45"/>
      <c r="P958" s="214">
        <f>O958*H958</f>
        <v>0</v>
      </c>
      <c r="Q958" s="214">
        <v>0</v>
      </c>
      <c r="R958" s="214">
        <f>Q958*H958</f>
        <v>0</v>
      </c>
      <c r="S958" s="214">
        <v>9.2499999999999995E-3</v>
      </c>
      <c r="T958" s="215">
        <f>S958*H958</f>
        <v>0.29322499999999996</v>
      </c>
      <c r="AR958" s="26" t="s">
        <v>192</v>
      </c>
      <c r="AT958" s="26" t="s">
        <v>187</v>
      </c>
      <c r="AU958" s="26" t="s">
        <v>89</v>
      </c>
      <c r="AY958" s="26" t="s">
        <v>185</v>
      </c>
      <c r="BE958" s="216">
        <f>IF(N958="základní",J958,0)</f>
        <v>0</v>
      </c>
      <c r="BF958" s="216">
        <f>IF(N958="snížená",J958,0)</f>
        <v>0</v>
      </c>
      <c r="BG958" s="216">
        <f>IF(N958="zákl. přenesená",J958,0)</f>
        <v>0</v>
      </c>
      <c r="BH958" s="216">
        <f>IF(N958="sníž. přenesená",J958,0)</f>
        <v>0</v>
      </c>
      <c r="BI958" s="216">
        <f>IF(N958="nulová",J958,0)</f>
        <v>0</v>
      </c>
      <c r="BJ958" s="26" t="s">
        <v>24</v>
      </c>
      <c r="BK958" s="216">
        <f>ROUND(I958*H958,2)</f>
        <v>0</v>
      </c>
      <c r="BL958" s="26" t="s">
        <v>192</v>
      </c>
      <c r="BM958" s="26" t="s">
        <v>1016</v>
      </c>
    </row>
    <row r="959" spans="2:65" s="1" customFormat="1" ht="27">
      <c r="B959" s="44"/>
      <c r="C959" s="66"/>
      <c r="D959" s="217" t="s">
        <v>194</v>
      </c>
      <c r="E959" s="66"/>
      <c r="F959" s="218" t="s">
        <v>1017</v>
      </c>
      <c r="G959" s="66"/>
      <c r="H959" s="66"/>
      <c r="I959" s="175"/>
      <c r="J959" s="66"/>
      <c r="K959" s="66"/>
      <c r="L959" s="64"/>
      <c r="M959" s="219"/>
      <c r="N959" s="45"/>
      <c r="O959" s="45"/>
      <c r="P959" s="45"/>
      <c r="Q959" s="45"/>
      <c r="R959" s="45"/>
      <c r="S959" s="45"/>
      <c r="T959" s="81"/>
      <c r="AT959" s="26" t="s">
        <v>194</v>
      </c>
      <c r="AU959" s="26" t="s">
        <v>89</v>
      </c>
    </row>
    <row r="960" spans="2:65" s="13" customFormat="1" ht="13.5">
      <c r="B960" s="231"/>
      <c r="C960" s="232"/>
      <c r="D960" s="233" t="s">
        <v>196</v>
      </c>
      <c r="E960" s="234" t="s">
        <v>35</v>
      </c>
      <c r="F960" s="235" t="s">
        <v>1018</v>
      </c>
      <c r="G960" s="232"/>
      <c r="H960" s="236">
        <v>31.7</v>
      </c>
      <c r="I960" s="237"/>
      <c r="J960" s="232"/>
      <c r="K960" s="232"/>
      <c r="L960" s="238"/>
      <c r="M960" s="239"/>
      <c r="N960" s="240"/>
      <c r="O960" s="240"/>
      <c r="P960" s="240"/>
      <c r="Q960" s="240"/>
      <c r="R960" s="240"/>
      <c r="S960" s="240"/>
      <c r="T960" s="241"/>
      <c r="AT960" s="242" t="s">
        <v>196</v>
      </c>
      <c r="AU960" s="242" t="s">
        <v>89</v>
      </c>
      <c r="AV960" s="13" t="s">
        <v>89</v>
      </c>
      <c r="AW960" s="13" t="s">
        <v>42</v>
      </c>
      <c r="AX960" s="13" t="s">
        <v>24</v>
      </c>
      <c r="AY960" s="242" t="s">
        <v>185</v>
      </c>
    </row>
    <row r="961" spans="2:65" s="1" customFormat="1" ht="44.25" customHeight="1">
      <c r="B961" s="44"/>
      <c r="C961" s="205" t="s">
        <v>1019</v>
      </c>
      <c r="D961" s="205" t="s">
        <v>187</v>
      </c>
      <c r="E961" s="206" t="s">
        <v>1020</v>
      </c>
      <c r="F961" s="207" t="s">
        <v>1021</v>
      </c>
      <c r="G961" s="208" t="s">
        <v>239</v>
      </c>
      <c r="H961" s="209">
        <v>52.170999999999999</v>
      </c>
      <c r="I961" s="210"/>
      <c r="J961" s="211">
        <f>ROUND(I961*H961,2)</f>
        <v>0</v>
      </c>
      <c r="K961" s="207" t="s">
        <v>191</v>
      </c>
      <c r="L961" s="64"/>
      <c r="M961" s="212" t="s">
        <v>35</v>
      </c>
      <c r="N961" s="213" t="s">
        <v>50</v>
      </c>
      <c r="O961" s="45"/>
      <c r="P961" s="214">
        <f>O961*H961</f>
        <v>0</v>
      </c>
      <c r="Q961" s="214">
        <v>0</v>
      </c>
      <c r="R961" s="214">
        <f>Q961*H961</f>
        <v>0</v>
      </c>
      <c r="S961" s="214">
        <v>5.5E-2</v>
      </c>
      <c r="T961" s="215">
        <f>S961*H961</f>
        <v>2.869405</v>
      </c>
      <c r="AR961" s="26" t="s">
        <v>192</v>
      </c>
      <c r="AT961" s="26" t="s">
        <v>187</v>
      </c>
      <c r="AU961" s="26" t="s">
        <v>89</v>
      </c>
      <c r="AY961" s="26" t="s">
        <v>185</v>
      </c>
      <c r="BE961" s="216">
        <f>IF(N961="základní",J961,0)</f>
        <v>0</v>
      </c>
      <c r="BF961" s="216">
        <f>IF(N961="snížená",J961,0)</f>
        <v>0</v>
      </c>
      <c r="BG961" s="216">
        <f>IF(N961="zákl. přenesená",J961,0)</f>
        <v>0</v>
      </c>
      <c r="BH961" s="216">
        <f>IF(N961="sníž. přenesená",J961,0)</f>
        <v>0</v>
      </c>
      <c r="BI961" s="216">
        <f>IF(N961="nulová",J961,0)</f>
        <v>0</v>
      </c>
      <c r="BJ961" s="26" t="s">
        <v>24</v>
      </c>
      <c r="BK961" s="216">
        <f>ROUND(I961*H961,2)</f>
        <v>0</v>
      </c>
      <c r="BL961" s="26" t="s">
        <v>192</v>
      </c>
      <c r="BM961" s="26" t="s">
        <v>1022</v>
      </c>
    </row>
    <row r="962" spans="2:65" s="12" customFormat="1" ht="13.5">
      <c r="B962" s="220"/>
      <c r="C962" s="221"/>
      <c r="D962" s="217" t="s">
        <v>196</v>
      </c>
      <c r="E962" s="222" t="s">
        <v>35</v>
      </c>
      <c r="F962" s="223" t="s">
        <v>362</v>
      </c>
      <c r="G962" s="221"/>
      <c r="H962" s="224" t="s">
        <v>35</v>
      </c>
      <c r="I962" s="225"/>
      <c r="J962" s="221"/>
      <c r="K962" s="221"/>
      <c r="L962" s="226"/>
      <c r="M962" s="227"/>
      <c r="N962" s="228"/>
      <c r="O962" s="228"/>
      <c r="P962" s="228"/>
      <c r="Q962" s="228"/>
      <c r="R962" s="228"/>
      <c r="S962" s="228"/>
      <c r="T962" s="229"/>
      <c r="AT962" s="230" t="s">
        <v>196</v>
      </c>
      <c r="AU962" s="230" t="s">
        <v>89</v>
      </c>
      <c r="AV962" s="12" t="s">
        <v>24</v>
      </c>
      <c r="AW962" s="12" t="s">
        <v>42</v>
      </c>
      <c r="AX962" s="12" t="s">
        <v>79</v>
      </c>
      <c r="AY962" s="230" t="s">
        <v>185</v>
      </c>
    </row>
    <row r="963" spans="2:65" s="13" customFormat="1" ht="13.5">
      <c r="B963" s="231"/>
      <c r="C963" s="232"/>
      <c r="D963" s="217" t="s">
        <v>196</v>
      </c>
      <c r="E963" s="243" t="s">
        <v>35</v>
      </c>
      <c r="F963" s="244" t="s">
        <v>1023</v>
      </c>
      <c r="G963" s="232"/>
      <c r="H963" s="245">
        <v>16.38</v>
      </c>
      <c r="I963" s="237"/>
      <c r="J963" s="232"/>
      <c r="K963" s="232"/>
      <c r="L963" s="238"/>
      <c r="M963" s="239"/>
      <c r="N963" s="240"/>
      <c r="O963" s="240"/>
      <c r="P963" s="240"/>
      <c r="Q963" s="240"/>
      <c r="R963" s="240"/>
      <c r="S963" s="240"/>
      <c r="T963" s="241"/>
      <c r="AT963" s="242" t="s">
        <v>196</v>
      </c>
      <c r="AU963" s="242" t="s">
        <v>89</v>
      </c>
      <c r="AV963" s="13" t="s">
        <v>89</v>
      </c>
      <c r="AW963" s="13" t="s">
        <v>42</v>
      </c>
      <c r="AX963" s="13" t="s">
        <v>79</v>
      </c>
      <c r="AY963" s="242" t="s">
        <v>185</v>
      </c>
    </row>
    <row r="964" spans="2:65" s="13" customFormat="1" ht="13.5">
      <c r="B964" s="231"/>
      <c r="C964" s="232"/>
      <c r="D964" s="217" t="s">
        <v>196</v>
      </c>
      <c r="E964" s="243" t="s">
        <v>35</v>
      </c>
      <c r="F964" s="244" t="s">
        <v>1024</v>
      </c>
      <c r="G964" s="232"/>
      <c r="H964" s="245">
        <v>1.05</v>
      </c>
      <c r="I964" s="237"/>
      <c r="J964" s="232"/>
      <c r="K964" s="232"/>
      <c r="L964" s="238"/>
      <c r="M964" s="239"/>
      <c r="N964" s="240"/>
      <c r="O964" s="240"/>
      <c r="P964" s="240"/>
      <c r="Q964" s="240"/>
      <c r="R964" s="240"/>
      <c r="S964" s="240"/>
      <c r="T964" s="241"/>
      <c r="AT964" s="242" t="s">
        <v>196</v>
      </c>
      <c r="AU964" s="242" t="s">
        <v>89</v>
      </c>
      <c r="AV964" s="13" t="s">
        <v>89</v>
      </c>
      <c r="AW964" s="13" t="s">
        <v>42</v>
      </c>
      <c r="AX964" s="13" t="s">
        <v>79</v>
      </c>
      <c r="AY964" s="242" t="s">
        <v>185</v>
      </c>
    </row>
    <row r="965" spans="2:65" s="13" customFormat="1" ht="13.5">
      <c r="B965" s="231"/>
      <c r="C965" s="232"/>
      <c r="D965" s="217" t="s">
        <v>196</v>
      </c>
      <c r="E965" s="243" t="s">
        <v>35</v>
      </c>
      <c r="F965" s="244" t="s">
        <v>1025</v>
      </c>
      <c r="G965" s="232"/>
      <c r="H965" s="245">
        <v>1.1759999999999999</v>
      </c>
      <c r="I965" s="237"/>
      <c r="J965" s="232"/>
      <c r="K965" s="232"/>
      <c r="L965" s="238"/>
      <c r="M965" s="239"/>
      <c r="N965" s="240"/>
      <c r="O965" s="240"/>
      <c r="P965" s="240"/>
      <c r="Q965" s="240"/>
      <c r="R965" s="240"/>
      <c r="S965" s="240"/>
      <c r="T965" s="241"/>
      <c r="AT965" s="242" t="s">
        <v>196</v>
      </c>
      <c r="AU965" s="242" t="s">
        <v>89</v>
      </c>
      <c r="AV965" s="13" t="s">
        <v>89</v>
      </c>
      <c r="AW965" s="13" t="s">
        <v>42</v>
      </c>
      <c r="AX965" s="13" t="s">
        <v>79</v>
      </c>
      <c r="AY965" s="242" t="s">
        <v>185</v>
      </c>
    </row>
    <row r="966" spans="2:65" s="13" customFormat="1" ht="13.5">
      <c r="B966" s="231"/>
      <c r="C966" s="232"/>
      <c r="D966" s="217" t="s">
        <v>196</v>
      </c>
      <c r="E966" s="243" t="s">
        <v>35</v>
      </c>
      <c r="F966" s="244" t="s">
        <v>1026</v>
      </c>
      <c r="G966" s="232"/>
      <c r="H966" s="245">
        <v>2.9049999999999998</v>
      </c>
      <c r="I966" s="237"/>
      <c r="J966" s="232"/>
      <c r="K966" s="232"/>
      <c r="L966" s="238"/>
      <c r="M966" s="239"/>
      <c r="N966" s="240"/>
      <c r="O966" s="240"/>
      <c r="P966" s="240"/>
      <c r="Q966" s="240"/>
      <c r="R966" s="240"/>
      <c r="S966" s="240"/>
      <c r="T966" s="241"/>
      <c r="AT966" s="242" t="s">
        <v>196</v>
      </c>
      <c r="AU966" s="242" t="s">
        <v>89</v>
      </c>
      <c r="AV966" s="13" t="s">
        <v>89</v>
      </c>
      <c r="AW966" s="13" t="s">
        <v>42</v>
      </c>
      <c r="AX966" s="13" t="s">
        <v>79</v>
      </c>
      <c r="AY966" s="242" t="s">
        <v>185</v>
      </c>
    </row>
    <row r="967" spans="2:65" s="15" customFormat="1" ht="13.5">
      <c r="B967" s="270"/>
      <c r="C967" s="271"/>
      <c r="D967" s="217" t="s">
        <v>196</v>
      </c>
      <c r="E967" s="272" t="s">
        <v>35</v>
      </c>
      <c r="F967" s="273" t="s">
        <v>295</v>
      </c>
      <c r="G967" s="271"/>
      <c r="H967" s="274">
        <v>21.510999999999999</v>
      </c>
      <c r="I967" s="275"/>
      <c r="J967" s="271"/>
      <c r="K967" s="271"/>
      <c r="L967" s="276"/>
      <c r="M967" s="277"/>
      <c r="N967" s="278"/>
      <c r="O967" s="278"/>
      <c r="P967" s="278"/>
      <c r="Q967" s="278"/>
      <c r="R967" s="278"/>
      <c r="S967" s="278"/>
      <c r="T967" s="279"/>
      <c r="AT967" s="280" t="s">
        <v>196</v>
      </c>
      <c r="AU967" s="280" t="s">
        <v>89</v>
      </c>
      <c r="AV967" s="15" t="s">
        <v>105</v>
      </c>
      <c r="AW967" s="15" t="s">
        <v>42</v>
      </c>
      <c r="AX967" s="15" t="s">
        <v>79</v>
      </c>
      <c r="AY967" s="280" t="s">
        <v>185</v>
      </c>
    </row>
    <row r="968" spans="2:65" s="12" customFormat="1" ht="13.5">
      <c r="B968" s="220"/>
      <c r="C968" s="221"/>
      <c r="D968" s="217" t="s">
        <v>196</v>
      </c>
      <c r="E968" s="222" t="s">
        <v>35</v>
      </c>
      <c r="F968" s="223" t="s">
        <v>285</v>
      </c>
      <c r="G968" s="221"/>
      <c r="H968" s="224" t="s">
        <v>35</v>
      </c>
      <c r="I968" s="225"/>
      <c r="J968" s="221"/>
      <c r="K968" s="221"/>
      <c r="L968" s="226"/>
      <c r="M968" s="227"/>
      <c r="N968" s="228"/>
      <c r="O968" s="228"/>
      <c r="P968" s="228"/>
      <c r="Q968" s="228"/>
      <c r="R968" s="228"/>
      <c r="S968" s="228"/>
      <c r="T968" s="229"/>
      <c r="AT968" s="230" t="s">
        <v>196</v>
      </c>
      <c r="AU968" s="230" t="s">
        <v>89</v>
      </c>
      <c r="AV968" s="12" t="s">
        <v>24</v>
      </c>
      <c r="AW968" s="12" t="s">
        <v>42</v>
      </c>
      <c r="AX968" s="12" t="s">
        <v>79</v>
      </c>
      <c r="AY968" s="230" t="s">
        <v>185</v>
      </c>
    </row>
    <row r="969" spans="2:65" s="13" customFormat="1" ht="13.5">
      <c r="B969" s="231"/>
      <c r="C969" s="232"/>
      <c r="D969" s="217" t="s">
        <v>196</v>
      </c>
      <c r="E969" s="243" t="s">
        <v>35</v>
      </c>
      <c r="F969" s="244" t="s">
        <v>1027</v>
      </c>
      <c r="G969" s="232"/>
      <c r="H969" s="245">
        <v>5.46</v>
      </c>
      <c r="I969" s="237"/>
      <c r="J969" s="232"/>
      <c r="K969" s="232"/>
      <c r="L969" s="238"/>
      <c r="M969" s="239"/>
      <c r="N969" s="240"/>
      <c r="O969" s="240"/>
      <c r="P969" s="240"/>
      <c r="Q969" s="240"/>
      <c r="R969" s="240"/>
      <c r="S969" s="240"/>
      <c r="T969" s="241"/>
      <c r="AT969" s="242" t="s">
        <v>196</v>
      </c>
      <c r="AU969" s="242" t="s">
        <v>89</v>
      </c>
      <c r="AV969" s="13" t="s">
        <v>89</v>
      </c>
      <c r="AW969" s="13" t="s">
        <v>42</v>
      </c>
      <c r="AX969" s="13" t="s">
        <v>79</v>
      </c>
      <c r="AY969" s="242" t="s">
        <v>185</v>
      </c>
    </row>
    <row r="970" spans="2:65" s="13" customFormat="1" ht="13.5">
      <c r="B970" s="231"/>
      <c r="C970" s="232"/>
      <c r="D970" s="217" t="s">
        <v>196</v>
      </c>
      <c r="E970" s="243" t="s">
        <v>35</v>
      </c>
      <c r="F970" s="244" t="s">
        <v>1028</v>
      </c>
      <c r="G970" s="232"/>
      <c r="H970" s="245">
        <v>25.2</v>
      </c>
      <c r="I970" s="237"/>
      <c r="J970" s="232"/>
      <c r="K970" s="232"/>
      <c r="L970" s="238"/>
      <c r="M970" s="239"/>
      <c r="N970" s="240"/>
      <c r="O970" s="240"/>
      <c r="P970" s="240"/>
      <c r="Q970" s="240"/>
      <c r="R970" s="240"/>
      <c r="S970" s="240"/>
      <c r="T970" s="241"/>
      <c r="AT970" s="242" t="s">
        <v>196</v>
      </c>
      <c r="AU970" s="242" t="s">
        <v>89</v>
      </c>
      <c r="AV970" s="13" t="s">
        <v>89</v>
      </c>
      <c r="AW970" s="13" t="s">
        <v>42</v>
      </c>
      <c r="AX970" s="13" t="s">
        <v>79</v>
      </c>
      <c r="AY970" s="242" t="s">
        <v>185</v>
      </c>
    </row>
    <row r="971" spans="2:65" s="15" customFormat="1" ht="13.5">
      <c r="B971" s="270"/>
      <c r="C971" s="271"/>
      <c r="D971" s="217" t="s">
        <v>196</v>
      </c>
      <c r="E971" s="272" t="s">
        <v>35</v>
      </c>
      <c r="F971" s="273" t="s">
        <v>295</v>
      </c>
      <c r="G971" s="271"/>
      <c r="H971" s="274">
        <v>30.66</v>
      </c>
      <c r="I971" s="275"/>
      <c r="J971" s="271"/>
      <c r="K971" s="271"/>
      <c r="L971" s="276"/>
      <c r="M971" s="277"/>
      <c r="N971" s="278"/>
      <c r="O971" s="278"/>
      <c r="P971" s="278"/>
      <c r="Q971" s="278"/>
      <c r="R971" s="278"/>
      <c r="S971" s="278"/>
      <c r="T971" s="279"/>
      <c r="AT971" s="280" t="s">
        <v>196</v>
      </c>
      <c r="AU971" s="280" t="s">
        <v>89</v>
      </c>
      <c r="AV971" s="15" t="s">
        <v>105</v>
      </c>
      <c r="AW971" s="15" t="s">
        <v>42</v>
      </c>
      <c r="AX971" s="15" t="s">
        <v>79</v>
      </c>
      <c r="AY971" s="280" t="s">
        <v>185</v>
      </c>
    </row>
    <row r="972" spans="2:65" s="14" customFormat="1" ht="13.5">
      <c r="B972" s="246"/>
      <c r="C972" s="247"/>
      <c r="D972" s="233" t="s">
        <v>196</v>
      </c>
      <c r="E972" s="248" t="s">
        <v>35</v>
      </c>
      <c r="F972" s="249" t="s">
        <v>208</v>
      </c>
      <c r="G972" s="247"/>
      <c r="H972" s="250">
        <v>52.170999999999999</v>
      </c>
      <c r="I972" s="251"/>
      <c r="J972" s="247"/>
      <c r="K972" s="247"/>
      <c r="L972" s="252"/>
      <c r="M972" s="253"/>
      <c r="N972" s="254"/>
      <c r="O972" s="254"/>
      <c r="P972" s="254"/>
      <c r="Q972" s="254"/>
      <c r="R972" s="254"/>
      <c r="S972" s="254"/>
      <c r="T972" s="255"/>
      <c r="AT972" s="256" t="s">
        <v>196</v>
      </c>
      <c r="AU972" s="256" t="s">
        <v>89</v>
      </c>
      <c r="AV972" s="14" t="s">
        <v>192</v>
      </c>
      <c r="AW972" s="14" t="s">
        <v>42</v>
      </c>
      <c r="AX972" s="14" t="s">
        <v>24</v>
      </c>
      <c r="AY972" s="256" t="s">
        <v>185</v>
      </c>
    </row>
    <row r="973" spans="2:65" s="1" customFormat="1" ht="31.5" customHeight="1">
      <c r="B973" s="44"/>
      <c r="C973" s="205" t="s">
        <v>1029</v>
      </c>
      <c r="D973" s="205" t="s">
        <v>187</v>
      </c>
      <c r="E973" s="206" t="s">
        <v>1030</v>
      </c>
      <c r="F973" s="207" t="s">
        <v>1031</v>
      </c>
      <c r="G973" s="208" t="s">
        <v>239</v>
      </c>
      <c r="H973" s="209">
        <v>40.950000000000003</v>
      </c>
      <c r="I973" s="210"/>
      <c r="J973" s="211">
        <f>ROUND(I973*H973,2)</f>
        <v>0</v>
      </c>
      <c r="K973" s="207" t="s">
        <v>191</v>
      </c>
      <c r="L973" s="64"/>
      <c r="M973" s="212" t="s">
        <v>35</v>
      </c>
      <c r="N973" s="213" t="s">
        <v>50</v>
      </c>
      <c r="O973" s="45"/>
      <c r="P973" s="214">
        <f>O973*H973</f>
        <v>0</v>
      </c>
      <c r="Q973" s="214">
        <v>0</v>
      </c>
      <c r="R973" s="214">
        <f>Q973*H973</f>
        <v>0</v>
      </c>
      <c r="S973" s="214">
        <v>3.4000000000000002E-2</v>
      </c>
      <c r="T973" s="215">
        <f>S973*H973</f>
        <v>1.3923000000000001</v>
      </c>
      <c r="AR973" s="26" t="s">
        <v>192</v>
      </c>
      <c r="AT973" s="26" t="s">
        <v>187</v>
      </c>
      <c r="AU973" s="26" t="s">
        <v>89</v>
      </c>
      <c r="AY973" s="26" t="s">
        <v>185</v>
      </c>
      <c r="BE973" s="216">
        <f>IF(N973="základní",J973,0)</f>
        <v>0</v>
      </c>
      <c r="BF973" s="216">
        <f>IF(N973="snížená",J973,0)</f>
        <v>0</v>
      </c>
      <c r="BG973" s="216">
        <f>IF(N973="zákl. přenesená",J973,0)</f>
        <v>0</v>
      </c>
      <c r="BH973" s="216">
        <f>IF(N973="sníž. přenesená",J973,0)</f>
        <v>0</v>
      </c>
      <c r="BI973" s="216">
        <f>IF(N973="nulová",J973,0)</f>
        <v>0</v>
      </c>
      <c r="BJ973" s="26" t="s">
        <v>24</v>
      </c>
      <c r="BK973" s="216">
        <f>ROUND(I973*H973,2)</f>
        <v>0</v>
      </c>
      <c r="BL973" s="26" t="s">
        <v>192</v>
      </c>
      <c r="BM973" s="26" t="s">
        <v>1032</v>
      </c>
    </row>
    <row r="974" spans="2:65" s="1" customFormat="1" ht="27">
      <c r="B974" s="44"/>
      <c r="C974" s="66"/>
      <c r="D974" s="217" t="s">
        <v>194</v>
      </c>
      <c r="E974" s="66"/>
      <c r="F974" s="218" t="s">
        <v>1033</v>
      </c>
      <c r="G974" s="66"/>
      <c r="H974" s="66"/>
      <c r="I974" s="175"/>
      <c r="J974" s="66"/>
      <c r="K974" s="66"/>
      <c r="L974" s="64"/>
      <c r="M974" s="219"/>
      <c r="N974" s="45"/>
      <c r="O974" s="45"/>
      <c r="P974" s="45"/>
      <c r="Q974" s="45"/>
      <c r="R974" s="45"/>
      <c r="S974" s="45"/>
      <c r="T974" s="81"/>
      <c r="AT974" s="26" t="s">
        <v>194</v>
      </c>
      <c r="AU974" s="26" t="s">
        <v>89</v>
      </c>
    </row>
    <row r="975" spans="2:65" s="12" customFormat="1" ht="13.5">
      <c r="B975" s="220"/>
      <c r="C975" s="221"/>
      <c r="D975" s="217" t="s">
        <v>196</v>
      </c>
      <c r="E975" s="222" t="s">
        <v>35</v>
      </c>
      <c r="F975" s="223" t="s">
        <v>305</v>
      </c>
      <c r="G975" s="221"/>
      <c r="H975" s="224" t="s">
        <v>35</v>
      </c>
      <c r="I975" s="225"/>
      <c r="J975" s="221"/>
      <c r="K975" s="221"/>
      <c r="L975" s="226"/>
      <c r="M975" s="227"/>
      <c r="N975" s="228"/>
      <c r="O975" s="228"/>
      <c r="P975" s="228"/>
      <c r="Q975" s="228"/>
      <c r="R975" s="228"/>
      <c r="S975" s="228"/>
      <c r="T975" s="229"/>
      <c r="AT975" s="230" t="s">
        <v>196</v>
      </c>
      <c r="AU975" s="230" t="s">
        <v>89</v>
      </c>
      <c r="AV975" s="12" t="s">
        <v>24</v>
      </c>
      <c r="AW975" s="12" t="s">
        <v>42</v>
      </c>
      <c r="AX975" s="12" t="s">
        <v>79</v>
      </c>
      <c r="AY975" s="230" t="s">
        <v>185</v>
      </c>
    </row>
    <row r="976" spans="2:65" s="13" customFormat="1" ht="13.5">
      <c r="B976" s="231"/>
      <c r="C976" s="232"/>
      <c r="D976" s="217" t="s">
        <v>196</v>
      </c>
      <c r="E976" s="243" t="s">
        <v>35</v>
      </c>
      <c r="F976" s="244" t="s">
        <v>1034</v>
      </c>
      <c r="G976" s="232"/>
      <c r="H976" s="245">
        <v>13.5</v>
      </c>
      <c r="I976" s="237"/>
      <c r="J976" s="232"/>
      <c r="K976" s="232"/>
      <c r="L976" s="238"/>
      <c r="M976" s="239"/>
      <c r="N976" s="240"/>
      <c r="O976" s="240"/>
      <c r="P976" s="240"/>
      <c r="Q976" s="240"/>
      <c r="R976" s="240"/>
      <c r="S976" s="240"/>
      <c r="T976" s="241"/>
      <c r="AT976" s="242" t="s">
        <v>196</v>
      </c>
      <c r="AU976" s="242" t="s">
        <v>89</v>
      </c>
      <c r="AV976" s="13" t="s">
        <v>89</v>
      </c>
      <c r="AW976" s="13" t="s">
        <v>42</v>
      </c>
      <c r="AX976" s="13" t="s">
        <v>79</v>
      </c>
      <c r="AY976" s="242" t="s">
        <v>185</v>
      </c>
    </row>
    <row r="977" spans="2:65" s="13" customFormat="1" ht="13.5">
      <c r="B977" s="231"/>
      <c r="C977" s="232"/>
      <c r="D977" s="217" t="s">
        <v>196</v>
      </c>
      <c r="E977" s="243" t="s">
        <v>35</v>
      </c>
      <c r="F977" s="244" t="s">
        <v>1035</v>
      </c>
      <c r="G977" s="232"/>
      <c r="H977" s="245">
        <v>2.25</v>
      </c>
      <c r="I977" s="237"/>
      <c r="J977" s="232"/>
      <c r="K977" s="232"/>
      <c r="L977" s="238"/>
      <c r="M977" s="239"/>
      <c r="N977" s="240"/>
      <c r="O977" s="240"/>
      <c r="P977" s="240"/>
      <c r="Q977" s="240"/>
      <c r="R977" s="240"/>
      <c r="S977" s="240"/>
      <c r="T977" s="241"/>
      <c r="AT977" s="242" t="s">
        <v>196</v>
      </c>
      <c r="AU977" s="242" t="s">
        <v>89</v>
      </c>
      <c r="AV977" s="13" t="s">
        <v>89</v>
      </c>
      <c r="AW977" s="13" t="s">
        <v>42</v>
      </c>
      <c r="AX977" s="13" t="s">
        <v>79</v>
      </c>
      <c r="AY977" s="242" t="s">
        <v>185</v>
      </c>
    </row>
    <row r="978" spans="2:65" s="15" customFormat="1" ht="13.5">
      <c r="B978" s="270"/>
      <c r="C978" s="271"/>
      <c r="D978" s="217" t="s">
        <v>196</v>
      </c>
      <c r="E978" s="272" t="s">
        <v>35</v>
      </c>
      <c r="F978" s="273" t="s">
        <v>295</v>
      </c>
      <c r="G978" s="271"/>
      <c r="H978" s="274">
        <v>15.75</v>
      </c>
      <c r="I978" s="275"/>
      <c r="J978" s="271"/>
      <c r="K978" s="271"/>
      <c r="L978" s="276"/>
      <c r="M978" s="277"/>
      <c r="N978" s="278"/>
      <c r="O978" s="278"/>
      <c r="P978" s="278"/>
      <c r="Q978" s="278"/>
      <c r="R978" s="278"/>
      <c r="S978" s="278"/>
      <c r="T978" s="279"/>
      <c r="AT978" s="280" t="s">
        <v>196</v>
      </c>
      <c r="AU978" s="280" t="s">
        <v>89</v>
      </c>
      <c r="AV978" s="15" t="s">
        <v>105</v>
      </c>
      <c r="AW978" s="15" t="s">
        <v>42</v>
      </c>
      <c r="AX978" s="15" t="s">
        <v>79</v>
      </c>
      <c r="AY978" s="280" t="s">
        <v>185</v>
      </c>
    </row>
    <row r="979" spans="2:65" s="12" customFormat="1" ht="13.5">
      <c r="B979" s="220"/>
      <c r="C979" s="221"/>
      <c r="D979" s="217" t="s">
        <v>196</v>
      </c>
      <c r="E979" s="222" t="s">
        <v>35</v>
      </c>
      <c r="F979" s="223" t="s">
        <v>314</v>
      </c>
      <c r="G979" s="221"/>
      <c r="H979" s="224" t="s">
        <v>35</v>
      </c>
      <c r="I979" s="225"/>
      <c r="J979" s="221"/>
      <c r="K979" s="221"/>
      <c r="L979" s="226"/>
      <c r="M979" s="227"/>
      <c r="N979" s="228"/>
      <c r="O979" s="228"/>
      <c r="P979" s="228"/>
      <c r="Q979" s="228"/>
      <c r="R979" s="228"/>
      <c r="S979" s="228"/>
      <c r="T979" s="229"/>
      <c r="AT979" s="230" t="s">
        <v>196</v>
      </c>
      <c r="AU979" s="230" t="s">
        <v>89</v>
      </c>
      <c r="AV979" s="12" t="s">
        <v>24</v>
      </c>
      <c r="AW979" s="12" t="s">
        <v>42</v>
      </c>
      <c r="AX979" s="12" t="s">
        <v>79</v>
      </c>
      <c r="AY979" s="230" t="s">
        <v>185</v>
      </c>
    </row>
    <row r="980" spans="2:65" s="13" customFormat="1" ht="13.5">
      <c r="B980" s="231"/>
      <c r="C980" s="232"/>
      <c r="D980" s="217" t="s">
        <v>196</v>
      </c>
      <c r="E980" s="243" t="s">
        <v>35</v>
      </c>
      <c r="F980" s="244" t="s">
        <v>1036</v>
      </c>
      <c r="G980" s="232"/>
      <c r="H980" s="245">
        <v>25.2</v>
      </c>
      <c r="I980" s="237"/>
      <c r="J980" s="232"/>
      <c r="K980" s="232"/>
      <c r="L980" s="238"/>
      <c r="M980" s="239"/>
      <c r="N980" s="240"/>
      <c r="O980" s="240"/>
      <c r="P980" s="240"/>
      <c r="Q980" s="240"/>
      <c r="R980" s="240"/>
      <c r="S980" s="240"/>
      <c r="T980" s="241"/>
      <c r="AT980" s="242" t="s">
        <v>196</v>
      </c>
      <c r="AU980" s="242" t="s">
        <v>89</v>
      </c>
      <c r="AV980" s="13" t="s">
        <v>89</v>
      </c>
      <c r="AW980" s="13" t="s">
        <v>42</v>
      </c>
      <c r="AX980" s="13" t="s">
        <v>79</v>
      </c>
      <c r="AY980" s="242" t="s">
        <v>185</v>
      </c>
    </row>
    <row r="981" spans="2:65" s="15" customFormat="1" ht="13.5">
      <c r="B981" s="270"/>
      <c r="C981" s="271"/>
      <c r="D981" s="217" t="s">
        <v>196</v>
      </c>
      <c r="E981" s="272" t="s">
        <v>35</v>
      </c>
      <c r="F981" s="273" t="s">
        <v>295</v>
      </c>
      <c r="G981" s="271"/>
      <c r="H981" s="274">
        <v>25.2</v>
      </c>
      <c r="I981" s="275"/>
      <c r="J981" s="271"/>
      <c r="K981" s="271"/>
      <c r="L981" s="276"/>
      <c r="M981" s="277"/>
      <c r="N981" s="278"/>
      <c r="O981" s="278"/>
      <c r="P981" s="278"/>
      <c r="Q981" s="278"/>
      <c r="R981" s="278"/>
      <c r="S981" s="278"/>
      <c r="T981" s="279"/>
      <c r="AT981" s="280" t="s">
        <v>196</v>
      </c>
      <c r="AU981" s="280" t="s">
        <v>89</v>
      </c>
      <c r="AV981" s="15" t="s">
        <v>105</v>
      </c>
      <c r="AW981" s="15" t="s">
        <v>42</v>
      </c>
      <c r="AX981" s="15" t="s">
        <v>79</v>
      </c>
      <c r="AY981" s="280" t="s">
        <v>185</v>
      </c>
    </row>
    <row r="982" spans="2:65" s="14" customFormat="1" ht="13.5">
      <c r="B982" s="246"/>
      <c r="C982" s="247"/>
      <c r="D982" s="233" t="s">
        <v>196</v>
      </c>
      <c r="E982" s="248" t="s">
        <v>35</v>
      </c>
      <c r="F982" s="249" t="s">
        <v>208</v>
      </c>
      <c r="G982" s="247"/>
      <c r="H982" s="250">
        <v>40.950000000000003</v>
      </c>
      <c r="I982" s="251"/>
      <c r="J982" s="247"/>
      <c r="K982" s="247"/>
      <c r="L982" s="252"/>
      <c r="M982" s="253"/>
      <c r="N982" s="254"/>
      <c r="O982" s="254"/>
      <c r="P982" s="254"/>
      <c r="Q982" s="254"/>
      <c r="R982" s="254"/>
      <c r="S982" s="254"/>
      <c r="T982" s="255"/>
      <c r="AT982" s="256" t="s">
        <v>196</v>
      </c>
      <c r="AU982" s="256" t="s">
        <v>89</v>
      </c>
      <c r="AV982" s="14" t="s">
        <v>192</v>
      </c>
      <c r="AW982" s="14" t="s">
        <v>42</v>
      </c>
      <c r="AX982" s="14" t="s">
        <v>24</v>
      </c>
      <c r="AY982" s="256" t="s">
        <v>185</v>
      </c>
    </row>
    <row r="983" spans="2:65" s="1" customFormat="1" ht="31.5" customHeight="1">
      <c r="B983" s="44"/>
      <c r="C983" s="205" t="s">
        <v>1037</v>
      </c>
      <c r="D983" s="205" t="s">
        <v>187</v>
      </c>
      <c r="E983" s="206" t="s">
        <v>1038</v>
      </c>
      <c r="F983" s="207" t="s">
        <v>1039</v>
      </c>
      <c r="G983" s="208" t="s">
        <v>239</v>
      </c>
      <c r="H983" s="209">
        <v>31.914000000000001</v>
      </c>
      <c r="I983" s="210"/>
      <c r="J983" s="211">
        <f>ROUND(I983*H983,2)</f>
        <v>0</v>
      </c>
      <c r="K983" s="207" t="s">
        <v>191</v>
      </c>
      <c r="L983" s="64"/>
      <c r="M983" s="212" t="s">
        <v>35</v>
      </c>
      <c r="N983" s="213" t="s">
        <v>50</v>
      </c>
      <c r="O983" s="45"/>
      <c r="P983" s="214">
        <f>O983*H983</f>
        <v>0</v>
      </c>
      <c r="Q983" s="214">
        <v>0</v>
      </c>
      <c r="R983" s="214">
        <f>Q983*H983</f>
        <v>0</v>
      </c>
      <c r="S983" s="214">
        <v>7.5999999999999998E-2</v>
      </c>
      <c r="T983" s="215">
        <f>S983*H983</f>
        <v>2.4254639999999998</v>
      </c>
      <c r="AR983" s="26" t="s">
        <v>192</v>
      </c>
      <c r="AT983" s="26" t="s">
        <v>187</v>
      </c>
      <c r="AU983" s="26" t="s">
        <v>89</v>
      </c>
      <c r="AY983" s="26" t="s">
        <v>185</v>
      </c>
      <c r="BE983" s="216">
        <f>IF(N983="základní",J983,0)</f>
        <v>0</v>
      </c>
      <c r="BF983" s="216">
        <f>IF(N983="snížená",J983,0)</f>
        <v>0</v>
      </c>
      <c r="BG983" s="216">
        <f>IF(N983="zákl. přenesená",J983,0)</f>
        <v>0</v>
      </c>
      <c r="BH983" s="216">
        <f>IF(N983="sníž. přenesená",J983,0)</f>
        <v>0</v>
      </c>
      <c r="BI983" s="216">
        <f>IF(N983="nulová",J983,0)</f>
        <v>0</v>
      </c>
      <c r="BJ983" s="26" t="s">
        <v>24</v>
      </c>
      <c r="BK983" s="216">
        <f>ROUND(I983*H983,2)</f>
        <v>0</v>
      </c>
      <c r="BL983" s="26" t="s">
        <v>192</v>
      </c>
      <c r="BM983" s="26" t="s">
        <v>1040</v>
      </c>
    </row>
    <row r="984" spans="2:65" s="1" customFormat="1" ht="40.5">
      <c r="B984" s="44"/>
      <c r="C984" s="66"/>
      <c r="D984" s="217" t="s">
        <v>194</v>
      </c>
      <c r="E984" s="66"/>
      <c r="F984" s="218" t="s">
        <v>1041</v>
      </c>
      <c r="G984" s="66"/>
      <c r="H984" s="66"/>
      <c r="I984" s="175"/>
      <c r="J984" s="66"/>
      <c r="K984" s="66"/>
      <c r="L984" s="64"/>
      <c r="M984" s="219"/>
      <c r="N984" s="45"/>
      <c r="O984" s="45"/>
      <c r="P984" s="45"/>
      <c r="Q984" s="45"/>
      <c r="R984" s="45"/>
      <c r="S984" s="45"/>
      <c r="T984" s="81"/>
      <c r="AT984" s="26" t="s">
        <v>194</v>
      </c>
      <c r="AU984" s="26" t="s">
        <v>89</v>
      </c>
    </row>
    <row r="985" spans="2:65" s="12" customFormat="1" ht="13.5">
      <c r="B985" s="220"/>
      <c r="C985" s="221"/>
      <c r="D985" s="217" t="s">
        <v>196</v>
      </c>
      <c r="E985" s="222" t="s">
        <v>35</v>
      </c>
      <c r="F985" s="223" t="s">
        <v>362</v>
      </c>
      <c r="G985" s="221"/>
      <c r="H985" s="224" t="s">
        <v>35</v>
      </c>
      <c r="I985" s="225"/>
      <c r="J985" s="221"/>
      <c r="K985" s="221"/>
      <c r="L985" s="226"/>
      <c r="M985" s="227"/>
      <c r="N985" s="228"/>
      <c r="O985" s="228"/>
      <c r="P985" s="228"/>
      <c r="Q985" s="228"/>
      <c r="R985" s="228"/>
      <c r="S985" s="228"/>
      <c r="T985" s="229"/>
      <c r="AT985" s="230" t="s">
        <v>196</v>
      </c>
      <c r="AU985" s="230" t="s">
        <v>89</v>
      </c>
      <c r="AV985" s="12" t="s">
        <v>24</v>
      </c>
      <c r="AW985" s="12" t="s">
        <v>42</v>
      </c>
      <c r="AX985" s="12" t="s">
        <v>79</v>
      </c>
      <c r="AY985" s="230" t="s">
        <v>185</v>
      </c>
    </row>
    <row r="986" spans="2:65" s="13" customFormat="1" ht="13.5">
      <c r="B986" s="231"/>
      <c r="C986" s="232"/>
      <c r="D986" s="217" t="s">
        <v>196</v>
      </c>
      <c r="E986" s="243" t="s">
        <v>35</v>
      </c>
      <c r="F986" s="244" t="s">
        <v>1042</v>
      </c>
      <c r="G986" s="232"/>
      <c r="H986" s="245">
        <v>12.608000000000001</v>
      </c>
      <c r="I986" s="237"/>
      <c r="J986" s="232"/>
      <c r="K986" s="232"/>
      <c r="L986" s="238"/>
      <c r="M986" s="239"/>
      <c r="N986" s="240"/>
      <c r="O986" s="240"/>
      <c r="P986" s="240"/>
      <c r="Q986" s="240"/>
      <c r="R986" s="240"/>
      <c r="S986" s="240"/>
      <c r="T986" s="241"/>
      <c r="AT986" s="242" t="s">
        <v>196</v>
      </c>
      <c r="AU986" s="242" t="s">
        <v>89</v>
      </c>
      <c r="AV986" s="13" t="s">
        <v>89</v>
      </c>
      <c r="AW986" s="13" t="s">
        <v>42</v>
      </c>
      <c r="AX986" s="13" t="s">
        <v>79</v>
      </c>
      <c r="AY986" s="242" t="s">
        <v>185</v>
      </c>
    </row>
    <row r="987" spans="2:65" s="13" customFormat="1" ht="13.5">
      <c r="B987" s="231"/>
      <c r="C987" s="232"/>
      <c r="D987" s="217" t="s">
        <v>196</v>
      </c>
      <c r="E987" s="243" t="s">
        <v>35</v>
      </c>
      <c r="F987" s="244" t="s">
        <v>1043</v>
      </c>
      <c r="G987" s="232"/>
      <c r="H987" s="245">
        <v>7.0919999999999996</v>
      </c>
      <c r="I987" s="237"/>
      <c r="J987" s="232"/>
      <c r="K987" s="232"/>
      <c r="L987" s="238"/>
      <c r="M987" s="239"/>
      <c r="N987" s="240"/>
      <c r="O987" s="240"/>
      <c r="P987" s="240"/>
      <c r="Q987" s="240"/>
      <c r="R987" s="240"/>
      <c r="S987" s="240"/>
      <c r="T987" s="241"/>
      <c r="AT987" s="242" t="s">
        <v>196</v>
      </c>
      <c r="AU987" s="242" t="s">
        <v>89</v>
      </c>
      <c r="AV987" s="13" t="s">
        <v>89</v>
      </c>
      <c r="AW987" s="13" t="s">
        <v>42</v>
      </c>
      <c r="AX987" s="13" t="s">
        <v>79</v>
      </c>
      <c r="AY987" s="242" t="s">
        <v>185</v>
      </c>
    </row>
    <row r="988" spans="2:65" s="15" customFormat="1" ht="13.5">
      <c r="B988" s="270"/>
      <c r="C988" s="271"/>
      <c r="D988" s="217" t="s">
        <v>196</v>
      </c>
      <c r="E988" s="272" t="s">
        <v>35</v>
      </c>
      <c r="F988" s="273" t="s">
        <v>295</v>
      </c>
      <c r="G988" s="271"/>
      <c r="H988" s="274">
        <v>19.7</v>
      </c>
      <c r="I988" s="275"/>
      <c r="J988" s="271"/>
      <c r="K988" s="271"/>
      <c r="L988" s="276"/>
      <c r="M988" s="277"/>
      <c r="N988" s="278"/>
      <c r="O988" s="278"/>
      <c r="P988" s="278"/>
      <c r="Q988" s="278"/>
      <c r="R988" s="278"/>
      <c r="S988" s="278"/>
      <c r="T988" s="279"/>
      <c r="AT988" s="280" t="s">
        <v>196</v>
      </c>
      <c r="AU988" s="280" t="s">
        <v>89</v>
      </c>
      <c r="AV988" s="15" t="s">
        <v>105</v>
      </c>
      <c r="AW988" s="15" t="s">
        <v>42</v>
      </c>
      <c r="AX988" s="15" t="s">
        <v>79</v>
      </c>
      <c r="AY988" s="280" t="s">
        <v>185</v>
      </c>
    </row>
    <row r="989" spans="2:65" s="12" customFormat="1" ht="13.5">
      <c r="B989" s="220"/>
      <c r="C989" s="221"/>
      <c r="D989" s="217" t="s">
        <v>196</v>
      </c>
      <c r="E989" s="222" t="s">
        <v>35</v>
      </c>
      <c r="F989" s="223" t="s">
        <v>285</v>
      </c>
      <c r="G989" s="221"/>
      <c r="H989" s="224" t="s">
        <v>35</v>
      </c>
      <c r="I989" s="225"/>
      <c r="J989" s="221"/>
      <c r="K989" s="221"/>
      <c r="L989" s="226"/>
      <c r="M989" s="227"/>
      <c r="N989" s="228"/>
      <c r="O989" s="228"/>
      <c r="P989" s="228"/>
      <c r="Q989" s="228"/>
      <c r="R989" s="228"/>
      <c r="S989" s="228"/>
      <c r="T989" s="229"/>
      <c r="AT989" s="230" t="s">
        <v>196</v>
      </c>
      <c r="AU989" s="230" t="s">
        <v>89</v>
      </c>
      <c r="AV989" s="12" t="s">
        <v>24</v>
      </c>
      <c r="AW989" s="12" t="s">
        <v>42</v>
      </c>
      <c r="AX989" s="12" t="s">
        <v>79</v>
      </c>
      <c r="AY989" s="230" t="s">
        <v>185</v>
      </c>
    </row>
    <row r="990" spans="2:65" s="13" customFormat="1" ht="13.5">
      <c r="B990" s="231"/>
      <c r="C990" s="232"/>
      <c r="D990" s="217" t="s">
        <v>196</v>
      </c>
      <c r="E990" s="243" t="s">
        <v>35</v>
      </c>
      <c r="F990" s="244" t="s">
        <v>1044</v>
      </c>
      <c r="G990" s="232"/>
      <c r="H990" s="245">
        <v>10.638</v>
      </c>
      <c r="I990" s="237"/>
      <c r="J990" s="232"/>
      <c r="K990" s="232"/>
      <c r="L990" s="238"/>
      <c r="M990" s="239"/>
      <c r="N990" s="240"/>
      <c r="O990" s="240"/>
      <c r="P990" s="240"/>
      <c r="Q990" s="240"/>
      <c r="R990" s="240"/>
      <c r="S990" s="240"/>
      <c r="T990" s="241"/>
      <c r="AT990" s="242" t="s">
        <v>196</v>
      </c>
      <c r="AU990" s="242" t="s">
        <v>89</v>
      </c>
      <c r="AV990" s="13" t="s">
        <v>89</v>
      </c>
      <c r="AW990" s="13" t="s">
        <v>42</v>
      </c>
      <c r="AX990" s="13" t="s">
        <v>79</v>
      </c>
      <c r="AY990" s="242" t="s">
        <v>185</v>
      </c>
    </row>
    <row r="991" spans="2:65" s="13" customFormat="1" ht="13.5">
      <c r="B991" s="231"/>
      <c r="C991" s="232"/>
      <c r="D991" s="217" t="s">
        <v>196</v>
      </c>
      <c r="E991" s="243" t="s">
        <v>35</v>
      </c>
      <c r="F991" s="244" t="s">
        <v>1045</v>
      </c>
      <c r="G991" s="232"/>
      <c r="H991" s="245">
        <v>1.5760000000000001</v>
      </c>
      <c r="I991" s="237"/>
      <c r="J991" s="232"/>
      <c r="K991" s="232"/>
      <c r="L991" s="238"/>
      <c r="M991" s="239"/>
      <c r="N991" s="240"/>
      <c r="O991" s="240"/>
      <c r="P991" s="240"/>
      <c r="Q991" s="240"/>
      <c r="R991" s="240"/>
      <c r="S991" s="240"/>
      <c r="T991" s="241"/>
      <c r="AT991" s="242" t="s">
        <v>196</v>
      </c>
      <c r="AU991" s="242" t="s">
        <v>89</v>
      </c>
      <c r="AV991" s="13" t="s">
        <v>89</v>
      </c>
      <c r="AW991" s="13" t="s">
        <v>42</v>
      </c>
      <c r="AX991" s="13" t="s">
        <v>79</v>
      </c>
      <c r="AY991" s="242" t="s">
        <v>185</v>
      </c>
    </row>
    <row r="992" spans="2:65" s="15" customFormat="1" ht="13.5">
      <c r="B992" s="270"/>
      <c r="C992" s="271"/>
      <c r="D992" s="217" t="s">
        <v>196</v>
      </c>
      <c r="E992" s="272" t="s">
        <v>35</v>
      </c>
      <c r="F992" s="273" t="s">
        <v>295</v>
      </c>
      <c r="G992" s="271"/>
      <c r="H992" s="274">
        <v>12.214</v>
      </c>
      <c r="I992" s="275"/>
      <c r="J992" s="271"/>
      <c r="K992" s="271"/>
      <c r="L992" s="276"/>
      <c r="M992" s="277"/>
      <c r="N992" s="278"/>
      <c r="O992" s="278"/>
      <c r="P992" s="278"/>
      <c r="Q992" s="278"/>
      <c r="R992" s="278"/>
      <c r="S992" s="278"/>
      <c r="T992" s="279"/>
      <c r="AT992" s="280" t="s">
        <v>196</v>
      </c>
      <c r="AU992" s="280" t="s">
        <v>89</v>
      </c>
      <c r="AV992" s="15" t="s">
        <v>105</v>
      </c>
      <c r="AW992" s="15" t="s">
        <v>42</v>
      </c>
      <c r="AX992" s="15" t="s">
        <v>79</v>
      </c>
      <c r="AY992" s="280" t="s">
        <v>185</v>
      </c>
    </row>
    <row r="993" spans="2:65" s="14" customFormat="1" ht="13.5">
      <c r="B993" s="246"/>
      <c r="C993" s="247"/>
      <c r="D993" s="233" t="s">
        <v>196</v>
      </c>
      <c r="E993" s="248" t="s">
        <v>35</v>
      </c>
      <c r="F993" s="249" t="s">
        <v>208</v>
      </c>
      <c r="G993" s="247"/>
      <c r="H993" s="250">
        <v>31.914000000000001</v>
      </c>
      <c r="I993" s="251"/>
      <c r="J993" s="247"/>
      <c r="K993" s="247"/>
      <c r="L993" s="252"/>
      <c r="M993" s="253"/>
      <c r="N993" s="254"/>
      <c r="O993" s="254"/>
      <c r="P993" s="254"/>
      <c r="Q993" s="254"/>
      <c r="R993" s="254"/>
      <c r="S993" s="254"/>
      <c r="T993" s="255"/>
      <c r="AT993" s="256" t="s">
        <v>196</v>
      </c>
      <c r="AU993" s="256" t="s">
        <v>89</v>
      </c>
      <c r="AV993" s="14" t="s">
        <v>192</v>
      </c>
      <c r="AW993" s="14" t="s">
        <v>42</v>
      </c>
      <c r="AX993" s="14" t="s">
        <v>24</v>
      </c>
      <c r="AY993" s="256" t="s">
        <v>185</v>
      </c>
    </row>
    <row r="994" spans="2:65" s="1" customFormat="1" ht="31.5" customHeight="1">
      <c r="B994" s="44"/>
      <c r="C994" s="205" t="s">
        <v>1046</v>
      </c>
      <c r="D994" s="205" t="s">
        <v>187</v>
      </c>
      <c r="E994" s="206" t="s">
        <v>1047</v>
      </c>
      <c r="F994" s="207" t="s">
        <v>1048</v>
      </c>
      <c r="G994" s="208" t="s">
        <v>239</v>
      </c>
      <c r="H994" s="209">
        <v>27.699000000000002</v>
      </c>
      <c r="I994" s="210"/>
      <c r="J994" s="211">
        <f>ROUND(I994*H994,2)</f>
        <v>0</v>
      </c>
      <c r="K994" s="207" t="s">
        <v>191</v>
      </c>
      <c r="L994" s="64"/>
      <c r="M994" s="212" t="s">
        <v>35</v>
      </c>
      <c r="N994" s="213" t="s">
        <v>50</v>
      </c>
      <c r="O994" s="45"/>
      <c r="P994" s="214">
        <f>O994*H994</f>
        <v>0</v>
      </c>
      <c r="Q994" s="214">
        <v>0</v>
      </c>
      <c r="R994" s="214">
        <f>Q994*H994</f>
        <v>0</v>
      </c>
      <c r="S994" s="214">
        <v>6.3E-2</v>
      </c>
      <c r="T994" s="215">
        <f>S994*H994</f>
        <v>1.7450370000000002</v>
      </c>
      <c r="AR994" s="26" t="s">
        <v>192</v>
      </c>
      <c r="AT994" s="26" t="s">
        <v>187</v>
      </c>
      <c r="AU994" s="26" t="s">
        <v>89</v>
      </c>
      <c r="AY994" s="26" t="s">
        <v>185</v>
      </c>
      <c r="BE994" s="216">
        <f>IF(N994="základní",J994,0)</f>
        <v>0</v>
      </c>
      <c r="BF994" s="216">
        <f>IF(N994="snížená",J994,0)</f>
        <v>0</v>
      </c>
      <c r="BG994" s="216">
        <f>IF(N994="zákl. přenesená",J994,0)</f>
        <v>0</v>
      </c>
      <c r="BH994" s="216">
        <f>IF(N994="sníž. přenesená",J994,0)</f>
        <v>0</v>
      </c>
      <c r="BI994" s="216">
        <f>IF(N994="nulová",J994,0)</f>
        <v>0</v>
      </c>
      <c r="BJ994" s="26" t="s">
        <v>24</v>
      </c>
      <c r="BK994" s="216">
        <f>ROUND(I994*H994,2)</f>
        <v>0</v>
      </c>
      <c r="BL994" s="26" t="s">
        <v>192</v>
      </c>
      <c r="BM994" s="26" t="s">
        <v>1049</v>
      </c>
    </row>
    <row r="995" spans="2:65" s="1" customFormat="1" ht="40.5">
      <c r="B995" s="44"/>
      <c r="C995" s="66"/>
      <c r="D995" s="217" t="s">
        <v>194</v>
      </c>
      <c r="E995" s="66"/>
      <c r="F995" s="218" t="s">
        <v>1041</v>
      </c>
      <c r="G995" s="66"/>
      <c r="H995" s="66"/>
      <c r="I995" s="175"/>
      <c r="J995" s="66"/>
      <c r="K995" s="66"/>
      <c r="L995" s="64"/>
      <c r="M995" s="219"/>
      <c r="N995" s="45"/>
      <c r="O995" s="45"/>
      <c r="P995" s="45"/>
      <c r="Q995" s="45"/>
      <c r="R995" s="45"/>
      <c r="S995" s="45"/>
      <c r="T995" s="81"/>
      <c r="AT995" s="26" t="s">
        <v>194</v>
      </c>
      <c r="AU995" s="26" t="s">
        <v>89</v>
      </c>
    </row>
    <row r="996" spans="2:65" s="12" customFormat="1" ht="13.5">
      <c r="B996" s="220"/>
      <c r="C996" s="221"/>
      <c r="D996" s="217" t="s">
        <v>196</v>
      </c>
      <c r="E996" s="222" t="s">
        <v>35</v>
      </c>
      <c r="F996" s="223" t="s">
        <v>362</v>
      </c>
      <c r="G996" s="221"/>
      <c r="H996" s="224" t="s">
        <v>35</v>
      </c>
      <c r="I996" s="225"/>
      <c r="J996" s="221"/>
      <c r="K996" s="221"/>
      <c r="L996" s="226"/>
      <c r="M996" s="227"/>
      <c r="N996" s="228"/>
      <c r="O996" s="228"/>
      <c r="P996" s="228"/>
      <c r="Q996" s="228"/>
      <c r="R996" s="228"/>
      <c r="S996" s="228"/>
      <c r="T996" s="229"/>
      <c r="AT996" s="230" t="s">
        <v>196</v>
      </c>
      <c r="AU996" s="230" t="s">
        <v>89</v>
      </c>
      <c r="AV996" s="12" t="s">
        <v>24</v>
      </c>
      <c r="AW996" s="12" t="s">
        <v>42</v>
      </c>
      <c r="AX996" s="12" t="s">
        <v>79</v>
      </c>
      <c r="AY996" s="230" t="s">
        <v>185</v>
      </c>
    </row>
    <row r="997" spans="2:65" s="13" customFormat="1" ht="13.5">
      <c r="B997" s="231"/>
      <c r="C997" s="232"/>
      <c r="D997" s="217" t="s">
        <v>196</v>
      </c>
      <c r="E997" s="243" t="s">
        <v>35</v>
      </c>
      <c r="F997" s="244" t="s">
        <v>1050</v>
      </c>
      <c r="G997" s="232"/>
      <c r="H997" s="245">
        <v>2.73</v>
      </c>
      <c r="I997" s="237"/>
      <c r="J997" s="232"/>
      <c r="K997" s="232"/>
      <c r="L997" s="238"/>
      <c r="M997" s="239"/>
      <c r="N997" s="240"/>
      <c r="O997" s="240"/>
      <c r="P997" s="240"/>
      <c r="Q997" s="240"/>
      <c r="R997" s="240"/>
      <c r="S997" s="240"/>
      <c r="T997" s="241"/>
      <c r="AT997" s="242" t="s">
        <v>196</v>
      </c>
      <c r="AU997" s="242" t="s">
        <v>89</v>
      </c>
      <c r="AV997" s="13" t="s">
        <v>89</v>
      </c>
      <c r="AW997" s="13" t="s">
        <v>42</v>
      </c>
      <c r="AX997" s="13" t="s">
        <v>79</v>
      </c>
      <c r="AY997" s="242" t="s">
        <v>185</v>
      </c>
    </row>
    <row r="998" spans="2:65" s="13" customFormat="1" ht="13.5">
      <c r="B998" s="231"/>
      <c r="C998" s="232"/>
      <c r="D998" s="217" t="s">
        <v>196</v>
      </c>
      <c r="E998" s="243" t="s">
        <v>35</v>
      </c>
      <c r="F998" s="244" t="s">
        <v>1051</v>
      </c>
      <c r="G998" s="232"/>
      <c r="H998" s="245">
        <v>2.8570000000000002</v>
      </c>
      <c r="I998" s="237"/>
      <c r="J998" s="232"/>
      <c r="K998" s="232"/>
      <c r="L998" s="238"/>
      <c r="M998" s="239"/>
      <c r="N998" s="240"/>
      <c r="O998" s="240"/>
      <c r="P998" s="240"/>
      <c r="Q998" s="240"/>
      <c r="R998" s="240"/>
      <c r="S998" s="240"/>
      <c r="T998" s="241"/>
      <c r="AT998" s="242" t="s">
        <v>196</v>
      </c>
      <c r="AU998" s="242" t="s">
        <v>89</v>
      </c>
      <c r="AV998" s="13" t="s">
        <v>89</v>
      </c>
      <c r="AW998" s="13" t="s">
        <v>42</v>
      </c>
      <c r="AX998" s="13" t="s">
        <v>79</v>
      </c>
      <c r="AY998" s="242" t="s">
        <v>185</v>
      </c>
    </row>
    <row r="999" spans="2:65" s="13" customFormat="1" ht="13.5">
      <c r="B999" s="231"/>
      <c r="C999" s="232"/>
      <c r="D999" s="217" t="s">
        <v>196</v>
      </c>
      <c r="E999" s="243" t="s">
        <v>35</v>
      </c>
      <c r="F999" s="244" t="s">
        <v>1052</v>
      </c>
      <c r="G999" s="232"/>
      <c r="H999" s="245">
        <v>7.5</v>
      </c>
      <c r="I999" s="237"/>
      <c r="J999" s="232"/>
      <c r="K999" s="232"/>
      <c r="L999" s="238"/>
      <c r="M999" s="239"/>
      <c r="N999" s="240"/>
      <c r="O999" s="240"/>
      <c r="P999" s="240"/>
      <c r="Q999" s="240"/>
      <c r="R999" s="240"/>
      <c r="S999" s="240"/>
      <c r="T999" s="241"/>
      <c r="AT999" s="242" t="s">
        <v>196</v>
      </c>
      <c r="AU999" s="242" t="s">
        <v>89</v>
      </c>
      <c r="AV999" s="13" t="s">
        <v>89</v>
      </c>
      <c r="AW999" s="13" t="s">
        <v>42</v>
      </c>
      <c r="AX999" s="13" t="s">
        <v>79</v>
      </c>
      <c r="AY999" s="242" t="s">
        <v>185</v>
      </c>
    </row>
    <row r="1000" spans="2:65" s="13" customFormat="1" ht="13.5">
      <c r="B1000" s="231"/>
      <c r="C1000" s="232"/>
      <c r="D1000" s="217" t="s">
        <v>196</v>
      </c>
      <c r="E1000" s="243" t="s">
        <v>35</v>
      </c>
      <c r="F1000" s="244" t="s">
        <v>1053</v>
      </c>
      <c r="G1000" s="232"/>
      <c r="H1000" s="245">
        <v>2.7029999999999998</v>
      </c>
      <c r="I1000" s="237"/>
      <c r="J1000" s="232"/>
      <c r="K1000" s="232"/>
      <c r="L1000" s="238"/>
      <c r="M1000" s="239"/>
      <c r="N1000" s="240"/>
      <c r="O1000" s="240"/>
      <c r="P1000" s="240"/>
      <c r="Q1000" s="240"/>
      <c r="R1000" s="240"/>
      <c r="S1000" s="240"/>
      <c r="T1000" s="241"/>
      <c r="AT1000" s="242" t="s">
        <v>196</v>
      </c>
      <c r="AU1000" s="242" t="s">
        <v>89</v>
      </c>
      <c r="AV1000" s="13" t="s">
        <v>89</v>
      </c>
      <c r="AW1000" s="13" t="s">
        <v>42</v>
      </c>
      <c r="AX1000" s="13" t="s">
        <v>79</v>
      </c>
      <c r="AY1000" s="242" t="s">
        <v>185</v>
      </c>
    </row>
    <row r="1001" spans="2:65" s="13" customFormat="1" ht="13.5">
      <c r="B1001" s="231"/>
      <c r="C1001" s="232"/>
      <c r="D1001" s="217" t="s">
        <v>196</v>
      </c>
      <c r="E1001" s="243" t="s">
        <v>35</v>
      </c>
      <c r="F1001" s="244" t="s">
        <v>1054</v>
      </c>
      <c r="G1001" s="232"/>
      <c r="H1001" s="245">
        <v>4.3339999999999996</v>
      </c>
      <c r="I1001" s="237"/>
      <c r="J1001" s="232"/>
      <c r="K1001" s="232"/>
      <c r="L1001" s="238"/>
      <c r="M1001" s="239"/>
      <c r="N1001" s="240"/>
      <c r="O1001" s="240"/>
      <c r="P1001" s="240"/>
      <c r="Q1001" s="240"/>
      <c r="R1001" s="240"/>
      <c r="S1001" s="240"/>
      <c r="T1001" s="241"/>
      <c r="AT1001" s="242" t="s">
        <v>196</v>
      </c>
      <c r="AU1001" s="242" t="s">
        <v>89</v>
      </c>
      <c r="AV1001" s="13" t="s">
        <v>89</v>
      </c>
      <c r="AW1001" s="13" t="s">
        <v>42</v>
      </c>
      <c r="AX1001" s="13" t="s">
        <v>79</v>
      </c>
      <c r="AY1001" s="242" t="s">
        <v>185</v>
      </c>
    </row>
    <row r="1002" spans="2:65" s="15" customFormat="1" ht="13.5">
      <c r="B1002" s="270"/>
      <c r="C1002" s="271"/>
      <c r="D1002" s="217" t="s">
        <v>196</v>
      </c>
      <c r="E1002" s="272" t="s">
        <v>35</v>
      </c>
      <c r="F1002" s="273" t="s">
        <v>295</v>
      </c>
      <c r="G1002" s="271"/>
      <c r="H1002" s="274">
        <v>20.123999999999999</v>
      </c>
      <c r="I1002" s="275"/>
      <c r="J1002" s="271"/>
      <c r="K1002" s="271"/>
      <c r="L1002" s="276"/>
      <c r="M1002" s="277"/>
      <c r="N1002" s="278"/>
      <c r="O1002" s="278"/>
      <c r="P1002" s="278"/>
      <c r="Q1002" s="278"/>
      <c r="R1002" s="278"/>
      <c r="S1002" s="278"/>
      <c r="T1002" s="279"/>
      <c r="AT1002" s="280" t="s">
        <v>196</v>
      </c>
      <c r="AU1002" s="280" t="s">
        <v>89</v>
      </c>
      <c r="AV1002" s="15" t="s">
        <v>105</v>
      </c>
      <c r="AW1002" s="15" t="s">
        <v>42</v>
      </c>
      <c r="AX1002" s="15" t="s">
        <v>79</v>
      </c>
      <c r="AY1002" s="280" t="s">
        <v>185</v>
      </c>
    </row>
    <row r="1003" spans="2:65" s="12" customFormat="1" ht="13.5">
      <c r="B1003" s="220"/>
      <c r="C1003" s="221"/>
      <c r="D1003" s="217" t="s">
        <v>196</v>
      </c>
      <c r="E1003" s="222" t="s">
        <v>35</v>
      </c>
      <c r="F1003" s="223" t="s">
        <v>285</v>
      </c>
      <c r="G1003" s="221"/>
      <c r="H1003" s="224" t="s">
        <v>35</v>
      </c>
      <c r="I1003" s="225"/>
      <c r="J1003" s="221"/>
      <c r="K1003" s="221"/>
      <c r="L1003" s="226"/>
      <c r="M1003" s="227"/>
      <c r="N1003" s="228"/>
      <c r="O1003" s="228"/>
      <c r="P1003" s="228"/>
      <c r="Q1003" s="228"/>
      <c r="R1003" s="228"/>
      <c r="S1003" s="228"/>
      <c r="T1003" s="229"/>
      <c r="AT1003" s="230" t="s">
        <v>196</v>
      </c>
      <c r="AU1003" s="230" t="s">
        <v>89</v>
      </c>
      <c r="AV1003" s="12" t="s">
        <v>24</v>
      </c>
      <c r="AW1003" s="12" t="s">
        <v>42</v>
      </c>
      <c r="AX1003" s="12" t="s">
        <v>79</v>
      </c>
      <c r="AY1003" s="230" t="s">
        <v>185</v>
      </c>
    </row>
    <row r="1004" spans="2:65" s="13" customFormat="1" ht="13.5">
      <c r="B1004" s="231"/>
      <c r="C1004" s="232"/>
      <c r="D1004" s="217" t="s">
        <v>196</v>
      </c>
      <c r="E1004" s="243" t="s">
        <v>35</v>
      </c>
      <c r="F1004" s="244" t="s">
        <v>1055</v>
      </c>
      <c r="G1004" s="232"/>
      <c r="H1004" s="245">
        <v>4.5</v>
      </c>
      <c r="I1004" s="237"/>
      <c r="J1004" s="232"/>
      <c r="K1004" s="232"/>
      <c r="L1004" s="238"/>
      <c r="M1004" s="239"/>
      <c r="N1004" s="240"/>
      <c r="O1004" s="240"/>
      <c r="P1004" s="240"/>
      <c r="Q1004" s="240"/>
      <c r="R1004" s="240"/>
      <c r="S1004" s="240"/>
      <c r="T1004" s="241"/>
      <c r="AT1004" s="242" t="s">
        <v>196</v>
      </c>
      <c r="AU1004" s="242" t="s">
        <v>89</v>
      </c>
      <c r="AV1004" s="13" t="s">
        <v>89</v>
      </c>
      <c r="AW1004" s="13" t="s">
        <v>42</v>
      </c>
      <c r="AX1004" s="13" t="s">
        <v>79</v>
      </c>
      <c r="AY1004" s="242" t="s">
        <v>185</v>
      </c>
    </row>
    <row r="1005" spans="2:65" s="15" customFormat="1" ht="13.5">
      <c r="B1005" s="270"/>
      <c r="C1005" s="271"/>
      <c r="D1005" s="217" t="s">
        <v>196</v>
      </c>
      <c r="E1005" s="272" t="s">
        <v>35</v>
      </c>
      <c r="F1005" s="273" t="s">
        <v>295</v>
      </c>
      <c r="G1005" s="271"/>
      <c r="H1005" s="274">
        <v>4.5</v>
      </c>
      <c r="I1005" s="275"/>
      <c r="J1005" s="271"/>
      <c r="K1005" s="271"/>
      <c r="L1005" s="276"/>
      <c r="M1005" s="277"/>
      <c r="N1005" s="278"/>
      <c r="O1005" s="278"/>
      <c r="P1005" s="278"/>
      <c r="Q1005" s="278"/>
      <c r="R1005" s="278"/>
      <c r="S1005" s="278"/>
      <c r="T1005" s="279"/>
      <c r="AT1005" s="280" t="s">
        <v>196</v>
      </c>
      <c r="AU1005" s="280" t="s">
        <v>89</v>
      </c>
      <c r="AV1005" s="15" t="s">
        <v>105</v>
      </c>
      <c r="AW1005" s="15" t="s">
        <v>42</v>
      </c>
      <c r="AX1005" s="15" t="s">
        <v>79</v>
      </c>
      <c r="AY1005" s="280" t="s">
        <v>185</v>
      </c>
    </row>
    <row r="1006" spans="2:65" s="12" customFormat="1" ht="13.5">
      <c r="B1006" s="220"/>
      <c r="C1006" s="221"/>
      <c r="D1006" s="217" t="s">
        <v>196</v>
      </c>
      <c r="E1006" s="222" t="s">
        <v>35</v>
      </c>
      <c r="F1006" s="223" t="s">
        <v>743</v>
      </c>
      <c r="G1006" s="221"/>
      <c r="H1006" s="224" t="s">
        <v>35</v>
      </c>
      <c r="I1006" s="225"/>
      <c r="J1006" s="221"/>
      <c r="K1006" s="221"/>
      <c r="L1006" s="226"/>
      <c r="M1006" s="227"/>
      <c r="N1006" s="228"/>
      <c r="O1006" s="228"/>
      <c r="P1006" s="228"/>
      <c r="Q1006" s="228"/>
      <c r="R1006" s="228"/>
      <c r="S1006" s="228"/>
      <c r="T1006" s="229"/>
      <c r="AT1006" s="230" t="s">
        <v>196</v>
      </c>
      <c r="AU1006" s="230" t="s">
        <v>89</v>
      </c>
      <c r="AV1006" s="12" t="s">
        <v>24</v>
      </c>
      <c r="AW1006" s="12" t="s">
        <v>42</v>
      </c>
      <c r="AX1006" s="12" t="s">
        <v>79</v>
      </c>
      <c r="AY1006" s="230" t="s">
        <v>185</v>
      </c>
    </row>
    <row r="1007" spans="2:65" s="13" customFormat="1" ht="13.5">
      <c r="B1007" s="231"/>
      <c r="C1007" s="232"/>
      <c r="D1007" s="217" t="s">
        <v>196</v>
      </c>
      <c r="E1007" s="243" t="s">
        <v>35</v>
      </c>
      <c r="F1007" s="244" t="s">
        <v>1056</v>
      </c>
      <c r="G1007" s="232"/>
      <c r="H1007" s="245">
        <v>3.0750000000000002</v>
      </c>
      <c r="I1007" s="237"/>
      <c r="J1007" s="232"/>
      <c r="K1007" s="232"/>
      <c r="L1007" s="238"/>
      <c r="M1007" s="239"/>
      <c r="N1007" s="240"/>
      <c r="O1007" s="240"/>
      <c r="P1007" s="240"/>
      <c r="Q1007" s="240"/>
      <c r="R1007" s="240"/>
      <c r="S1007" s="240"/>
      <c r="T1007" s="241"/>
      <c r="AT1007" s="242" t="s">
        <v>196</v>
      </c>
      <c r="AU1007" s="242" t="s">
        <v>89</v>
      </c>
      <c r="AV1007" s="13" t="s">
        <v>89</v>
      </c>
      <c r="AW1007" s="13" t="s">
        <v>42</v>
      </c>
      <c r="AX1007" s="13" t="s">
        <v>79</v>
      </c>
      <c r="AY1007" s="242" t="s">
        <v>185</v>
      </c>
    </row>
    <row r="1008" spans="2:65" s="15" customFormat="1" ht="13.5">
      <c r="B1008" s="270"/>
      <c r="C1008" s="271"/>
      <c r="D1008" s="217" t="s">
        <v>196</v>
      </c>
      <c r="E1008" s="272" t="s">
        <v>35</v>
      </c>
      <c r="F1008" s="273" t="s">
        <v>295</v>
      </c>
      <c r="G1008" s="271"/>
      <c r="H1008" s="274">
        <v>3.0750000000000002</v>
      </c>
      <c r="I1008" s="275"/>
      <c r="J1008" s="271"/>
      <c r="K1008" s="271"/>
      <c r="L1008" s="276"/>
      <c r="M1008" s="277"/>
      <c r="N1008" s="278"/>
      <c r="O1008" s="278"/>
      <c r="P1008" s="278"/>
      <c r="Q1008" s="278"/>
      <c r="R1008" s="278"/>
      <c r="S1008" s="278"/>
      <c r="T1008" s="279"/>
      <c r="AT1008" s="280" t="s">
        <v>196</v>
      </c>
      <c r="AU1008" s="280" t="s">
        <v>89</v>
      </c>
      <c r="AV1008" s="15" t="s">
        <v>105</v>
      </c>
      <c r="AW1008" s="15" t="s">
        <v>42</v>
      </c>
      <c r="AX1008" s="15" t="s">
        <v>79</v>
      </c>
      <c r="AY1008" s="280" t="s">
        <v>185</v>
      </c>
    </row>
    <row r="1009" spans="2:65" s="14" customFormat="1" ht="13.5">
      <c r="B1009" s="246"/>
      <c r="C1009" s="247"/>
      <c r="D1009" s="233" t="s">
        <v>196</v>
      </c>
      <c r="E1009" s="248" t="s">
        <v>35</v>
      </c>
      <c r="F1009" s="249" t="s">
        <v>208</v>
      </c>
      <c r="G1009" s="247"/>
      <c r="H1009" s="250">
        <v>27.699000000000002</v>
      </c>
      <c r="I1009" s="251"/>
      <c r="J1009" s="247"/>
      <c r="K1009" s="247"/>
      <c r="L1009" s="252"/>
      <c r="M1009" s="253"/>
      <c r="N1009" s="254"/>
      <c r="O1009" s="254"/>
      <c r="P1009" s="254"/>
      <c r="Q1009" s="254"/>
      <c r="R1009" s="254"/>
      <c r="S1009" s="254"/>
      <c r="T1009" s="255"/>
      <c r="AT1009" s="256" t="s">
        <v>196</v>
      </c>
      <c r="AU1009" s="256" t="s">
        <v>89</v>
      </c>
      <c r="AV1009" s="14" t="s">
        <v>192</v>
      </c>
      <c r="AW1009" s="14" t="s">
        <v>42</v>
      </c>
      <c r="AX1009" s="14" t="s">
        <v>24</v>
      </c>
      <c r="AY1009" s="256" t="s">
        <v>185</v>
      </c>
    </row>
    <row r="1010" spans="2:65" s="1" customFormat="1" ht="31.5" customHeight="1">
      <c r="B1010" s="44"/>
      <c r="C1010" s="205" t="s">
        <v>1057</v>
      </c>
      <c r="D1010" s="205" t="s">
        <v>187</v>
      </c>
      <c r="E1010" s="206" t="s">
        <v>1058</v>
      </c>
      <c r="F1010" s="207" t="s">
        <v>1059</v>
      </c>
      <c r="G1010" s="208" t="s">
        <v>190</v>
      </c>
      <c r="H1010" s="209">
        <v>91.4</v>
      </c>
      <c r="I1010" s="210"/>
      <c r="J1010" s="211">
        <f>ROUND(I1010*H1010,2)</f>
        <v>0</v>
      </c>
      <c r="K1010" s="207" t="s">
        <v>191</v>
      </c>
      <c r="L1010" s="64"/>
      <c r="M1010" s="212" t="s">
        <v>35</v>
      </c>
      <c r="N1010" s="213" t="s">
        <v>50</v>
      </c>
      <c r="O1010" s="45"/>
      <c r="P1010" s="214">
        <f>O1010*H1010</f>
        <v>0</v>
      </c>
      <c r="Q1010" s="214">
        <v>0</v>
      </c>
      <c r="R1010" s="214">
        <f>Q1010*H1010</f>
        <v>0</v>
      </c>
      <c r="S1010" s="214">
        <v>0.04</v>
      </c>
      <c r="T1010" s="215">
        <f>S1010*H1010</f>
        <v>3.6560000000000001</v>
      </c>
      <c r="AR1010" s="26" t="s">
        <v>192</v>
      </c>
      <c r="AT1010" s="26" t="s">
        <v>187</v>
      </c>
      <c r="AU1010" s="26" t="s">
        <v>89</v>
      </c>
      <c r="AY1010" s="26" t="s">
        <v>185</v>
      </c>
      <c r="BE1010" s="216">
        <f>IF(N1010="základní",J1010,0)</f>
        <v>0</v>
      </c>
      <c r="BF1010" s="216">
        <f>IF(N1010="snížená",J1010,0)</f>
        <v>0</v>
      </c>
      <c r="BG1010" s="216">
        <f>IF(N1010="zákl. přenesená",J1010,0)</f>
        <v>0</v>
      </c>
      <c r="BH1010" s="216">
        <f>IF(N1010="sníž. přenesená",J1010,0)</f>
        <v>0</v>
      </c>
      <c r="BI1010" s="216">
        <f>IF(N1010="nulová",J1010,0)</f>
        <v>0</v>
      </c>
      <c r="BJ1010" s="26" t="s">
        <v>24</v>
      </c>
      <c r="BK1010" s="216">
        <f>ROUND(I1010*H1010,2)</f>
        <v>0</v>
      </c>
      <c r="BL1010" s="26" t="s">
        <v>192</v>
      </c>
      <c r="BM1010" s="26" t="s">
        <v>1060</v>
      </c>
    </row>
    <row r="1011" spans="2:65" s="12" customFormat="1" ht="13.5">
      <c r="B1011" s="220"/>
      <c r="C1011" s="221"/>
      <c r="D1011" s="217" t="s">
        <v>196</v>
      </c>
      <c r="E1011" s="222" t="s">
        <v>35</v>
      </c>
      <c r="F1011" s="223" t="s">
        <v>305</v>
      </c>
      <c r="G1011" s="221"/>
      <c r="H1011" s="224" t="s">
        <v>35</v>
      </c>
      <c r="I1011" s="225"/>
      <c r="J1011" s="221"/>
      <c r="K1011" s="221"/>
      <c r="L1011" s="226"/>
      <c r="M1011" s="227"/>
      <c r="N1011" s="228"/>
      <c r="O1011" s="228"/>
      <c r="P1011" s="228"/>
      <c r="Q1011" s="228"/>
      <c r="R1011" s="228"/>
      <c r="S1011" s="228"/>
      <c r="T1011" s="229"/>
      <c r="AT1011" s="230" t="s">
        <v>196</v>
      </c>
      <c r="AU1011" s="230" t="s">
        <v>89</v>
      </c>
      <c r="AV1011" s="12" t="s">
        <v>24</v>
      </c>
      <c r="AW1011" s="12" t="s">
        <v>42</v>
      </c>
      <c r="AX1011" s="12" t="s">
        <v>79</v>
      </c>
      <c r="AY1011" s="230" t="s">
        <v>185</v>
      </c>
    </row>
    <row r="1012" spans="2:65" s="13" customFormat="1" ht="13.5">
      <c r="B1012" s="231"/>
      <c r="C1012" s="232"/>
      <c r="D1012" s="217" t="s">
        <v>196</v>
      </c>
      <c r="E1012" s="243" t="s">
        <v>35</v>
      </c>
      <c r="F1012" s="244" t="s">
        <v>1061</v>
      </c>
      <c r="G1012" s="232"/>
      <c r="H1012" s="245">
        <v>43.8</v>
      </c>
      <c r="I1012" s="237"/>
      <c r="J1012" s="232"/>
      <c r="K1012" s="232"/>
      <c r="L1012" s="238"/>
      <c r="M1012" s="239"/>
      <c r="N1012" s="240"/>
      <c r="O1012" s="240"/>
      <c r="P1012" s="240"/>
      <c r="Q1012" s="240"/>
      <c r="R1012" s="240"/>
      <c r="S1012" s="240"/>
      <c r="T1012" s="241"/>
      <c r="AT1012" s="242" t="s">
        <v>196</v>
      </c>
      <c r="AU1012" s="242" t="s">
        <v>89</v>
      </c>
      <c r="AV1012" s="13" t="s">
        <v>89</v>
      </c>
      <c r="AW1012" s="13" t="s">
        <v>42</v>
      </c>
      <c r="AX1012" s="13" t="s">
        <v>79</v>
      </c>
      <c r="AY1012" s="242" t="s">
        <v>185</v>
      </c>
    </row>
    <row r="1013" spans="2:65" s="12" customFormat="1" ht="13.5">
      <c r="B1013" s="220"/>
      <c r="C1013" s="221"/>
      <c r="D1013" s="217" t="s">
        <v>196</v>
      </c>
      <c r="E1013" s="222" t="s">
        <v>35</v>
      </c>
      <c r="F1013" s="223" t="s">
        <v>314</v>
      </c>
      <c r="G1013" s="221"/>
      <c r="H1013" s="224" t="s">
        <v>35</v>
      </c>
      <c r="I1013" s="225"/>
      <c r="J1013" s="221"/>
      <c r="K1013" s="221"/>
      <c r="L1013" s="226"/>
      <c r="M1013" s="227"/>
      <c r="N1013" s="228"/>
      <c r="O1013" s="228"/>
      <c r="P1013" s="228"/>
      <c r="Q1013" s="228"/>
      <c r="R1013" s="228"/>
      <c r="S1013" s="228"/>
      <c r="T1013" s="229"/>
      <c r="AT1013" s="230" t="s">
        <v>196</v>
      </c>
      <c r="AU1013" s="230" t="s">
        <v>89</v>
      </c>
      <c r="AV1013" s="12" t="s">
        <v>24</v>
      </c>
      <c r="AW1013" s="12" t="s">
        <v>42</v>
      </c>
      <c r="AX1013" s="12" t="s">
        <v>79</v>
      </c>
      <c r="AY1013" s="230" t="s">
        <v>185</v>
      </c>
    </row>
    <row r="1014" spans="2:65" s="13" customFormat="1" ht="13.5">
      <c r="B1014" s="231"/>
      <c r="C1014" s="232"/>
      <c r="D1014" s="217" t="s">
        <v>196</v>
      </c>
      <c r="E1014" s="243" t="s">
        <v>35</v>
      </c>
      <c r="F1014" s="244" t="s">
        <v>1062</v>
      </c>
      <c r="G1014" s="232"/>
      <c r="H1014" s="245">
        <v>47.6</v>
      </c>
      <c r="I1014" s="237"/>
      <c r="J1014" s="232"/>
      <c r="K1014" s="232"/>
      <c r="L1014" s="238"/>
      <c r="M1014" s="239"/>
      <c r="N1014" s="240"/>
      <c r="O1014" s="240"/>
      <c r="P1014" s="240"/>
      <c r="Q1014" s="240"/>
      <c r="R1014" s="240"/>
      <c r="S1014" s="240"/>
      <c r="T1014" s="241"/>
      <c r="AT1014" s="242" t="s">
        <v>196</v>
      </c>
      <c r="AU1014" s="242" t="s">
        <v>89</v>
      </c>
      <c r="AV1014" s="13" t="s">
        <v>89</v>
      </c>
      <c r="AW1014" s="13" t="s">
        <v>42</v>
      </c>
      <c r="AX1014" s="13" t="s">
        <v>79</v>
      </c>
      <c r="AY1014" s="242" t="s">
        <v>185</v>
      </c>
    </row>
    <row r="1015" spans="2:65" s="14" customFormat="1" ht="13.5">
      <c r="B1015" s="246"/>
      <c r="C1015" s="247"/>
      <c r="D1015" s="233" t="s">
        <v>196</v>
      </c>
      <c r="E1015" s="248" t="s">
        <v>35</v>
      </c>
      <c r="F1015" s="249" t="s">
        <v>208</v>
      </c>
      <c r="G1015" s="247"/>
      <c r="H1015" s="250">
        <v>91.4</v>
      </c>
      <c r="I1015" s="251"/>
      <c r="J1015" s="247"/>
      <c r="K1015" s="247"/>
      <c r="L1015" s="252"/>
      <c r="M1015" s="253"/>
      <c r="N1015" s="254"/>
      <c r="O1015" s="254"/>
      <c r="P1015" s="254"/>
      <c r="Q1015" s="254"/>
      <c r="R1015" s="254"/>
      <c r="S1015" s="254"/>
      <c r="T1015" s="255"/>
      <c r="AT1015" s="256" t="s">
        <v>196</v>
      </c>
      <c r="AU1015" s="256" t="s">
        <v>89</v>
      </c>
      <c r="AV1015" s="14" t="s">
        <v>192</v>
      </c>
      <c r="AW1015" s="14" t="s">
        <v>42</v>
      </c>
      <c r="AX1015" s="14" t="s">
        <v>24</v>
      </c>
      <c r="AY1015" s="256" t="s">
        <v>185</v>
      </c>
    </row>
    <row r="1016" spans="2:65" s="1" customFormat="1" ht="31.5" customHeight="1">
      <c r="B1016" s="44"/>
      <c r="C1016" s="205" t="s">
        <v>1063</v>
      </c>
      <c r="D1016" s="205" t="s">
        <v>187</v>
      </c>
      <c r="E1016" s="206" t="s">
        <v>1064</v>
      </c>
      <c r="F1016" s="207" t="s">
        <v>1065</v>
      </c>
      <c r="G1016" s="208" t="s">
        <v>239</v>
      </c>
      <c r="H1016" s="209">
        <v>429.88400000000001</v>
      </c>
      <c r="I1016" s="210"/>
      <c r="J1016" s="211">
        <f>ROUND(I1016*H1016,2)</f>
        <v>0</v>
      </c>
      <c r="K1016" s="207" t="s">
        <v>191</v>
      </c>
      <c r="L1016" s="64"/>
      <c r="M1016" s="212" t="s">
        <v>35</v>
      </c>
      <c r="N1016" s="213" t="s">
        <v>50</v>
      </c>
      <c r="O1016" s="45"/>
      <c r="P1016" s="214">
        <f>O1016*H1016</f>
        <v>0</v>
      </c>
      <c r="Q1016" s="214">
        <v>0</v>
      </c>
      <c r="R1016" s="214">
        <f>Q1016*H1016</f>
        <v>0</v>
      </c>
      <c r="S1016" s="214">
        <v>0.01</v>
      </c>
      <c r="T1016" s="215">
        <f>S1016*H1016</f>
        <v>4.2988400000000002</v>
      </c>
      <c r="AR1016" s="26" t="s">
        <v>192</v>
      </c>
      <c r="AT1016" s="26" t="s">
        <v>187</v>
      </c>
      <c r="AU1016" s="26" t="s">
        <v>89</v>
      </c>
      <c r="AY1016" s="26" t="s">
        <v>185</v>
      </c>
      <c r="BE1016" s="216">
        <f>IF(N1016="základní",J1016,0)</f>
        <v>0</v>
      </c>
      <c r="BF1016" s="216">
        <f>IF(N1016="snížená",J1016,0)</f>
        <v>0</v>
      </c>
      <c r="BG1016" s="216">
        <f>IF(N1016="zákl. přenesená",J1016,0)</f>
        <v>0</v>
      </c>
      <c r="BH1016" s="216">
        <f>IF(N1016="sníž. přenesená",J1016,0)</f>
        <v>0</v>
      </c>
      <c r="BI1016" s="216">
        <f>IF(N1016="nulová",J1016,0)</f>
        <v>0</v>
      </c>
      <c r="BJ1016" s="26" t="s">
        <v>24</v>
      </c>
      <c r="BK1016" s="216">
        <f>ROUND(I1016*H1016,2)</f>
        <v>0</v>
      </c>
      <c r="BL1016" s="26" t="s">
        <v>192</v>
      </c>
      <c r="BM1016" s="26" t="s">
        <v>1066</v>
      </c>
    </row>
    <row r="1017" spans="2:65" s="1" customFormat="1" ht="27">
      <c r="B1017" s="44"/>
      <c r="C1017" s="66"/>
      <c r="D1017" s="217" t="s">
        <v>194</v>
      </c>
      <c r="E1017" s="66"/>
      <c r="F1017" s="218" t="s">
        <v>1067</v>
      </c>
      <c r="G1017" s="66"/>
      <c r="H1017" s="66"/>
      <c r="I1017" s="175"/>
      <c r="J1017" s="66"/>
      <c r="K1017" s="66"/>
      <c r="L1017" s="64"/>
      <c r="M1017" s="219"/>
      <c r="N1017" s="45"/>
      <c r="O1017" s="45"/>
      <c r="P1017" s="45"/>
      <c r="Q1017" s="45"/>
      <c r="R1017" s="45"/>
      <c r="S1017" s="45"/>
      <c r="T1017" s="81"/>
      <c r="AT1017" s="26" t="s">
        <v>194</v>
      </c>
      <c r="AU1017" s="26" t="s">
        <v>89</v>
      </c>
    </row>
    <row r="1018" spans="2:65" s="12" customFormat="1" ht="13.5">
      <c r="B1018" s="220"/>
      <c r="C1018" s="221"/>
      <c r="D1018" s="217" t="s">
        <v>196</v>
      </c>
      <c r="E1018" s="222" t="s">
        <v>35</v>
      </c>
      <c r="F1018" s="223" t="s">
        <v>519</v>
      </c>
      <c r="G1018" s="221"/>
      <c r="H1018" s="224" t="s">
        <v>35</v>
      </c>
      <c r="I1018" s="225"/>
      <c r="J1018" s="221"/>
      <c r="K1018" s="221"/>
      <c r="L1018" s="226"/>
      <c r="M1018" s="227"/>
      <c r="N1018" s="228"/>
      <c r="O1018" s="228"/>
      <c r="P1018" s="228"/>
      <c r="Q1018" s="228"/>
      <c r="R1018" s="228"/>
      <c r="S1018" s="228"/>
      <c r="T1018" s="229"/>
      <c r="AT1018" s="230" t="s">
        <v>196</v>
      </c>
      <c r="AU1018" s="230" t="s">
        <v>89</v>
      </c>
      <c r="AV1018" s="12" t="s">
        <v>24</v>
      </c>
      <c r="AW1018" s="12" t="s">
        <v>42</v>
      </c>
      <c r="AX1018" s="12" t="s">
        <v>79</v>
      </c>
      <c r="AY1018" s="230" t="s">
        <v>185</v>
      </c>
    </row>
    <row r="1019" spans="2:65" s="13" customFormat="1" ht="13.5">
      <c r="B1019" s="231"/>
      <c r="C1019" s="232"/>
      <c r="D1019" s="217" t="s">
        <v>196</v>
      </c>
      <c r="E1019" s="243" t="s">
        <v>35</v>
      </c>
      <c r="F1019" s="244" t="s">
        <v>520</v>
      </c>
      <c r="G1019" s="232"/>
      <c r="H1019" s="245">
        <v>102</v>
      </c>
      <c r="I1019" s="237"/>
      <c r="J1019" s="232"/>
      <c r="K1019" s="232"/>
      <c r="L1019" s="238"/>
      <c r="M1019" s="239"/>
      <c r="N1019" s="240"/>
      <c r="O1019" s="240"/>
      <c r="P1019" s="240"/>
      <c r="Q1019" s="240"/>
      <c r="R1019" s="240"/>
      <c r="S1019" s="240"/>
      <c r="T1019" s="241"/>
      <c r="AT1019" s="242" t="s">
        <v>196</v>
      </c>
      <c r="AU1019" s="242" t="s">
        <v>89</v>
      </c>
      <c r="AV1019" s="13" t="s">
        <v>89</v>
      </c>
      <c r="AW1019" s="13" t="s">
        <v>42</v>
      </c>
      <c r="AX1019" s="13" t="s">
        <v>79</v>
      </c>
      <c r="AY1019" s="242" t="s">
        <v>185</v>
      </c>
    </row>
    <row r="1020" spans="2:65" s="13" customFormat="1" ht="13.5">
      <c r="B1020" s="231"/>
      <c r="C1020" s="232"/>
      <c r="D1020" s="217" t="s">
        <v>196</v>
      </c>
      <c r="E1020" s="243" t="s">
        <v>35</v>
      </c>
      <c r="F1020" s="244" t="s">
        <v>521</v>
      </c>
      <c r="G1020" s="232"/>
      <c r="H1020" s="245">
        <v>-1.8</v>
      </c>
      <c r="I1020" s="237"/>
      <c r="J1020" s="232"/>
      <c r="K1020" s="232"/>
      <c r="L1020" s="238"/>
      <c r="M1020" s="239"/>
      <c r="N1020" s="240"/>
      <c r="O1020" s="240"/>
      <c r="P1020" s="240"/>
      <c r="Q1020" s="240"/>
      <c r="R1020" s="240"/>
      <c r="S1020" s="240"/>
      <c r="T1020" s="241"/>
      <c r="AT1020" s="242" t="s">
        <v>196</v>
      </c>
      <c r="AU1020" s="242" t="s">
        <v>89</v>
      </c>
      <c r="AV1020" s="13" t="s">
        <v>89</v>
      </c>
      <c r="AW1020" s="13" t="s">
        <v>42</v>
      </c>
      <c r="AX1020" s="13" t="s">
        <v>79</v>
      </c>
      <c r="AY1020" s="242" t="s">
        <v>185</v>
      </c>
    </row>
    <row r="1021" spans="2:65" s="13" customFormat="1" ht="13.5">
      <c r="B1021" s="231"/>
      <c r="C1021" s="232"/>
      <c r="D1021" s="217" t="s">
        <v>196</v>
      </c>
      <c r="E1021" s="243" t="s">
        <v>35</v>
      </c>
      <c r="F1021" s="244" t="s">
        <v>522</v>
      </c>
      <c r="G1021" s="232"/>
      <c r="H1021" s="245">
        <v>16.079999999999998</v>
      </c>
      <c r="I1021" s="237"/>
      <c r="J1021" s="232"/>
      <c r="K1021" s="232"/>
      <c r="L1021" s="238"/>
      <c r="M1021" s="239"/>
      <c r="N1021" s="240"/>
      <c r="O1021" s="240"/>
      <c r="P1021" s="240"/>
      <c r="Q1021" s="240"/>
      <c r="R1021" s="240"/>
      <c r="S1021" s="240"/>
      <c r="T1021" s="241"/>
      <c r="AT1021" s="242" t="s">
        <v>196</v>
      </c>
      <c r="AU1021" s="242" t="s">
        <v>89</v>
      </c>
      <c r="AV1021" s="13" t="s">
        <v>89</v>
      </c>
      <c r="AW1021" s="13" t="s">
        <v>42</v>
      </c>
      <c r="AX1021" s="13" t="s">
        <v>79</v>
      </c>
      <c r="AY1021" s="242" t="s">
        <v>185</v>
      </c>
    </row>
    <row r="1022" spans="2:65" s="13" customFormat="1" ht="13.5">
      <c r="B1022" s="231"/>
      <c r="C1022" s="232"/>
      <c r="D1022" s="217" t="s">
        <v>196</v>
      </c>
      <c r="E1022" s="243" t="s">
        <v>35</v>
      </c>
      <c r="F1022" s="244" t="s">
        <v>523</v>
      </c>
      <c r="G1022" s="232"/>
      <c r="H1022" s="245">
        <v>11.25</v>
      </c>
      <c r="I1022" s="237"/>
      <c r="J1022" s="232"/>
      <c r="K1022" s="232"/>
      <c r="L1022" s="238"/>
      <c r="M1022" s="239"/>
      <c r="N1022" s="240"/>
      <c r="O1022" s="240"/>
      <c r="P1022" s="240"/>
      <c r="Q1022" s="240"/>
      <c r="R1022" s="240"/>
      <c r="S1022" s="240"/>
      <c r="T1022" s="241"/>
      <c r="AT1022" s="242" t="s">
        <v>196</v>
      </c>
      <c r="AU1022" s="242" t="s">
        <v>89</v>
      </c>
      <c r="AV1022" s="13" t="s">
        <v>89</v>
      </c>
      <c r="AW1022" s="13" t="s">
        <v>42</v>
      </c>
      <c r="AX1022" s="13" t="s">
        <v>79</v>
      </c>
      <c r="AY1022" s="242" t="s">
        <v>185</v>
      </c>
    </row>
    <row r="1023" spans="2:65" s="13" customFormat="1" ht="13.5">
      <c r="B1023" s="231"/>
      <c r="C1023" s="232"/>
      <c r="D1023" s="217" t="s">
        <v>196</v>
      </c>
      <c r="E1023" s="243" t="s">
        <v>35</v>
      </c>
      <c r="F1023" s="244" t="s">
        <v>524</v>
      </c>
      <c r="G1023" s="232"/>
      <c r="H1023" s="245">
        <v>3.165</v>
      </c>
      <c r="I1023" s="237"/>
      <c r="J1023" s="232"/>
      <c r="K1023" s="232"/>
      <c r="L1023" s="238"/>
      <c r="M1023" s="239"/>
      <c r="N1023" s="240"/>
      <c r="O1023" s="240"/>
      <c r="P1023" s="240"/>
      <c r="Q1023" s="240"/>
      <c r="R1023" s="240"/>
      <c r="S1023" s="240"/>
      <c r="T1023" s="241"/>
      <c r="AT1023" s="242" t="s">
        <v>196</v>
      </c>
      <c r="AU1023" s="242" t="s">
        <v>89</v>
      </c>
      <c r="AV1023" s="13" t="s">
        <v>89</v>
      </c>
      <c r="AW1023" s="13" t="s">
        <v>42</v>
      </c>
      <c r="AX1023" s="13" t="s">
        <v>79</v>
      </c>
      <c r="AY1023" s="242" t="s">
        <v>185</v>
      </c>
    </row>
    <row r="1024" spans="2:65" s="13" customFormat="1" ht="13.5">
      <c r="B1024" s="231"/>
      <c r="C1024" s="232"/>
      <c r="D1024" s="217" t="s">
        <v>196</v>
      </c>
      <c r="E1024" s="243" t="s">
        <v>35</v>
      </c>
      <c r="F1024" s="244" t="s">
        <v>525</v>
      </c>
      <c r="G1024" s="232"/>
      <c r="H1024" s="245">
        <v>5.85</v>
      </c>
      <c r="I1024" s="237"/>
      <c r="J1024" s="232"/>
      <c r="K1024" s="232"/>
      <c r="L1024" s="238"/>
      <c r="M1024" s="239"/>
      <c r="N1024" s="240"/>
      <c r="O1024" s="240"/>
      <c r="P1024" s="240"/>
      <c r="Q1024" s="240"/>
      <c r="R1024" s="240"/>
      <c r="S1024" s="240"/>
      <c r="T1024" s="241"/>
      <c r="AT1024" s="242" t="s">
        <v>196</v>
      </c>
      <c r="AU1024" s="242" t="s">
        <v>89</v>
      </c>
      <c r="AV1024" s="13" t="s">
        <v>89</v>
      </c>
      <c r="AW1024" s="13" t="s">
        <v>42</v>
      </c>
      <c r="AX1024" s="13" t="s">
        <v>79</v>
      </c>
      <c r="AY1024" s="242" t="s">
        <v>185</v>
      </c>
    </row>
    <row r="1025" spans="2:51" s="13" customFormat="1" ht="13.5">
      <c r="B1025" s="231"/>
      <c r="C1025" s="232"/>
      <c r="D1025" s="217" t="s">
        <v>196</v>
      </c>
      <c r="E1025" s="243" t="s">
        <v>35</v>
      </c>
      <c r="F1025" s="244" t="s">
        <v>526</v>
      </c>
      <c r="G1025" s="232"/>
      <c r="H1025" s="245">
        <v>39.524999999999999</v>
      </c>
      <c r="I1025" s="237"/>
      <c r="J1025" s="232"/>
      <c r="K1025" s="232"/>
      <c r="L1025" s="238"/>
      <c r="M1025" s="239"/>
      <c r="N1025" s="240"/>
      <c r="O1025" s="240"/>
      <c r="P1025" s="240"/>
      <c r="Q1025" s="240"/>
      <c r="R1025" s="240"/>
      <c r="S1025" s="240"/>
      <c r="T1025" s="241"/>
      <c r="AT1025" s="242" t="s">
        <v>196</v>
      </c>
      <c r="AU1025" s="242" t="s">
        <v>89</v>
      </c>
      <c r="AV1025" s="13" t="s">
        <v>89</v>
      </c>
      <c r="AW1025" s="13" t="s">
        <v>42</v>
      </c>
      <c r="AX1025" s="13" t="s">
        <v>79</v>
      </c>
      <c r="AY1025" s="242" t="s">
        <v>185</v>
      </c>
    </row>
    <row r="1026" spans="2:51" s="13" customFormat="1" ht="13.5">
      <c r="B1026" s="231"/>
      <c r="C1026" s="232"/>
      <c r="D1026" s="217" t="s">
        <v>196</v>
      </c>
      <c r="E1026" s="243" t="s">
        <v>35</v>
      </c>
      <c r="F1026" s="244" t="s">
        <v>527</v>
      </c>
      <c r="G1026" s="232"/>
      <c r="H1026" s="245">
        <v>-15.12</v>
      </c>
      <c r="I1026" s="237"/>
      <c r="J1026" s="232"/>
      <c r="K1026" s="232"/>
      <c r="L1026" s="238"/>
      <c r="M1026" s="239"/>
      <c r="N1026" s="240"/>
      <c r="O1026" s="240"/>
      <c r="P1026" s="240"/>
      <c r="Q1026" s="240"/>
      <c r="R1026" s="240"/>
      <c r="S1026" s="240"/>
      <c r="T1026" s="241"/>
      <c r="AT1026" s="242" t="s">
        <v>196</v>
      </c>
      <c r="AU1026" s="242" t="s">
        <v>89</v>
      </c>
      <c r="AV1026" s="13" t="s">
        <v>89</v>
      </c>
      <c r="AW1026" s="13" t="s">
        <v>42</v>
      </c>
      <c r="AX1026" s="13" t="s">
        <v>79</v>
      </c>
      <c r="AY1026" s="242" t="s">
        <v>185</v>
      </c>
    </row>
    <row r="1027" spans="2:51" s="13" customFormat="1" ht="13.5">
      <c r="B1027" s="231"/>
      <c r="C1027" s="232"/>
      <c r="D1027" s="217" t="s">
        <v>196</v>
      </c>
      <c r="E1027" s="243" t="s">
        <v>35</v>
      </c>
      <c r="F1027" s="244" t="s">
        <v>528</v>
      </c>
      <c r="G1027" s="232"/>
      <c r="H1027" s="245">
        <v>2.2200000000000002</v>
      </c>
      <c r="I1027" s="237"/>
      <c r="J1027" s="232"/>
      <c r="K1027" s="232"/>
      <c r="L1027" s="238"/>
      <c r="M1027" s="239"/>
      <c r="N1027" s="240"/>
      <c r="O1027" s="240"/>
      <c r="P1027" s="240"/>
      <c r="Q1027" s="240"/>
      <c r="R1027" s="240"/>
      <c r="S1027" s="240"/>
      <c r="T1027" s="241"/>
      <c r="AT1027" s="242" t="s">
        <v>196</v>
      </c>
      <c r="AU1027" s="242" t="s">
        <v>89</v>
      </c>
      <c r="AV1027" s="13" t="s">
        <v>89</v>
      </c>
      <c r="AW1027" s="13" t="s">
        <v>42</v>
      </c>
      <c r="AX1027" s="13" t="s">
        <v>79</v>
      </c>
      <c r="AY1027" s="242" t="s">
        <v>185</v>
      </c>
    </row>
    <row r="1028" spans="2:51" s="13" customFormat="1" ht="13.5">
      <c r="B1028" s="231"/>
      <c r="C1028" s="232"/>
      <c r="D1028" s="217" t="s">
        <v>196</v>
      </c>
      <c r="E1028" s="243" t="s">
        <v>35</v>
      </c>
      <c r="F1028" s="244" t="s">
        <v>529</v>
      </c>
      <c r="G1028" s="232"/>
      <c r="H1028" s="245">
        <v>51.75</v>
      </c>
      <c r="I1028" s="237"/>
      <c r="J1028" s="232"/>
      <c r="K1028" s="232"/>
      <c r="L1028" s="238"/>
      <c r="M1028" s="239"/>
      <c r="N1028" s="240"/>
      <c r="O1028" s="240"/>
      <c r="P1028" s="240"/>
      <c r="Q1028" s="240"/>
      <c r="R1028" s="240"/>
      <c r="S1028" s="240"/>
      <c r="T1028" s="241"/>
      <c r="AT1028" s="242" t="s">
        <v>196</v>
      </c>
      <c r="AU1028" s="242" t="s">
        <v>89</v>
      </c>
      <c r="AV1028" s="13" t="s">
        <v>89</v>
      </c>
      <c r="AW1028" s="13" t="s">
        <v>42</v>
      </c>
      <c r="AX1028" s="13" t="s">
        <v>79</v>
      </c>
      <c r="AY1028" s="242" t="s">
        <v>185</v>
      </c>
    </row>
    <row r="1029" spans="2:51" s="13" customFormat="1" ht="13.5">
      <c r="B1029" s="231"/>
      <c r="C1029" s="232"/>
      <c r="D1029" s="217" t="s">
        <v>196</v>
      </c>
      <c r="E1029" s="243" t="s">
        <v>35</v>
      </c>
      <c r="F1029" s="244" t="s">
        <v>530</v>
      </c>
      <c r="G1029" s="232"/>
      <c r="H1029" s="245">
        <v>-2.835</v>
      </c>
      <c r="I1029" s="237"/>
      <c r="J1029" s="232"/>
      <c r="K1029" s="232"/>
      <c r="L1029" s="238"/>
      <c r="M1029" s="239"/>
      <c r="N1029" s="240"/>
      <c r="O1029" s="240"/>
      <c r="P1029" s="240"/>
      <c r="Q1029" s="240"/>
      <c r="R1029" s="240"/>
      <c r="S1029" s="240"/>
      <c r="T1029" s="241"/>
      <c r="AT1029" s="242" t="s">
        <v>196</v>
      </c>
      <c r="AU1029" s="242" t="s">
        <v>89</v>
      </c>
      <c r="AV1029" s="13" t="s">
        <v>89</v>
      </c>
      <c r="AW1029" s="13" t="s">
        <v>42</v>
      </c>
      <c r="AX1029" s="13" t="s">
        <v>79</v>
      </c>
      <c r="AY1029" s="242" t="s">
        <v>185</v>
      </c>
    </row>
    <row r="1030" spans="2:51" s="13" customFormat="1" ht="13.5">
      <c r="B1030" s="231"/>
      <c r="C1030" s="232"/>
      <c r="D1030" s="217" t="s">
        <v>196</v>
      </c>
      <c r="E1030" s="243" t="s">
        <v>35</v>
      </c>
      <c r="F1030" s="244" t="s">
        <v>531</v>
      </c>
      <c r="G1030" s="232"/>
      <c r="H1030" s="245">
        <v>-5.4</v>
      </c>
      <c r="I1030" s="237"/>
      <c r="J1030" s="232"/>
      <c r="K1030" s="232"/>
      <c r="L1030" s="238"/>
      <c r="M1030" s="239"/>
      <c r="N1030" s="240"/>
      <c r="O1030" s="240"/>
      <c r="P1030" s="240"/>
      <c r="Q1030" s="240"/>
      <c r="R1030" s="240"/>
      <c r="S1030" s="240"/>
      <c r="T1030" s="241"/>
      <c r="AT1030" s="242" t="s">
        <v>196</v>
      </c>
      <c r="AU1030" s="242" t="s">
        <v>89</v>
      </c>
      <c r="AV1030" s="13" t="s">
        <v>89</v>
      </c>
      <c r="AW1030" s="13" t="s">
        <v>42</v>
      </c>
      <c r="AX1030" s="13" t="s">
        <v>79</v>
      </c>
      <c r="AY1030" s="242" t="s">
        <v>185</v>
      </c>
    </row>
    <row r="1031" spans="2:51" s="13" customFormat="1" ht="13.5">
      <c r="B1031" s="231"/>
      <c r="C1031" s="232"/>
      <c r="D1031" s="217" t="s">
        <v>196</v>
      </c>
      <c r="E1031" s="243" t="s">
        <v>35</v>
      </c>
      <c r="F1031" s="244" t="s">
        <v>532</v>
      </c>
      <c r="G1031" s="232"/>
      <c r="H1031" s="245">
        <v>-3.6</v>
      </c>
      <c r="I1031" s="237"/>
      <c r="J1031" s="232"/>
      <c r="K1031" s="232"/>
      <c r="L1031" s="238"/>
      <c r="M1031" s="239"/>
      <c r="N1031" s="240"/>
      <c r="O1031" s="240"/>
      <c r="P1031" s="240"/>
      <c r="Q1031" s="240"/>
      <c r="R1031" s="240"/>
      <c r="S1031" s="240"/>
      <c r="T1031" s="241"/>
      <c r="AT1031" s="242" t="s">
        <v>196</v>
      </c>
      <c r="AU1031" s="242" t="s">
        <v>89</v>
      </c>
      <c r="AV1031" s="13" t="s">
        <v>89</v>
      </c>
      <c r="AW1031" s="13" t="s">
        <v>42</v>
      </c>
      <c r="AX1031" s="13" t="s">
        <v>79</v>
      </c>
      <c r="AY1031" s="242" t="s">
        <v>185</v>
      </c>
    </row>
    <row r="1032" spans="2:51" s="15" customFormat="1" ht="13.5">
      <c r="B1032" s="270"/>
      <c r="C1032" s="271"/>
      <c r="D1032" s="217" t="s">
        <v>196</v>
      </c>
      <c r="E1032" s="272" t="s">
        <v>35</v>
      </c>
      <c r="F1032" s="273" t="s">
        <v>295</v>
      </c>
      <c r="G1032" s="271"/>
      <c r="H1032" s="274">
        <v>203.08500000000001</v>
      </c>
      <c r="I1032" s="275"/>
      <c r="J1032" s="271"/>
      <c r="K1032" s="271"/>
      <c r="L1032" s="276"/>
      <c r="M1032" s="277"/>
      <c r="N1032" s="278"/>
      <c r="O1032" s="278"/>
      <c r="P1032" s="278"/>
      <c r="Q1032" s="278"/>
      <c r="R1032" s="278"/>
      <c r="S1032" s="278"/>
      <c r="T1032" s="279"/>
      <c r="AT1032" s="280" t="s">
        <v>196</v>
      </c>
      <c r="AU1032" s="280" t="s">
        <v>89</v>
      </c>
      <c r="AV1032" s="15" t="s">
        <v>105</v>
      </c>
      <c r="AW1032" s="15" t="s">
        <v>42</v>
      </c>
      <c r="AX1032" s="15" t="s">
        <v>79</v>
      </c>
      <c r="AY1032" s="280" t="s">
        <v>185</v>
      </c>
    </row>
    <row r="1033" spans="2:51" s="12" customFormat="1" ht="13.5">
      <c r="B1033" s="220"/>
      <c r="C1033" s="221"/>
      <c r="D1033" s="217" t="s">
        <v>196</v>
      </c>
      <c r="E1033" s="222" t="s">
        <v>35</v>
      </c>
      <c r="F1033" s="223" t="s">
        <v>533</v>
      </c>
      <c r="G1033" s="221"/>
      <c r="H1033" s="224" t="s">
        <v>35</v>
      </c>
      <c r="I1033" s="225"/>
      <c r="J1033" s="221"/>
      <c r="K1033" s="221"/>
      <c r="L1033" s="226"/>
      <c r="M1033" s="227"/>
      <c r="N1033" s="228"/>
      <c r="O1033" s="228"/>
      <c r="P1033" s="228"/>
      <c r="Q1033" s="228"/>
      <c r="R1033" s="228"/>
      <c r="S1033" s="228"/>
      <c r="T1033" s="229"/>
      <c r="AT1033" s="230" t="s">
        <v>196</v>
      </c>
      <c r="AU1033" s="230" t="s">
        <v>89</v>
      </c>
      <c r="AV1033" s="12" t="s">
        <v>24</v>
      </c>
      <c r="AW1033" s="12" t="s">
        <v>42</v>
      </c>
      <c r="AX1033" s="12" t="s">
        <v>79</v>
      </c>
      <c r="AY1033" s="230" t="s">
        <v>185</v>
      </c>
    </row>
    <row r="1034" spans="2:51" s="13" customFormat="1" ht="13.5">
      <c r="B1034" s="231"/>
      <c r="C1034" s="232"/>
      <c r="D1034" s="217" t="s">
        <v>196</v>
      </c>
      <c r="E1034" s="243" t="s">
        <v>35</v>
      </c>
      <c r="F1034" s="244" t="s">
        <v>534</v>
      </c>
      <c r="G1034" s="232"/>
      <c r="H1034" s="245">
        <v>326.04000000000002</v>
      </c>
      <c r="I1034" s="237"/>
      <c r="J1034" s="232"/>
      <c r="K1034" s="232"/>
      <c r="L1034" s="238"/>
      <c r="M1034" s="239"/>
      <c r="N1034" s="240"/>
      <c r="O1034" s="240"/>
      <c r="P1034" s="240"/>
      <c r="Q1034" s="240"/>
      <c r="R1034" s="240"/>
      <c r="S1034" s="240"/>
      <c r="T1034" s="241"/>
      <c r="AT1034" s="242" t="s">
        <v>196</v>
      </c>
      <c r="AU1034" s="242" t="s">
        <v>89</v>
      </c>
      <c r="AV1034" s="13" t="s">
        <v>89</v>
      </c>
      <c r="AW1034" s="13" t="s">
        <v>42</v>
      </c>
      <c r="AX1034" s="13" t="s">
        <v>79</v>
      </c>
      <c r="AY1034" s="242" t="s">
        <v>185</v>
      </c>
    </row>
    <row r="1035" spans="2:51" s="13" customFormat="1" ht="13.5">
      <c r="B1035" s="231"/>
      <c r="C1035" s="232"/>
      <c r="D1035" s="217" t="s">
        <v>196</v>
      </c>
      <c r="E1035" s="243" t="s">
        <v>35</v>
      </c>
      <c r="F1035" s="244" t="s">
        <v>535</v>
      </c>
      <c r="G1035" s="232"/>
      <c r="H1035" s="245">
        <v>-5.3</v>
      </c>
      <c r="I1035" s="237"/>
      <c r="J1035" s="232"/>
      <c r="K1035" s="232"/>
      <c r="L1035" s="238"/>
      <c r="M1035" s="239"/>
      <c r="N1035" s="240"/>
      <c r="O1035" s="240"/>
      <c r="P1035" s="240"/>
      <c r="Q1035" s="240"/>
      <c r="R1035" s="240"/>
      <c r="S1035" s="240"/>
      <c r="T1035" s="241"/>
      <c r="AT1035" s="242" t="s">
        <v>196</v>
      </c>
      <c r="AU1035" s="242" t="s">
        <v>89</v>
      </c>
      <c r="AV1035" s="13" t="s">
        <v>89</v>
      </c>
      <c r="AW1035" s="13" t="s">
        <v>42</v>
      </c>
      <c r="AX1035" s="13" t="s">
        <v>79</v>
      </c>
      <c r="AY1035" s="242" t="s">
        <v>185</v>
      </c>
    </row>
    <row r="1036" spans="2:51" s="13" customFormat="1" ht="13.5">
      <c r="B1036" s="231"/>
      <c r="C1036" s="232"/>
      <c r="D1036" s="217" t="s">
        <v>196</v>
      </c>
      <c r="E1036" s="243" t="s">
        <v>35</v>
      </c>
      <c r="F1036" s="244" t="s">
        <v>536</v>
      </c>
      <c r="G1036" s="232"/>
      <c r="H1036" s="245">
        <v>-3.75</v>
      </c>
      <c r="I1036" s="237"/>
      <c r="J1036" s="232"/>
      <c r="K1036" s="232"/>
      <c r="L1036" s="238"/>
      <c r="M1036" s="239"/>
      <c r="N1036" s="240"/>
      <c r="O1036" s="240"/>
      <c r="P1036" s="240"/>
      <c r="Q1036" s="240"/>
      <c r="R1036" s="240"/>
      <c r="S1036" s="240"/>
      <c r="T1036" s="241"/>
      <c r="AT1036" s="242" t="s">
        <v>196</v>
      </c>
      <c r="AU1036" s="242" t="s">
        <v>89</v>
      </c>
      <c r="AV1036" s="13" t="s">
        <v>89</v>
      </c>
      <c r="AW1036" s="13" t="s">
        <v>42</v>
      </c>
      <c r="AX1036" s="13" t="s">
        <v>79</v>
      </c>
      <c r="AY1036" s="242" t="s">
        <v>185</v>
      </c>
    </row>
    <row r="1037" spans="2:51" s="13" customFormat="1" ht="13.5">
      <c r="B1037" s="231"/>
      <c r="C1037" s="232"/>
      <c r="D1037" s="217" t="s">
        <v>196</v>
      </c>
      <c r="E1037" s="243" t="s">
        <v>35</v>
      </c>
      <c r="F1037" s="244" t="s">
        <v>537</v>
      </c>
      <c r="G1037" s="232"/>
      <c r="H1037" s="245">
        <v>-6.71</v>
      </c>
      <c r="I1037" s="237"/>
      <c r="J1037" s="232"/>
      <c r="K1037" s="232"/>
      <c r="L1037" s="238"/>
      <c r="M1037" s="239"/>
      <c r="N1037" s="240"/>
      <c r="O1037" s="240"/>
      <c r="P1037" s="240"/>
      <c r="Q1037" s="240"/>
      <c r="R1037" s="240"/>
      <c r="S1037" s="240"/>
      <c r="T1037" s="241"/>
      <c r="AT1037" s="242" t="s">
        <v>196</v>
      </c>
      <c r="AU1037" s="242" t="s">
        <v>89</v>
      </c>
      <c r="AV1037" s="13" t="s">
        <v>89</v>
      </c>
      <c r="AW1037" s="13" t="s">
        <v>42</v>
      </c>
      <c r="AX1037" s="13" t="s">
        <v>79</v>
      </c>
      <c r="AY1037" s="242" t="s">
        <v>185</v>
      </c>
    </row>
    <row r="1038" spans="2:51" s="13" customFormat="1" ht="13.5">
      <c r="B1038" s="231"/>
      <c r="C1038" s="232"/>
      <c r="D1038" s="217" t="s">
        <v>196</v>
      </c>
      <c r="E1038" s="243" t="s">
        <v>35</v>
      </c>
      <c r="F1038" s="244" t="s">
        <v>538</v>
      </c>
      <c r="G1038" s="232"/>
      <c r="H1038" s="245">
        <v>-6.4109999999999996</v>
      </c>
      <c r="I1038" s="237"/>
      <c r="J1038" s="232"/>
      <c r="K1038" s="232"/>
      <c r="L1038" s="238"/>
      <c r="M1038" s="239"/>
      <c r="N1038" s="240"/>
      <c r="O1038" s="240"/>
      <c r="P1038" s="240"/>
      <c r="Q1038" s="240"/>
      <c r="R1038" s="240"/>
      <c r="S1038" s="240"/>
      <c r="T1038" s="241"/>
      <c r="AT1038" s="242" t="s">
        <v>196</v>
      </c>
      <c r="AU1038" s="242" t="s">
        <v>89</v>
      </c>
      <c r="AV1038" s="13" t="s">
        <v>89</v>
      </c>
      <c r="AW1038" s="13" t="s">
        <v>42</v>
      </c>
      <c r="AX1038" s="13" t="s">
        <v>79</v>
      </c>
      <c r="AY1038" s="242" t="s">
        <v>185</v>
      </c>
    </row>
    <row r="1039" spans="2:51" s="13" customFormat="1" ht="13.5">
      <c r="B1039" s="231"/>
      <c r="C1039" s="232"/>
      <c r="D1039" s="217" t="s">
        <v>196</v>
      </c>
      <c r="E1039" s="243" t="s">
        <v>35</v>
      </c>
      <c r="F1039" s="244" t="s">
        <v>539</v>
      </c>
      <c r="G1039" s="232"/>
      <c r="H1039" s="245">
        <v>-7.95</v>
      </c>
      <c r="I1039" s="237"/>
      <c r="J1039" s="232"/>
      <c r="K1039" s="232"/>
      <c r="L1039" s="238"/>
      <c r="M1039" s="239"/>
      <c r="N1039" s="240"/>
      <c r="O1039" s="240"/>
      <c r="P1039" s="240"/>
      <c r="Q1039" s="240"/>
      <c r="R1039" s="240"/>
      <c r="S1039" s="240"/>
      <c r="T1039" s="241"/>
      <c r="AT1039" s="242" t="s">
        <v>196</v>
      </c>
      <c r="AU1039" s="242" t="s">
        <v>89</v>
      </c>
      <c r="AV1039" s="13" t="s">
        <v>89</v>
      </c>
      <c r="AW1039" s="13" t="s">
        <v>42</v>
      </c>
      <c r="AX1039" s="13" t="s">
        <v>79</v>
      </c>
      <c r="AY1039" s="242" t="s">
        <v>185</v>
      </c>
    </row>
    <row r="1040" spans="2:51" s="13" customFormat="1" ht="13.5">
      <c r="B1040" s="231"/>
      <c r="C1040" s="232"/>
      <c r="D1040" s="217" t="s">
        <v>196</v>
      </c>
      <c r="E1040" s="243" t="s">
        <v>35</v>
      </c>
      <c r="F1040" s="244" t="s">
        <v>540</v>
      </c>
      <c r="G1040" s="232"/>
      <c r="H1040" s="245">
        <v>-28.8</v>
      </c>
      <c r="I1040" s="237"/>
      <c r="J1040" s="232"/>
      <c r="K1040" s="232"/>
      <c r="L1040" s="238"/>
      <c r="M1040" s="239"/>
      <c r="N1040" s="240"/>
      <c r="O1040" s="240"/>
      <c r="P1040" s="240"/>
      <c r="Q1040" s="240"/>
      <c r="R1040" s="240"/>
      <c r="S1040" s="240"/>
      <c r="T1040" s="241"/>
      <c r="AT1040" s="242" t="s">
        <v>196</v>
      </c>
      <c r="AU1040" s="242" t="s">
        <v>89</v>
      </c>
      <c r="AV1040" s="13" t="s">
        <v>89</v>
      </c>
      <c r="AW1040" s="13" t="s">
        <v>42</v>
      </c>
      <c r="AX1040" s="13" t="s">
        <v>79</v>
      </c>
      <c r="AY1040" s="242" t="s">
        <v>185</v>
      </c>
    </row>
    <row r="1041" spans="2:65" s="13" customFormat="1" ht="13.5">
      <c r="B1041" s="231"/>
      <c r="C1041" s="232"/>
      <c r="D1041" s="217" t="s">
        <v>196</v>
      </c>
      <c r="E1041" s="243" t="s">
        <v>35</v>
      </c>
      <c r="F1041" s="244" t="s">
        <v>541</v>
      </c>
      <c r="G1041" s="232"/>
      <c r="H1041" s="245">
        <v>-40.32</v>
      </c>
      <c r="I1041" s="237"/>
      <c r="J1041" s="232"/>
      <c r="K1041" s="232"/>
      <c r="L1041" s="238"/>
      <c r="M1041" s="239"/>
      <c r="N1041" s="240"/>
      <c r="O1041" s="240"/>
      <c r="P1041" s="240"/>
      <c r="Q1041" s="240"/>
      <c r="R1041" s="240"/>
      <c r="S1041" s="240"/>
      <c r="T1041" s="241"/>
      <c r="AT1041" s="242" t="s">
        <v>196</v>
      </c>
      <c r="AU1041" s="242" t="s">
        <v>89</v>
      </c>
      <c r="AV1041" s="13" t="s">
        <v>89</v>
      </c>
      <c r="AW1041" s="13" t="s">
        <v>42</v>
      </c>
      <c r="AX1041" s="13" t="s">
        <v>79</v>
      </c>
      <c r="AY1041" s="242" t="s">
        <v>185</v>
      </c>
    </row>
    <row r="1042" spans="2:65" s="15" customFormat="1" ht="13.5">
      <c r="B1042" s="270"/>
      <c r="C1042" s="271"/>
      <c r="D1042" s="217" t="s">
        <v>196</v>
      </c>
      <c r="E1042" s="272" t="s">
        <v>35</v>
      </c>
      <c r="F1042" s="273" t="s">
        <v>295</v>
      </c>
      <c r="G1042" s="271"/>
      <c r="H1042" s="274">
        <v>226.79900000000001</v>
      </c>
      <c r="I1042" s="275"/>
      <c r="J1042" s="271"/>
      <c r="K1042" s="271"/>
      <c r="L1042" s="276"/>
      <c r="M1042" s="277"/>
      <c r="N1042" s="278"/>
      <c r="O1042" s="278"/>
      <c r="P1042" s="278"/>
      <c r="Q1042" s="278"/>
      <c r="R1042" s="278"/>
      <c r="S1042" s="278"/>
      <c r="T1042" s="279"/>
      <c r="AT1042" s="280" t="s">
        <v>196</v>
      </c>
      <c r="AU1042" s="280" t="s">
        <v>89</v>
      </c>
      <c r="AV1042" s="15" t="s">
        <v>105</v>
      </c>
      <c r="AW1042" s="15" t="s">
        <v>42</v>
      </c>
      <c r="AX1042" s="15" t="s">
        <v>79</v>
      </c>
      <c r="AY1042" s="280" t="s">
        <v>185</v>
      </c>
    </row>
    <row r="1043" spans="2:65" s="14" customFormat="1" ht="13.5">
      <c r="B1043" s="246"/>
      <c r="C1043" s="247"/>
      <c r="D1043" s="233" t="s">
        <v>196</v>
      </c>
      <c r="E1043" s="248" t="s">
        <v>35</v>
      </c>
      <c r="F1043" s="249" t="s">
        <v>208</v>
      </c>
      <c r="G1043" s="247"/>
      <c r="H1043" s="250">
        <v>429.88400000000001</v>
      </c>
      <c r="I1043" s="251"/>
      <c r="J1043" s="247"/>
      <c r="K1043" s="247"/>
      <c r="L1043" s="252"/>
      <c r="M1043" s="253"/>
      <c r="N1043" s="254"/>
      <c r="O1043" s="254"/>
      <c r="P1043" s="254"/>
      <c r="Q1043" s="254"/>
      <c r="R1043" s="254"/>
      <c r="S1043" s="254"/>
      <c r="T1043" s="255"/>
      <c r="AT1043" s="256" t="s">
        <v>196</v>
      </c>
      <c r="AU1043" s="256" t="s">
        <v>89</v>
      </c>
      <c r="AV1043" s="14" t="s">
        <v>192</v>
      </c>
      <c r="AW1043" s="14" t="s">
        <v>42</v>
      </c>
      <c r="AX1043" s="14" t="s">
        <v>24</v>
      </c>
      <c r="AY1043" s="256" t="s">
        <v>185</v>
      </c>
    </row>
    <row r="1044" spans="2:65" s="1" customFormat="1" ht="31.5" customHeight="1">
      <c r="B1044" s="44"/>
      <c r="C1044" s="205" t="s">
        <v>1068</v>
      </c>
      <c r="D1044" s="205" t="s">
        <v>187</v>
      </c>
      <c r="E1044" s="206" t="s">
        <v>1069</v>
      </c>
      <c r="F1044" s="207" t="s">
        <v>1070</v>
      </c>
      <c r="G1044" s="208" t="s">
        <v>239</v>
      </c>
      <c r="H1044" s="209">
        <v>478.54</v>
      </c>
      <c r="I1044" s="210"/>
      <c r="J1044" s="211">
        <f>ROUND(I1044*H1044,2)</f>
        <v>0</v>
      </c>
      <c r="K1044" s="207" t="s">
        <v>191</v>
      </c>
      <c r="L1044" s="64"/>
      <c r="M1044" s="212" t="s">
        <v>35</v>
      </c>
      <c r="N1044" s="213" t="s">
        <v>50</v>
      </c>
      <c r="O1044" s="45"/>
      <c r="P1044" s="214">
        <f>O1044*H1044</f>
        <v>0</v>
      </c>
      <c r="Q1044" s="214">
        <v>0</v>
      </c>
      <c r="R1044" s="214">
        <f>Q1044*H1044</f>
        <v>0</v>
      </c>
      <c r="S1044" s="214">
        <v>1.6E-2</v>
      </c>
      <c r="T1044" s="215">
        <f>S1044*H1044</f>
        <v>7.6566400000000003</v>
      </c>
      <c r="AR1044" s="26" t="s">
        <v>192</v>
      </c>
      <c r="AT1044" s="26" t="s">
        <v>187</v>
      </c>
      <c r="AU1044" s="26" t="s">
        <v>89</v>
      </c>
      <c r="AY1044" s="26" t="s">
        <v>185</v>
      </c>
      <c r="BE1044" s="216">
        <f>IF(N1044="základní",J1044,0)</f>
        <v>0</v>
      </c>
      <c r="BF1044" s="216">
        <f>IF(N1044="snížená",J1044,0)</f>
        <v>0</v>
      </c>
      <c r="BG1044" s="216">
        <f>IF(N1044="zákl. přenesená",J1044,0)</f>
        <v>0</v>
      </c>
      <c r="BH1044" s="216">
        <f>IF(N1044="sníž. přenesená",J1044,0)</f>
        <v>0</v>
      </c>
      <c r="BI1044" s="216">
        <f>IF(N1044="nulová",J1044,0)</f>
        <v>0</v>
      </c>
      <c r="BJ1044" s="26" t="s">
        <v>24</v>
      </c>
      <c r="BK1044" s="216">
        <f>ROUND(I1044*H1044,2)</f>
        <v>0</v>
      </c>
      <c r="BL1044" s="26" t="s">
        <v>192</v>
      </c>
      <c r="BM1044" s="26" t="s">
        <v>1071</v>
      </c>
    </row>
    <row r="1045" spans="2:65" s="13" customFormat="1" ht="13.5">
      <c r="B1045" s="231"/>
      <c r="C1045" s="232"/>
      <c r="D1045" s="217" t="s">
        <v>196</v>
      </c>
      <c r="E1045" s="243" t="s">
        <v>35</v>
      </c>
      <c r="F1045" s="244" t="s">
        <v>669</v>
      </c>
      <c r="G1045" s="232"/>
      <c r="H1045" s="245">
        <v>220</v>
      </c>
      <c r="I1045" s="237"/>
      <c r="J1045" s="232"/>
      <c r="K1045" s="232"/>
      <c r="L1045" s="238"/>
      <c r="M1045" s="239"/>
      <c r="N1045" s="240"/>
      <c r="O1045" s="240"/>
      <c r="P1045" s="240"/>
      <c r="Q1045" s="240"/>
      <c r="R1045" s="240"/>
      <c r="S1045" s="240"/>
      <c r="T1045" s="241"/>
      <c r="AT1045" s="242" t="s">
        <v>196</v>
      </c>
      <c r="AU1045" s="242" t="s">
        <v>89</v>
      </c>
      <c r="AV1045" s="13" t="s">
        <v>89</v>
      </c>
      <c r="AW1045" s="13" t="s">
        <v>42</v>
      </c>
      <c r="AX1045" s="13" t="s">
        <v>79</v>
      </c>
      <c r="AY1045" s="242" t="s">
        <v>185</v>
      </c>
    </row>
    <row r="1046" spans="2:65" s="13" customFormat="1" ht="13.5">
      <c r="B1046" s="231"/>
      <c r="C1046" s="232"/>
      <c r="D1046" s="217" t="s">
        <v>196</v>
      </c>
      <c r="E1046" s="243" t="s">
        <v>35</v>
      </c>
      <c r="F1046" s="244" t="s">
        <v>670</v>
      </c>
      <c r="G1046" s="232"/>
      <c r="H1046" s="245">
        <v>276.43</v>
      </c>
      <c r="I1046" s="237"/>
      <c r="J1046" s="232"/>
      <c r="K1046" s="232"/>
      <c r="L1046" s="238"/>
      <c r="M1046" s="239"/>
      <c r="N1046" s="240"/>
      <c r="O1046" s="240"/>
      <c r="P1046" s="240"/>
      <c r="Q1046" s="240"/>
      <c r="R1046" s="240"/>
      <c r="S1046" s="240"/>
      <c r="T1046" s="241"/>
      <c r="AT1046" s="242" t="s">
        <v>196</v>
      </c>
      <c r="AU1046" s="242" t="s">
        <v>89</v>
      </c>
      <c r="AV1046" s="13" t="s">
        <v>89</v>
      </c>
      <c r="AW1046" s="13" t="s">
        <v>42</v>
      </c>
      <c r="AX1046" s="13" t="s">
        <v>79</v>
      </c>
      <c r="AY1046" s="242" t="s">
        <v>185</v>
      </c>
    </row>
    <row r="1047" spans="2:65" s="12" customFormat="1" ht="13.5">
      <c r="B1047" s="220"/>
      <c r="C1047" s="221"/>
      <c r="D1047" s="217" t="s">
        <v>196</v>
      </c>
      <c r="E1047" s="222" t="s">
        <v>35</v>
      </c>
      <c r="F1047" s="223" t="s">
        <v>585</v>
      </c>
      <c r="G1047" s="221"/>
      <c r="H1047" s="224" t="s">
        <v>35</v>
      </c>
      <c r="I1047" s="225"/>
      <c r="J1047" s="221"/>
      <c r="K1047" s="221"/>
      <c r="L1047" s="226"/>
      <c r="M1047" s="227"/>
      <c r="N1047" s="228"/>
      <c r="O1047" s="228"/>
      <c r="P1047" s="228"/>
      <c r="Q1047" s="228"/>
      <c r="R1047" s="228"/>
      <c r="S1047" s="228"/>
      <c r="T1047" s="229"/>
      <c r="AT1047" s="230" t="s">
        <v>196</v>
      </c>
      <c r="AU1047" s="230" t="s">
        <v>89</v>
      </c>
      <c r="AV1047" s="12" t="s">
        <v>24</v>
      </c>
      <c r="AW1047" s="12" t="s">
        <v>42</v>
      </c>
      <c r="AX1047" s="12" t="s">
        <v>79</v>
      </c>
      <c r="AY1047" s="230" t="s">
        <v>185</v>
      </c>
    </row>
    <row r="1048" spans="2:65" s="13" customFormat="1" ht="13.5">
      <c r="B1048" s="231"/>
      <c r="C1048" s="232"/>
      <c r="D1048" s="217" t="s">
        <v>196</v>
      </c>
      <c r="E1048" s="243" t="s">
        <v>35</v>
      </c>
      <c r="F1048" s="244" t="s">
        <v>586</v>
      </c>
      <c r="G1048" s="232"/>
      <c r="H1048" s="245">
        <v>-13.5</v>
      </c>
      <c r="I1048" s="237"/>
      <c r="J1048" s="232"/>
      <c r="K1048" s="232"/>
      <c r="L1048" s="238"/>
      <c r="M1048" s="239"/>
      <c r="N1048" s="240"/>
      <c r="O1048" s="240"/>
      <c r="P1048" s="240"/>
      <c r="Q1048" s="240"/>
      <c r="R1048" s="240"/>
      <c r="S1048" s="240"/>
      <c r="T1048" s="241"/>
      <c r="AT1048" s="242" t="s">
        <v>196</v>
      </c>
      <c r="AU1048" s="242" t="s">
        <v>89</v>
      </c>
      <c r="AV1048" s="13" t="s">
        <v>89</v>
      </c>
      <c r="AW1048" s="13" t="s">
        <v>42</v>
      </c>
      <c r="AX1048" s="13" t="s">
        <v>79</v>
      </c>
      <c r="AY1048" s="242" t="s">
        <v>185</v>
      </c>
    </row>
    <row r="1049" spans="2:65" s="13" customFormat="1" ht="13.5">
      <c r="B1049" s="231"/>
      <c r="C1049" s="232"/>
      <c r="D1049" s="217" t="s">
        <v>196</v>
      </c>
      <c r="E1049" s="243" t="s">
        <v>35</v>
      </c>
      <c r="F1049" s="244" t="s">
        <v>587</v>
      </c>
      <c r="G1049" s="232"/>
      <c r="H1049" s="245">
        <v>-30.24</v>
      </c>
      <c r="I1049" s="237"/>
      <c r="J1049" s="232"/>
      <c r="K1049" s="232"/>
      <c r="L1049" s="238"/>
      <c r="M1049" s="239"/>
      <c r="N1049" s="240"/>
      <c r="O1049" s="240"/>
      <c r="P1049" s="240"/>
      <c r="Q1049" s="240"/>
      <c r="R1049" s="240"/>
      <c r="S1049" s="240"/>
      <c r="T1049" s="241"/>
      <c r="AT1049" s="242" t="s">
        <v>196</v>
      </c>
      <c r="AU1049" s="242" t="s">
        <v>89</v>
      </c>
      <c r="AV1049" s="13" t="s">
        <v>89</v>
      </c>
      <c r="AW1049" s="13" t="s">
        <v>42</v>
      </c>
      <c r="AX1049" s="13" t="s">
        <v>79</v>
      </c>
      <c r="AY1049" s="242" t="s">
        <v>185</v>
      </c>
    </row>
    <row r="1050" spans="2:65" s="13" customFormat="1" ht="13.5">
      <c r="B1050" s="231"/>
      <c r="C1050" s="232"/>
      <c r="D1050" s="217" t="s">
        <v>196</v>
      </c>
      <c r="E1050" s="243" t="s">
        <v>35</v>
      </c>
      <c r="F1050" s="244" t="s">
        <v>588</v>
      </c>
      <c r="G1050" s="232"/>
      <c r="H1050" s="245">
        <v>-28.8</v>
      </c>
      <c r="I1050" s="237"/>
      <c r="J1050" s="232"/>
      <c r="K1050" s="232"/>
      <c r="L1050" s="238"/>
      <c r="M1050" s="239"/>
      <c r="N1050" s="240"/>
      <c r="O1050" s="240"/>
      <c r="P1050" s="240"/>
      <c r="Q1050" s="240"/>
      <c r="R1050" s="240"/>
      <c r="S1050" s="240"/>
      <c r="T1050" s="241"/>
      <c r="AT1050" s="242" t="s">
        <v>196</v>
      </c>
      <c r="AU1050" s="242" t="s">
        <v>89</v>
      </c>
      <c r="AV1050" s="13" t="s">
        <v>89</v>
      </c>
      <c r="AW1050" s="13" t="s">
        <v>42</v>
      </c>
      <c r="AX1050" s="13" t="s">
        <v>79</v>
      </c>
      <c r="AY1050" s="242" t="s">
        <v>185</v>
      </c>
    </row>
    <row r="1051" spans="2:65" s="13" customFormat="1" ht="13.5">
      <c r="B1051" s="231"/>
      <c r="C1051" s="232"/>
      <c r="D1051" s="217" t="s">
        <v>196</v>
      </c>
      <c r="E1051" s="243" t="s">
        <v>35</v>
      </c>
      <c r="F1051" s="244" t="s">
        <v>671</v>
      </c>
      <c r="G1051" s="232"/>
      <c r="H1051" s="245">
        <v>-40.32</v>
      </c>
      <c r="I1051" s="237"/>
      <c r="J1051" s="232"/>
      <c r="K1051" s="232"/>
      <c r="L1051" s="238"/>
      <c r="M1051" s="239"/>
      <c r="N1051" s="240"/>
      <c r="O1051" s="240"/>
      <c r="P1051" s="240"/>
      <c r="Q1051" s="240"/>
      <c r="R1051" s="240"/>
      <c r="S1051" s="240"/>
      <c r="T1051" s="241"/>
      <c r="AT1051" s="242" t="s">
        <v>196</v>
      </c>
      <c r="AU1051" s="242" t="s">
        <v>89</v>
      </c>
      <c r="AV1051" s="13" t="s">
        <v>89</v>
      </c>
      <c r="AW1051" s="13" t="s">
        <v>42</v>
      </c>
      <c r="AX1051" s="13" t="s">
        <v>79</v>
      </c>
      <c r="AY1051" s="242" t="s">
        <v>185</v>
      </c>
    </row>
    <row r="1052" spans="2:65" s="13" customFormat="1" ht="13.5">
      <c r="B1052" s="231"/>
      <c r="C1052" s="232"/>
      <c r="D1052" s="217" t="s">
        <v>196</v>
      </c>
      <c r="E1052" s="243" t="s">
        <v>35</v>
      </c>
      <c r="F1052" s="244" t="s">
        <v>672</v>
      </c>
      <c r="G1052" s="232"/>
      <c r="H1052" s="245">
        <v>-4</v>
      </c>
      <c r="I1052" s="237"/>
      <c r="J1052" s="232"/>
      <c r="K1052" s="232"/>
      <c r="L1052" s="238"/>
      <c r="M1052" s="239"/>
      <c r="N1052" s="240"/>
      <c r="O1052" s="240"/>
      <c r="P1052" s="240"/>
      <c r="Q1052" s="240"/>
      <c r="R1052" s="240"/>
      <c r="S1052" s="240"/>
      <c r="T1052" s="241"/>
      <c r="AT1052" s="242" t="s">
        <v>196</v>
      </c>
      <c r="AU1052" s="242" t="s">
        <v>89</v>
      </c>
      <c r="AV1052" s="13" t="s">
        <v>89</v>
      </c>
      <c r="AW1052" s="13" t="s">
        <v>42</v>
      </c>
      <c r="AX1052" s="13" t="s">
        <v>79</v>
      </c>
      <c r="AY1052" s="242" t="s">
        <v>185</v>
      </c>
    </row>
    <row r="1053" spans="2:65" s="13" customFormat="1" ht="13.5">
      <c r="B1053" s="231"/>
      <c r="C1053" s="232"/>
      <c r="D1053" s="217" t="s">
        <v>196</v>
      </c>
      <c r="E1053" s="243" t="s">
        <v>35</v>
      </c>
      <c r="F1053" s="244" t="s">
        <v>673</v>
      </c>
      <c r="G1053" s="232"/>
      <c r="H1053" s="245">
        <v>-12.6</v>
      </c>
      <c r="I1053" s="237"/>
      <c r="J1053" s="232"/>
      <c r="K1053" s="232"/>
      <c r="L1053" s="238"/>
      <c r="M1053" s="239"/>
      <c r="N1053" s="240"/>
      <c r="O1053" s="240"/>
      <c r="P1053" s="240"/>
      <c r="Q1053" s="240"/>
      <c r="R1053" s="240"/>
      <c r="S1053" s="240"/>
      <c r="T1053" s="241"/>
      <c r="AT1053" s="242" t="s">
        <v>196</v>
      </c>
      <c r="AU1053" s="242" t="s">
        <v>89</v>
      </c>
      <c r="AV1053" s="13" t="s">
        <v>89</v>
      </c>
      <c r="AW1053" s="13" t="s">
        <v>42</v>
      </c>
      <c r="AX1053" s="13" t="s">
        <v>79</v>
      </c>
      <c r="AY1053" s="242" t="s">
        <v>185</v>
      </c>
    </row>
    <row r="1054" spans="2:65" s="12" customFormat="1" ht="13.5">
      <c r="B1054" s="220"/>
      <c r="C1054" s="221"/>
      <c r="D1054" s="217" t="s">
        <v>196</v>
      </c>
      <c r="E1054" s="222" t="s">
        <v>35</v>
      </c>
      <c r="F1054" s="223" t="s">
        <v>674</v>
      </c>
      <c r="G1054" s="221"/>
      <c r="H1054" s="224" t="s">
        <v>35</v>
      </c>
      <c r="I1054" s="225"/>
      <c r="J1054" s="221"/>
      <c r="K1054" s="221"/>
      <c r="L1054" s="226"/>
      <c r="M1054" s="227"/>
      <c r="N1054" s="228"/>
      <c r="O1054" s="228"/>
      <c r="P1054" s="228"/>
      <c r="Q1054" s="228"/>
      <c r="R1054" s="228"/>
      <c r="S1054" s="228"/>
      <c r="T1054" s="229"/>
      <c r="AT1054" s="230" t="s">
        <v>196</v>
      </c>
      <c r="AU1054" s="230" t="s">
        <v>89</v>
      </c>
      <c r="AV1054" s="12" t="s">
        <v>24</v>
      </c>
      <c r="AW1054" s="12" t="s">
        <v>42</v>
      </c>
      <c r="AX1054" s="12" t="s">
        <v>79</v>
      </c>
      <c r="AY1054" s="230" t="s">
        <v>185</v>
      </c>
    </row>
    <row r="1055" spans="2:65" s="13" customFormat="1" ht="13.5">
      <c r="B1055" s="231"/>
      <c r="C1055" s="232"/>
      <c r="D1055" s="217" t="s">
        <v>196</v>
      </c>
      <c r="E1055" s="243" t="s">
        <v>35</v>
      </c>
      <c r="F1055" s="244" t="s">
        <v>675</v>
      </c>
      <c r="G1055" s="232"/>
      <c r="H1055" s="245">
        <v>5.3550000000000004</v>
      </c>
      <c r="I1055" s="237"/>
      <c r="J1055" s="232"/>
      <c r="K1055" s="232"/>
      <c r="L1055" s="238"/>
      <c r="M1055" s="239"/>
      <c r="N1055" s="240"/>
      <c r="O1055" s="240"/>
      <c r="P1055" s="240"/>
      <c r="Q1055" s="240"/>
      <c r="R1055" s="240"/>
      <c r="S1055" s="240"/>
      <c r="T1055" s="241"/>
      <c r="AT1055" s="242" t="s">
        <v>196</v>
      </c>
      <c r="AU1055" s="242" t="s">
        <v>89</v>
      </c>
      <c r="AV1055" s="13" t="s">
        <v>89</v>
      </c>
      <c r="AW1055" s="13" t="s">
        <v>42</v>
      </c>
      <c r="AX1055" s="13" t="s">
        <v>79</v>
      </c>
      <c r="AY1055" s="242" t="s">
        <v>185</v>
      </c>
    </row>
    <row r="1056" spans="2:65" s="13" customFormat="1" ht="13.5">
      <c r="B1056" s="231"/>
      <c r="C1056" s="232"/>
      <c r="D1056" s="217" t="s">
        <v>196</v>
      </c>
      <c r="E1056" s="243" t="s">
        <v>35</v>
      </c>
      <c r="F1056" s="244" t="s">
        <v>676</v>
      </c>
      <c r="G1056" s="232"/>
      <c r="H1056" s="245">
        <v>5.67</v>
      </c>
      <c r="I1056" s="237"/>
      <c r="J1056" s="232"/>
      <c r="K1056" s="232"/>
      <c r="L1056" s="238"/>
      <c r="M1056" s="239"/>
      <c r="N1056" s="240"/>
      <c r="O1056" s="240"/>
      <c r="P1056" s="240"/>
      <c r="Q1056" s="240"/>
      <c r="R1056" s="240"/>
      <c r="S1056" s="240"/>
      <c r="T1056" s="241"/>
      <c r="AT1056" s="242" t="s">
        <v>196</v>
      </c>
      <c r="AU1056" s="242" t="s">
        <v>89</v>
      </c>
      <c r="AV1056" s="13" t="s">
        <v>89</v>
      </c>
      <c r="AW1056" s="13" t="s">
        <v>42</v>
      </c>
      <c r="AX1056" s="13" t="s">
        <v>79</v>
      </c>
      <c r="AY1056" s="242" t="s">
        <v>185</v>
      </c>
    </row>
    <row r="1057" spans="2:51" s="13" customFormat="1" ht="13.5">
      <c r="B1057" s="231"/>
      <c r="C1057" s="232"/>
      <c r="D1057" s="217" t="s">
        <v>196</v>
      </c>
      <c r="E1057" s="243" t="s">
        <v>35</v>
      </c>
      <c r="F1057" s="244" t="s">
        <v>677</v>
      </c>
      <c r="G1057" s="232"/>
      <c r="H1057" s="245">
        <v>0.84</v>
      </c>
      <c r="I1057" s="237"/>
      <c r="J1057" s="232"/>
      <c r="K1057" s="232"/>
      <c r="L1057" s="238"/>
      <c r="M1057" s="239"/>
      <c r="N1057" s="240"/>
      <c r="O1057" s="240"/>
      <c r="P1057" s="240"/>
      <c r="Q1057" s="240"/>
      <c r="R1057" s="240"/>
      <c r="S1057" s="240"/>
      <c r="T1057" s="241"/>
      <c r="AT1057" s="242" t="s">
        <v>196</v>
      </c>
      <c r="AU1057" s="242" t="s">
        <v>89</v>
      </c>
      <c r="AV1057" s="13" t="s">
        <v>89</v>
      </c>
      <c r="AW1057" s="13" t="s">
        <v>42</v>
      </c>
      <c r="AX1057" s="13" t="s">
        <v>79</v>
      </c>
      <c r="AY1057" s="242" t="s">
        <v>185</v>
      </c>
    </row>
    <row r="1058" spans="2:51" s="13" customFormat="1" ht="13.5">
      <c r="B1058" s="231"/>
      <c r="C1058" s="232"/>
      <c r="D1058" s="217" t="s">
        <v>196</v>
      </c>
      <c r="E1058" s="243" t="s">
        <v>35</v>
      </c>
      <c r="F1058" s="244" t="s">
        <v>678</v>
      </c>
      <c r="G1058" s="232"/>
      <c r="H1058" s="245">
        <v>0.97499999999999998</v>
      </c>
      <c r="I1058" s="237"/>
      <c r="J1058" s="232"/>
      <c r="K1058" s="232"/>
      <c r="L1058" s="238"/>
      <c r="M1058" s="239"/>
      <c r="N1058" s="240"/>
      <c r="O1058" s="240"/>
      <c r="P1058" s="240"/>
      <c r="Q1058" s="240"/>
      <c r="R1058" s="240"/>
      <c r="S1058" s="240"/>
      <c r="T1058" s="241"/>
      <c r="AT1058" s="242" t="s">
        <v>196</v>
      </c>
      <c r="AU1058" s="242" t="s">
        <v>89</v>
      </c>
      <c r="AV1058" s="13" t="s">
        <v>89</v>
      </c>
      <c r="AW1058" s="13" t="s">
        <v>42</v>
      </c>
      <c r="AX1058" s="13" t="s">
        <v>79</v>
      </c>
      <c r="AY1058" s="242" t="s">
        <v>185</v>
      </c>
    </row>
    <row r="1059" spans="2:51" s="15" customFormat="1" ht="13.5">
      <c r="B1059" s="270"/>
      <c r="C1059" s="271"/>
      <c r="D1059" s="217" t="s">
        <v>196</v>
      </c>
      <c r="E1059" s="272" t="s">
        <v>35</v>
      </c>
      <c r="F1059" s="273" t="s">
        <v>295</v>
      </c>
      <c r="G1059" s="271"/>
      <c r="H1059" s="274">
        <v>379.81</v>
      </c>
      <c r="I1059" s="275"/>
      <c r="J1059" s="271"/>
      <c r="K1059" s="271"/>
      <c r="L1059" s="276"/>
      <c r="M1059" s="277"/>
      <c r="N1059" s="278"/>
      <c r="O1059" s="278"/>
      <c r="P1059" s="278"/>
      <c r="Q1059" s="278"/>
      <c r="R1059" s="278"/>
      <c r="S1059" s="278"/>
      <c r="T1059" s="279"/>
      <c r="AT1059" s="280" t="s">
        <v>196</v>
      </c>
      <c r="AU1059" s="280" t="s">
        <v>89</v>
      </c>
      <c r="AV1059" s="15" t="s">
        <v>105</v>
      </c>
      <c r="AW1059" s="15" t="s">
        <v>42</v>
      </c>
      <c r="AX1059" s="15" t="s">
        <v>79</v>
      </c>
      <c r="AY1059" s="280" t="s">
        <v>185</v>
      </c>
    </row>
    <row r="1060" spans="2:51" s="12" customFormat="1" ht="13.5">
      <c r="B1060" s="220"/>
      <c r="C1060" s="221"/>
      <c r="D1060" s="217" t="s">
        <v>196</v>
      </c>
      <c r="E1060" s="222" t="s">
        <v>35</v>
      </c>
      <c r="F1060" s="223" t="s">
        <v>679</v>
      </c>
      <c r="G1060" s="221"/>
      <c r="H1060" s="224" t="s">
        <v>35</v>
      </c>
      <c r="I1060" s="225"/>
      <c r="J1060" s="221"/>
      <c r="K1060" s="221"/>
      <c r="L1060" s="226"/>
      <c r="M1060" s="227"/>
      <c r="N1060" s="228"/>
      <c r="O1060" s="228"/>
      <c r="P1060" s="228"/>
      <c r="Q1060" s="228"/>
      <c r="R1060" s="228"/>
      <c r="S1060" s="228"/>
      <c r="T1060" s="229"/>
      <c r="AT1060" s="230" t="s">
        <v>196</v>
      </c>
      <c r="AU1060" s="230" t="s">
        <v>89</v>
      </c>
      <c r="AV1060" s="12" t="s">
        <v>24</v>
      </c>
      <c r="AW1060" s="12" t="s">
        <v>42</v>
      </c>
      <c r="AX1060" s="12" t="s">
        <v>79</v>
      </c>
      <c r="AY1060" s="230" t="s">
        <v>185</v>
      </c>
    </row>
    <row r="1061" spans="2:51" s="13" customFormat="1" ht="13.5">
      <c r="B1061" s="231"/>
      <c r="C1061" s="232"/>
      <c r="D1061" s="217" t="s">
        <v>196</v>
      </c>
      <c r="E1061" s="243" t="s">
        <v>35</v>
      </c>
      <c r="F1061" s="244" t="s">
        <v>680</v>
      </c>
      <c r="G1061" s="232"/>
      <c r="H1061" s="245">
        <v>111.24</v>
      </c>
      <c r="I1061" s="237"/>
      <c r="J1061" s="232"/>
      <c r="K1061" s="232"/>
      <c r="L1061" s="238"/>
      <c r="M1061" s="239"/>
      <c r="N1061" s="240"/>
      <c r="O1061" s="240"/>
      <c r="P1061" s="240"/>
      <c r="Q1061" s="240"/>
      <c r="R1061" s="240"/>
      <c r="S1061" s="240"/>
      <c r="T1061" s="241"/>
      <c r="AT1061" s="242" t="s">
        <v>196</v>
      </c>
      <c r="AU1061" s="242" t="s">
        <v>89</v>
      </c>
      <c r="AV1061" s="13" t="s">
        <v>89</v>
      </c>
      <c r="AW1061" s="13" t="s">
        <v>42</v>
      </c>
      <c r="AX1061" s="13" t="s">
        <v>79</v>
      </c>
      <c r="AY1061" s="242" t="s">
        <v>185</v>
      </c>
    </row>
    <row r="1062" spans="2:51" s="12" customFormat="1" ht="13.5">
      <c r="B1062" s="220"/>
      <c r="C1062" s="221"/>
      <c r="D1062" s="217" t="s">
        <v>196</v>
      </c>
      <c r="E1062" s="222" t="s">
        <v>35</v>
      </c>
      <c r="F1062" s="223" t="s">
        <v>585</v>
      </c>
      <c r="G1062" s="221"/>
      <c r="H1062" s="224" t="s">
        <v>35</v>
      </c>
      <c r="I1062" s="225"/>
      <c r="J1062" s="221"/>
      <c r="K1062" s="221"/>
      <c r="L1062" s="226"/>
      <c r="M1062" s="227"/>
      <c r="N1062" s="228"/>
      <c r="O1062" s="228"/>
      <c r="P1062" s="228"/>
      <c r="Q1062" s="228"/>
      <c r="R1062" s="228"/>
      <c r="S1062" s="228"/>
      <c r="T1062" s="229"/>
      <c r="AT1062" s="230" t="s">
        <v>196</v>
      </c>
      <c r="AU1062" s="230" t="s">
        <v>89</v>
      </c>
      <c r="AV1062" s="12" t="s">
        <v>24</v>
      </c>
      <c r="AW1062" s="12" t="s">
        <v>42</v>
      </c>
      <c r="AX1062" s="12" t="s">
        <v>79</v>
      </c>
      <c r="AY1062" s="230" t="s">
        <v>185</v>
      </c>
    </row>
    <row r="1063" spans="2:51" s="13" customFormat="1" ht="13.5">
      <c r="B1063" s="231"/>
      <c r="C1063" s="232"/>
      <c r="D1063" s="217" t="s">
        <v>196</v>
      </c>
      <c r="E1063" s="243" t="s">
        <v>35</v>
      </c>
      <c r="F1063" s="244" t="s">
        <v>681</v>
      </c>
      <c r="G1063" s="232"/>
      <c r="H1063" s="245">
        <v>-12.96</v>
      </c>
      <c r="I1063" s="237"/>
      <c r="J1063" s="232"/>
      <c r="K1063" s="232"/>
      <c r="L1063" s="238"/>
      <c r="M1063" s="239"/>
      <c r="N1063" s="240"/>
      <c r="O1063" s="240"/>
      <c r="P1063" s="240"/>
      <c r="Q1063" s="240"/>
      <c r="R1063" s="240"/>
      <c r="S1063" s="240"/>
      <c r="T1063" s="241"/>
      <c r="AT1063" s="242" t="s">
        <v>196</v>
      </c>
      <c r="AU1063" s="242" t="s">
        <v>89</v>
      </c>
      <c r="AV1063" s="13" t="s">
        <v>89</v>
      </c>
      <c r="AW1063" s="13" t="s">
        <v>42</v>
      </c>
      <c r="AX1063" s="13" t="s">
        <v>79</v>
      </c>
      <c r="AY1063" s="242" t="s">
        <v>185</v>
      </c>
    </row>
    <row r="1064" spans="2:51" s="13" customFormat="1" ht="13.5">
      <c r="B1064" s="231"/>
      <c r="C1064" s="232"/>
      <c r="D1064" s="217" t="s">
        <v>196</v>
      </c>
      <c r="E1064" s="243" t="s">
        <v>35</v>
      </c>
      <c r="F1064" s="244" t="s">
        <v>682</v>
      </c>
      <c r="G1064" s="232"/>
      <c r="H1064" s="245">
        <v>-3.84</v>
      </c>
      <c r="I1064" s="237"/>
      <c r="J1064" s="232"/>
      <c r="K1064" s="232"/>
      <c r="L1064" s="238"/>
      <c r="M1064" s="239"/>
      <c r="N1064" s="240"/>
      <c r="O1064" s="240"/>
      <c r="P1064" s="240"/>
      <c r="Q1064" s="240"/>
      <c r="R1064" s="240"/>
      <c r="S1064" s="240"/>
      <c r="T1064" s="241"/>
      <c r="AT1064" s="242" t="s">
        <v>196</v>
      </c>
      <c r="AU1064" s="242" t="s">
        <v>89</v>
      </c>
      <c r="AV1064" s="13" t="s">
        <v>89</v>
      </c>
      <c r="AW1064" s="13" t="s">
        <v>42</v>
      </c>
      <c r="AX1064" s="13" t="s">
        <v>79</v>
      </c>
      <c r="AY1064" s="242" t="s">
        <v>185</v>
      </c>
    </row>
    <row r="1065" spans="2:51" s="13" customFormat="1" ht="13.5">
      <c r="B1065" s="231"/>
      <c r="C1065" s="232"/>
      <c r="D1065" s="217" t="s">
        <v>196</v>
      </c>
      <c r="E1065" s="243" t="s">
        <v>35</v>
      </c>
      <c r="F1065" s="244" t="s">
        <v>683</v>
      </c>
      <c r="G1065" s="232"/>
      <c r="H1065" s="245">
        <v>-1.08</v>
      </c>
      <c r="I1065" s="237"/>
      <c r="J1065" s="232"/>
      <c r="K1065" s="232"/>
      <c r="L1065" s="238"/>
      <c r="M1065" s="239"/>
      <c r="N1065" s="240"/>
      <c r="O1065" s="240"/>
      <c r="P1065" s="240"/>
      <c r="Q1065" s="240"/>
      <c r="R1065" s="240"/>
      <c r="S1065" s="240"/>
      <c r="T1065" s="241"/>
      <c r="AT1065" s="242" t="s">
        <v>196</v>
      </c>
      <c r="AU1065" s="242" t="s">
        <v>89</v>
      </c>
      <c r="AV1065" s="13" t="s">
        <v>89</v>
      </c>
      <c r="AW1065" s="13" t="s">
        <v>42</v>
      </c>
      <c r="AX1065" s="13" t="s">
        <v>79</v>
      </c>
      <c r="AY1065" s="242" t="s">
        <v>185</v>
      </c>
    </row>
    <row r="1066" spans="2:51" s="13" customFormat="1" ht="13.5">
      <c r="B1066" s="231"/>
      <c r="C1066" s="232"/>
      <c r="D1066" s="217" t="s">
        <v>196</v>
      </c>
      <c r="E1066" s="243" t="s">
        <v>35</v>
      </c>
      <c r="F1066" s="244" t="s">
        <v>684</v>
      </c>
      <c r="G1066" s="232"/>
      <c r="H1066" s="245">
        <v>-2.625</v>
      </c>
      <c r="I1066" s="237"/>
      <c r="J1066" s="232"/>
      <c r="K1066" s="232"/>
      <c r="L1066" s="238"/>
      <c r="M1066" s="239"/>
      <c r="N1066" s="240"/>
      <c r="O1066" s="240"/>
      <c r="P1066" s="240"/>
      <c r="Q1066" s="240"/>
      <c r="R1066" s="240"/>
      <c r="S1066" s="240"/>
      <c r="T1066" s="241"/>
      <c r="AT1066" s="242" t="s">
        <v>196</v>
      </c>
      <c r="AU1066" s="242" t="s">
        <v>89</v>
      </c>
      <c r="AV1066" s="13" t="s">
        <v>89</v>
      </c>
      <c r="AW1066" s="13" t="s">
        <v>42</v>
      </c>
      <c r="AX1066" s="13" t="s">
        <v>79</v>
      </c>
      <c r="AY1066" s="242" t="s">
        <v>185</v>
      </c>
    </row>
    <row r="1067" spans="2:51" s="12" customFormat="1" ht="13.5">
      <c r="B1067" s="220"/>
      <c r="C1067" s="221"/>
      <c r="D1067" s="217" t="s">
        <v>196</v>
      </c>
      <c r="E1067" s="222" t="s">
        <v>35</v>
      </c>
      <c r="F1067" s="223" t="s">
        <v>592</v>
      </c>
      <c r="G1067" s="221"/>
      <c r="H1067" s="224" t="s">
        <v>35</v>
      </c>
      <c r="I1067" s="225"/>
      <c r="J1067" s="221"/>
      <c r="K1067" s="221"/>
      <c r="L1067" s="226"/>
      <c r="M1067" s="227"/>
      <c r="N1067" s="228"/>
      <c r="O1067" s="228"/>
      <c r="P1067" s="228"/>
      <c r="Q1067" s="228"/>
      <c r="R1067" s="228"/>
      <c r="S1067" s="228"/>
      <c r="T1067" s="229"/>
      <c r="AT1067" s="230" t="s">
        <v>196</v>
      </c>
      <c r="AU1067" s="230" t="s">
        <v>89</v>
      </c>
      <c r="AV1067" s="12" t="s">
        <v>24</v>
      </c>
      <c r="AW1067" s="12" t="s">
        <v>42</v>
      </c>
      <c r="AX1067" s="12" t="s">
        <v>79</v>
      </c>
      <c r="AY1067" s="230" t="s">
        <v>185</v>
      </c>
    </row>
    <row r="1068" spans="2:51" s="13" customFormat="1" ht="13.5">
      <c r="B1068" s="231"/>
      <c r="C1068" s="232"/>
      <c r="D1068" s="217" t="s">
        <v>196</v>
      </c>
      <c r="E1068" s="243" t="s">
        <v>35</v>
      </c>
      <c r="F1068" s="244" t="s">
        <v>685</v>
      </c>
      <c r="G1068" s="232"/>
      <c r="H1068" s="245">
        <v>4.32</v>
      </c>
      <c r="I1068" s="237"/>
      <c r="J1068" s="232"/>
      <c r="K1068" s="232"/>
      <c r="L1068" s="238"/>
      <c r="M1068" s="239"/>
      <c r="N1068" s="240"/>
      <c r="O1068" s="240"/>
      <c r="P1068" s="240"/>
      <c r="Q1068" s="240"/>
      <c r="R1068" s="240"/>
      <c r="S1068" s="240"/>
      <c r="T1068" s="241"/>
      <c r="AT1068" s="242" t="s">
        <v>196</v>
      </c>
      <c r="AU1068" s="242" t="s">
        <v>89</v>
      </c>
      <c r="AV1068" s="13" t="s">
        <v>89</v>
      </c>
      <c r="AW1068" s="13" t="s">
        <v>42</v>
      </c>
      <c r="AX1068" s="13" t="s">
        <v>79</v>
      </c>
      <c r="AY1068" s="242" t="s">
        <v>185</v>
      </c>
    </row>
    <row r="1069" spans="2:51" s="13" customFormat="1" ht="13.5">
      <c r="B1069" s="231"/>
      <c r="C1069" s="232"/>
      <c r="D1069" s="217" t="s">
        <v>196</v>
      </c>
      <c r="E1069" s="243" t="s">
        <v>35</v>
      </c>
      <c r="F1069" s="244" t="s">
        <v>686</v>
      </c>
      <c r="G1069" s="232"/>
      <c r="H1069" s="245">
        <v>1.32</v>
      </c>
      <c r="I1069" s="237"/>
      <c r="J1069" s="232"/>
      <c r="K1069" s="232"/>
      <c r="L1069" s="238"/>
      <c r="M1069" s="239"/>
      <c r="N1069" s="240"/>
      <c r="O1069" s="240"/>
      <c r="P1069" s="240"/>
      <c r="Q1069" s="240"/>
      <c r="R1069" s="240"/>
      <c r="S1069" s="240"/>
      <c r="T1069" s="241"/>
      <c r="AT1069" s="242" t="s">
        <v>196</v>
      </c>
      <c r="AU1069" s="242" t="s">
        <v>89</v>
      </c>
      <c r="AV1069" s="13" t="s">
        <v>89</v>
      </c>
      <c r="AW1069" s="13" t="s">
        <v>42</v>
      </c>
      <c r="AX1069" s="13" t="s">
        <v>79</v>
      </c>
      <c r="AY1069" s="242" t="s">
        <v>185</v>
      </c>
    </row>
    <row r="1070" spans="2:51" s="13" customFormat="1" ht="13.5">
      <c r="B1070" s="231"/>
      <c r="C1070" s="232"/>
      <c r="D1070" s="217" t="s">
        <v>196</v>
      </c>
      <c r="E1070" s="243" t="s">
        <v>35</v>
      </c>
      <c r="F1070" s="244" t="s">
        <v>687</v>
      </c>
      <c r="G1070" s="232"/>
      <c r="H1070" s="245">
        <v>0.72</v>
      </c>
      <c r="I1070" s="237"/>
      <c r="J1070" s="232"/>
      <c r="K1070" s="232"/>
      <c r="L1070" s="238"/>
      <c r="M1070" s="239"/>
      <c r="N1070" s="240"/>
      <c r="O1070" s="240"/>
      <c r="P1070" s="240"/>
      <c r="Q1070" s="240"/>
      <c r="R1070" s="240"/>
      <c r="S1070" s="240"/>
      <c r="T1070" s="241"/>
      <c r="AT1070" s="242" t="s">
        <v>196</v>
      </c>
      <c r="AU1070" s="242" t="s">
        <v>89</v>
      </c>
      <c r="AV1070" s="13" t="s">
        <v>89</v>
      </c>
      <c r="AW1070" s="13" t="s">
        <v>42</v>
      </c>
      <c r="AX1070" s="13" t="s">
        <v>79</v>
      </c>
      <c r="AY1070" s="242" t="s">
        <v>185</v>
      </c>
    </row>
    <row r="1071" spans="2:51" s="13" customFormat="1" ht="13.5">
      <c r="B1071" s="231"/>
      <c r="C1071" s="232"/>
      <c r="D1071" s="217" t="s">
        <v>196</v>
      </c>
      <c r="E1071" s="243" t="s">
        <v>35</v>
      </c>
      <c r="F1071" s="244" t="s">
        <v>688</v>
      </c>
      <c r="G1071" s="232"/>
      <c r="H1071" s="245">
        <v>1.635</v>
      </c>
      <c r="I1071" s="237"/>
      <c r="J1071" s="232"/>
      <c r="K1071" s="232"/>
      <c r="L1071" s="238"/>
      <c r="M1071" s="239"/>
      <c r="N1071" s="240"/>
      <c r="O1071" s="240"/>
      <c r="P1071" s="240"/>
      <c r="Q1071" s="240"/>
      <c r="R1071" s="240"/>
      <c r="S1071" s="240"/>
      <c r="T1071" s="241"/>
      <c r="AT1071" s="242" t="s">
        <v>196</v>
      </c>
      <c r="AU1071" s="242" t="s">
        <v>89</v>
      </c>
      <c r="AV1071" s="13" t="s">
        <v>89</v>
      </c>
      <c r="AW1071" s="13" t="s">
        <v>42</v>
      </c>
      <c r="AX1071" s="13" t="s">
        <v>79</v>
      </c>
      <c r="AY1071" s="242" t="s">
        <v>185</v>
      </c>
    </row>
    <row r="1072" spans="2:51" s="15" customFormat="1" ht="13.5">
      <c r="B1072" s="270"/>
      <c r="C1072" s="271"/>
      <c r="D1072" s="217" t="s">
        <v>196</v>
      </c>
      <c r="E1072" s="272" t="s">
        <v>35</v>
      </c>
      <c r="F1072" s="273" t="s">
        <v>295</v>
      </c>
      <c r="G1072" s="271"/>
      <c r="H1072" s="274">
        <v>98.73</v>
      </c>
      <c r="I1072" s="275"/>
      <c r="J1072" s="271"/>
      <c r="K1072" s="271"/>
      <c r="L1072" s="276"/>
      <c r="M1072" s="277"/>
      <c r="N1072" s="278"/>
      <c r="O1072" s="278"/>
      <c r="P1072" s="278"/>
      <c r="Q1072" s="278"/>
      <c r="R1072" s="278"/>
      <c r="S1072" s="278"/>
      <c r="T1072" s="279"/>
      <c r="AT1072" s="280" t="s">
        <v>196</v>
      </c>
      <c r="AU1072" s="280" t="s">
        <v>89</v>
      </c>
      <c r="AV1072" s="15" t="s">
        <v>105</v>
      </c>
      <c r="AW1072" s="15" t="s">
        <v>42</v>
      </c>
      <c r="AX1072" s="15" t="s">
        <v>79</v>
      </c>
      <c r="AY1072" s="280" t="s">
        <v>185</v>
      </c>
    </row>
    <row r="1073" spans="2:65" s="14" customFormat="1" ht="13.5">
      <c r="B1073" s="246"/>
      <c r="C1073" s="247"/>
      <c r="D1073" s="217" t="s">
        <v>196</v>
      </c>
      <c r="E1073" s="267" t="s">
        <v>35</v>
      </c>
      <c r="F1073" s="268" t="s">
        <v>208</v>
      </c>
      <c r="G1073" s="247"/>
      <c r="H1073" s="269">
        <v>478.54</v>
      </c>
      <c r="I1073" s="251"/>
      <c r="J1073" s="247"/>
      <c r="K1073" s="247"/>
      <c r="L1073" s="252"/>
      <c r="M1073" s="253"/>
      <c r="N1073" s="254"/>
      <c r="O1073" s="254"/>
      <c r="P1073" s="254"/>
      <c r="Q1073" s="254"/>
      <c r="R1073" s="254"/>
      <c r="S1073" s="254"/>
      <c r="T1073" s="255"/>
      <c r="AT1073" s="256" t="s">
        <v>196</v>
      </c>
      <c r="AU1073" s="256" t="s">
        <v>89</v>
      </c>
      <c r="AV1073" s="14" t="s">
        <v>192</v>
      </c>
      <c r="AW1073" s="14" t="s">
        <v>42</v>
      </c>
      <c r="AX1073" s="14" t="s">
        <v>24</v>
      </c>
      <c r="AY1073" s="256" t="s">
        <v>185</v>
      </c>
    </row>
    <row r="1074" spans="2:65" s="11" customFormat="1" ht="22.35" customHeight="1">
      <c r="B1074" s="188"/>
      <c r="C1074" s="189"/>
      <c r="D1074" s="202" t="s">
        <v>78</v>
      </c>
      <c r="E1074" s="203" t="s">
        <v>958</v>
      </c>
      <c r="F1074" s="203" t="s">
        <v>1072</v>
      </c>
      <c r="G1074" s="189"/>
      <c r="H1074" s="189"/>
      <c r="I1074" s="192"/>
      <c r="J1074" s="204">
        <f>BK1074</f>
        <v>0</v>
      </c>
      <c r="K1074" s="189"/>
      <c r="L1074" s="194"/>
      <c r="M1074" s="195"/>
      <c r="N1074" s="196"/>
      <c r="O1074" s="196"/>
      <c r="P1074" s="197">
        <f>SUM(P1075:P1076)</f>
        <v>0</v>
      </c>
      <c r="Q1074" s="196"/>
      <c r="R1074" s="197">
        <f>SUM(R1075:R1076)</f>
        <v>0</v>
      </c>
      <c r="S1074" s="196"/>
      <c r="T1074" s="198">
        <f>SUM(T1075:T1076)</f>
        <v>0</v>
      </c>
      <c r="AR1074" s="199" t="s">
        <v>24</v>
      </c>
      <c r="AT1074" s="200" t="s">
        <v>78</v>
      </c>
      <c r="AU1074" s="200" t="s">
        <v>89</v>
      </c>
      <c r="AY1074" s="199" t="s">
        <v>185</v>
      </c>
      <c r="BK1074" s="201">
        <f>SUM(BK1075:BK1076)</f>
        <v>0</v>
      </c>
    </row>
    <row r="1075" spans="2:65" s="1" customFormat="1" ht="22.5" customHeight="1">
      <c r="B1075" s="44"/>
      <c r="C1075" s="205" t="s">
        <v>1073</v>
      </c>
      <c r="D1075" s="205" t="s">
        <v>187</v>
      </c>
      <c r="E1075" s="206" t="s">
        <v>1074</v>
      </c>
      <c r="F1075" s="207" t="s">
        <v>1075</v>
      </c>
      <c r="G1075" s="208" t="s">
        <v>239</v>
      </c>
      <c r="H1075" s="209">
        <v>4.1399999999999997</v>
      </c>
      <c r="I1075" s="210"/>
      <c r="J1075" s="211">
        <f>ROUND(I1075*H1075,2)</f>
        <v>0</v>
      </c>
      <c r="K1075" s="207" t="s">
        <v>35</v>
      </c>
      <c r="L1075" s="64"/>
      <c r="M1075" s="212" t="s">
        <v>35</v>
      </c>
      <c r="N1075" s="213" t="s">
        <v>50</v>
      </c>
      <c r="O1075" s="45"/>
      <c r="P1075" s="214">
        <f>O1075*H1075</f>
        <v>0</v>
      </c>
      <c r="Q1075" s="214">
        <v>0</v>
      </c>
      <c r="R1075" s="214">
        <f>Q1075*H1075</f>
        <v>0</v>
      </c>
      <c r="S1075" s="214">
        <v>0</v>
      </c>
      <c r="T1075" s="215">
        <f>S1075*H1075</f>
        <v>0</v>
      </c>
      <c r="AR1075" s="26" t="s">
        <v>192</v>
      </c>
      <c r="AT1075" s="26" t="s">
        <v>187</v>
      </c>
      <c r="AU1075" s="26" t="s">
        <v>105</v>
      </c>
      <c r="AY1075" s="26" t="s">
        <v>185</v>
      </c>
      <c r="BE1075" s="216">
        <f>IF(N1075="základní",J1075,0)</f>
        <v>0</v>
      </c>
      <c r="BF1075" s="216">
        <f>IF(N1075="snížená",J1075,0)</f>
        <v>0</v>
      </c>
      <c r="BG1075" s="216">
        <f>IF(N1075="zákl. přenesená",J1075,0)</f>
        <v>0</v>
      </c>
      <c r="BH1075" s="216">
        <f>IF(N1075="sníž. přenesená",J1075,0)</f>
        <v>0</v>
      </c>
      <c r="BI1075" s="216">
        <f>IF(N1075="nulová",J1075,0)</f>
        <v>0</v>
      </c>
      <c r="BJ1075" s="26" t="s">
        <v>24</v>
      </c>
      <c r="BK1075" s="216">
        <f>ROUND(I1075*H1075,2)</f>
        <v>0</v>
      </c>
      <c r="BL1075" s="26" t="s">
        <v>192</v>
      </c>
      <c r="BM1075" s="26" t="s">
        <v>1076</v>
      </c>
    </row>
    <row r="1076" spans="2:65" s="13" customFormat="1" ht="13.5">
      <c r="B1076" s="231"/>
      <c r="C1076" s="232"/>
      <c r="D1076" s="217" t="s">
        <v>196</v>
      </c>
      <c r="E1076" s="243" t="s">
        <v>35</v>
      </c>
      <c r="F1076" s="244" t="s">
        <v>1077</v>
      </c>
      <c r="G1076" s="232"/>
      <c r="H1076" s="245">
        <v>4.1399999999999997</v>
      </c>
      <c r="I1076" s="237"/>
      <c r="J1076" s="232"/>
      <c r="K1076" s="232"/>
      <c r="L1076" s="238"/>
      <c r="M1076" s="239"/>
      <c r="N1076" s="240"/>
      <c r="O1076" s="240"/>
      <c r="P1076" s="240"/>
      <c r="Q1076" s="240"/>
      <c r="R1076" s="240"/>
      <c r="S1076" s="240"/>
      <c r="T1076" s="241"/>
      <c r="AT1076" s="242" t="s">
        <v>196</v>
      </c>
      <c r="AU1076" s="242" t="s">
        <v>105</v>
      </c>
      <c r="AV1076" s="13" t="s">
        <v>89</v>
      </c>
      <c r="AW1076" s="13" t="s">
        <v>42</v>
      </c>
      <c r="AX1076" s="13" t="s">
        <v>24</v>
      </c>
      <c r="AY1076" s="242" t="s">
        <v>185</v>
      </c>
    </row>
    <row r="1077" spans="2:65" s="11" customFormat="1" ht="29.85" customHeight="1">
      <c r="B1077" s="188"/>
      <c r="C1077" s="189"/>
      <c r="D1077" s="202" t="s">
        <v>78</v>
      </c>
      <c r="E1077" s="203" t="s">
        <v>1078</v>
      </c>
      <c r="F1077" s="203" t="s">
        <v>1079</v>
      </c>
      <c r="G1077" s="189"/>
      <c r="H1077" s="189"/>
      <c r="I1077" s="192"/>
      <c r="J1077" s="204">
        <f>BK1077</f>
        <v>0</v>
      </c>
      <c r="K1077" s="189"/>
      <c r="L1077" s="194"/>
      <c r="M1077" s="195"/>
      <c r="N1077" s="196"/>
      <c r="O1077" s="196"/>
      <c r="P1077" s="197">
        <f>SUM(P1078:P1125)</f>
        <v>0</v>
      </c>
      <c r="Q1077" s="196"/>
      <c r="R1077" s="197">
        <f>SUM(R1078:R1125)</f>
        <v>0</v>
      </c>
      <c r="S1077" s="196"/>
      <c r="T1077" s="198">
        <f>SUM(T1078:T1125)</f>
        <v>0</v>
      </c>
      <c r="AR1077" s="199" t="s">
        <v>24</v>
      </c>
      <c r="AT1077" s="200" t="s">
        <v>78</v>
      </c>
      <c r="AU1077" s="200" t="s">
        <v>24</v>
      </c>
      <c r="AY1077" s="199" t="s">
        <v>185</v>
      </c>
      <c r="BK1077" s="201">
        <f>SUM(BK1078:BK1125)</f>
        <v>0</v>
      </c>
    </row>
    <row r="1078" spans="2:65" s="1" customFormat="1" ht="31.5" customHeight="1">
      <c r="B1078" s="44"/>
      <c r="C1078" s="205" t="s">
        <v>1080</v>
      </c>
      <c r="D1078" s="205" t="s">
        <v>187</v>
      </c>
      <c r="E1078" s="206" t="s">
        <v>1081</v>
      </c>
      <c r="F1078" s="207" t="s">
        <v>1082</v>
      </c>
      <c r="G1078" s="208" t="s">
        <v>231</v>
      </c>
      <c r="H1078" s="209">
        <v>695.90800000000002</v>
      </c>
      <c r="I1078" s="210"/>
      <c r="J1078" s="211">
        <f>ROUND(I1078*H1078,2)</f>
        <v>0</v>
      </c>
      <c r="K1078" s="207" t="s">
        <v>191</v>
      </c>
      <c r="L1078" s="64"/>
      <c r="M1078" s="212" t="s">
        <v>35</v>
      </c>
      <c r="N1078" s="213" t="s">
        <v>50</v>
      </c>
      <c r="O1078" s="45"/>
      <c r="P1078" s="214">
        <f>O1078*H1078</f>
        <v>0</v>
      </c>
      <c r="Q1078" s="214">
        <v>0</v>
      </c>
      <c r="R1078" s="214">
        <f>Q1078*H1078</f>
        <v>0</v>
      </c>
      <c r="S1078" s="214">
        <v>0</v>
      </c>
      <c r="T1078" s="215">
        <f>S1078*H1078</f>
        <v>0</v>
      </c>
      <c r="AR1078" s="26" t="s">
        <v>192</v>
      </c>
      <c r="AT1078" s="26" t="s">
        <v>187</v>
      </c>
      <c r="AU1078" s="26" t="s">
        <v>89</v>
      </c>
      <c r="AY1078" s="26" t="s">
        <v>185</v>
      </c>
      <c r="BE1078" s="216">
        <f>IF(N1078="základní",J1078,0)</f>
        <v>0</v>
      </c>
      <c r="BF1078" s="216">
        <f>IF(N1078="snížená",J1078,0)</f>
        <v>0</v>
      </c>
      <c r="BG1078" s="216">
        <f>IF(N1078="zákl. přenesená",J1078,0)</f>
        <v>0</v>
      </c>
      <c r="BH1078" s="216">
        <f>IF(N1078="sníž. přenesená",J1078,0)</f>
        <v>0</v>
      </c>
      <c r="BI1078" s="216">
        <f>IF(N1078="nulová",J1078,0)</f>
        <v>0</v>
      </c>
      <c r="BJ1078" s="26" t="s">
        <v>24</v>
      </c>
      <c r="BK1078" s="216">
        <f>ROUND(I1078*H1078,2)</f>
        <v>0</v>
      </c>
      <c r="BL1078" s="26" t="s">
        <v>192</v>
      </c>
      <c r="BM1078" s="26" t="s">
        <v>1083</v>
      </c>
    </row>
    <row r="1079" spans="2:65" s="1" customFormat="1" ht="121.5">
      <c r="B1079" s="44"/>
      <c r="C1079" s="66"/>
      <c r="D1079" s="233" t="s">
        <v>194</v>
      </c>
      <c r="E1079" s="66"/>
      <c r="F1079" s="281" t="s">
        <v>1084</v>
      </c>
      <c r="G1079" s="66"/>
      <c r="H1079" s="66"/>
      <c r="I1079" s="175"/>
      <c r="J1079" s="66"/>
      <c r="K1079" s="66"/>
      <c r="L1079" s="64"/>
      <c r="M1079" s="219"/>
      <c r="N1079" s="45"/>
      <c r="O1079" s="45"/>
      <c r="P1079" s="45"/>
      <c r="Q1079" s="45"/>
      <c r="R1079" s="45"/>
      <c r="S1079" s="45"/>
      <c r="T1079" s="81"/>
      <c r="AT1079" s="26" t="s">
        <v>194</v>
      </c>
      <c r="AU1079" s="26" t="s">
        <v>89</v>
      </c>
    </row>
    <row r="1080" spans="2:65" s="1" customFormat="1" ht="31.5" customHeight="1">
      <c r="B1080" s="44"/>
      <c r="C1080" s="205" t="s">
        <v>1085</v>
      </c>
      <c r="D1080" s="205" t="s">
        <v>187</v>
      </c>
      <c r="E1080" s="206" t="s">
        <v>1086</v>
      </c>
      <c r="F1080" s="207" t="s">
        <v>1087</v>
      </c>
      <c r="G1080" s="208" t="s">
        <v>231</v>
      </c>
      <c r="H1080" s="209">
        <v>6263.1719999999996</v>
      </c>
      <c r="I1080" s="210"/>
      <c r="J1080" s="211">
        <f>ROUND(I1080*H1080,2)</f>
        <v>0</v>
      </c>
      <c r="K1080" s="207" t="s">
        <v>191</v>
      </c>
      <c r="L1080" s="64"/>
      <c r="M1080" s="212" t="s">
        <v>35</v>
      </c>
      <c r="N1080" s="213" t="s">
        <v>50</v>
      </c>
      <c r="O1080" s="45"/>
      <c r="P1080" s="214">
        <f>O1080*H1080</f>
        <v>0</v>
      </c>
      <c r="Q1080" s="214">
        <v>0</v>
      </c>
      <c r="R1080" s="214">
        <f>Q1080*H1080</f>
        <v>0</v>
      </c>
      <c r="S1080" s="214">
        <v>0</v>
      </c>
      <c r="T1080" s="215">
        <f>S1080*H1080</f>
        <v>0</v>
      </c>
      <c r="AR1080" s="26" t="s">
        <v>192</v>
      </c>
      <c r="AT1080" s="26" t="s">
        <v>187</v>
      </c>
      <c r="AU1080" s="26" t="s">
        <v>89</v>
      </c>
      <c r="AY1080" s="26" t="s">
        <v>185</v>
      </c>
      <c r="BE1080" s="216">
        <f>IF(N1080="základní",J1080,0)</f>
        <v>0</v>
      </c>
      <c r="BF1080" s="216">
        <f>IF(N1080="snížená",J1080,0)</f>
        <v>0</v>
      </c>
      <c r="BG1080" s="216">
        <f>IF(N1080="zákl. přenesená",J1080,0)</f>
        <v>0</v>
      </c>
      <c r="BH1080" s="216">
        <f>IF(N1080="sníž. přenesená",J1080,0)</f>
        <v>0</v>
      </c>
      <c r="BI1080" s="216">
        <f>IF(N1080="nulová",J1080,0)</f>
        <v>0</v>
      </c>
      <c r="BJ1080" s="26" t="s">
        <v>24</v>
      </c>
      <c r="BK1080" s="216">
        <f>ROUND(I1080*H1080,2)</f>
        <v>0</v>
      </c>
      <c r="BL1080" s="26" t="s">
        <v>192</v>
      </c>
      <c r="BM1080" s="26" t="s">
        <v>1088</v>
      </c>
    </row>
    <row r="1081" spans="2:65" s="1" customFormat="1" ht="81">
      <c r="B1081" s="44"/>
      <c r="C1081" s="66"/>
      <c r="D1081" s="217" t="s">
        <v>194</v>
      </c>
      <c r="E1081" s="66"/>
      <c r="F1081" s="218" t="s">
        <v>1089</v>
      </c>
      <c r="G1081" s="66"/>
      <c r="H1081" s="66"/>
      <c r="I1081" s="175"/>
      <c r="J1081" s="66"/>
      <c r="K1081" s="66"/>
      <c r="L1081" s="64"/>
      <c r="M1081" s="219"/>
      <c r="N1081" s="45"/>
      <c r="O1081" s="45"/>
      <c r="P1081" s="45"/>
      <c r="Q1081" s="45"/>
      <c r="R1081" s="45"/>
      <c r="S1081" s="45"/>
      <c r="T1081" s="81"/>
      <c r="AT1081" s="26" t="s">
        <v>194</v>
      </c>
      <c r="AU1081" s="26" t="s">
        <v>89</v>
      </c>
    </row>
    <row r="1082" spans="2:65" s="13" customFormat="1" ht="13.5">
      <c r="B1082" s="231"/>
      <c r="C1082" s="232"/>
      <c r="D1082" s="233" t="s">
        <v>196</v>
      </c>
      <c r="E1082" s="232"/>
      <c r="F1082" s="235" t="s">
        <v>1090</v>
      </c>
      <c r="G1082" s="232"/>
      <c r="H1082" s="236">
        <v>6263.1719999999996</v>
      </c>
      <c r="I1082" s="237"/>
      <c r="J1082" s="232"/>
      <c r="K1082" s="232"/>
      <c r="L1082" s="238"/>
      <c r="M1082" s="239"/>
      <c r="N1082" s="240"/>
      <c r="O1082" s="240"/>
      <c r="P1082" s="240"/>
      <c r="Q1082" s="240"/>
      <c r="R1082" s="240"/>
      <c r="S1082" s="240"/>
      <c r="T1082" s="241"/>
      <c r="AT1082" s="242" t="s">
        <v>196</v>
      </c>
      <c r="AU1082" s="242" t="s">
        <v>89</v>
      </c>
      <c r="AV1082" s="13" t="s">
        <v>89</v>
      </c>
      <c r="AW1082" s="13" t="s">
        <v>6</v>
      </c>
      <c r="AX1082" s="13" t="s">
        <v>24</v>
      </c>
      <c r="AY1082" s="242" t="s">
        <v>185</v>
      </c>
    </row>
    <row r="1083" spans="2:65" s="1" customFormat="1" ht="31.5" customHeight="1">
      <c r="B1083" s="44"/>
      <c r="C1083" s="205" t="s">
        <v>1091</v>
      </c>
      <c r="D1083" s="205" t="s">
        <v>187</v>
      </c>
      <c r="E1083" s="206" t="s">
        <v>1092</v>
      </c>
      <c r="F1083" s="207" t="s">
        <v>1093</v>
      </c>
      <c r="G1083" s="208" t="s">
        <v>231</v>
      </c>
      <c r="H1083" s="209">
        <v>695.90800000000002</v>
      </c>
      <c r="I1083" s="210"/>
      <c r="J1083" s="211">
        <f>ROUND(I1083*H1083,2)</f>
        <v>0</v>
      </c>
      <c r="K1083" s="207" t="s">
        <v>191</v>
      </c>
      <c r="L1083" s="64"/>
      <c r="M1083" s="212" t="s">
        <v>35</v>
      </c>
      <c r="N1083" s="213" t="s">
        <v>50</v>
      </c>
      <c r="O1083" s="45"/>
      <c r="P1083" s="214">
        <f>O1083*H1083</f>
        <v>0</v>
      </c>
      <c r="Q1083" s="214">
        <v>0</v>
      </c>
      <c r="R1083" s="214">
        <f>Q1083*H1083</f>
        <v>0</v>
      </c>
      <c r="S1083" s="214">
        <v>0</v>
      </c>
      <c r="T1083" s="215">
        <f>S1083*H1083</f>
        <v>0</v>
      </c>
      <c r="AR1083" s="26" t="s">
        <v>192</v>
      </c>
      <c r="AT1083" s="26" t="s">
        <v>187</v>
      </c>
      <c r="AU1083" s="26" t="s">
        <v>89</v>
      </c>
      <c r="AY1083" s="26" t="s">
        <v>185</v>
      </c>
      <c r="BE1083" s="216">
        <f>IF(N1083="základní",J1083,0)</f>
        <v>0</v>
      </c>
      <c r="BF1083" s="216">
        <f>IF(N1083="snížená",J1083,0)</f>
        <v>0</v>
      </c>
      <c r="BG1083" s="216">
        <f>IF(N1083="zákl. přenesená",J1083,0)</f>
        <v>0</v>
      </c>
      <c r="BH1083" s="216">
        <f>IF(N1083="sníž. přenesená",J1083,0)</f>
        <v>0</v>
      </c>
      <c r="BI1083" s="216">
        <f>IF(N1083="nulová",J1083,0)</f>
        <v>0</v>
      </c>
      <c r="BJ1083" s="26" t="s">
        <v>24</v>
      </c>
      <c r="BK1083" s="216">
        <f>ROUND(I1083*H1083,2)</f>
        <v>0</v>
      </c>
      <c r="BL1083" s="26" t="s">
        <v>192</v>
      </c>
      <c r="BM1083" s="26" t="s">
        <v>1094</v>
      </c>
    </row>
    <row r="1084" spans="2:65" s="1" customFormat="1" ht="81">
      <c r="B1084" s="44"/>
      <c r="C1084" s="66"/>
      <c r="D1084" s="233" t="s">
        <v>194</v>
      </c>
      <c r="E1084" s="66"/>
      <c r="F1084" s="281" t="s">
        <v>1095</v>
      </c>
      <c r="G1084" s="66"/>
      <c r="H1084" s="66"/>
      <c r="I1084" s="175"/>
      <c r="J1084" s="66"/>
      <c r="K1084" s="66"/>
      <c r="L1084" s="64"/>
      <c r="M1084" s="219"/>
      <c r="N1084" s="45"/>
      <c r="O1084" s="45"/>
      <c r="P1084" s="45"/>
      <c r="Q1084" s="45"/>
      <c r="R1084" s="45"/>
      <c r="S1084" s="45"/>
      <c r="T1084" s="81"/>
      <c r="AT1084" s="26" t="s">
        <v>194</v>
      </c>
      <c r="AU1084" s="26" t="s">
        <v>89</v>
      </c>
    </row>
    <row r="1085" spans="2:65" s="1" customFormat="1" ht="22.5" customHeight="1">
      <c r="B1085" s="44"/>
      <c r="C1085" s="205" t="s">
        <v>1096</v>
      </c>
      <c r="D1085" s="205" t="s">
        <v>187</v>
      </c>
      <c r="E1085" s="206" t="s">
        <v>1097</v>
      </c>
      <c r="F1085" s="207" t="s">
        <v>1098</v>
      </c>
      <c r="G1085" s="208" t="s">
        <v>231</v>
      </c>
      <c r="H1085" s="209">
        <v>266.27499999999998</v>
      </c>
      <c r="I1085" s="210"/>
      <c r="J1085" s="211">
        <f>ROUND(I1085*H1085,2)</f>
        <v>0</v>
      </c>
      <c r="K1085" s="207" t="s">
        <v>191</v>
      </c>
      <c r="L1085" s="64"/>
      <c r="M1085" s="212" t="s">
        <v>35</v>
      </c>
      <c r="N1085" s="213" t="s">
        <v>50</v>
      </c>
      <c r="O1085" s="45"/>
      <c r="P1085" s="214">
        <f>O1085*H1085</f>
        <v>0</v>
      </c>
      <c r="Q1085" s="214">
        <v>0</v>
      </c>
      <c r="R1085" s="214">
        <f>Q1085*H1085</f>
        <v>0</v>
      </c>
      <c r="S1085" s="214">
        <v>0</v>
      </c>
      <c r="T1085" s="215">
        <f>S1085*H1085</f>
        <v>0</v>
      </c>
      <c r="AR1085" s="26" t="s">
        <v>192</v>
      </c>
      <c r="AT1085" s="26" t="s">
        <v>187</v>
      </c>
      <c r="AU1085" s="26" t="s">
        <v>89</v>
      </c>
      <c r="AY1085" s="26" t="s">
        <v>185</v>
      </c>
      <c r="BE1085" s="216">
        <f>IF(N1085="základní",J1085,0)</f>
        <v>0</v>
      </c>
      <c r="BF1085" s="216">
        <f>IF(N1085="snížená",J1085,0)</f>
        <v>0</v>
      </c>
      <c r="BG1085" s="216">
        <f>IF(N1085="zákl. přenesená",J1085,0)</f>
        <v>0</v>
      </c>
      <c r="BH1085" s="216">
        <f>IF(N1085="sníž. přenesená",J1085,0)</f>
        <v>0</v>
      </c>
      <c r="BI1085" s="216">
        <f>IF(N1085="nulová",J1085,0)</f>
        <v>0</v>
      </c>
      <c r="BJ1085" s="26" t="s">
        <v>24</v>
      </c>
      <c r="BK1085" s="216">
        <f>ROUND(I1085*H1085,2)</f>
        <v>0</v>
      </c>
      <c r="BL1085" s="26" t="s">
        <v>192</v>
      </c>
      <c r="BM1085" s="26" t="s">
        <v>1099</v>
      </c>
    </row>
    <row r="1086" spans="2:65" s="12" customFormat="1" ht="13.5">
      <c r="B1086" s="220"/>
      <c r="C1086" s="221"/>
      <c r="D1086" s="217" t="s">
        <v>196</v>
      </c>
      <c r="E1086" s="222" t="s">
        <v>35</v>
      </c>
      <c r="F1086" s="223" t="s">
        <v>1100</v>
      </c>
      <c r="G1086" s="221"/>
      <c r="H1086" s="224" t="s">
        <v>35</v>
      </c>
      <c r="I1086" s="225"/>
      <c r="J1086" s="221"/>
      <c r="K1086" s="221"/>
      <c r="L1086" s="226"/>
      <c r="M1086" s="227"/>
      <c r="N1086" s="228"/>
      <c r="O1086" s="228"/>
      <c r="P1086" s="228"/>
      <c r="Q1086" s="228"/>
      <c r="R1086" s="228"/>
      <c r="S1086" s="228"/>
      <c r="T1086" s="229"/>
      <c r="AT1086" s="230" t="s">
        <v>196</v>
      </c>
      <c r="AU1086" s="230" t="s">
        <v>89</v>
      </c>
      <c r="AV1086" s="12" t="s">
        <v>24</v>
      </c>
      <c r="AW1086" s="12" t="s">
        <v>42</v>
      </c>
      <c r="AX1086" s="12" t="s">
        <v>79</v>
      </c>
      <c r="AY1086" s="230" t="s">
        <v>185</v>
      </c>
    </row>
    <row r="1087" spans="2:65" s="13" customFormat="1" ht="13.5">
      <c r="B1087" s="231"/>
      <c r="C1087" s="232"/>
      <c r="D1087" s="233" t="s">
        <v>196</v>
      </c>
      <c r="E1087" s="234" t="s">
        <v>35</v>
      </c>
      <c r="F1087" s="235" t="s">
        <v>1101</v>
      </c>
      <c r="G1087" s="232"/>
      <c r="H1087" s="236">
        <v>266.27499999999998</v>
      </c>
      <c r="I1087" s="237"/>
      <c r="J1087" s="232"/>
      <c r="K1087" s="232"/>
      <c r="L1087" s="238"/>
      <c r="M1087" s="239"/>
      <c r="N1087" s="240"/>
      <c r="O1087" s="240"/>
      <c r="P1087" s="240"/>
      <c r="Q1087" s="240"/>
      <c r="R1087" s="240"/>
      <c r="S1087" s="240"/>
      <c r="T1087" s="241"/>
      <c r="AT1087" s="242" t="s">
        <v>196</v>
      </c>
      <c r="AU1087" s="242" t="s">
        <v>89</v>
      </c>
      <c r="AV1087" s="13" t="s">
        <v>89</v>
      </c>
      <c r="AW1087" s="13" t="s">
        <v>42</v>
      </c>
      <c r="AX1087" s="13" t="s">
        <v>24</v>
      </c>
      <c r="AY1087" s="242" t="s">
        <v>185</v>
      </c>
    </row>
    <row r="1088" spans="2:65" s="1" customFormat="1" ht="22.5" customHeight="1">
      <c r="B1088" s="44"/>
      <c r="C1088" s="205" t="s">
        <v>1102</v>
      </c>
      <c r="D1088" s="205" t="s">
        <v>187</v>
      </c>
      <c r="E1088" s="206" t="s">
        <v>1103</v>
      </c>
      <c r="F1088" s="207" t="s">
        <v>1104</v>
      </c>
      <c r="G1088" s="208" t="s">
        <v>231</v>
      </c>
      <c r="H1088" s="209">
        <v>33.487000000000002</v>
      </c>
      <c r="I1088" s="210"/>
      <c r="J1088" s="211">
        <f>ROUND(I1088*H1088,2)</f>
        <v>0</v>
      </c>
      <c r="K1088" s="207" t="s">
        <v>191</v>
      </c>
      <c r="L1088" s="64"/>
      <c r="M1088" s="212" t="s">
        <v>35</v>
      </c>
      <c r="N1088" s="213" t="s">
        <v>50</v>
      </c>
      <c r="O1088" s="45"/>
      <c r="P1088" s="214">
        <f>O1088*H1088</f>
        <v>0</v>
      </c>
      <c r="Q1088" s="214">
        <v>0</v>
      </c>
      <c r="R1088" s="214">
        <f>Q1088*H1088</f>
        <v>0</v>
      </c>
      <c r="S1088" s="214">
        <v>0</v>
      </c>
      <c r="T1088" s="215">
        <f>S1088*H1088</f>
        <v>0</v>
      </c>
      <c r="AR1088" s="26" t="s">
        <v>192</v>
      </c>
      <c r="AT1088" s="26" t="s">
        <v>187</v>
      </c>
      <c r="AU1088" s="26" t="s">
        <v>89</v>
      </c>
      <c r="AY1088" s="26" t="s">
        <v>185</v>
      </c>
      <c r="BE1088" s="216">
        <f>IF(N1088="základní",J1088,0)</f>
        <v>0</v>
      </c>
      <c r="BF1088" s="216">
        <f>IF(N1088="snížená",J1088,0)</f>
        <v>0</v>
      </c>
      <c r="BG1088" s="216">
        <f>IF(N1088="zákl. přenesená",J1088,0)</f>
        <v>0</v>
      </c>
      <c r="BH1088" s="216">
        <f>IF(N1088="sníž. přenesená",J1088,0)</f>
        <v>0</v>
      </c>
      <c r="BI1088" s="216">
        <f>IF(N1088="nulová",J1088,0)</f>
        <v>0</v>
      </c>
      <c r="BJ1088" s="26" t="s">
        <v>24</v>
      </c>
      <c r="BK1088" s="216">
        <f>ROUND(I1088*H1088,2)</f>
        <v>0</v>
      </c>
      <c r="BL1088" s="26" t="s">
        <v>192</v>
      </c>
      <c r="BM1088" s="26" t="s">
        <v>1105</v>
      </c>
    </row>
    <row r="1089" spans="2:65" s="12" customFormat="1" ht="13.5">
      <c r="B1089" s="220"/>
      <c r="C1089" s="221"/>
      <c r="D1089" s="217" t="s">
        <v>196</v>
      </c>
      <c r="E1089" s="222" t="s">
        <v>35</v>
      </c>
      <c r="F1089" s="223" t="s">
        <v>1100</v>
      </c>
      <c r="G1089" s="221"/>
      <c r="H1089" s="224" t="s">
        <v>35</v>
      </c>
      <c r="I1089" s="225"/>
      <c r="J1089" s="221"/>
      <c r="K1089" s="221"/>
      <c r="L1089" s="226"/>
      <c r="M1089" s="227"/>
      <c r="N1089" s="228"/>
      <c r="O1089" s="228"/>
      <c r="P1089" s="228"/>
      <c r="Q1089" s="228"/>
      <c r="R1089" s="228"/>
      <c r="S1089" s="228"/>
      <c r="T1089" s="229"/>
      <c r="AT1089" s="230" t="s">
        <v>196</v>
      </c>
      <c r="AU1089" s="230" t="s">
        <v>89</v>
      </c>
      <c r="AV1089" s="12" t="s">
        <v>24</v>
      </c>
      <c r="AW1089" s="12" t="s">
        <v>42</v>
      </c>
      <c r="AX1089" s="12" t="s">
        <v>79</v>
      </c>
      <c r="AY1089" s="230" t="s">
        <v>185</v>
      </c>
    </row>
    <row r="1090" spans="2:65" s="13" customFormat="1" ht="13.5">
      <c r="B1090" s="231"/>
      <c r="C1090" s="232"/>
      <c r="D1090" s="233" t="s">
        <v>196</v>
      </c>
      <c r="E1090" s="234" t="s">
        <v>35</v>
      </c>
      <c r="F1090" s="235" t="s">
        <v>1106</v>
      </c>
      <c r="G1090" s="232"/>
      <c r="H1090" s="236">
        <v>33.487000000000002</v>
      </c>
      <c r="I1090" s="237"/>
      <c r="J1090" s="232"/>
      <c r="K1090" s="232"/>
      <c r="L1090" s="238"/>
      <c r="M1090" s="239"/>
      <c r="N1090" s="240"/>
      <c r="O1090" s="240"/>
      <c r="P1090" s="240"/>
      <c r="Q1090" s="240"/>
      <c r="R1090" s="240"/>
      <c r="S1090" s="240"/>
      <c r="T1090" s="241"/>
      <c r="AT1090" s="242" t="s">
        <v>196</v>
      </c>
      <c r="AU1090" s="242" t="s">
        <v>89</v>
      </c>
      <c r="AV1090" s="13" t="s">
        <v>89</v>
      </c>
      <c r="AW1090" s="13" t="s">
        <v>42</v>
      </c>
      <c r="AX1090" s="13" t="s">
        <v>24</v>
      </c>
      <c r="AY1090" s="242" t="s">
        <v>185</v>
      </c>
    </row>
    <row r="1091" spans="2:65" s="1" customFormat="1" ht="31.5" customHeight="1">
      <c r="B1091" s="44"/>
      <c r="C1091" s="205" t="s">
        <v>1107</v>
      </c>
      <c r="D1091" s="205" t="s">
        <v>187</v>
      </c>
      <c r="E1091" s="206" t="s">
        <v>1108</v>
      </c>
      <c r="F1091" s="207" t="s">
        <v>1109</v>
      </c>
      <c r="G1091" s="208" t="s">
        <v>231</v>
      </c>
      <c r="H1091" s="209">
        <v>4.3239999999999998</v>
      </c>
      <c r="I1091" s="210"/>
      <c r="J1091" s="211">
        <f>ROUND(I1091*H1091,2)</f>
        <v>0</v>
      </c>
      <c r="K1091" s="207" t="s">
        <v>191</v>
      </c>
      <c r="L1091" s="64"/>
      <c r="M1091" s="212" t="s">
        <v>35</v>
      </c>
      <c r="N1091" s="213" t="s">
        <v>50</v>
      </c>
      <c r="O1091" s="45"/>
      <c r="P1091" s="214">
        <f>O1091*H1091</f>
        <v>0</v>
      </c>
      <c r="Q1091" s="214">
        <v>0</v>
      </c>
      <c r="R1091" s="214">
        <f>Q1091*H1091</f>
        <v>0</v>
      </c>
      <c r="S1091" s="214">
        <v>0</v>
      </c>
      <c r="T1091" s="215">
        <f>S1091*H1091</f>
        <v>0</v>
      </c>
      <c r="AR1091" s="26" t="s">
        <v>192</v>
      </c>
      <c r="AT1091" s="26" t="s">
        <v>187</v>
      </c>
      <c r="AU1091" s="26" t="s">
        <v>89</v>
      </c>
      <c r="AY1091" s="26" t="s">
        <v>185</v>
      </c>
      <c r="BE1091" s="216">
        <f>IF(N1091="základní",J1091,0)</f>
        <v>0</v>
      </c>
      <c r="BF1091" s="216">
        <f>IF(N1091="snížená",J1091,0)</f>
        <v>0</v>
      </c>
      <c r="BG1091" s="216">
        <f>IF(N1091="zákl. přenesená",J1091,0)</f>
        <v>0</v>
      </c>
      <c r="BH1091" s="216">
        <f>IF(N1091="sníž. přenesená",J1091,0)</f>
        <v>0</v>
      </c>
      <c r="BI1091" s="216">
        <f>IF(N1091="nulová",J1091,0)</f>
        <v>0</v>
      </c>
      <c r="BJ1091" s="26" t="s">
        <v>24</v>
      </c>
      <c r="BK1091" s="216">
        <f>ROUND(I1091*H1091,2)</f>
        <v>0</v>
      </c>
      <c r="BL1091" s="26" t="s">
        <v>192</v>
      </c>
      <c r="BM1091" s="26" t="s">
        <v>1110</v>
      </c>
    </row>
    <row r="1092" spans="2:65" s="12" customFormat="1" ht="13.5">
      <c r="B1092" s="220"/>
      <c r="C1092" s="221"/>
      <c r="D1092" s="217" t="s">
        <v>196</v>
      </c>
      <c r="E1092" s="222" t="s">
        <v>35</v>
      </c>
      <c r="F1092" s="223" t="s">
        <v>1100</v>
      </c>
      <c r="G1092" s="221"/>
      <c r="H1092" s="224" t="s">
        <v>35</v>
      </c>
      <c r="I1092" s="225"/>
      <c r="J1092" s="221"/>
      <c r="K1092" s="221"/>
      <c r="L1092" s="226"/>
      <c r="M1092" s="227"/>
      <c r="N1092" s="228"/>
      <c r="O1092" s="228"/>
      <c r="P1092" s="228"/>
      <c r="Q1092" s="228"/>
      <c r="R1092" s="228"/>
      <c r="S1092" s="228"/>
      <c r="T1092" s="229"/>
      <c r="AT1092" s="230" t="s">
        <v>196</v>
      </c>
      <c r="AU1092" s="230" t="s">
        <v>89</v>
      </c>
      <c r="AV1092" s="12" t="s">
        <v>24</v>
      </c>
      <c r="AW1092" s="12" t="s">
        <v>42</v>
      </c>
      <c r="AX1092" s="12" t="s">
        <v>79</v>
      </c>
      <c r="AY1092" s="230" t="s">
        <v>185</v>
      </c>
    </row>
    <row r="1093" spans="2:65" s="13" customFormat="1" ht="13.5">
      <c r="B1093" s="231"/>
      <c r="C1093" s="232"/>
      <c r="D1093" s="217" t="s">
        <v>196</v>
      </c>
      <c r="E1093" s="243" t="s">
        <v>35</v>
      </c>
      <c r="F1093" s="244" t="s">
        <v>1111</v>
      </c>
      <c r="G1093" s="232"/>
      <c r="H1093" s="245">
        <v>1.1970000000000001</v>
      </c>
      <c r="I1093" s="237"/>
      <c r="J1093" s="232"/>
      <c r="K1093" s="232"/>
      <c r="L1093" s="238"/>
      <c r="M1093" s="239"/>
      <c r="N1093" s="240"/>
      <c r="O1093" s="240"/>
      <c r="P1093" s="240"/>
      <c r="Q1093" s="240"/>
      <c r="R1093" s="240"/>
      <c r="S1093" s="240"/>
      <c r="T1093" s="241"/>
      <c r="AT1093" s="242" t="s">
        <v>196</v>
      </c>
      <c r="AU1093" s="242" t="s">
        <v>89</v>
      </c>
      <c r="AV1093" s="13" t="s">
        <v>89</v>
      </c>
      <c r="AW1093" s="13" t="s">
        <v>42</v>
      </c>
      <c r="AX1093" s="13" t="s">
        <v>79</v>
      </c>
      <c r="AY1093" s="242" t="s">
        <v>185</v>
      </c>
    </row>
    <row r="1094" spans="2:65" s="12" customFormat="1" ht="13.5">
      <c r="B1094" s="220"/>
      <c r="C1094" s="221"/>
      <c r="D1094" s="217" t="s">
        <v>196</v>
      </c>
      <c r="E1094" s="222" t="s">
        <v>35</v>
      </c>
      <c r="F1094" s="223" t="s">
        <v>1112</v>
      </c>
      <c r="G1094" s="221"/>
      <c r="H1094" s="224" t="s">
        <v>35</v>
      </c>
      <c r="I1094" s="225"/>
      <c r="J1094" s="221"/>
      <c r="K1094" s="221"/>
      <c r="L1094" s="226"/>
      <c r="M1094" s="227"/>
      <c r="N1094" s="228"/>
      <c r="O1094" s="228"/>
      <c r="P1094" s="228"/>
      <c r="Q1094" s="228"/>
      <c r="R1094" s="228"/>
      <c r="S1094" s="228"/>
      <c r="T1094" s="229"/>
      <c r="AT1094" s="230" t="s">
        <v>196</v>
      </c>
      <c r="AU1094" s="230" t="s">
        <v>89</v>
      </c>
      <c r="AV1094" s="12" t="s">
        <v>24</v>
      </c>
      <c r="AW1094" s="12" t="s">
        <v>42</v>
      </c>
      <c r="AX1094" s="12" t="s">
        <v>79</v>
      </c>
      <c r="AY1094" s="230" t="s">
        <v>185</v>
      </c>
    </row>
    <row r="1095" spans="2:65" s="13" customFormat="1" ht="13.5">
      <c r="B1095" s="231"/>
      <c r="C1095" s="232"/>
      <c r="D1095" s="217" t="s">
        <v>196</v>
      </c>
      <c r="E1095" s="243" t="s">
        <v>35</v>
      </c>
      <c r="F1095" s="244" t="s">
        <v>1113</v>
      </c>
      <c r="G1095" s="232"/>
      <c r="H1095" s="245">
        <v>3.1269999999999998</v>
      </c>
      <c r="I1095" s="237"/>
      <c r="J1095" s="232"/>
      <c r="K1095" s="232"/>
      <c r="L1095" s="238"/>
      <c r="M1095" s="239"/>
      <c r="N1095" s="240"/>
      <c r="O1095" s="240"/>
      <c r="P1095" s="240"/>
      <c r="Q1095" s="240"/>
      <c r="R1095" s="240"/>
      <c r="S1095" s="240"/>
      <c r="T1095" s="241"/>
      <c r="AT1095" s="242" t="s">
        <v>196</v>
      </c>
      <c r="AU1095" s="242" t="s">
        <v>89</v>
      </c>
      <c r="AV1095" s="13" t="s">
        <v>89</v>
      </c>
      <c r="AW1095" s="13" t="s">
        <v>42</v>
      </c>
      <c r="AX1095" s="13" t="s">
        <v>79</v>
      </c>
      <c r="AY1095" s="242" t="s">
        <v>185</v>
      </c>
    </row>
    <row r="1096" spans="2:65" s="14" customFormat="1" ht="13.5">
      <c r="B1096" s="246"/>
      <c r="C1096" s="247"/>
      <c r="D1096" s="233" t="s">
        <v>196</v>
      </c>
      <c r="E1096" s="248" t="s">
        <v>35</v>
      </c>
      <c r="F1096" s="249" t="s">
        <v>208</v>
      </c>
      <c r="G1096" s="247"/>
      <c r="H1096" s="250">
        <v>4.3239999999999998</v>
      </c>
      <c r="I1096" s="251"/>
      <c r="J1096" s="247"/>
      <c r="K1096" s="247"/>
      <c r="L1096" s="252"/>
      <c r="M1096" s="253"/>
      <c r="N1096" s="254"/>
      <c r="O1096" s="254"/>
      <c r="P1096" s="254"/>
      <c r="Q1096" s="254"/>
      <c r="R1096" s="254"/>
      <c r="S1096" s="254"/>
      <c r="T1096" s="255"/>
      <c r="AT1096" s="256" t="s">
        <v>196</v>
      </c>
      <c r="AU1096" s="256" t="s">
        <v>89</v>
      </c>
      <c r="AV1096" s="14" t="s">
        <v>192</v>
      </c>
      <c r="AW1096" s="14" t="s">
        <v>42</v>
      </c>
      <c r="AX1096" s="14" t="s">
        <v>24</v>
      </c>
      <c r="AY1096" s="256" t="s">
        <v>185</v>
      </c>
    </row>
    <row r="1097" spans="2:65" s="1" customFormat="1" ht="22.5" customHeight="1">
      <c r="B1097" s="44"/>
      <c r="C1097" s="205" t="s">
        <v>1114</v>
      </c>
      <c r="D1097" s="205" t="s">
        <v>187</v>
      </c>
      <c r="E1097" s="206" t="s">
        <v>1115</v>
      </c>
      <c r="F1097" s="207" t="s">
        <v>1116</v>
      </c>
      <c r="G1097" s="208" t="s">
        <v>231</v>
      </c>
      <c r="H1097" s="209">
        <v>0.72899999999999998</v>
      </c>
      <c r="I1097" s="210"/>
      <c r="J1097" s="211">
        <f>ROUND(I1097*H1097,2)</f>
        <v>0</v>
      </c>
      <c r="K1097" s="207" t="s">
        <v>191</v>
      </c>
      <c r="L1097" s="64"/>
      <c r="M1097" s="212" t="s">
        <v>35</v>
      </c>
      <c r="N1097" s="213" t="s">
        <v>50</v>
      </c>
      <c r="O1097" s="45"/>
      <c r="P1097" s="214">
        <f>O1097*H1097</f>
        <v>0</v>
      </c>
      <c r="Q1097" s="214">
        <v>0</v>
      </c>
      <c r="R1097" s="214">
        <f>Q1097*H1097</f>
        <v>0</v>
      </c>
      <c r="S1097" s="214">
        <v>0</v>
      </c>
      <c r="T1097" s="215">
        <f>S1097*H1097</f>
        <v>0</v>
      </c>
      <c r="AR1097" s="26" t="s">
        <v>192</v>
      </c>
      <c r="AT1097" s="26" t="s">
        <v>187</v>
      </c>
      <c r="AU1097" s="26" t="s">
        <v>89</v>
      </c>
      <c r="AY1097" s="26" t="s">
        <v>185</v>
      </c>
      <c r="BE1097" s="216">
        <f>IF(N1097="základní",J1097,0)</f>
        <v>0</v>
      </c>
      <c r="BF1097" s="216">
        <f>IF(N1097="snížená",J1097,0)</f>
        <v>0</v>
      </c>
      <c r="BG1097" s="216">
        <f>IF(N1097="zákl. přenesená",J1097,0)</f>
        <v>0</v>
      </c>
      <c r="BH1097" s="216">
        <f>IF(N1097="sníž. přenesená",J1097,0)</f>
        <v>0</v>
      </c>
      <c r="BI1097" s="216">
        <f>IF(N1097="nulová",J1097,0)</f>
        <v>0</v>
      </c>
      <c r="BJ1097" s="26" t="s">
        <v>24</v>
      </c>
      <c r="BK1097" s="216">
        <f>ROUND(I1097*H1097,2)</f>
        <v>0</v>
      </c>
      <c r="BL1097" s="26" t="s">
        <v>192</v>
      </c>
      <c r="BM1097" s="26" t="s">
        <v>1117</v>
      </c>
    </row>
    <row r="1098" spans="2:65" s="12" customFormat="1" ht="13.5">
      <c r="B1098" s="220"/>
      <c r="C1098" s="221"/>
      <c r="D1098" s="217" t="s">
        <v>196</v>
      </c>
      <c r="E1098" s="222" t="s">
        <v>35</v>
      </c>
      <c r="F1098" s="223" t="s">
        <v>1100</v>
      </c>
      <c r="G1098" s="221"/>
      <c r="H1098" s="224" t="s">
        <v>35</v>
      </c>
      <c r="I1098" s="225"/>
      <c r="J1098" s="221"/>
      <c r="K1098" s="221"/>
      <c r="L1098" s="226"/>
      <c r="M1098" s="227"/>
      <c r="N1098" s="228"/>
      <c r="O1098" s="228"/>
      <c r="P1098" s="228"/>
      <c r="Q1098" s="228"/>
      <c r="R1098" s="228"/>
      <c r="S1098" s="228"/>
      <c r="T1098" s="229"/>
      <c r="AT1098" s="230" t="s">
        <v>196</v>
      </c>
      <c r="AU1098" s="230" t="s">
        <v>89</v>
      </c>
      <c r="AV1098" s="12" t="s">
        <v>24</v>
      </c>
      <c r="AW1098" s="12" t="s">
        <v>42</v>
      </c>
      <c r="AX1098" s="12" t="s">
        <v>79</v>
      </c>
      <c r="AY1098" s="230" t="s">
        <v>185</v>
      </c>
    </row>
    <row r="1099" spans="2:65" s="13" customFormat="1" ht="13.5">
      <c r="B1099" s="231"/>
      <c r="C1099" s="232"/>
      <c r="D1099" s="233" t="s">
        <v>196</v>
      </c>
      <c r="E1099" s="234" t="s">
        <v>35</v>
      </c>
      <c r="F1099" s="235" t="s">
        <v>1118</v>
      </c>
      <c r="G1099" s="232"/>
      <c r="H1099" s="236">
        <v>0.72899999999999998</v>
      </c>
      <c r="I1099" s="237"/>
      <c r="J1099" s="232"/>
      <c r="K1099" s="232"/>
      <c r="L1099" s="238"/>
      <c r="M1099" s="239"/>
      <c r="N1099" s="240"/>
      <c r="O1099" s="240"/>
      <c r="P1099" s="240"/>
      <c r="Q1099" s="240"/>
      <c r="R1099" s="240"/>
      <c r="S1099" s="240"/>
      <c r="T1099" s="241"/>
      <c r="AT1099" s="242" t="s">
        <v>196</v>
      </c>
      <c r="AU1099" s="242" t="s">
        <v>89</v>
      </c>
      <c r="AV1099" s="13" t="s">
        <v>89</v>
      </c>
      <c r="AW1099" s="13" t="s">
        <v>42</v>
      </c>
      <c r="AX1099" s="13" t="s">
        <v>24</v>
      </c>
      <c r="AY1099" s="242" t="s">
        <v>185</v>
      </c>
    </row>
    <row r="1100" spans="2:65" s="1" customFormat="1" ht="22.5" customHeight="1">
      <c r="B1100" s="44"/>
      <c r="C1100" s="205" t="s">
        <v>1119</v>
      </c>
      <c r="D1100" s="205" t="s">
        <v>187</v>
      </c>
      <c r="E1100" s="206" t="s">
        <v>1120</v>
      </c>
      <c r="F1100" s="207" t="s">
        <v>1121</v>
      </c>
      <c r="G1100" s="208" t="s">
        <v>231</v>
      </c>
      <c r="H1100" s="209">
        <v>2.9910000000000001</v>
      </c>
      <c r="I1100" s="210"/>
      <c r="J1100" s="211">
        <f>ROUND(I1100*H1100,2)</f>
        <v>0</v>
      </c>
      <c r="K1100" s="207" t="s">
        <v>191</v>
      </c>
      <c r="L1100" s="64"/>
      <c r="M1100" s="212" t="s">
        <v>35</v>
      </c>
      <c r="N1100" s="213" t="s">
        <v>50</v>
      </c>
      <c r="O1100" s="45"/>
      <c r="P1100" s="214">
        <f>O1100*H1100</f>
        <v>0</v>
      </c>
      <c r="Q1100" s="214">
        <v>0</v>
      </c>
      <c r="R1100" s="214">
        <f>Q1100*H1100</f>
        <v>0</v>
      </c>
      <c r="S1100" s="214">
        <v>0</v>
      </c>
      <c r="T1100" s="215">
        <f>S1100*H1100</f>
        <v>0</v>
      </c>
      <c r="AR1100" s="26" t="s">
        <v>192</v>
      </c>
      <c r="AT1100" s="26" t="s">
        <v>187</v>
      </c>
      <c r="AU1100" s="26" t="s">
        <v>89</v>
      </c>
      <c r="AY1100" s="26" t="s">
        <v>185</v>
      </c>
      <c r="BE1100" s="216">
        <f>IF(N1100="základní",J1100,0)</f>
        <v>0</v>
      </c>
      <c r="BF1100" s="216">
        <f>IF(N1100="snížená",J1100,0)</f>
        <v>0</v>
      </c>
      <c r="BG1100" s="216">
        <f>IF(N1100="zákl. přenesená",J1100,0)</f>
        <v>0</v>
      </c>
      <c r="BH1100" s="216">
        <f>IF(N1100="sníž. přenesená",J1100,0)</f>
        <v>0</v>
      </c>
      <c r="BI1100" s="216">
        <f>IF(N1100="nulová",J1100,0)</f>
        <v>0</v>
      </c>
      <c r="BJ1100" s="26" t="s">
        <v>24</v>
      </c>
      <c r="BK1100" s="216">
        <f>ROUND(I1100*H1100,2)</f>
        <v>0</v>
      </c>
      <c r="BL1100" s="26" t="s">
        <v>192</v>
      </c>
      <c r="BM1100" s="26" t="s">
        <v>1122</v>
      </c>
    </row>
    <row r="1101" spans="2:65" s="12" customFormat="1" ht="13.5">
      <c r="B1101" s="220"/>
      <c r="C1101" s="221"/>
      <c r="D1101" s="217" t="s">
        <v>196</v>
      </c>
      <c r="E1101" s="222" t="s">
        <v>35</v>
      </c>
      <c r="F1101" s="223" t="s">
        <v>1123</v>
      </c>
      <c r="G1101" s="221"/>
      <c r="H1101" s="224" t="s">
        <v>35</v>
      </c>
      <c r="I1101" s="225"/>
      <c r="J1101" s="221"/>
      <c r="K1101" s="221"/>
      <c r="L1101" s="226"/>
      <c r="M1101" s="227"/>
      <c r="N1101" s="228"/>
      <c r="O1101" s="228"/>
      <c r="P1101" s="228"/>
      <c r="Q1101" s="228"/>
      <c r="R1101" s="228"/>
      <c r="S1101" s="228"/>
      <c r="T1101" s="229"/>
      <c r="AT1101" s="230" t="s">
        <v>196</v>
      </c>
      <c r="AU1101" s="230" t="s">
        <v>89</v>
      </c>
      <c r="AV1101" s="12" t="s">
        <v>24</v>
      </c>
      <c r="AW1101" s="12" t="s">
        <v>42</v>
      </c>
      <c r="AX1101" s="12" t="s">
        <v>79</v>
      </c>
      <c r="AY1101" s="230" t="s">
        <v>185</v>
      </c>
    </row>
    <row r="1102" spans="2:65" s="13" customFormat="1" ht="13.5">
      <c r="B1102" s="231"/>
      <c r="C1102" s="232"/>
      <c r="D1102" s="233" t="s">
        <v>196</v>
      </c>
      <c r="E1102" s="234" t="s">
        <v>35</v>
      </c>
      <c r="F1102" s="235" t="s">
        <v>1124</v>
      </c>
      <c r="G1102" s="232"/>
      <c r="H1102" s="236">
        <v>2.9910000000000001</v>
      </c>
      <c r="I1102" s="237"/>
      <c r="J1102" s="232"/>
      <c r="K1102" s="232"/>
      <c r="L1102" s="238"/>
      <c r="M1102" s="239"/>
      <c r="N1102" s="240"/>
      <c r="O1102" s="240"/>
      <c r="P1102" s="240"/>
      <c r="Q1102" s="240"/>
      <c r="R1102" s="240"/>
      <c r="S1102" s="240"/>
      <c r="T1102" s="241"/>
      <c r="AT1102" s="242" t="s">
        <v>196</v>
      </c>
      <c r="AU1102" s="242" t="s">
        <v>89</v>
      </c>
      <c r="AV1102" s="13" t="s">
        <v>89</v>
      </c>
      <c r="AW1102" s="13" t="s">
        <v>42</v>
      </c>
      <c r="AX1102" s="13" t="s">
        <v>24</v>
      </c>
      <c r="AY1102" s="242" t="s">
        <v>185</v>
      </c>
    </row>
    <row r="1103" spans="2:65" s="1" customFormat="1" ht="31.5" customHeight="1">
      <c r="B1103" s="44"/>
      <c r="C1103" s="205" t="s">
        <v>1125</v>
      </c>
      <c r="D1103" s="205" t="s">
        <v>187</v>
      </c>
      <c r="E1103" s="206" t="s">
        <v>1126</v>
      </c>
      <c r="F1103" s="207" t="s">
        <v>1127</v>
      </c>
      <c r="G1103" s="208" t="s">
        <v>231</v>
      </c>
      <c r="H1103" s="209">
        <v>0.67600000000000005</v>
      </c>
      <c r="I1103" s="210"/>
      <c r="J1103" s="211">
        <f>ROUND(I1103*H1103,2)</f>
        <v>0</v>
      </c>
      <c r="K1103" s="207" t="s">
        <v>191</v>
      </c>
      <c r="L1103" s="64"/>
      <c r="M1103" s="212" t="s">
        <v>35</v>
      </c>
      <c r="N1103" s="213" t="s">
        <v>50</v>
      </c>
      <c r="O1103" s="45"/>
      <c r="P1103" s="214">
        <f>O1103*H1103</f>
        <v>0</v>
      </c>
      <c r="Q1103" s="214">
        <v>0</v>
      </c>
      <c r="R1103" s="214">
        <f>Q1103*H1103</f>
        <v>0</v>
      </c>
      <c r="S1103" s="214">
        <v>0</v>
      </c>
      <c r="T1103" s="215">
        <f>S1103*H1103</f>
        <v>0</v>
      </c>
      <c r="AR1103" s="26" t="s">
        <v>192</v>
      </c>
      <c r="AT1103" s="26" t="s">
        <v>187</v>
      </c>
      <c r="AU1103" s="26" t="s">
        <v>89</v>
      </c>
      <c r="AY1103" s="26" t="s">
        <v>185</v>
      </c>
      <c r="BE1103" s="216">
        <f>IF(N1103="základní",J1103,0)</f>
        <v>0</v>
      </c>
      <c r="BF1103" s="216">
        <f>IF(N1103="snížená",J1103,0)</f>
        <v>0</v>
      </c>
      <c r="BG1103" s="216">
        <f>IF(N1103="zákl. přenesená",J1103,0)</f>
        <v>0</v>
      </c>
      <c r="BH1103" s="216">
        <f>IF(N1103="sníž. přenesená",J1103,0)</f>
        <v>0</v>
      </c>
      <c r="BI1103" s="216">
        <f>IF(N1103="nulová",J1103,0)</f>
        <v>0</v>
      </c>
      <c r="BJ1103" s="26" t="s">
        <v>24</v>
      </c>
      <c r="BK1103" s="216">
        <f>ROUND(I1103*H1103,2)</f>
        <v>0</v>
      </c>
      <c r="BL1103" s="26" t="s">
        <v>192</v>
      </c>
      <c r="BM1103" s="26" t="s">
        <v>1128</v>
      </c>
    </row>
    <row r="1104" spans="2:65" s="12" customFormat="1" ht="13.5">
      <c r="B1104" s="220"/>
      <c r="C1104" s="221"/>
      <c r="D1104" s="217" t="s">
        <v>196</v>
      </c>
      <c r="E1104" s="222" t="s">
        <v>35</v>
      </c>
      <c r="F1104" s="223" t="s">
        <v>1129</v>
      </c>
      <c r="G1104" s="221"/>
      <c r="H1104" s="224" t="s">
        <v>35</v>
      </c>
      <c r="I1104" s="225"/>
      <c r="J1104" s="221"/>
      <c r="K1104" s="221"/>
      <c r="L1104" s="226"/>
      <c r="M1104" s="227"/>
      <c r="N1104" s="228"/>
      <c r="O1104" s="228"/>
      <c r="P1104" s="228"/>
      <c r="Q1104" s="228"/>
      <c r="R1104" s="228"/>
      <c r="S1104" s="228"/>
      <c r="T1104" s="229"/>
      <c r="AT1104" s="230" t="s">
        <v>196</v>
      </c>
      <c r="AU1104" s="230" t="s">
        <v>89</v>
      </c>
      <c r="AV1104" s="12" t="s">
        <v>24</v>
      </c>
      <c r="AW1104" s="12" t="s">
        <v>42</v>
      </c>
      <c r="AX1104" s="12" t="s">
        <v>79</v>
      </c>
      <c r="AY1104" s="230" t="s">
        <v>185</v>
      </c>
    </row>
    <row r="1105" spans="2:65" s="13" customFormat="1" ht="13.5">
      <c r="B1105" s="231"/>
      <c r="C1105" s="232"/>
      <c r="D1105" s="233" t="s">
        <v>196</v>
      </c>
      <c r="E1105" s="234" t="s">
        <v>35</v>
      </c>
      <c r="F1105" s="235" t="s">
        <v>1130</v>
      </c>
      <c r="G1105" s="232"/>
      <c r="H1105" s="236">
        <v>0.67600000000000005</v>
      </c>
      <c r="I1105" s="237"/>
      <c r="J1105" s="232"/>
      <c r="K1105" s="232"/>
      <c r="L1105" s="238"/>
      <c r="M1105" s="239"/>
      <c r="N1105" s="240"/>
      <c r="O1105" s="240"/>
      <c r="P1105" s="240"/>
      <c r="Q1105" s="240"/>
      <c r="R1105" s="240"/>
      <c r="S1105" s="240"/>
      <c r="T1105" s="241"/>
      <c r="AT1105" s="242" t="s">
        <v>196</v>
      </c>
      <c r="AU1105" s="242" t="s">
        <v>89</v>
      </c>
      <c r="AV1105" s="13" t="s">
        <v>89</v>
      </c>
      <c r="AW1105" s="13" t="s">
        <v>42</v>
      </c>
      <c r="AX1105" s="13" t="s">
        <v>24</v>
      </c>
      <c r="AY1105" s="242" t="s">
        <v>185</v>
      </c>
    </row>
    <row r="1106" spans="2:65" s="1" customFormat="1" ht="22.5" customHeight="1">
      <c r="B1106" s="44"/>
      <c r="C1106" s="205" t="s">
        <v>1131</v>
      </c>
      <c r="D1106" s="205" t="s">
        <v>187</v>
      </c>
      <c r="E1106" s="206" t="s">
        <v>1132</v>
      </c>
      <c r="F1106" s="207" t="s">
        <v>1133</v>
      </c>
      <c r="G1106" s="208" t="s">
        <v>231</v>
      </c>
      <c r="H1106" s="209">
        <v>0.125</v>
      </c>
      <c r="I1106" s="210"/>
      <c r="J1106" s="211">
        <f>ROUND(I1106*H1106,2)</f>
        <v>0</v>
      </c>
      <c r="K1106" s="207" t="s">
        <v>191</v>
      </c>
      <c r="L1106" s="64"/>
      <c r="M1106" s="212" t="s">
        <v>35</v>
      </c>
      <c r="N1106" s="213" t="s">
        <v>50</v>
      </c>
      <c r="O1106" s="45"/>
      <c r="P1106" s="214">
        <f>O1106*H1106</f>
        <v>0</v>
      </c>
      <c r="Q1106" s="214">
        <v>0</v>
      </c>
      <c r="R1106" s="214">
        <f>Q1106*H1106</f>
        <v>0</v>
      </c>
      <c r="S1106" s="214">
        <v>0</v>
      </c>
      <c r="T1106" s="215">
        <f>S1106*H1106</f>
        <v>0</v>
      </c>
      <c r="AR1106" s="26" t="s">
        <v>192</v>
      </c>
      <c r="AT1106" s="26" t="s">
        <v>187</v>
      </c>
      <c r="AU1106" s="26" t="s">
        <v>89</v>
      </c>
      <c r="AY1106" s="26" t="s">
        <v>185</v>
      </c>
      <c r="BE1106" s="216">
        <f>IF(N1106="základní",J1106,0)</f>
        <v>0</v>
      </c>
      <c r="BF1106" s="216">
        <f>IF(N1106="snížená",J1106,0)</f>
        <v>0</v>
      </c>
      <c r="BG1106" s="216">
        <f>IF(N1106="zákl. přenesená",J1106,0)</f>
        <v>0</v>
      </c>
      <c r="BH1106" s="216">
        <f>IF(N1106="sníž. přenesená",J1106,0)</f>
        <v>0</v>
      </c>
      <c r="BI1106" s="216">
        <f>IF(N1106="nulová",J1106,0)</f>
        <v>0</v>
      </c>
      <c r="BJ1106" s="26" t="s">
        <v>24</v>
      </c>
      <c r="BK1106" s="216">
        <f>ROUND(I1106*H1106,2)</f>
        <v>0</v>
      </c>
      <c r="BL1106" s="26" t="s">
        <v>192</v>
      </c>
      <c r="BM1106" s="26" t="s">
        <v>1134</v>
      </c>
    </row>
    <row r="1107" spans="2:65" s="12" customFormat="1" ht="13.5">
      <c r="B1107" s="220"/>
      <c r="C1107" s="221"/>
      <c r="D1107" s="217" t="s">
        <v>196</v>
      </c>
      <c r="E1107" s="222" t="s">
        <v>35</v>
      </c>
      <c r="F1107" s="223" t="s">
        <v>1135</v>
      </c>
      <c r="G1107" s="221"/>
      <c r="H1107" s="224" t="s">
        <v>35</v>
      </c>
      <c r="I1107" s="225"/>
      <c r="J1107" s="221"/>
      <c r="K1107" s="221"/>
      <c r="L1107" s="226"/>
      <c r="M1107" s="227"/>
      <c r="N1107" s="228"/>
      <c r="O1107" s="228"/>
      <c r="P1107" s="228"/>
      <c r="Q1107" s="228"/>
      <c r="R1107" s="228"/>
      <c r="S1107" s="228"/>
      <c r="T1107" s="229"/>
      <c r="AT1107" s="230" t="s">
        <v>196</v>
      </c>
      <c r="AU1107" s="230" t="s">
        <v>89</v>
      </c>
      <c r="AV1107" s="12" t="s">
        <v>24</v>
      </c>
      <c r="AW1107" s="12" t="s">
        <v>42</v>
      </c>
      <c r="AX1107" s="12" t="s">
        <v>79</v>
      </c>
      <c r="AY1107" s="230" t="s">
        <v>185</v>
      </c>
    </row>
    <row r="1108" spans="2:65" s="13" customFormat="1" ht="13.5">
      <c r="B1108" s="231"/>
      <c r="C1108" s="232"/>
      <c r="D1108" s="233" t="s">
        <v>196</v>
      </c>
      <c r="E1108" s="234" t="s">
        <v>35</v>
      </c>
      <c r="F1108" s="235" t="s">
        <v>1136</v>
      </c>
      <c r="G1108" s="232"/>
      <c r="H1108" s="236">
        <v>0.125</v>
      </c>
      <c r="I1108" s="237"/>
      <c r="J1108" s="232"/>
      <c r="K1108" s="232"/>
      <c r="L1108" s="238"/>
      <c r="M1108" s="239"/>
      <c r="N1108" s="240"/>
      <c r="O1108" s="240"/>
      <c r="P1108" s="240"/>
      <c r="Q1108" s="240"/>
      <c r="R1108" s="240"/>
      <c r="S1108" s="240"/>
      <c r="T1108" s="241"/>
      <c r="AT1108" s="242" t="s">
        <v>196</v>
      </c>
      <c r="AU1108" s="242" t="s">
        <v>89</v>
      </c>
      <c r="AV1108" s="13" t="s">
        <v>89</v>
      </c>
      <c r="AW1108" s="13" t="s">
        <v>42</v>
      </c>
      <c r="AX1108" s="13" t="s">
        <v>24</v>
      </c>
      <c r="AY1108" s="242" t="s">
        <v>185</v>
      </c>
    </row>
    <row r="1109" spans="2:65" s="1" customFormat="1" ht="22.5" customHeight="1">
      <c r="B1109" s="44"/>
      <c r="C1109" s="205" t="s">
        <v>1137</v>
      </c>
      <c r="D1109" s="205" t="s">
        <v>187</v>
      </c>
      <c r="E1109" s="206" t="s">
        <v>1138</v>
      </c>
      <c r="F1109" s="207" t="s">
        <v>1139</v>
      </c>
      <c r="G1109" s="208" t="s">
        <v>231</v>
      </c>
      <c r="H1109" s="209">
        <v>0.78500000000000003</v>
      </c>
      <c r="I1109" s="210"/>
      <c r="J1109" s="211">
        <f>ROUND(I1109*H1109,2)</f>
        <v>0</v>
      </c>
      <c r="K1109" s="207" t="s">
        <v>191</v>
      </c>
      <c r="L1109" s="64"/>
      <c r="M1109" s="212" t="s">
        <v>35</v>
      </c>
      <c r="N1109" s="213" t="s">
        <v>50</v>
      </c>
      <c r="O1109" s="45"/>
      <c r="P1109" s="214">
        <f>O1109*H1109</f>
        <v>0</v>
      </c>
      <c r="Q1109" s="214">
        <v>0</v>
      </c>
      <c r="R1109" s="214">
        <f>Q1109*H1109</f>
        <v>0</v>
      </c>
      <c r="S1109" s="214">
        <v>0</v>
      </c>
      <c r="T1109" s="215">
        <f>S1109*H1109</f>
        <v>0</v>
      </c>
      <c r="AR1109" s="26" t="s">
        <v>192</v>
      </c>
      <c r="AT1109" s="26" t="s">
        <v>187</v>
      </c>
      <c r="AU1109" s="26" t="s">
        <v>89</v>
      </c>
      <c r="AY1109" s="26" t="s">
        <v>185</v>
      </c>
      <c r="BE1109" s="216">
        <f>IF(N1109="základní",J1109,0)</f>
        <v>0</v>
      </c>
      <c r="BF1109" s="216">
        <f>IF(N1109="snížená",J1109,0)</f>
        <v>0</v>
      </c>
      <c r="BG1109" s="216">
        <f>IF(N1109="zákl. přenesená",J1109,0)</f>
        <v>0</v>
      </c>
      <c r="BH1109" s="216">
        <f>IF(N1109="sníž. přenesená",J1109,0)</f>
        <v>0</v>
      </c>
      <c r="BI1109" s="216">
        <f>IF(N1109="nulová",J1109,0)</f>
        <v>0</v>
      </c>
      <c r="BJ1109" s="26" t="s">
        <v>24</v>
      </c>
      <c r="BK1109" s="216">
        <f>ROUND(I1109*H1109,2)</f>
        <v>0</v>
      </c>
      <c r="BL1109" s="26" t="s">
        <v>192</v>
      </c>
      <c r="BM1109" s="26" t="s">
        <v>1140</v>
      </c>
    </row>
    <row r="1110" spans="2:65" s="12" customFormat="1" ht="13.5">
      <c r="B1110" s="220"/>
      <c r="C1110" s="221"/>
      <c r="D1110" s="217" t="s">
        <v>196</v>
      </c>
      <c r="E1110" s="222" t="s">
        <v>35</v>
      </c>
      <c r="F1110" s="223" t="s">
        <v>1141</v>
      </c>
      <c r="G1110" s="221"/>
      <c r="H1110" s="224" t="s">
        <v>35</v>
      </c>
      <c r="I1110" s="225"/>
      <c r="J1110" s="221"/>
      <c r="K1110" s="221"/>
      <c r="L1110" s="226"/>
      <c r="M1110" s="227"/>
      <c r="N1110" s="228"/>
      <c r="O1110" s="228"/>
      <c r="P1110" s="228"/>
      <c r="Q1110" s="228"/>
      <c r="R1110" s="228"/>
      <c r="S1110" s="228"/>
      <c r="T1110" s="229"/>
      <c r="AT1110" s="230" t="s">
        <v>196</v>
      </c>
      <c r="AU1110" s="230" t="s">
        <v>89</v>
      </c>
      <c r="AV1110" s="12" t="s">
        <v>24</v>
      </c>
      <c r="AW1110" s="12" t="s">
        <v>42</v>
      </c>
      <c r="AX1110" s="12" t="s">
        <v>79</v>
      </c>
      <c r="AY1110" s="230" t="s">
        <v>185</v>
      </c>
    </row>
    <row r="1111" spans="2:65" s="13" customFormat="1" ht="13.5">
      <c r="B1111" s="231"/>
      <c r="C1111" s="232"/>
      <c r="D1111" s="233" t="s">
        <v>196</v>
      </c>
      <c r="E1111" s="234" t="s">
        <v>35</v>
      </c>
      <c r="F1111" s="235" t="s">
        <v>1142</v>
      </c>
      <c r="G1111" s="232"/>
      <c r="H1111" s="236">
        <v>0.78500000000000003</v>
      </c>
      <c r="I1111" s="237"/>
      <c r="J1111" s="232"/>
      <c r="K1111" s="232"/>
      <c r="L1111" s="238"/>
      <c r="M1111" s="239"/>
      <c r="N1111" s="240"/>
      <c r="O1111" s="240"/>
      <c r="P1111" s="240"/>
      <c r="Q1111" s="240"/>
      <c r="R1111" s="240"/>
      <c r="S1111" s="240"/>
      <c r="T1111" s="241"/>
      <c r="AT1111" s="242" t="s">
        <v>196</v>
      </c>
      <c r="AU1111" s="242" t="s">
        <v>89</v>
      </c>
      <c r="AV1111" s="13" t="s">
        <v>89</v>
      </c>
      <c r="AW1111" s="13" t="s">
        <v>42</v>
      </c>
      <c r="AX1111" s="13" t="s">
        <v>24</v>
      </c>
      <c r="AY1111" s="242" t="s">
        <v>185</v>
      </c>
    </row>
    <row r="1112" spans="2:65" s="1" customFormat="1" ht="22.5" customHeight="1">
      <c r="B1112" s="44"/>
      <c r="C1112" s="205" t="s">
        <v>1143</v>
      </c>
      <c r="D1112" s="205" t="s">
        <v>187</v>
      </c>
      <c r="E1112" s="206" t="s">
        <v>1144</v>
      </c>
      <c r="F1112" s="207" t="s">
        <v>1145</v>
      </c>
      <c r="G1112" s="208" t="s">
        <v>231</v>
      </c>
      <c r="H1112" s="209">
        <v>399.286</v>
      </c>
      <c r="I1112" s="210"/>
      <c r="J1112" s="211">
        <f>ROUND(I1112*H1112,2)</f>
        <v>0</v>
      </c>
      <c r="K1112" s="207" t="s">
        <v>191</v>
      </c>
      <c r="L1112" s="64"/>
      <c r="M1112" s="212" t="s">
        <v>35</v>
      </c>
      <c r="N1112" s="213" t="s">
        <v>50</v>
      </c>
      <c r="O1112" s="45"/>
      <c r="P1112" s="214">
        <f>O1112*H1112</f>
        <v>0</v>
      </c>
      <c r="Q1112" s="214">
        <v>0</v>
      </c>
      <c r="R1112" s="214">
        <f>Q1112*H1112</f>
        <v>0</v>
      </c>
      <c r="S1112" s="214">
        <v>0</v>
      </c>
      <c r="T1112" s="215">
        <f>S1112*H1112</f>
        <v>0</v>
      </c>
      <c r="AR1112" s="26" t="s">
        <v>192</v>
      </c>
      <c r="AT1112" s="26" t="s">
        <v>187</v>
      </c>
      <c r="AU1112" s="26" t="s">
        <v>89</v>
      </c>
      <c r="AY1112" s="26" t="s">
        <v>185</v>
      </c>
      <c r="BE1112" s="216">
        <f>IF(N1112="základní",J1112,0)</f>
        <v>0</v>
      </c>
      <c r="BF1112" s="216">
        <f>IF(N1112="snížená",J1112,0)</f>
        <v>0</v>
      </c>
      <c r="BG1112" s="216">
        <f>IF(N1112="zákl. přenesená",J1112,0)</f>
        <v>0</v>
      </c>
      <c r="BH1112" s="216">
        <f>IF(N1112="sníž. přenesená",J1112,0)</f>
        <v>0</v>
      </c>
      <c r="BI1112" s="216">
        <f>IF(N1112="nulová",J1112,0)</f>
        <v>0</v>
      </c>
      <c r="BJ1112" s="26" t="s">
        <v>24</v>
      </c>
      <c r="BK1112" s="216">
        <f>ROUND(I1112*H1112,2)</f>
        <v>0</v>
      </c>
      <c r="BL1112" s="26" t="s">
        <v>192</v>
      </c>
      <c r="BM1112" s="26" t="s">
        <v>1146</v>
      </c>
    </row>
    <row r="1113" spans="2:65" s="1" customFormat="1" ht="67.5">
      <c r="B1113" s="44"/>
      <c r="C1113" s="66"/>
      <c r="D1113" s="217" t="s">
        <v>194</v>
      </c>
      <c r="E1113" s="66"/>
      <c r="F1113" s="218" t="s">
        <v>1147</v>
      </c>
      <c r="G1113" s="66"/>
      <c r="H1113" s="66"/>
      <c r="I1113" s="175"/>
      <c r="J1113" s="66"/>
      <c r="K1113" s="66"/>
      <c r="L1113" s="64"/>
      <c r="M1113" s="219"/>
      <c r="N1113" s="45"/>
      <c r="O1113" s="45"/>
      <c r="P1113" s="45"/>
      <c r="Q1113" s="45"/>
      <c r="R1113" s="45"/>
      <c r="S1113" s="45"/>
      <c r="T1113" s="81"/>
      <c r="AT1113" s="26" t="s">
        <v>194</v>
      </c>
      <c r="AU1113" s="26" t="s">
        <v>89</v>
      </c>
    </row>
    <row r="1114" spans="2:65" s="13" customFormat="1" ht="13.5">
      <c r="B1114" s="231"/>
      <c r="C1114" s="232"/>
      <c r="D1114" s="217" t="s">
        <v>196</v>
      </c>
      <c r="E1114" s="243" t="s">
        <v>35</v>
      </c>
      <c r="F1114" s="244" t="s">
        <v>1148</v>
      </c>
      <c r="G1114" s="232"/>
      <c r="H1114" s="245">
        <v>715.36099999999999</v>
      </c>
      <c r="I1114" s="237"/>
      <c r="J1114" s="232"/>
      <c r="K1114" s="232"/>
      <c r="L1114" s="238"/>
      <c r="M1114" s="239"/>
      <c r="N1114" s="240"/>
      <c r="O1114" s="240"/>
      <c r="P1114" s="240"/>
      <c r="Q1114" s="240"/>
      <c r="R1114" s="240"/>
      <c r="S1114" s="240"/>
      <c r="T1114" s="241"/>
      <c r="AT1114" s="242" t="s">
        <v>196</v>
      </c>
      <c r="AU1114" s="242" t="s">
        <v>89</v>
      </c>
      <c r="AV1114" s="13" t="s">
        <v>89</v>
      </c>
      <c r="AW1114" s="13" t="s">
        <v>42</v>
      </c>
      <c r="AX1114" s="13" t="s">
        <v>79</v>
      </c>
      <c r="AY1114" s="242" t="s">
        <v>185</v>
      </c>
    </row>
    <row r="1115" spans="2:65" s="12" customFormat="1" ht="13.5">
      <c r="B1115" s="220"/>
      <c r="C1115" s="221"/>
      <c r="D1115" s="217" t="s">
        <v>196</v>
      </c>
      <c r="E1115" s="222" t="s">
        <v>35</v>
      </c>
      <c r="F1115" s="223" t="s">
        <v>1149</v>
      </c>
      <c r="G1115" s="221"/>
      <c r="H1115" s="224" t="s">
        <v>35</v>
      </c>
      <c r="I1115" s="225"/>
      <c r="J1115" s="221"/>
      <c r="K1115" s="221"/>
      <c r="L1115" s="226"/>
      <c r="M1115" s="227"/>
      <c r="N1115" s="228"/>
      <c r="O1115" s="228"/>
      <c r="P1115" s="228"/>
      <c r="Q1115" s="228"/>
      <c r="R1115" s="228"/>
      <c r="S1115" s="228"/>
      <c r="T1115" s="229"/>
      <c r="AT1115" s="230" t="s">
        <v>196</v>
      </c>
      <c r="AU1115" s="230" t="s">
        <v>89</v>
      </c>
      <c r="AV1115" s="12" t="s">
        <v>24</v>
      </c>
      <c r="AW1115" s="12" t="s">
        <v>42</v>
      </c>
      <c r="AX1115" s="12" t="s">
        <v>79</v>
      </c>
      <c r="AY1115" s="230" t="s">
        <v>185</v>
      </c>
    </row>
    <row r="1116" spans="2:65" s="12" customFormat="1" ht="13.5">
      <c r="B1116" s="220"/>
      <c r="C1116" s="221"/>
      <c r="D1116" s="217" t="s">
        <v>196</v>
      </c>
      <c r="E1116" s="222" t="s">
        <v>35</v>
      </c>
      <c r="F1116" s="223" t="s">
        <v>1150</v>
      </c>
      <c r="G1116" s="221"/>
      <c r="H1116" s="224" t="s">
        <v>35</v>
      </c>
      <c r="I1116" s="225"/>
      <c r="J1116" s="221"/>
      <c r="K1116" s="221"/>
      <c r="L1116" s="226"/>
      <c r="M1116" s="227"/>
      <c r="N1116" s="228"/>
      <c r="O1116" s="228"/>
      <c r="P1116" s="228"/>
      <c r="Q1116" s="228"/>
      <c r="R1116" s="228"/>
      <c r="S1116" s="228"/>
      <c r="T1116" s="229"/>
      <c r="AT1116" s="230" t="s">
        <v>196</v>
      </c>
      <c r="AU1116" s="230" t="s">
        <v>89</v>
      </c>
      <c r="AV1116" s="12" t="s">
        <v>24</v>
      </c>
      <c r="AW1116" s="12" t="s">
        <v>42</v>
      </c>
      <c r="AX1116" s="12" t="s">
        <v>79</v>
      </c>
      <c r="AY1116" s="230" t="s">
        <v>185</v>
      </c>
    </row>
    <row r="1117" spans="2:65" s="13" customFormat="1" ht="13.5">
      <c r="B1117" s="231"/>
      <c r="C1117" s="232"/>
      <c r="D1117" s="217" t="s">
        <v>196</v>
      </c>
      <c r="E1117" s="243" t="s">
        <v>35</v>
      </c>
      <c r="F1117" s="244" t="s">
        <v>1151</v>
      </c>
      <c r="G1117" s="232"/>
      <c r="H1117" s="245">
        <v>-4.4630000000000001</v>
      </c>
      <c r="I1117" s="237"/>
      <c r="J1117" s="232"/>
      <c r="K1117" s="232"/>
      <c r="L1117" s="238"/>
      <c r="M1117" s="239"/>
      <c r="N1117" s="240"/>
      <c r="O1117" s="240"/>
      <c r="P1117" s="240"/>
      <c r="Q1117" s="240"/>
      <c r="R1117" s="240"/>
      <c r="S1117" s="240"/>
      <c r="T1117" s="241"/>
      <c r="AT1117" s="242" t="s">
        <v>196</v>
      </c>
      <c r="AU1117" s="242" t="s">
        <v>89</v>
      </c>
      <c r="AV1117" s="13" t="s">
        <v>89</v>
      </c>
      <c r="AW1117" s="13" t="s">
        <v>42</v>
      </c>
      <c r="AX1117" s="13" t="s">
        <v>79</v>
      </c>
      <c r="AY1117" s="242" t="s">
        <v>185</v>
      </c>
    </row>
    <row r="1118" spans="2:65" s="12" customFormat="1" ht="13.5">
      <c r="B1118" s="220"/>
      <c r="C1118" s="221"/>
      <c r="D1118" s="217" t="s">
        <v>196</v>
      </c>
      <c r="E1118" s="222" t="s">
        <v>35</v>
      </c>
      <c r="F1118" s="223" t="s">
        <v>1152</v>
      </c>
      <c r="G1118" s="221"/>
      <c r="H1118" s="224" t="s">
        <v>35</v>
      </c>
      <c r="I1118" s="225"/>
      <c r="J1118" s="221"/>
      <c r="K1118" s="221"/>
      <c r="L1118" s="226"/>
      <c r="M1118" s="227"/>
      <c r="N1118" s="228"/>
      <c r="O1118" s="228"/>
      <c r="P1118" s="228"/>
      <c r="Q1118" s="228"/>
      <c r="R1118" s="228"/>
      <c r="S1118" s="228"/>
      <c r="T1118" s="229"/>
      <c r="AT1118" s="230" t="s">
        <v>196</v>
      </c>
      <c r="AU1118" s="230" t="s">
        <v>89</v>
      </c>
      <c r="AV1118" s="12" t="s">
        <v>24</v>
      </c>
      <c r="AW1118" s="12" t="s">
        <v>42</v>
      </c>
      <c r="AX1118" s="12" t="s">
        <v>79</v>
      </c>
      <c r="AY1118" s="230" t="s">
        <v>185</v>
      </c>
    </row>
    <row r="1119" spans="2:65" s="13" customFormat="1" ht="13.5">
      <c r="B1119" s="231"/>
      <c r="C1119" s="232"/>
      <c r="D1119" s="217" t="s">
        <v>196</v>
      </c>
      <c r="E1119" s="243" t="s">
        <v>35</v>
      </c>
      <c r="F1119" s="244" t="s">
        <v>1153</v>
      </c>
      <c r="G1119" s="232"/>
      <c r="H1119" s="245">
        <v>-0.26900000000000002</v>
      </c>
      <c r="I1119" s="237"/>
      <c r="J1119" s="232"/>
      <c r="K1119" s="232"/>
      <c r="L1119" s="238"/>
      <c r="M1119" s="239"/>
      <c r="N1119" s="240"/>
      <c r="O1119" s="240"/>
      <c r="P1119" s="240"/>
      <c r="Q1119" s="240"/>
      <c r="R1119" s="240"/>
      <c r="S1119" s="240"/>
      <c r="T1119" s="241"/>
      <c r="AT1119" s="242" t="s">
        <v>196</v>
      </c>
      <c r="AU1119" s="242" t="s">
        <v>89</v>
      </c>
      <c r="AV1119" s="13" t="s">
        <v>89</v>
      </c>
      <c r="AW1119" s="13" t="s">
        <v>42</v>
      </c>
      <c r="AX1119" s="13" t="s">
        <v>79</v>
      </c>
      <c r="AY1119" s="242" t="s">
        <v>185</v>
      </c>
    </row>
    <row r="1120" spans="2:65" s="12" customFormat="1" ht="13.5">
      <c r="B1120" s="220"/>
      <c r="C1120" s="221"/>
      <c r="D1120" s="217" t="s">
        <v>196</v>
      </c>
      <c r="E1120" s="222" t="s">
        <v>35</v>
      </c>
      <c r="F1120" s="223" t="s">
        <v>1154</v>
      </c>
      <c r="G1120" s="221"/>
      <c r="H1120" s="224" t="s">
        <v>35</v>
      </c>
      <c r="I1120" s="225"/>
      <c r="J1120" s="221"/>
      <c r="K1120" s="221"/>
      <c r="L1120" s="226"/>
      <c r="M1120" s="227"/>
      <c r="N1120" s="228"/>
      <c r="O1120" s="228"/>
      <c r="P1120" s="228"/>
      <c r="Q1120" s="228"/>
      <c r="R1120" s="228"/>
      <c r="S1120" s="228"/>
      <c r="T1120" s="229"/>
      <c r="AT1120" s="230" t="s">
        <v>196</v>
      </c>
      <c r="AU1120" s="230" t="s">
        <v>89</v>
      </c>
      <c r="AV1120" s="12" t="s">
        <v>24</v>
      </c>
      <c r="AW1120" s="12" t="s">
        <v>42</v>
      </c>
      <c r="AX1120" s="12" t="s">
        <v>79</v>
      </c>
      <c r="AY1120" s="230" t="s">
        <v>185</v>
      </c>
    </row>
    <row r="1121" spans="2:65" s="13" customFormat="1" ht="13.5">
      <c r="B1121" s="231"/>
      <c r="C1121" s="232"/>
      <c r="D1121" s="217" t="s">
        <v>196</v>
      </c>
      <c r="E1121" s="243" t="s">
        <v>35</v>
      </c>
      <c r="F1121" s="244" t="s">
        <v>1155</v>
      </c>
      <c r="G1121" s="232"/>
      <c r="H1121" s="245">
        <v>-1.9510000000000001</v>
      </c>
      <c r="I1121" s="237"/>
      <c r="J1121" s="232"/>
      <c r="K1121" s="232"/>
      <c r="L1121" s="238"/>
      <c r="M1121" s="239"/>
      <c r="N1121" s="240"/>
      <c r="O1121" s="240"/>
      <c r="P1121" s="240"/>
      <c r="Q1121" s="240"/>
      <c r="R1121" s="240"/>
      <c r="S1121" s="240"/>
      <c r="T1121" s="241"/>
      <c r="AT1121" s="242" t="s">
        <v>196</v>
      </c>
      <c r="AU1121" s="242" t="s">
        <v>89</v>
      </c>
      <c r="AV1121" s="13" t="s">
        <v>89</v>
      </c>
      <c r="AW1121" s="13" t="s">
        <v>42</v>
      </c>
      <c r="AX1121" s="13" t="s">
        <v>79</v>
      </c>
      <c r="AY1121" s="242" t="s">
        <v>185</v>
      </c>
    </row>
    <row r="1122" spans="2:65" s="15" customFormat="1" ht="13.5">
      <c r="B1122" s="270"/>
      <c r="C1122" s="271"/>
      <c r="D1122" s="217" t="s">
        <v>196</v>
      </c>
      <c r="E1122" s="272" t="s">
        <v>35</v>
      </c>
      <c r="F1122" s="273" t="s">
        <v>295</v>
      </c>
      <c r="G1122" s="271"/>
      <c r="H1122" s="274">
        <v>708.678</v>
      </c>
      <c r="I1122" s="275"/>
      <c r="J1122" s="271"/>
      <c r="K1122" s="271"/>
      <c r="L1122" s="276"/>
      <c r="M1122" s="277"/>
      <c r="N1122" s="278"/>
      <c r="O1122" s="278"/>
      <c r="P1122" s="278"/>
      <c r="Q1122" s="278"/>
      <c r="R1122" s="278"/>
      <c r="S1122" s="278"/>
      <c r="T1122" s="279"/>
      <c r="AT1122" s="280" t="s">
        <v>196</v>
      </c>
      <c r="AU1122" s="280" t="s">
        <v>89</v>
      </c>
      <c r="AV1122" s="15" t="s">
        <v>105</v>
      </c>
      <c r="AW1122" s="15" t="s">
        <v>42</v>
      </c>
      <c r="AX1122" s="15" t="s">
        <v>79</v>
      </c>
      <c r="AY1122" s="280" t="s">
        <v>185</v>
      </c>
    </row>
    <row r="1123" spans="2:65" s="12" customFormat="1" ht="13.5">
      <c r="B1123" s="220"/>
      <c r="C1123" s="221"/>
      <c r="D1123" s="217" t="s">
        <v>196</v>
      </c>
      <c r="E1123" s="222" t="s">
        <v>35</v>
      </c>
      <c r="F1123" s="223" t="s">
        <v>1156</v>
      </c>
      <c r="G1123" s="221"/>
      <c r="H1123" s="224" t="s">
        <v>35</v>
      </c>
      <c r="I1123" s="225"/>
      <c r="J1123" s="221"/>
      <c r="K1123" s="221"/>
      <c r="L1123" s="226"/>
      <c r="M1123" s="227"/>
      <c r="N1123" s="228"/>
      <c r="O1123" s="228"/>
      <c r="P1123" s="228"/>
      <c r="Q1123" s="228"/>
      <c r="R1123" s="228"/>
      <c r="S1123" s="228"/>
      <c r="T1123" s="229"/>
      <c r="AT1123" s="230" t="s">
        <v>196</v>
      </c>
      <c r="AU1123" s="230" t="s">
        <v>89</v>
      </c>
      <c r="AV1123" s="12" t="s">
        <v>24</v>
      </c>
      <c r="AW1123" s="12" t="s">
        <v>42</v>
      </c>
      <c r="AX1123" s="12" t="s">
        <v>79</v>
      </c>
      <c r="AY1123" s="230" t="s">
        <v>185</v>
      </c>
    </row>
    <row r="1124" spans="2:65" s="13" customFormat="1" ht="13.5">
      <c r="B1124" s="231"/>
      <c r="C1124" s="232"/>
      <c r="D1124" s="217" t="s">
        <v>196</v>
      </c>
      <c r="E1124" s="243" t="s">
        <v>35</v>
      </c>
      <c r="F1124" s="244" t="s">
        <v>1157</v>
      </c>
      <c r="G1124" s="232"/>
      <c r="H1124" s="245">
        <v>-309.392</v>
      </c>
      <c r="I1124" s="237"/>
      <c r="J1124" s="232"/>
      <c r="K1124" s="232"/>
      <c r="L1124" s="238"/>
      <c r="M1124" s="239"/>
      <c r="N1124" s="240"/>
      <c r="O1124" s="240"/>
      <c r="P1124" s="240"/>
      <c r="Q1124" s="240"/>
      <c r="R1124" s="240"/>
      <c r="S1124" s="240"/>
      <c r="T1124" s="241"/>
      <c r="AT1124" s="242" t="s">
        <v>196</v>
      </c>
      <c r="AU1124" s="242" t="s">
        <v>89</v>
      </c>
      <c r="AV1124" s="13" t="s">
        <v>89</v>
      </c>
      <c r="AW1124" s="13" t="s">
        <v>42</v>
      </c>
      <c r="AX1124" s="13" t="s">
        <v>79</v>
      </c>
      <c r="AY1124" s="242" t="s">
        <v>185</v>
      </c>
    </row>
    <row r="1125" spans="2:65" s="14" customFormat="1" ht="13.5">
      <c r="B1125" s="246"/>
      <c r="C1125" s="247"/>
      <c r="D1125" s="217" t="s">
        <v>196</v>
      </c>
      <c r="E1125" s="267" t="s">
        <v>35</v>
      </c>
      <c r="F1125" s="268" t="s">
        <v>208</v>
      </c>
      <c r="G1125" s="247"/>
      <c r="H1125" s="269">
        <v>399.286</v>
      </c>
      <c r="I1125" s="251"/>
      <c r="J1125" s="247"/>
      <c r="K1125" s="247"/>
      <c r="L1125" s="252"/>
      <c r="M1125" s="253"/>
      <c r="N1125" s="254"/>
      <c r="O1125" s="254"/>
      <c r="P1125" s="254"/>
      <c r="Q1125" s="254"/>
      <c r="R1125" s="254"/>
      <c r="S1125" s="254"/>
      <c r="T1125" s="255"/>
      <c r="AT1125" s="256" t="s">
        <v>196</v>
      </c>
      <c r="AU1125" s="256" t="s">
        <v>89</v>
      </c>
      <c r="AV1125" s="14" t="s">
        <v>192</v>
      </c>
      <c r="AW1125" s="14" t="s">
        <v>42</v>
      </c>
      <c r="AX1125" s="14" t="s">
        <v>24</v>
      </c>
      <c r="AY1125" s="256" t="s">
        <v>185</v>
      </c>
    </row>
    <row r="1126" spans="2:65" s="11" customFormat="1" ht="29.85" customHeight="1">
      <c r="B1126" s="188"/>
      <c r="C1126" s="189"/>
      <c r="D1126" s="202" t="s">
        <v>78</v>
      </c>
      <c r="E1126" s="203" t="s">
        <v>1158</v>
      </c>
      <c r="F1126" s="203" t="s">
        <v>1159</v>
      </c>
      <c r="G1126" s="189"/>
      <c r="H1126" s="189"/>
      <c r="I1126" s="192"/>
      <c r="J1126" s="204">
        <f>BK1126</f>
        <v>0</v>
      </c>
      <c r="K1126" s="189"/>
      <c r="L1126" s="194"/>
      <c r="M1126" s="195"/>
      <c r="N1126" s="196"/>
      <c r="O1126" s="196"/>
      <c r="P1126" s="197">
        <f>SUM(P1127:P1128)</f>
        <v>0</v>
      </c>
      <c r="Q1126" s="196"/>
      <c r="R1126" s="197">
        <f>SUM(R1127:R1128)</f>
        <v>0</v>
      </c>
      <c r="S1126" s="196"/>
      <c r="T1126" s="198">
        <f>SUM(T1127:T1128)</f>
        <v>0</v>
      </c>
      <c r="AR1126" s="199" t="s">
        <v>24</v>
      </c>
      <c r="AT1126" s="200" t="s">
        <v>78</v>
      </c>
      <c r="AU1126" s="200" t="s">
        <v>24</v>
      </c>
      <c r="AY1126" s="199" t="s">
        <v>185</v>
      </c>
      <c r="BK1126" s="201">
        <f>SUM(BK1127:BK1128)</f>
        <v>0</v>
      </c>
    </row>
    <row r="1127" spans="2:65" s="1" customFormat="1" ht="44.25" customHeight="1">
      <c r="B1127" s="44"/>
      <c r="C1127" s="205" t="s">
        <v>1160</v>
      </c>
      <c r="D1127" s="205" t="s">
        <v>187</v>
      </c>
      <c r="E1127" s="206" t="s">
        <v>1161</v>
      </c>
      <c r="F1127" s="207" t="s">
        <v>1162</v>
      </c>
      <c r="G1127" s="208" t="s">
        <v>231</v>
      </c>
      <c r="H1127" s="209">
        <v>647.53899999999999</v>
      </c>
      <c r="I1127" s="210"/>
      <c r="J1127" s="211">
        <f>ROUND(I1127*H1127,2)</f>
        <v>0</v>
      </c>
      <c r="K1127" s="207" t="s">
        <v>191</v>
      </c>
      <c r="L1127" s="64"/>
      <c r="M1127" s="212" t="s">
        <v>35</v>
      </c>
      <c r="N1127" s="213" t="s">
        <v>50</v>
      </c>
      <c r="O1127" s="45"/>
      <c r="P1127" s="214">
        <f>O1127*H1127</f>
        <v>0</v>
      </c>
      <c r="Q1127" s="214">
        <v>0</v>
      </c>
      <c r="R1127" s="214">
        <f>Q1127*H1127</f>
        <v>0</v>
      </c>
      <c r="S1127" s="214">
        <v>0</v>
      </c>
      <c r="T1127" s="215">
        <f>S1127*H1127</f>
        <v>0</v>
      </c>
      <c r="AR1127" s="26" t="s">
        <v>192</v>
      </c>
      <c r="AT1127" s="26" t="s">
        <v>187</v>
      </c>
      <c r="AU1127" s="26" t="s">
        <v>89</v>
      </c>
      <c r="AY1127" s="26" t="s">
        <v>185</v>
      </c>
      <c r="BE1127" s="216">
        <f>IF(N1127="základní",J1127,0)</f>
        <v>0</v>
      </c>
      <c r="BF1127" s="216">
        <f>IF(N1127="snížená",J1127,0)</f>
        <v>0</v>
      </c>
      <c r="BG1127" s="216">
        <f>IF(N1127="zákl. přenesená",J1127,0)</f>
        <v>0</v>
      </c>
      <c r="BH1127" s="216">
        <f>IF(N1127="sníž. přenesená",J1127,0)</f>
        <v>0</v>
      </c>
      <c r="BI1127" s="216">
        <f>IF(N1127="nulová",J1127,0)</f>
        <v>0</v>
      </c>
      <c r="BJ1127" s="26" t="s">
        <v>24</v>
      </c>
      <c r="BK1127" s="216">
        <f>ROUND(I1127*H1127,2)</f>
        <v>0</v>
      </c>
      <c r="BL1127" s="26" t="s">
        <v>192</v>
      </c>
      <c r="BM1127" s="26" t="s">
        <v>1163</v>
      </c>
    </row>
    <row r="1128" spans="2:65" s="1" customFormat="1" ht="81">
      <c r="B1128" s="44"/>
      <c r="C1128" s="66"/>
      <c r="D1128" s="217" t="s">
        <v>194</v>
      </c>
      <c r="E1128" s="66"/>
      <c r="F1128" s="218" t="s">
        <v>1164</v>
      </c>
      <c r="G1128" s="66"/>
      <c r="H1128" s="66"/>
      <c r="I1128" s="175"/>
      <c r="J1128" s="66"/>
      <c r="K1128" s="66"/>
      <c r="L1128" s="64"/>
      <c r="M1128" s="219"/>
      <c r="N1128" s="45"/>
      <c r="O1128" s="45"/>
      <c r="P1128" s="45"/>
      <c r="Q1128" s="45"/>
      <c r="R1128" s="45"/>
      <c r="S1128" s="45"/>
      <c r="T1128" s="81"/>
      <c r="AT1128" s="26" t="s">
        <v>194</v>
      </c>
      <c r="AU1128" s="26" t="s">
        <v>89</v>
      </c>
    </row>
    <row r="1129" spans="2:65" s="11" customFormat="1" ht="37.35" customHeight="1">
      <c r="B1129" s="188"/>
      <c r="C1129" s="189"/>
      <c r="D1129" s="190" t="s">
        <v>78</v>
      </c>
      <c r="E1129" s="191" t="s">
        <v>1165</v>
      </c>
      <c r="F1129" s="191" t="s">
        <v>1166</v>
      </c>
      <c r="G1129" s="189"/>
      <c r="H1129" s="189"/>
      <c r="I1129" s="192"/>
      <c r="J1129" s="193">
        <f>BK1129</f>
        <v>0</v>
      </c>
      <c r="K1129" s="189"/>
      <c r="L1129" s="194"/>
      <c r="M1129" s="195"/>
      <c r="N1129" s="196"/>
      <c r="O1129" s="196"/>
      <c r="P1129" s="197">
        <f>P1130+P1156+P1202+P1276+P1310+P1333+P1376+P1443+P1495+P1533+P1584+P1666+P1713+P1793</f>
        <v>0</v>
      </c>
      <c r="Q1129" s="196"/>
      <c r="R1129" s="197">
        <f>R1130+R1156+R1202+R1276+R1310+R1333+R1376+R1443+R1495+R1533+R1584+R1666+R1713+R1793</f>
        <v>43.620399584915994</v>
      </c>
      <c r="S1129" s="196"/>
      <c r="T1129" s="198">
        <f>T1130+T1156+T1202+T1276+T1310+T1333+T1376+T1443+T1495+T1533+T1584+T1666+T1713+T1793</f>
        <v>13.578425299999999</v>
      </c>
      <c r="AR1129" s="199" t="s">
        <v>89</v>
      </c>
      <c r="AT1129" s="200" t="s">
        <v>78</v>
      </c>
      <c r="AU1129" s="200" t="s">
        <v>79</v>
      </c>
      <c r="AY1129" s="199" t="s">
        <v>185</v>
      </c>
      <c r="BK1129" s="201">
        <f>BK1130+BK1156+BK1202+BK1276+BK1310+BK1333+BK1376+BK1443+BK1495+BK1533+BK1584+BK1666+BK1713+BK1793</f>
        <v>0</v>
      </c>
    </row>
    <row r="1130" spans="2:65" s="11" customFormat="1" ht="19.899999999999999" customHeight="1">
      <c r="B1130" s="188"/>
      <c r="C1130" s="189"/>
      <c r="D1130" s="202" t="s">
        <v>78</v>
      </c>
      <c r="E1130" s="203" t="s">
        <v>1167</v>
      </c>
      <c r="F1130" s="203" t="s">
        <v>1168</v>
      </c>
      <c r="G1130" s="189"/>
      <c r="H1130" s="189"/>
      <c r="I1130" s="192"/>
      <c r="J1130" s="204">
        <f>BK1130</f>
        <v>0</v>
      </c>
      <c r="K1130" s="189"/>
      <c r="L1130" s="194"/>
      <c r="M1130" s="195"/>
      <c r="N1130" s="196"/>
      <c r="O1130" s="196"/>
      <c r="P1130" s="197">
        <f>SUM(P1131:P1155)</f>
        <v>0</v>
      </c>
      <c r="Q1130" s="196"/>
      <c r="R1130" s="197">
        <f>SUM(R1131:R1155)</f>
        <v>2.4019748999999995</v>
      </c>
      <c r="S1130" s="196"/>
      <c r="T1130" s="198">
        <f>SUM(T1131:T1155)</f>
        <v>0</v>
      </c>
      <c r="AR1130" s="199" t="s">
        <v>89</v>
      </c>
      <c r="AT1130" s="200" t="s">
        <v>78</v>
      </c>
      <c r="AU1130" s="200" t="s">
        <v>24</v>
      </c>
      <c r="AY1130" s="199" t="s">
        <v>185</v>
      </c>
      <c r="BK1130" s="201">
        <f>SUM(BK1131:BK1155)</f>
        <v>0</v>
      </c>
    </row>
    <row r="1131" spans="2:65" s="1" customFormat="1" ht="31.5" customHeight="1">
      <c r="B1131" s="44"/>
      <c r="C1131" s="205" t="s">
        <v>1169</v>
      </c>
      <c r="D1131" s="205" t="s">
        <v>187</v>
      </c>
      <c r="E1131" s="206" t="s">
        <v>1170</v>
      </c>
      <c r="F1131" s="207" t="s">
        <v>1171</v>
      </c>
      <c r="G1131" s="208" t="s">
        <v>239</v>
      </c>
      <c r="H1131" s="209">
        <v>397.2</v>
      </c>
      <c r="I1131" s="210"/>
      <c r="J1131" s="211">
        <f>ROUND(I1131*H1131,2)</f>
        <v>0</v>
      </c>
      <c r="K1131" s="207" t="s">
        <v>191</v>
      </c>
      <c r="L1131" s="64"/>
      <c r="M1131" s="212" t="s">
        <v>35</v>
      </c>
      <c r="N1131" s="213" t="s">
        <v>50</v>
      </c>
      <c r="O1131" s="45"/>
      <c r="P1131" s="214">
        <f>O1131*H1131</f>
        <v>0</v>
      </c>
      <c r="Q1131" s="214">
        <v>0</v>
      </c>
      <c r="R1131" s="214">
        <f>Q1131*H1131</f>
        <v>0</v>
      </c>
      <c r="S1131" s="214">
        <v>0</v>
      </c>
      <c r="T1131" s="215">
        <f>S1131*H1131</f>
        <v>0</v>
      </c>
      <c r="AR1131" s="26" t="s">
        <v>307</v>
      </c>
      <c r="AT1131" s="26" t="s">
        <v>187</v>
      </c>
      <c r="AU1131" s="26" t="s">
        <v>89</v>
      </c>
      <c r="AY1131" s="26" t="s">
        <v>185</v>
      </c>
      <c r="BE1131" s="216">
        <f>IF(N1131="základní",J1131,0)</f>
        <v>0</v>
      </c>
      <c r="BF1131" s="216">
        <f>IF(N1131="snížená",J1131,0)</f>
        <v>0</v>
      </c>
      <c r="BG1131" s="216">
        <f>IF(N1131="zákl. přenesená",J1131,0)</f>
        <v>0</v>
      </c>
      <c r="BH1131" s="216">
        <f>IF(N1131="sníž. přenesená",J1131,0)</f>
        <v>0</v>
      </c>
      <c r="BI1131" s="216">
        <f>IF(N1131="nulová",J1131,0)</f>
        <v>0</v>
      </c>
      <c r="BJ1131" s="26" t="s">
        <v>24</v>
      </c>
      <c r="BK1131" s="216">
        <f>ROUND(I1131*H1131,2)</f>
        <v>0</v>
      </c>
      <c r="BL1131" s="26" t="s">
        <v>307</v>
      </c>
      <c r="BM1131" s="26" t="s">
        <v>1172</v>
      </c>
    </row>
    <row r="1132" spans="2:65" s="1" customFormat="1" ht="40.5">
      <c r="B1132" s="44"/>
      <c r="C1132" s="66"/>
      <c r="D1132" s="217" t="s">
        <v>194</v>
      </c>
      <c r="E1132" s="66"/>
      <c r="F1132" s="218" t="s">
        <v>1173</v>
      </c>
      <c r="G1132" s="66"/>
      <c r="H1132" s="66"/>
      <c r="I1132" s="175"/>
      <c r="J1132" s="66"/>
      <c r="K1132" s="66"/>
      <c r="L1132" s="64"/>
      <c r="M1132" s="219"/>
      <c r="N1132" s="45"/>
      <c r="O1132" s="45"/>
      <c r="P1132" s="45"/>
      <c r="Q1132" s="45"/>
      <c r="R1132" s="45"/>
      <c r="S1132" s="45"/>
      <c r="T1132" s="81"/>
      <c r="AT1132" s="26" t="s">
        <v>194</v>
      </c>
      <c r="AU1132" s="26" t="s">
        <v>89</v>
      </c>
    </row>
    <row r="1133" spans="2:65" s="12" customFormat="1" ht="13.5">
      <c r="B1133" s="220"/>
      <c r="C1133" s="221"/>
      <c r="D1133" s="217" t="s">
        <v>196</v>
      </c>
      <c r="E1133" s="222" t="s">
        <v>35</v>
      </c>
      <c r="F1133" s="223" t="s">
        <v>242</v>
      </c>
      <c r="G1133" s="221"/>
      <c r="H1133" s="224" t="s">
        <v>35</v>
      </c>
      <c r="I1133" s="225"/>
      <c r="J1133" s="221"/>
      <c r="K1133" s="221"/>
      <c r="L1133" s="226"/>
      <c r="M1133" s="227"/>
      <c r="N1133" s="228"/>
      <c r="O1133" s="228"/>
      <c r="P1133" s="228"/>
      <c r="Q1133" s="228"/>
      <c r="R1133" s="228"/>
      <c r="S1133" s="228"/>
      <c r="T1133" s="229"/>
      <c r="AT1133" s="230" t="s">
        <v>196</v>
      </c>
      <c r="AU1133" s="230" t="s">
        <v>89</v>
      </c>
      <c r="AV1133" s="12" t="s">
        <v>24</v>
      </c>
      <c r="AW1133" s="12" t="s">
        <v>42</v>
      </c>
      <c r="AX1133" s="12" t="s">
        <v>79</v>
      </c>
      <c r="AY1133" s="230" t="s">
        <v>185</v>
      </c>
    </row>
    <row r="1134" spans="2:65" s="13" customFormat="1" ht="13.5">
      <c r="B1134" s="231"/>
      <c r="C1134" s="232"/>
      <c r="D1134" s="217" t="s">
        <v>196</v>
      </c>
      <c r="E1134" s="243" t="s">
        <v>35</v>
      </c>
      <c r="F1134" s="244" t="s">
        <v>243</v>
      </c>
      <c r="G1134" s="232"/>
      <c r="H1134" s="245">
        <v>369.36</v>
      </c>
      <c r="I1134" s="237"/>
      <c r="J1134" s="232"/>
      <c r="K1134" s="232"/>
      <c r="L1134" s="238"/>
      <c r="M1134" s="239"/>
      <c r="N1134" s="240"/>
      <c r="O1134" s="240"/>
      <c r="P1134" s="240"/>
      <c r="Q1134" s="240"/>
      <c r="R1134" s="240"/>
      <c r="S1134" s="240"/>
      <c r="T1134" s="241"/>
      <c r="AT1134" s="242" t="s">
        <v>196</v>
      </c>
      <c r="AU1134" s="242" t="s">
        <v>89</v>
      </c>
      <c r="AV1134" s="13" t="s">
        <v>89</v>
      </c>
      <c r="AW1134" s="13" t="s">
        <v>42</v>
      </c>
      <c r="AX1134" s="13" t="s">
        <v>79</v>
      </c>
      <c r="AY1134" s="242" t="s">
        <v>185</v>
      </c>
    </row>
    <row r="1135" spans="2:65" s="13" customFormat="1" ht="13.5">
      <c r="B1135" s="231"/>
      <c r="C1135" s="232"/>
      <c r="D1135" s="217" t="s">
        <v>196</v>
      </c>
      <c r="E1135" s="243" t="s">
        <v>35</v>
      </c>
      <c r="F1135" s="244" t="s">
        <v>244</v>
      </c>
      <c r="G1135" s="232"/>
      <c r="H1135" s="245">
        <v>27.84</v>
      </c>
      <c r="I1135" s="237"/>
      <c r="J1135" s="232"/>
      <c r="K1135" s="232"/>
      <c r="L1135" s="238"/>
      <c r="M1135" s="239"/>
      <c r="N1135" s="240"/>
      <c r="O1135" s="240"/>
      <c r="P1135" s="240"/>
      <c r="Q1135" s="240"/>
      <c r="R1135" s="240"/>
      <c r="S1135" s="240"/>
      <c r="T1135" s="241"/>
      <c r="AT1135" s="242" t="s">
        <v>196</v>
      </c>
      <c r="AU1135" s="242" t="s">
        <v>89</v>
      </c>
      <c r="AV1135" s="13" t="s">
        <v>89</v>
      </c>
      <c r="AW1135" s="13" t="s">
        <v>42</v>
      </c>
      <c r="AX1135" s="13" t="s">
        <v>79</v>
      </c>
      <c r="AY1135" s="242" t="s">
        <v>185</v>
      </c>
    </row>
    <row r="1136" spans="2:65" s="14" customFormat="1" ht="13.5">
      <c r="B1136" s="246"/>
      <c r="C1136" s="247"/>
      <c r="D1136" s="233" t="s">
        <v>196</v>
      </c>
      <c r="E1136" s="248" t="s">
        <v>35</v>
      </c>
      <c r="F1136" s="249" t="s">
        <v>208</v>
      </c>
      <c r="G1136" s="247"/>
      <c r="H1136" s="250">
        <v>397.2</v>
      </c>
      <c r="I1136" s="251"/>
      <c r="J1136" s="247"/>
      <c r="K1136" s="247"/>
      <c r="L1136" s="252"/>
      <c r="M1136" s="253"/>
      <c r="N1136" s="254"/>
      <c r="O1136" s="254"/>
      <c r="P1136" s="254"/>
      <c r="Q1136" s="254"/>
      <c r="R1136" s="254"/>
      <c r="S1136" s="254"/>
      <c r="T1136" s="255"/>
      <c r="AT1136" s="256" t="s">
        <v>196</v>
      </c>
      <c r="AU1136" s="256" t="s">
        <v>89</v>
      </c>
      <c r="AV1136" s="14" t="s">
        <v>192</v>
      </c>
      <c r="AW1136" s="14" t="s">
        <v>42</v>
      </c>
      <c r="AX1136" s="14" t="s">
        <v>24</v>
      </c>
      <c r="AY1136" s="256" t="s">
        <v>185</v>
      </c>
    </row>
    <row r="1137" spans="2:65" s="1" customFormat="1" ht="22.5" customHeight="1">
      <c r="B1137" s="44"/>
      <c r="C1137" s="257" t="s">
        <v>1174</v>
      </c>
      <c r="D1137" s="257" t="s">
        <v>246</v>
      </c>
      <c r="E1137" s="258" t="s">
        <v>1175</v>
      </c>
      <c r="F1137" s="259" t="s">
        <v>1176</v>
      </c>
      <c r="G1137" s="260" t="s">
        <v>231</v>
      </c>
      <c r="H1137" s="261">
        <v>0.11899999999999999</v>
      </c>
      <c r="I1137" s="262"/>
      <c r="J1137" s="263">
        <f>ROUND(I1137*H1137,2)</f>
        <v>0</v>
      </c>
      <c r="K1137" s="259" t="s">
        <v>191</v>
      </c>
      <c r="L1137" s="264"/>
      <c r="M1137" s="265" t="s">
        <v>35</v>
      </c>
      <c r="N1137" s="266" t="s">
        <v>50</v>
      </c>
      <c r="O1137" s="45"/>
      <c r="P1137" s="214">
        <f>O1137*H1137</f>
        <v>0</v>
      </c>
      <c r="Q1137" s="214">
        <v>1</v>
      </c>
      <c r="R1137" s="214">
        <f>Q1137*H1137</f>
        <v>0.11899999999999999</v>
      </c>
      <c r="S1137" s="214">
        <v>0</v>
      </c>
      <c r="T1137" s="215">
        <f>S1137*H1137</f>
        <v>0</v>
      </c>
      <c r="AR1137" s="26" t="s">
        <v>449</v>
      </c>
      <c r="AT1137" s="26" t="s">
        <v>246</v>
      </c>
      <c r="AU1137" s="26" t="s">
        <v>89</v>
      </c>
      <c r="AY1137" s="26" t="s">
        <v>185</v>
      </c>
      <c r="BE1137" s="216">
        <f>IF(N1137="základní",J1137,0)</f>
        <v>0</v>
      </c>
      <c r="BF1137" s="216">
        <f>IF(N1137="snížená",J1137,0)</f>
        <v>0</v>
      </c>
      <c r="BG1137" s="216">
        <f>IF(N1137="zákl. přenesená",J1137,0)</f>
        <v>0</v>
      </c>
      <c r="BH1137" s="216">
        <f>IF(N1137="sníž. přenesená",J1137,0)</f>
        <v>0</v>
      </c>
      <c r="BI1137" s="216">
        <f>IF(N1137="nulová",J1137,0)</f>
        <v>0</v>
      </c>
      <c r="BJ1137" s="26" t="s">
        <v>24</v>
      </c>
      <c r="BK1137" s="216">
        <f>ROUND(I1137*H1137,2)</f>
        <v>0</v>
      </c>
      <c r="BL1137" s="26" t="s">
        <v>307</v>
      </c>
      <c r="BM1137" s="26" t="s">
        <v>1177</v>
      </c>
    </row>
    <row r="1138" spans="2:65" s="1" customFormat="1" ht="27">
      <c r="B1138" s="44"/>
      <c r="C1138" s="66"/>
      <c r="D1138" s="217" t="s">
        <v>250</v>
      </c>
      <c r="E1138" s="66"/>
      <c r="F1138" s="218" t="s">
        <v>1178</v>
      </c>
      <c r="G1138" s="66"/>
      <c r="H1138" s="66"/>
      <c r="I1138" s="175"/>
      <c r="J1138" s="66"/>
      <c r="K1138" s="66"/>
      <c r="L1138" s="64"/>
      <c r="M1138" s="219"/>
      <c r="N1138" s="45"/>
      <c r="O1138" s="45"/>
      <c r="P1138" s="45"/>
      <c r="Q1138" s="45"/>
      <c r="R1138" s="45"/>
      <c r="S1138" s="45"/>
      <c r="T1138" s="81"/>
      <c r="AT1138" s="26" t="s">
        <v>250</v>
      </c>
      <c r="AU1138" s="26" t="s">
        <v>89</v>
      </c>
    </row>
    <row r="1139" spans="2:65" s="13" customFormat="1" ht="13.5">
      <c r="B1139" s="231"/>
      <c r="C1139" s="232"/>
      <c r="D1139" s="233" t="s">
        <v>196</v>
      </c>
      <c r="E1139" s="232"/>
      <c r="F1139" s="235" t="s">
        <v>1179</v>
      </c>
      <c r="G1139" s="232"/>
      <c r="H1139" s="236">
        <v>0.11899999999999999</v>
      </c>
      <c r="I1139" s="237"/>
      <c r="J1139" s="232"/>
      <c r="K1139" s="232"/>
      <c r="L1139" s="238"/>
      <c r="M1139" s="239"/>
      <c r="N1139" s="240"/>
      <c r="O1139" s="240"/>
      <c r="P1139" s="240"/>
      <c r="Q1139" s="240"/>
      <c r="R1139" s="240"/>
      <c r="S1139" s="240"/>
      <c r="T1139" s="241"/>
      <c r="AT1139" s="242" t="s">
        <v>196</v>
      </c>
      <c r="AU1139" s="242" t="s">
        <v>89</v>
      </c>
      <c r="AV1139" s="13" t="s">
        <v>89</v>
      </c>
      <c r="AW1139" s="13" t="s">
        <v>6</v>
      </c>
      <c r="AX1139" s="13" t="s">
        <v>24</v>
      </c>
      <c r="AY1139" s="242" t="s">
        <v>185</v>
      </c>
    </row>
    <row r="1140" spans="2:65" s="1" customFormat="1" ht="31.5" customHeight="1">
      <c r="B1140" s="44"/>
      <c r="C1140" s="205" t="s">
        <v>1180</v>
      </c>
      <c r="D1140" s="205" t="s">
        <v>187</v>
      </c>
      <c r="E1140" s="206" t="s">
        <v>1181</v>
      </c>
      <c r="F1140" s="207" t="s">
        <v>1182</v>
      </c>
      <c r="G1140" s="208" t="s">
        <v>239</v>
      </c>
      <c r="H1140" s="209">
        <v>17.32</v>
      </c>
      <c r="I1140" s="210"/>
      <c r="J1140" s="211">
        <f>ROUND(I1140*H1140,2)</f>
        <v>0</v>
      </c>
      <c r="K1140" s="207" t="s">
        <v>191</v>
      </c>
      <c r="L1140" s="64"/>
      <c r="M1140" s="212" t="s">
        <v>35</v>
      </c>
      <c r="N1140" s="213" t="s">
        <v>50</v>
      </c>
      <c r="O1140" s="45"/>
      <c r="P1140" s="214">
        <f>O1140*H1140</f>
        <v>0</v>
      </c>
      <c r="Q1140" s="214">
        <v>4.0000000000000001E-3</v>
      </c>
      <c r="R1140" s="214">
        <f>Q1140*H1140</f>
        <v>6.9280000000000008E-2</v>
      </c>
      <c r="S1140" s="214">
        <v>0</v>
      </c>
      <c r="T1140" s="215">
        <f>S1140*H1140</f>
        <v>0</v>
      </c>
      <c r="AR1140" s="26" t="s">
        <v>307</v>
      </c>
      <c r="AT1140" s="26" t="s">
        <v>187</v>
      </c>
      <c r="AU1140" s="26" t="s">
        <v>89</v>
      </c>
      <c r="AY1140" s="26" t="s">
        <v>185</v>
      </c>
      <c r="BE1140" s="216">
        <f>IF(N1140="základní",J1140,0)</f>
        <v>0</v>
      </c>
      <c r="BF1140" s="216">
        <f>IF(N1140="snížená",J1140,0)</f>
        <v>0</v>
      </c>
      <c r="BG1140" s="216">
        <f>IF(N1140="zákl. přenesená",J1140,0)</f>
        <v>0</v>
      </c>
      <c r="BH1140" s="216">
        <f>IF(N1140="sníž. přenesená",J1140,0)</f>
        <v>0</v>
      </c>
      <c r="BI1140" s="216">
        <f>IF(N1140="nulová",J1140,0)</f>
        <v>0</v>
      </c>
      <c r="BJ1140" s="26" t="s">
        <v>24</v>
      </c>
      <c r="BK1140" s="216">
        <f>ROUND(I1140*H1140,2)</f>
        <v>0</v>
      </c>
      <c r="BL1140" s="26" t="s">
        <v>307</v>
      </c>
      <c r="BM1140" s="26" t="s">
        <v>1183</v>
      </c>
    </row>
    <row r="1141" spans="2:65" s="12" customFormat="1" ht="13.5">
      <c r="B1141" s="220"/>
      <c r="C1141" s="221"/>
      <c r="D1141" s="217" t="s">
        <v>196</v>
      </c>
      <c r="E1141" s="222" t="s">
        <v>35</v>
      </c>
      <c r="F1141" s="223" t="s">
        <v>285</v>
      </c>
      <c r="G1141" s="221"/>
      <c r="H1141" s="224" t="s">
        <v>35</v>
      </c>
      <c r="I1141" s="225"/>
      <c r="J1141" s="221"/>
      <c r="K1141" s="221"/>
      <c r="L1141" s="226"/>
      <c r="M1141" s="227"/>
      <c r="N1141" s="228"/>
      <c r="O1141" s="228"/>
      <c r="P1141" s="228"/>
      <c r="Q1141" s="228"/>
      <c r="R1141" s="228"/>
      <c r="S1141" s="228"/>
      <c r="T1141" s="229"/>
      <c r="AT1141" s="230" t="s">
        <v>196</v>
      </c>
      <c r="AU1141" s="230" t="s">
        <v>89</v>
      </c>
      <c r="AV1141" s="12" t="s">
        <v>24</v>
      </c>
      <c r="AW1141" s="12" t="s">
        <v>42</v>
      </c>
      <c r="AX1141" s="12" t="s">
        <v>79</v>
      </c>
      <c r="AY1141" s="230" t="s">
        <v>185</v>
      </c>
    </row>
    <row r="1142" spans="2:65" s="12" customFormat="1" ht="13.5">
      <c r="B1142" s="220"/>
      <c r="C1142" s="221"/>
      <c r="D1142" s="217" t="s">
        <v>196</v>
      </c>
      <c r="E1142" s="222" t="s">
        <v>35</v>
      </c>
      <c r="F1142" s="223" t="s">
        <v>1184</v>
      </c>
      <c r="G1142" s="221"/>
      <c r="H1142" s="224" t="s">
        <v>35</v>
      </c>
      <c r="I1142" s="225"/>
      <c r="J1142" s="221"/>
      <c r="K1142" s="221"/>
      <c r="L1142" s="226"/>
      <c r="M1142" s="227"/>
      <c r="N1142" s="228"/>
      <c r="O1142" s="228"/>
      <c r="P1142" s="228"/>
      <c r="Q1142" s="228"/>
      <c r="R1142" s="228"/>
      <c r="S1142" s="228"/>
      <c r="T1142" s="229"/>
      <c r="AT1142" s="230" t="s">
        <v>196</v>
      </c>
      <c r="AU1142" s="230" t="s">
        <v>89</v>
      </c>
      <c r="AV1142" s="12" t="s">
        <v>24</v>
      </c>
      <c r="AW1142" s="12" t="s">
        <v>42</v>
      </c>
      <c r="AX1142" s="12" t="s">
        <v>79</v>
      </c>
      <c r="AY1142" s="230" t="s">
        <v>185</v>
      </c>
    </row>
    <row r="1143" spans="2:65" s="13" customFormat="1" ht="13.5">
      <c r="B1143" s="231"/>
      <c r="C1143" s="232"/>
      <c r="D1143" s="233" t="s">
        <v>196</v>
      </c>
      <c r="E1143" s="234" t="s">
        <v>35</v>
      </c>
      <c r="F1143" s="235" t="s">
        <v>1185</v>
      </c>
      <c r="G1143" s="232"/>
      <c r="H1143" s="236">
        <v>17.32</v>
      </c>
      <c r="I1143" s="237"/>
      <c r="J1143" s="232"/>
      <c r="K1143" s="232"/>
      <c r="L1143" s="238"/>
      <c r="M1143" s="239"/>
      <c r="N1143" s="240"/>
      <c r="O1143" s="240"/>
      <c r="P1143" s="240"/>
      <c r="Q1143" s="240"/>
      <c r="R1143" s="240"/>
      <c r="S1143" s="240"/>
      <c r="T1143" s="241"/>
      <c r="AT1143" s="242" t="s">
        <v>196</v>
      </c>
      <c r="AU1143" s="242" t="s">
        <v>89</v>
      </c>
      <c r="AV1143" s="13" t="s">
        <v>89</v>
      </c>
      <c r="AW1143" s="13" t="s">
        <v>42</v>
      </c>
      <c r="AX1143" s="13" t="s">
        <v>24</v>
      </c>
      <c r="AY1143" s="242" t="s">
        <v>185</v>
      </c>
    </row>
    <row r="1144" spans="2:65" s="1" customFormat="1" ht="22.5" customHeight="1">
      <c r="B1144" s="44"/>
      <c r="C1144" s="205" t="s">
        <v>1186</v>
      </c>
      <c r="D1144" s="205" t="s">
        <v>187</v>
      </c>
      <c r="E1144" s="206" t="s">
        <v>1187</v>
      </c>
      <c r="F1144" s="207" t="s">
        <v>1188</v>
      </c>
      <c r="G1144" s="208" t="s">
        <v>239</v>
      </c>
      <c r="H1144" s="209">
        <v>397.2</v>
      </c>
      <c r="I1144" s="210"/>
      <c r="J1144" s="211">
        <f>ROUND(I1144*H1144,2)</f>
        <v>0</v>
      </c>
      <c r="K1144" s="207" t="s">
        <v>191</v>
      </c>
      <c r="L1144" s="64"/>
      <c r="M1144" s="212" t="s">
        <v>35</v>
      </c>
      <c r="N1144" s="213" t="s">
        <v>50</v>
      </c>
      <c r="O1144" s="45"/>
      <c r="P1144" s="214">
        <f>O1144*H1144</f>
        <v>0</v>
      </c>
      <c r="Q1144" s="214">
        <v>3.9825E-4</v>
      </c>
      <c r="R1144" s="214">
        <f>Q1144*H1144</f>
        <v>0.15818489999999999</v>
      </c>
      <c r="S1144" s="214">
        <v>0</v>
      </c>
      <c r="T1144" s="215">
        <f>S1144*H1144</f>
        <v>0</v>
      </c>
      <c r="AR1144" s="26" t="s">
        <v>307</v>
      </c>
      <c r="AT1144" s="26" t="s">
        <v>187</v>
      </c>
      <c r="AU1144" s="26" t="s">
        <v>89</v>
      </c>
      <c r="AY1144" s="26" t="s">
        <v>185</v>
      </c>
      <c r="BE1144" s="216">
        <f>IF(N1144="základní",J1144,0)</f>
        <v>0</v>
      </c>
      <c r="BF1144" s="216">
        <f>IF(N1144="snížená",J1144,0)</f>
        <v>0</v>
      </c>
      <c r="BG1144" s="216">
        <f>IF(N1144="zákl. přenesená",J1144,0)</f>
        <v>0</v>
      </c>
      <c r="BH1144" s="216">
        <f>IF(N1144="sníž. přenesená",J1144,0)</f>
        <v>0</v>
      </c>
      <c r="BI1144" s="216">
        <f>IF(N1144="nulová",J1144,0)</f>
        <v>0</v>
      </c>
      <c r="BJ1144" s="26" t="s">
        <v>24</v>
      </c>
      <c r="BK1144" s="216">
        <f>ROUND(I1144*H1144,2)</f>
        <v>0</v>
      </c>
      <c r="BL1144" s="26" t="s">
        <v>307</v>
      </c>
      <c r="BM1144" s="26" t="s">
        <v>1189</v>
      </c>
    </row>
    <row r="1145" spans="2:65" s="1" customFormat="1" ht="40.5">
      <c r="B1145" s="44"/>
      <c r="C1145" s="66"/>
      <c r="D1145" s="217" t="s">
        <v>194</v>
      </c>
      <c r="E1145" s="66"/>
      <c r="F1145" s="218" t="s">
        <v>1190</v>
      </c>
      <c r="G1145" s="66"/>
      <c r="H1145" s="66"/>
      <c r="I1145" s="175"/>
      <c r="J1145" s="66"/>
      <c r="K1145" s="66"/>
      <c r="L1145" s="64"/>
      <c r="M1145" s="219"/>
      <c r="N1145" s="45"/>
      <c r="O1145" s="45"/>
      <c r="P1145" s="45"/>
      <c r="Q1145" s="45"/>
      <c r="R1145" s="45"/>
      <c r="S1145" s="45"/>
      <c r="T1145" s="81"/>
      <c r="AT1145" s="26" t="s">
        <v>194</v>
      </c>
      <c r="AU1145" s="26" t="s">
        <v>89</v>
      </c>
    </row>
    <row r="1146" spans="2:65" s="12" customFormat="1" ht="13.5">
      <c r="B1146" s="220"/>
      <c r="C1146" s="221"/>
      <c r="D1146" s="217" t="s">
        <v>196</v>
      </c>
      <c r="E1146" s="222" t="s">
        <v>35</v>
      </c>
      <c r="F1146" s="223" t="s">
        <v>242</v>
      </c>
      <c r="G1146" s="221"/>
      <c r="H1146" s="224" t="s">
        <v>35</v>
      </c>
      <c r="I1146" s="225"/>
      <c r="J1146" s="221"/>
      <c r="K1146" s="221"/>
      <c r="L1146" s="226"/>
      <c r="M1146" s="227"/>
      <c r="N1146" s="228"/>
      <c r="O1146" s="228"/>
      <c r="P1146" s="228"/>
      <c r="Q1146" s="228"/>
      <c r="R1146" s="228"/>
      <c r="S1146" s="228"/>
      <c r="T1146" s="229"/>
      <c r="AT1146" s="230" t="s">
        <v>196</v>
      </c>
      <c r="AU1146" s="230" t="s">
        <v>89</v>
      </c>
      <c r="AV1146" s="12" t="s">
        <v>24</v>
      </c>
      <c r="AW1146" s="12" t="s">
        <v>42</v>
      </c>
      <c r="AX1146" s="12" t="s">
        <v>79</v>
      </c>
      <c r="AY1146" s="230" t="s">
        <v>185</v>
      </c>
    </row>
    <row r="1147" spans="2:65" s="13" customFormat="1" ht="13.5">
      <c r="B1147" s="231"/>
      <c r="C1147" s="232"/>
      <c r="D1147" s="217" t="s">
        <v>196</v>
      </c>
      <c r="E1147" s="243" t="s">
        <v>35</v>
      </c>
      <c r="F1147" s="244" t="s">
        <v>243</v>
      </c>
      <c r="G1147" s="232"/>
      <c r="H1147" s="245">
        <v>369.36</v>
      </c>
      <c r="I1147" s="237"/>
      <c r="J1147" s="232"/>
      <c r="K1147" s="232"/>
      <c r="L1147" s="238"/>
      <c r="M1147" s="239"/>
      <c r="N1147" s="240"/>
      <c r="O1147" s="240"/>
      <c r="P1147" s="240"/>
      <c r="Q1147" s="240"/>
      <c r="R1147" s="240"/>
      <c r="S1147" s="240"/>
      <c r="T1147" s="241"/>
      <c r="AT1147" s="242" t="s">
        <v>196</v>
      </c>
      <c r="AU1147" s="242" t="s">
        <v>89</v>
      </c>
      <c r="AV1147" s="13" t="s">
        <v>89</v>
      </c>
      <c r="AW1147" s="13" t="s">
        <v>42</v>
      </c>
      <c r="AX1147" s="13" t="s">
        <v>79</v>
      </c>
      <c r="AY1147" s="242" t="s">
        <v>185</v>
      </c>
    </row>
    <row r="1148" spans="2:65" s="13" customFormat="1" ht="13.5">
      <c r="B1148" s="231"/>
      <c r="C1148" s="232"/>
      <c r="D1148" s="217" t="s">
        <v>196</v>
      </c>
      <c r="E1148" s="243" t="s">
        <v>35</v>
      </c>
      <c r="F1148" s="244" t="s">
        <v>244</v>
      </c>
      <c r="G1148" s="232"/>
      <c r="H1148" s="245">
        <v>27.84</v>
      </c>
      <c r="I1148" s="237"/>
      <c r="J1148" s="232"/>
      <c r="K1148" s="232"/>
      <c r="L1148" s="238"/>
      <c r="M1148" s="239"/>
      <c r="N1148" s="240"/>
      <c r="O1148" s="240"/>
      <c r="P1148" s="240"/>
      <c r="Q1148" s="240"/>
      <c r="R1148" s="240"/>
      <c r="S1148" s="240"/>
      <c r="T1148" s="241"/>
      <c r="AT1148" s="242" t="s">
        <v>196</v>
      </c>
      <c r="AU1148" s="242" t="s">
        <v>89</v>
      </c>
      <c r="AV1148" s="13" t="s">
        <v>89</v>
      </c>
      <c r="AW1148" s="13" t="s">
        <v>42</v>
      </c>
      <c r="AX1148" s="13" t="s">
        <v>79</v>
      </c>
      <c r="AY1148" s="242" t="s">
        <v>185</v>
      </c>
    </row>
    <row r="1149" spans="2:65" s="14" customFormat="1" ht="13.5">
      <c r="B1149" s="246"/>
      <c r="C1149" s="247"/>
      <c r="D1149" s="233" t="s">
        <v>196</v>
      </c>
      <c r="E1149" s="248" t="s">
        <v>35</v>
      </c>
      <c r="F1149" s="249" t="s">
        <v>208</v>
      </c>
      <c r="G1149" s="247"/>
      <c r="H1149" s="250">
        <v>397.2</v>
      </c>
      <c r="I1149" s="251"/>
      <c r="J1149" s="247"/>
      <c r="K1149" s="247"/>
      <c r="L1149" s="252"/>
      <c r="M1149" s="253"/>
      <c r="N1149" s="254"/>
      <c r="O1149" s="254"/>
      <c r="P1149" s="254"/>
      <c r="Q1149" s="254"/>
      <c r="R1149" s="254"/>
      <c r="S1149" s="254"/>
      <c r="T1149" s="255"/>
      <c r="AT1149" s="256" t="s">
        <v>196</v>
      </c>
      <c r="AU1149" s="256" t="s">
        <v>89</v>
      </c>
      <c r="AV1149" s="14" t="s">
        <v>192</v>
      </c>
      <c r="AW1149" s="14" t="s">
        <v>42</v>
      </c>
      <c r="AX1149" s="14" t="s">
        <v>24</v>
      </c>
      <c r="AY1149" s="256" t="s">
        <v>185</v>
      </c>
    </row>
    <row r="1150" spans="2:65" s="1" customFormat="1" ht="22.5" customHeight="1">
      <c r="B1150" s="44"/>
      <c r="C1150" s="257" t="s">
        <v>1191</v>
      </c>
      <c r="D1150" s="257" t="s">
        <v>246</v>
      </c>
      <c r="E1150" s="258" t="s">
        <v>1192</v>
      </c>
      <c r="F1150" s="259" t="s">
        <v>1193</v>
      </c>
      <c r="G1150" s="260" t="s">
        <v>239</v>
      </c>
      <c r="H1150" s="261">
        <v>456.78</v>
      </c>
      <c r="I1150" s="262"/>
      <c r="J1150" s="263">
        <f>ROUND(I1150*H1150,2)</f>
        <v>0</v>
      </c>
      <c r="K1150" s="259" t="s">
        <v>191</v>
      </c>
      <c r="L1150" s="264"/>
      <c r="M1150" s="265" t="s">
        <v>35</v>
      </c>
      <c r="N1150" s="266" t="s">
        <v>50</v>
      </c>
      <c r="O1150" s="45"/>
      <c r="P1150" s="214">
        <f>O1150*H1150</f>
        <v>0</v>
      </c>
      <c r="Q1150" s="214">
        <v>4.4999999999999997E-3</v>
      </c>
      <c r="R1150" s="214">
        <f>Q1150*H1150</f>
        <v>2.0555099999999995</v>
      </c>
      <c r="S1150" s="214">
        <v>0</v>
      </c>
      <c r="T1150" s="215">
        <f>S1150*H1150</f>
        <v>0</v>
      </c>
      <c r="AR1150" s="26" t="s">
        <v>449</v>
      </c>
      <c r="AT1150" s="26" t="s">
        <v>246</v>
      </c>
      <c r="AU1150" s="26" t="s">
        <v>89</v>
      </c>
      <c r="AY1150" s="26" t="s">
        <v>185</v>
      </c>
      <c r="BE1150" s="216">
        <f>IF(N1150="základní",J1150,0)</f>
        <v>0</v>
      </c>
      <c r="BF1150" s="216">
        <f>IF(N1150="snížená",J1150,0)</f>
        <v>0</v>
      </c>
      <c r="BG1150" s="216">
        <f>IF(N1150="zákl. přenesená",J1150,0)</f>
        <v>0</v>
      </c>
      <c r="BH1150" s="216">
        <f>IF(N1150="sníž. přenesená",J1150,0)</f>
        <v>0</v>
      </c>
      <c r="BI1150" s="216">
        <f>IF(N1150="nulová",J1150,0)</f>
        <v>0</v>
      </c>
      <c r="BJ1150" s="26" t="s">
        <v>24</v>
      </c>
      <c r="BK1150" s="216">
        <f>ROUND(I1150*H1150,2)</f>
        <v>0</v>
      </c>
      <c r="BL1150" s="26" t="s">
        <v>307</v>
      </c>
      <c r="BM1150" s="26" t="s">
        <v>1194</v>
      </c>
    </row>
    <row r="1151" spans="2:65" s="13" customFormat="1" ht="13.5">
      <c r="B1151" s="231"/>
      <c r="C1151" s="232"/>
      <c r="D1151" s="233" t="s">
        <v>196</v>
      </c>
      <c r="E1151" s="232"/>
      <c r="F1151" s="235" t="s">
        <v>252</v>
      </c>
      <c r="G1151" s="232"/>
      <c r="H1151" s="236">
        <v>456.78</v>
      </c>
      <c r="I1151" s="237"/>
      <c r="J1151" s="232"/>
      <c r="K1151" s="232"/>
      <c r="L1151" s="238"/>
      <c r="M1151" s="239"/>
      <c r="N1151" s="240"/>
      <c r="O1151" s="240"/>
      <c r="P1151" s="240"/>
      <c r="Q1151" s="240"/>
      <c r="R1151" s="240"/>
      <c r="S1151" s="240"/>
      <c r="T1151" s="241"/>
      <c r="AT1151" s="242" t="s">
        <v>196</v>
      </c>
      <c r="AU1151" s="242" t="s">
        <v>89</v>
      </c>
      <c r="AV1151" s="13" t="s">
        <v>89</v>
      </c>
      <c r="AW1151" s="13" t="s">
        <v>6</v>
      </c>
      <c r="AX1151" s="13" t="s">
        <v>24</v>
      </c>
      <c r="AY1151" s="242" t="s">
        <v>185</v>
      </c>
    </row>
    <row r="1152" spans="2:65" s="1" customFormat="1" ht="44.25" customHeight="1">
      <c r="B1152" s="44"/>
      <c r="C1152" s="205" t="s">
        <v>1195</v>
      </c>
      <c r="D1152" s="205" t="s">
        <v>187</v>
      </c>
      <c r="E1152" s="206" t="s">
        <v>1196</v>
      </c>
      <c r="F1152" s="207" t="s">
        <v>1197</v>
      </c>
      <c r="G1152" s="208" t="s">
        <v>231</v>
      </c>
      <c r="H1152" s="209">
        <v>2.4020000000000001</v>
      </c>
      <c r="I1152" s="210"/>
      <c r="J1152" s="211">
        <f>ROUND(I1152*H1152,2)</f>
        <v>0</v>
      </c>
      <c r="K1152" s="207" t="s">
        <v>191</v>
      </c>
      <c r="L1152" s="64"/>
      <c r="M1152" s="212" t="s">
        <v>35</v>
      </c>
      <c r="N1152" s="213" t="s">
        <v>50</v>
      </c>
      <c r="O1152" s="45"/>
      <c r="P1152" s="214">
        <f>O1152*H1152</f>
        <v>0</v>
      </c>
      <c r="Q1152" s="214">
        <v>0</v>
      </c>
      <c r="R1152" s="214">
        <f>Q1152*H1152</f>
        <v>0</v>
      </c>
      <c r="S1152" s="214">
        <v>0</v>
      </c>
      <c r="T1152" s="215">
        <f>S1152*H1152</f>
        <v>0</v>
      </c>
      <c r="AR1152" s="26" t="s">
        <v>307</v>
      </c>
      <c r="AT1152" s="26" t="s">
        <v>187</v>
      </c>
      <c r="AU1152" s="26" t="s">
        <v>89</v>
      </c>
      <c r="AY1152" s="26" t="s">
        <v>185</v>
      </c>
      <c r="BE1152" s="216">
        <f>IF(N1152="základní",J1152,0)</f>
        <v>0</v>
      </c>
      <c r="BF1152" s="216">
        <f>IF(N1152="snížená",J1152,0)</f>
        <v>0</v>
      </c>
      <c r="BG1152" s="216">
        <f>IF(N1152="zákl. přenesená",J1152,0)</f>
        <v>0</v>
      </c>
      <c r="BH1152" s="216">
        <f>IF(N1152="sníž. přenesená",J1152,0)</f>
        <v>0</v>
      </c>
      <c r="BI1152" s="216">
        <f>IF(N1152="nulová",J1152,0)</f>
        <v>0</v>
      </c>
      <c r="BJ1152" s="26" t="s">
        <v>24</v>
      </c>
      <c r="BK1152" s="216">
        <f>ROUND(I1152*H1152,2)</f>
        <v>0</v>
      </c>
      <c r="BL1152" s="26" t="s">
        <v>307</v>
      </c>
      <c r="BM1152" s="26" t="s">
        <v>1198</v>
      </c>
    </row>
    <row r="1153" spans="2:65" s="1" customFormat="1" ht="121.5">
      <c r="B1153" s="44"/>
      <c r="C1153" s="66"/>
      <c r="D1153" s="233" t="s">
        <v>194</v>
      </c>
      <c r="E1153" s="66"/>
      <c r="F1153" s="281" t="s">
        <v>1199</v>
      </c>
      <c r="G1153" s="66"/>
      <c r="H1153" s="66"/>
      <c r="I1153" s="175"/>
      <c r="J1153" s="66"/>
      <c r="K1153" s="66"/>
      <c r="L1153" s="64"/>
      <c r="M1153" s="219"/>
      <c r="N1153" s="45"/>
      <c r="O1153" s="45"/>
      <c r="P1153" s="45"/>
      <c r="Q1153" s="45"/>
      <c r="R1153" s="45"/>
      <c r="S1153" s="45"/>
      <c r="T1153" s="81"/>
      <c r="AT1153" s="26" t="s">
        <v>194</v>
      </c>
      <c r="AU1153" s="26" t="s">
        <v>89</v>
      </c>
    </row>
    <row r="1154" spans="2:65" s="1" customFormat="1" ht="44.25" customHeight="1">
      <c r="B1154" s="44"/>
      <c r="C1154" s="205" t="s">
        <v>1200</v>
      </c>
      <c r="D1154" s="205" t="s">
        <v>187</v>
      </c>
      <c r="E1154" s="206" t="s">
        <v>1201</v>
      </c>
      <c r="F1154" s="207" t="s">
        <v>1202</v>
      </c>
      <c r="G1154" s="208" t="s">
        <v>231</v>
      </c>
      <c r="H1154" s="209">
        <v>2.4020000000000001</v>
      </c>
      <c r="I1154" s="210"/>
      <c r="J1154" s="211">
        <f>ROUND(I1154*H1154,2)</f>
        <v>0</v>
      </c>
      <c r="K1154" s="207" t="s">
        <v>191</v>
      </c>
      <c r="L1154" s="64"/>
      <c r="M1154" s="212" t="s">
        <v>35</v>
      </c>
      <c r="N1154" s="213" t="s">
        <v>50</v>
      </c>
      <c r="O1154" s="45"/>
      <c r="P1154" s="214">
        <f>O1154*H1154</f>
        <v>0</v>
      </c>
      <c r="Q1154" s="214">
        <v>0</v>
      </c>
      <c r="R1154" s="214">
        <f>Q1154*H1154</f>
        <v>0</v>
      </c>
      <c r="S1154" s="214">
        <v>0</v>
      </c>
      <c r="T1154" s="215">
        <f>S1154*H1154</f>
        <v>0</v>
      </c>
      <c r="AR1154" s="26" t="s">
        <v>307</v>
      </c>
      <c r="AT1154" s="26" t="s">
        <v>187</v>
      </c>
      <c r="AU1154" s="26" t="s">
        <v>89</v>
      </c>
      <c r="AY1154" s="26" t="s">
        <v>185</v>
      </c>
      <c r="BE1154" s="216">
        <f>IF(N1154="základní",J1154,0)</f>
        <v>0</v>
      </c>
      <c r="BF1154" s="216">
        <f>IF(N1154="snížená",J1154,0)</f>
        <v>0</v>
      </c>
      <c r="BG1154" s="216">
        <f>IF(N1154="zákl. přenesená",J1154,0)</f>
        <v>0</v>
      </c>
      <c r="BH1154" s="216">
        <f>IF(N1154="sníž. přenesená",J1154,0)</f>
        <v>0</v>
      </c>
      <c r="BI1154" s="216">
        <f>IF(N1154="nulová",J1154,0)</f>
        <v>0</v>
      </c>
      <c r="BJ1154" s="26" t="s">
        <v>24</v>
      </c>
      <c r="BK1154" s="216">
        <f>ROUND(I1154*H1154,2)</f>
        <v>0</v>
      </c>
      <c r="BL1154" s="26" t="s">
        <v>307</v>
      </c>
      <c r="BM1154" s="26" t="s">
        <v>1203</v>
      </c>
    </row>
    <row r="1155" spans="2:65" s="1" customFormat="1" ht="121.5">
      <c r="B1155" s="44"/>
      <c r="C1155" s="66"/>
      <c r="D1155" s="217" t="s">
        <v>194</v>
      </c>
      <c r="E1155" s="66"/>
      <c r="F1155" s="218" t="s">
        <v>1199</v>
      </c>
      <c r="G1155" s="66"/>
      <c r="H1155" s="66"/>
      <c r="I1155" s="175"/>
      <c r="J1155" s="66"/>
      <c r="K1155" s="66"/>
      <c r="L1155" s="64"/>
      <c r="M1155" s="219"/>
      <c r="N1155" s="45"/>
      <c r="O1155" s="45"/>
      <c r="P1155" s="45"/>
      <c r="Q1155" s="45"/>
      <c r="R1155" s="45"/>
      <c r="S1155" s="45"/>
      <c r="T1155" s="81"/>
      <c r="AT1155" s="26" t="s">
        <v>194</v>
      </c>
      <c r="AU1155" s="26" t="s">
        <v>89</v>
      </c>
    </row>
    <row r="1156" spans="2:65" s="11" customFormat="1" ht="29.85" customHeight="1">
      <c r="B1156" s="188"/>
      <c r="C1156" s="189"/>
      <c r="D1156" s="202" t="s">
        <v>78</v>
      </c>
      <c r="E1156" s="203" t="s">
        <v>1204</v>
      </c>
      <c r="F1156" s="203" t="s">
        <v>1205</v>
      </c>
      <c r="G1156" s="189"/>
      <c r="H1156" s="189"/>
      <c r="I1156" s="192"/>
      <c r="J1156" s="204">
        <f>BK1156</f>
        <v>0</v>
      </c>
      <c r="K1156" s="189"/>
      <c r="L1156" s="194"/>
      <c r="M1156" s="195"/>
      <c r="N1156" s="196"/>
      <c r="O1156" s="196"/>
      <c r="P1156" s="197">
        <f>SUM(P1157:P1201)</f>
        <v>0</v>
      </c>
      <c r="Q1156" s="196"/>
      <c r="R1156" s="197">
        <f>SUM(R1157:R1201)</f>
        <v>6.7632165419000003</v>
      </c>
      <c r="S1156" s="196"/>
      <c r="T1156" s="198">
        <f>SUM(T1157:T1201)</f>
        <v>5.7103200000000003</v>
      </c>
      <c r="AR1156" s="199" t="s">
        <v>89</v>
      </c>
      <c r="AT1156" s="200" t="s">
        <v>78</v>
      </c>
      <c r="AU1156" s="200" t="s">
        <v>24</v>
      </c>
      <c r="AY1156" s="199" t="s">
        <v>185</v>
      </c>
      <c r="BK1156" s="201">
        <f>SUM(BK1157:BK1201)</f>
        <v>0</v>
      </c>
    </row>
    <row r="1157" spans="2:65" s="1" customFormat="1" ht="22.5" customHeight="1">
      <c r="B1157" s="44"/>
      <c r="C1157" s="205" t="s">
        <v>1206</v>
      </c>
      <c r="D1157" s="205" t="s">
        <v>187</v>
      </c>
      <c r="E1157" s="206" t="s">
        <v>1207</v>
      </c>
      <c r="F1157" s="207" t="s">
        <v>1208</v>
      </c>
      <c r="G1157" s="208" t="s">
        <v>239</v>
      </c>
      <c r="H1157" s="209">
        <v>407.88</v>
      </c>
      <c r="I1157" s="210"/>
      <c r="J1157" s="211">
        <f>ROUND(I1157*H1157,2)</f>
        <v>0</v>
      </c>
      <c r="K1157" s="207" t="s">
        <v>191</v>
      </c>
      <c r="L1157" s="64"/>
      <c r="M1157" s="212" t="s">
        <v>35</v>
      </c>
      <c r="N1157" s="213" t="s">
        <v>50</v>
      </c>
      <c r="O1157" s="45"/>
      <c r="P1157" s="214">
        <f>O1157*H1157</f>
        <v>0</v>
      </c>
      <c r="Q1157" s="214">
        <v>0</v>
      </c>
      <c r="R1157" s="214">
        <f>Q1157*H1157</f>
        <v>0</v>
      </c>
      <c r="S1157" s="214">
        <v>1.4E-2</v>
      </c>
      <c r="T1157" s="215">
        <f>S1157*H1157</f>
        <v>5.7103200000000003</v>
      </c>
      <c r="AR1157" s="26" t="s">
        <v>307</v>
      </c>
      <c r="AT1157" s="26" t="s">
        <v>187</v>
      </c>
      <c r="AU1157" s="26" t="s">
        <v>89</v>
      </c>
      <c r="AY1157" s="26" t="s">
        <v>185</v>
      </c>
      <c r="BE1157" s="216">
        <f>IF(N1157="základní",J1157,0)</f>
        <v>0</v>
      </c>
      <c r="BF1157" s="216">
        <f>IF(N1157="snížená",J1157,0)</f>
        <v>0</v>
      </c>
      <c r="BG1157" s="216">
        <f>IF(N1157="zákl. přenesená",J1157,0)</f>
        <v>0</v>
      </c>
      <c r="BH1157" s="216">
        <f>IF(N1157="sníž. přenesená",J1157,0)</f>
        <v>0</v>
      </c>
      <c r="BI1157" s="216">
        <f>IF(N1157="nulová",J1157,0)</f>
        <v>0</v>
      </c>
      <c r="BJ1157" s="26" t="s">
        <v>24</v>
      </c>
      <c r="BK1157" s="216">
        <f>ROUND(I1157*H1157,2)</f>
        <v>0</v>
      </c>
      <c r="BL1157" s="26" t="s">
        <v>307</v>
      </c>
      <c r="BM1157" s="26" t="s">
        <v>1209</v>
      </c>
    </row>
    <row r="1158" spans="2:65" s="13" customFormat="1" ht="13.5">
      <c r="B1158" s="231"/>
      <c r="C1158" s="232"/>
      <c r="D1158" s="233" t="s">
        <v>196</v>
      </c>
      <c r="E1158" s="234" t="s">
        <v>35</v>
      </c>
      <c r="F1158" s="235" t="s">
        <v>1210</v>
      </c>
      <c r="G1158" s="232"/>
      <c r="H1158" s="236">
        <v>407.88</v>
      </c>
      <c r="I1158" s="237"/>
      <c r="J1158" s="232"/>
      <c r="K1158" s="232"/>
      <c r="L1158" s="238"/>
      <c r="M1158" s="239"/>
      <c r="N1158" s="240"/>
      <c r="O1158" s="240"/>
      <c r="P1158" s="240"/>
      <c r="Q1158" s="240"/>
      <c r="R1158" s="240"/>
      <c r="S1158" s="240"/>
      <c r="T1158" s="241"/>
      <c r="AT1158" s="242" t="s">
        <v>196</v>
      </c>
      <c r="AU1158" s="242" t="s">
        <v>89</v>
      </c>
      <c r="AV1158" s="13" t="s">
        <v>89</v>
      </c>
      <c r="AW1158" s="13" t="s">
        <v>42</v>
      </c>
      <c r="AX1158" s="13" t="s">
        <v>24</v>
      </c>
      <c r="AY1158" s="242" t="s">
        <v>185</v>
      </c>
    </row>
    <row r="1159" spans="2:65" s="1" customFormat="1" ht="31.5" customHeight="1">
      <c r="B1159" s="44"/>
      <c r="C1159" s="205" t="s">
        <v>1211</v>
      </c>
      <c r="D1159" s="205" t="s">
        <v>187</v>
      </c>
      <c r="E1159" s="206" t="s">
        <v>1212</v>
      </c>
      <c r="F1159" s="207" t="s">
        <v>1213</v>
      </c>
      <c r="G1159" s="208" t="s">
        <v>239</v>
      </c>
      <c r="H1159" s="209">
        <v>428.13</v>
      </c>
      <c r="I1159" s="210"/>
      <c r="J1159" s="211">
        <f>ROUND(I1159*H1159,2)</f>
        <v>0</v>
      </c>
      <c r="K1159" s="207" t="s">
        <v>191</v>
      </c>
      <c r="L1159" s="64"/>
      <c r="M1159" s="212" t="s">
        <v>35</v>
      </c>
      <c r="N1159" s="213" t="s">
        <v>50</v>
      </c>
      <c r="O1159" s="45"/>
      <c r="P1159" s="214">
        <f>O1159*H1159</f>
        <v>0</v>
      </c>
      <c r="Q1159" s="214">
        <v>0</v>
      </c>
      <c r="R1159" s="214">
        <f>Q1159*H1159</f>
        <v>0</v>
      </c>
      <c r="S1159" s="214">
        <v>0</v>
      </c>
      <c r="T1159" s="215">
        <f>S1159*H1159</f>
        <v>0</v>
      </c>
      <c r="AR1159" s="26" t="s">
        <v>307</v>
      </c>
      <c r="AT1159" s="26" t="s">
        <v>187</v>
      </c>
      <c r="AU1159" s="26" t="s">
        <v>89</v>
      </c>
      <c r="AY1159" s="26" t="s">
        <v>185</v>
      </c>
      <c r="BE1159" s="216">
        <f>IF(N1159="základní",J1159,0)</f>
        <v>0</v>
      </c>
      <c r="BF1159" s="216">
        <f>IF(N1159="snížená",J1159,0)</f>
        <v>0</v>
      </c>
      <c r="BG1159" s="216">
        <f>IF(N1159="zákl. přenesená",J1159,0)</f>
        <v>0</v>
      </c>
      <c r="BH1159" s="216">
        <f>IF(N1159="sníž. přenesená",J1159,0)</f>
        <v>0</v>
      </c>
      <c r="BI1159" s="216">
        <f>IF(N1159="nulová",J1159,0)</f>
        <v>0</v>
      </c>
      <c r="BJ1159" s="26" t="s">
        <v>24</v>
      </c>
      <c r="BK1159" s="216">
        <f>ROUND(I1159*H1159,2)</f>
        <v>0</v>
      </c>
      <c r="BL1159" s="26" t="s">
        <v>307</v>
      </c>
      <c r="BM1159" s="26" t="s">
        <v>1214</v>
      </c>
    </row>
    <row r="1160" spans="2:65" s="1" customFormat="1" ht="40.5">
      <c r="B1160" s="44"/>
      <c r="C1160" s="66"/>
      <c r="D1160" s="217" t="s">
        <v>194</v>
      </c>
      <c r="E1160" s="66"/>
      <c r="F1160" s="218" t="s">
        <v>1215</v>
      </c>
      <c r="G1160" s="66"/>
      <c r="H1160" s="66"/>
      <c r="I1160" s="175"/>
      <c r="J1160" s="66"/>
      <c r="K1160" s="66"/>
      <c r="L1160" s="64"/>
      <c r="M1160" s="219"/>
      <c r="N1160" s="45"/>
      <c r="O1160" s="45"/>
      <c r="P1160" s="45"/>
      <c r="Q1160" s="45"/>
      <c r="R1160" s="45"/>
      <c r="S1160" s="45"/>
      <c r="T1160" s="81"/>
      <c r="AT1160" s="26" t="s">
        <v>194</v>
      </c>
      <c r="AU1160" s="26" t="s">
        <v>89</v>
      </c>
    </row>
    <row r="1161" spans="2:65" s="12" customFormat="1" ht="13.5">
      <c r="B1161" s="220"/>
      <c r="C1161" s="221"/>
      <c r="D1161" s="217" t="s">
        <v>196</v>
      </c>
      <c r="E1161" s="222" t="s">
        <v>35</v>
      </c>
      <c r="F1161" s="223" t="s">
        <v>340</v>
      </c>
      <c r="G1161" s="221"/>
      <c r="H1161" s="224" t="s">
        <v>35</v>
      </c>
      <c r="I1161" s="225"/>
      <c r="J1161" s="221"/>
      <c r="K1161" s="221"/>
      <c r="L1161" s="226"/>
      <c r="M1161" s="227"/>
      <c r="N1161" s="228"/>
      <c r="O1161" s="228"/>
      <c r="P1161" s="228"/>
      <c r="Q1161" s="228"/>
      <c r="R1161" s="228"/>
      <c r="S1161" s="228"/>
      <c r="T1161" s="229"/>
      <c r="AT1161" s="230" t="s">
        <v>196</v>
      </c>
      <c r="AU1161" s="230" t="s">
        <v>89</v>
      </c>
      <c r="AV1161" s="12" t="s">
        <v>24</v>
      </c>
      <c r="AW1161" s="12" t="s">
        <v>42</v>
      </c>
      <c r="AX1161" s="12" t="s">
        <v>79</v>
      </c>
      <c r="AY1161" s="230" t="s">
        <v>185</v>
      </c>
    </row>
    <row r="1162" spans="2:65" s="13" customFormat="1" ht="13.5">
      <c r="B1162" s="231"/>
      <c r="C1162" s="232"/>
      <c r="D1162" s="217" t="s">
        <v>196</v>
      </c>
      <c r="E1162" s="243" t="s">
        <v>35</v>
      </c>
      <c r="F1162" s="244" t="s">
        <v>744</v>
      </c>
      <c r="G1162" s="232"/>
      <c r="H1162" s="245">
        <v>406.5</v>
      </c>
      <c r="I1162" s="237"/>
      <c r="J1162" s="232"/>
      <c r="K1162" s="232"/>
      <c r="L1162" s="238"/>
      <c r="M1162" s="239"/>
      <c r="N1162" s="240"/>
      <c r="O1162" s="240"/>
      <c r="P1162" s="240"/>
      <c r="Q1162" s="240"/>
      <c r="R1162" s="240"/>
      <c r="S1162" s="240"/>
      <c r="T1162" s="241"/>
      <c r="AT1162" s="242" t="s">
        <v>196</v>
      </c>
      <c r="AU1162" s="242" t="s">
        <v>89</v>
      </c>
      <c r="AV1162" s="13" t="s">
        <v>89</v>
      </c>
      <c r="AW1162" s="13" t="s">
        <v>42</v>
      </c>
      <c r="AX1162" s="13" t="s">
        <v>79</v>
      </c>
      <c r="AY1162" s="242" t="s">
        <v>185</v>
      </c>
    </row>
    <row r="1163" spans="2:65" s="12" customFormat="1" ht="13.5">
      <c r="B1163" s="220"/>
      <c r="C1163" s="221"/>
      <c r="D1163" s="217" t="s">
        <v>196</v>
      </c>
      <c r="E1163" s="222" t="s">
        <v>35</v>
      </c>
      <c r="F1163" s="223" t="s">
        <v>1216</v>
      </c>
      <c r="G1163" s="221"/>
      <c r="H1163" s="224" t="s">
        <v>35</v>
      </c>
      <c r="I1163" s="225"/>
      <c r="J1163" s="221"/>
      <c r="K1163" s="221"/>
      <c r="L1163" s="226"/>
      <c r="M1163" s="227"/>
      <c r="N1163" s="228"/>
      <c r="O1163" s="228"/>
      <c r="P1163" s="228"/>
      <c r="Q1163" s="228"/>
      <c r="R1163" s="228"/>
      <c r="S1163" s="228"/>
      <c r="T1163" s="229"/>
      <c r="AT1163" s="230" t="s">
        <v>196</v>
      </c>
      <c r="AU1163" s="230" t="s">
        <v>89</v>
      </c>
      <c r="AV1163" s="12" t="s">
        <v>24</v>
      </c>
      <c r="AW1163" s="12" t="s">
        <v>42</v>
      </c>
      <c r="AX1163" s="12" t="s">
        <v>79</v>
      </c>
      <c r="AY1163" s="230" t="s">
        <v>185</v>
      </c>
    </row>
    <row r="1164" spans="2:65" s="12" customFormat="1" ht="13.5">
      <c r="B1164" s="220"/>
      <c r="C1164" s="221"/>
      <c r="D1164" s="217" t="s">
        <v>196</v>
      </c>
      <c r="E1164" s="222" t="s">
        <v>35</v>
      </c>
      <c r="F1164" s="223" t="s">
        <v>1217</v>
      </c>
      <c r="G1164" s="221"/>
      <c r="H1164" s="224" t="s">
        <v>35</v>
      </c>
      <c r="I1164" s="225"/>
      <c r="J1164" s="221"/>
      <c r="K1164" s="221"/>
      <c r="L1164" s="226"/>
      <c r="M1164" s="227"/>
      <c r="N1164" s="228"/>
      <c r="O1164" s="228"/>
      <c r="P1164" s="228"/>
      <c r="Q1164" s="228"/>
      <c r="R1164" s="228"/>
      <c r="S1164" s="228"/>
      <c r="T1164" s="229"/>
      <c r="AT1164" s="230" t="s">
        <v>196</v>
      </c>
      <c r="AU1164" s="230" t="s">
        <v>89</v>
      </c>
      <c r="AV1164" s="12" t="s">
        <v>24</v>
      </c>
      <c r="AW1164" s="12" t="s">
        <v>42</v>
      </c>
      <c r="AX1164" s="12" t="s">
        <v>79</v>
      </c>
      <c r="AY1164" s="230" t="s">
        <v>185</v>
      </c>
    </row>
    <row r="1165" spans="2:65" s="12" customFormat="1" ht="13.5">
      <c r="B1165" s="220"/>
      <c r="C1165" s="221"/>
      <c r="D1165" s="217" t="s">
        <v>196</v>
      </c>
      <c r="E1165" s="222" t="s">
        <v>35</v>
      </c>
      <c r="F1165" s="223" t="s">
        <v>1218</v>
      </c>
      <c r="G1165" s="221"/>
      <c r="H1165" s="224" t="s">
        <v>35</v>
      </c>
      <c r="I1165" s="225"/>
      <c r="J1165" s="221"/>
      <c r="K1165" s="221"/>
      <c r="L1165" s="226"/>
      <c r="M1165" s="227"/>
      <c r="N1165" s="228"/>
      <c r="O1165" s="228"/>
      <c r="P1165" s="228"/>
      <c r="Q1165" s="228"/>
      <c r="R1165" s="228"/>
      <c r="S1165" s="228"/>
      <c r="T1165" s="229"/>
      <c r="AT1165" s="230" t="s">
        <v>196</v>
      </c>
      <c r="AU1165" s="230" t="s">
        <v>89</v>
      </c>
      <c r="AV1165" s="12" t="s">
        <v>24</v>
      </c>
      <c r="AW1165" s="12" t="s">
        <v>42</v>
      </c>
      <c r="AX1165" s="12" t="s">
        <v>79</v>
      </c>
      <c r="AY1165" s="230" t="s">
        <v>185</v>
      </c>
    </row>
    <row r="1166" spans="2:65" s="13" customFormat="1" ht="13.5">
      <c r="B1166" s="231"/>
      <c r="C1166" s="232"/>
      <c r="D1166" s="217" t="s">
        <v>196</v>
      </c>
      <c r="E1166" s="243" t="s">
        <v>35</v>
      </c>
      <c r="F1166" s="244" t="s">
        <v>1219</v>
      </c>
      <c r="G1166" s="232"/>
      <c r="H1166" s="245">
        <v>21.63</v>
      </c>
      <c r="I1166" s="237"/>
      <c r="J1166" s="232"/>
      <c r="K1166" s="232"/>
      <c r="L1166" s="238"/>
      <c r="M1166" s="239"/>
      <c r="N1166" s="240"/>
      <c r="O1166" s="240"/>
      <c r="P1166" s="240"/>
      <c r="Q1166" s="240"/>
      <c r="R1166" s="240"/>
      <c r="S1166" s="240"/>
      <c r="T1166" s="241"/>
      <c r="AT1166" s="242" t="s">
        <v>196</v>
      </c>
      <c r="AU1166" s="242" t="s">
        <v>89</v>
      </c>
      <c r="AV1166" s="13" t="s">
        <v>89</v>
      </c>
      <c r="AW1166" s="13" t="s">
        <v>42</v>
      </c>
      <c r="AX1166" s="13" t="s">
        <v>79</v>
      </c>
      <c r="AY1166" s="242" t="s">
        <v>185</v>
      </c>
    </row>
    <row r="1167" spans="2:65" s="14" customFormat="1" ht="13.5">
      <c r="B1167" s="246"/>
      <c r="C1167" s="247"/>
      <c r="D1167" s="233" t="s">
        <v>196</v>
      </c>
      <c r="E1167" s="248" t="s">
        <v>35</v>
      </c>
      <c r="F1167" s="249" t="s">
        <v>208</v>
      </c>
      <c r="G1167" s="247"/>
      <c r="H1167" s="250">
        <v>428.13</v>
      </c>
      <c r="I1167" s="251"/>
      <c r="J1167" s="247"/>
      <c r="K1167" s="247"/>
      <c r="L1167" s="252"/>
      <c r="M1167" s="253"/>
      <c r="N1167" s="254"/>
      <c r="O1167" s="254"/>
      <c r="P1167" s="254"/>
      <c r="Q1167" s="254"/>
      <c r="R1167" s="254"/>
      <c r="S1167" s="254"/>
      <c r="T1167" s="255"/>
      <c r="AT1167" s="256" t="s">
        <v>196</v>
      </c>
      <c r="AU1167" s="256" t="s">
        <v>89</v>
      </c>
      <c r="AV1167" s="14" t="s">
        <v>192</v>
      </c>
      <c r="AW1167" s="14" t="s">
        <v>42</v>
      </c>
      <c r="AX1167" s="14" t="s">
        <v>24</v>
      </c>
      <c r="AY1167" s="256" t="s">
        <v>185</v>
      </c>
    </row>
    <row r="1168" spans="2:65" s="1" customFormat="1" ht="22.5" customHeight="1">
      <c r="B1168" s="44"/>
      <c r="C1168" s="257" t="s">
        <v>1220</v>
      </c>
      <c r="D1168" s="257" t="s">
        <v>246</v>
      </c>
      <c r="E1168" s="258" t="s">
        <v>1175</v>
      </c>
      <c r="F1168" s="259" t="s">
        <v>1176</v>
      </c>
      <c r="G1168" s="260" t="s">
        <v>231</v>
      </c>
      <c r="H1168" s="261">
        <v>0.128</v>
      </c>
      <c r="I1168" s="262"/>
      <c r="J1168" s="263">
        <f>ROUND(I1168*H1168,2)</f>
        <v>0</v>
      </c>
      <c r="K1168" s="259" t="s">
        <v>191</v>
      </c>
      <c r="L1168" s="264"/>
      <c r="M1168" s="265" t="s">
        <v>35</v>
      </c>
      <c r="N1168" s="266" t="s">
        <v>50</v>
      </c>
      <c r="O1168" s="45"/>
      <c r="P1168" s="214">
        <f>O1168*H1168</f>
        <v>0</v>
      </c>
      <c r="Q1168" s="214">
        <v>1</v>
      </c>
      <c r="R1168" s="214">
        <f>Q1168*H1168</f>
        <v>0.128</v>
      </c>
      <c r="S1168" s="214">
        <v>0</v>
      </c>
      <c r="T1168" s="215">
        <f>S1168*H1168</f>
        <v>0</v>
      </c>
      <c r="AR1168" s="26" t="s">
        <v>449</v>
      </c>
      <c r="AT1168" s="26" t="s">
        <v>246</v>
      </c>
      <c r="AU1168" s="26" t="s">
        <v>89</v>
      </c>
      <c r="AY1168" s="26" t="s">
        <v>185</v>
      </c>
      <c r="BE1168" s="216">
        <f>IF(N1168="základní",J1168,0)</f>
        <v>0</v>
      </c>
      <c r="BF1168" s="216">
        <f>IF(N1168="snížená",J1168,0)</f>
        <v>0</v>
      </c>
      <c r="BG1168" s="216">
        <f>IF(N1168="zákl. přenesená",J1168,0)</f>
        <v>0</v>
      </c>
      <c r="BH1168" s="216">
        <f>IF(N1168="sníž. přenesená",J1168,0)</f>
        <v>0</v>
      </c>
      <c r="BI1168" s="216">
        <f>IF(N1168="nulová",J1168,0)</f>
        <v>0</v>
      </c>
      <c r="BJ1168" s="26" t="s">
        <v>24</v>
      </c>
      <c r="BK1168" s="216">
        <f>ROUND(I1168*H1168,2)</f>
        <v>0</v>
      </c>
      <c r="BL1168" s="26" t="s">
        <v>307</v>
      </c>
      <c r="BM1168" s="26" t="s">
        <v>1221</v>
      </c>
    </row>
    <row r="1169" spans="2:65" s="1" customFormat="1" ht="27">
      <c r="B1169" s="44"/>
      <c r="C1169" s="66"/>
      <c r="D1169" s="217" t="s">
        <v>250</v>
      </c>
      <c r="E1169" s="66"/>
      <c r="F1169" s="218" t="s">
        <v>1178</v>
      </c>
      <c r="G1169" s="66"/>
      <c r="H1169" s="66"/>
      <c r="I1169" s="175"/>
      <c r="J1169" s="66"/>
      <c r="K1169" s="66"/>
      <c r="L1169" s="64"/>
      <c r="M1169" s="219"/>
      <c r="N1169" s="45"/>
      <c r="O1169" s="45"/>
      <c r="P1169" s="45"/>
      <c r="Q1169" s="45"/>
      <c r="R1169" s="45"/>
      <c r="S1169" s="45"/>
      <c r="T1169" s="81"/>
      <c r="AT1169" s="26" t="s">
        <v>250</v>
      </c>
      <c r="AU1169" s="26" t="s">
        <v>89</v>
      </c>
    </row>
    <row r="1170" spans="2:65" s="13" customFormat="1" ht="13.5">
      <c r="B1170" s="231"/>
      <c r="C1170" s="232"/>
      <c r="D1170" s="233" t="s">
        <v>196</v>
      </c>
      <c r="E1170" s="232"/>
      <c r="F1170" s="235" t="s">
        <v>1222</v>
      </c>
      <c r="G1170" s="232"/>
      <c r="H1170" s="236">
        <v>0.128</v>
      </c>
      <c r="I1170" s="237"/>
      <c r="J1170" s="232"/>
      <c r="K1170" s="232"/>
      <c r="L1170" s="238"/>
      <c r="M1170" s="239"/>
      <c r="N1170" s="240"/>
      <c r="O1170" s="240"/>
      <c r="P1170" s="240"/>
      <c r="Q1170" s="240"/>
      <c r="R1170" s="240"/>
      <c r="S1170" s="240"/>
      <c r="T1170" s="241"/>
      <c r="AT1170" s="242" t="s">
        <v>196</v>
      </c>
      <c r="AU1170" s="242" t="s">
        <v>89</v>
      </c>
      <c r="AV1170" s="13" t="s">
        <v>89</v>
      </c>
      <c r="AW1170" s="13" t="s">
        <v>6</v>
      </c>
      <c r="AX1170" s="13" t="s">
        <v>24</v>
      </c>
      <c r="AY1170" s="242" t="s">
        <v>185</v>
      </c>
    </row>
    <row r="1171" spans="2:65" s="1" customFormat="1" ht="31.5" customHeight="1">
      <c r="B1171" s="44"/>
      <c r="C1171" s="205" t="s">
        <v>1223</v>
      </c>
      <c r="D1171" s="205" t="s">
        <v>187</v>
      </c>
      <c r="E1171" s="206" t="s">
        <v>1224</v>
      </c>
      <c r="F1171" s="207" t="s">
        <v>1225</v>
      </c>
      <c r="G1171" s="208" t="s">
        <v>239</v>
      </c>
      <c r="H1171" s="209">
        <v>410.23200000000003</v>
      </c>
      <c r="I1171" s="210"/>
      <c r="J1171" s="211">
        <f>ROUND(I1171*H1171,2)</f>
        <v>0</v>
      </c>
      <c r="K1171" s="207" t="s">
        <v>191</v>
      </c>
      <c r="L1171" s="64"/>
      <c r="M1171" s="212" t="s">
        <v>35</v>
      </c>
      <c r="N1171" s="213" t="s">
        <v>50</v>
      </c>
      <c r="O1171" s="45"/>
      <c r="P1171" s="214">
        <f>O1171*H1171</f>
        <v>0</v>
      </c>
      <c r="Q1171" s="214">
        <v>0</v>
      </c>
      <c r="R1171" s="214">
        <f>Q1171*H1171</f>
        <v>0</v>
      </c>
      <c r="S1171" s="214">
        <v>0</v>
      </c>
      <c r="T1171" s="215">
        <f>S1171*H1171</f>
        <v>0</v>
      </c>
      <c r="AR1171" s="26" t="s">
        <v>307</v>
      </c>
      <c r="AT1171" s="26" t="s">
        <v>187</v>
      </c>
      <c r="AU1171" s="26" t="s">
        <v>89</v>
      </c>
      <c r="AY1171" s="26" t="s">
        <v>185</v>
      </c>
      <c r="BE1171" s="216">
        <f>IF(N1171="základní",J1171,0)</f>
        <v>0</v>
      </c>
      <c r="BF1171" s="216">
        <f>IF(N1171="snížená",J1171,0)</f>
        <v>0</v>
      </c>
      <c r="BG1171" s="216">
        <f>IF(N1171="zákl. přenesená",J1171,0)</f>
        <v>0</v>
      </c>
      <c r="BH1171" s="216">
        <f>IF(N1171="sníž. přenesená",J1171,0)</f>
        <v>0</v>
      </c>
      <c r="BI1171" s="216">
        <f>IF(N1171="nulová",J1171,0)</f>
        <v>0</v>
      </c>
      <c r="BJ1171" s="26" t="s">
        <v>24</v>
      </c>
      <c r="BK1171" s="216">
        <f>ROUND(I1171*H1171,2)</f>
        <v>0</v>
      </c>
      <c r="BL1171" s="26" t="s">
        <v>307</v>
      </c>
      <c r="BM1171" s="26" t="s">
        <v>1226</v>
      </c>
    </row>
    <row r="1172" spans="2:65" s="1" customFormat="1" ht="54">
      <c r="B1172" s="44"/>
      <c r="C1172" s="66"/>
      <c r="D1172" s="217" t="s">
        <v>194</v>
      </c>
      <c r="E1172" s="66"/>
      <c r="F1172" s="218" t="s">
        <v>1227</v>
      </c>
      <c r="G1172" s="66"/>
      <c r="H1172" s="66"/>
      <c r="I1172" s="175"/>
      <c r="J1172" s="66"/>
      <c r="K1172" s="66"/>
      <c r="L1172" s="64"/>
      <c r="M1172" s="219"/>
      <c r="N1172" s="45"/>
      <c r="O1172" s="45"/>
      <c r="P1172" s="45"/>
      <c r="Q1172" s="45"/>
      <c r="R1172" s="45"/>
      <c r="S1172" s="45"/>
      <c r="T1172" s="81"/>
      <c r="AT1172" s="26" t="s">
        <v>194</v>
      </c>
      <c r="AU1172" s="26" t="s">
        <v>89</v>
      </c>
    </row>
    <row r="1173" spans="2:65" s="12" customFormat="1" ht="13.5">
      <c r="B1173" s="220"/>
      <c r="C1173" s="221"/>
      <c r="D1173" s="217" t="s">
        <v>196</v>
      </c>
      <c r="E1173" s="222" t="s">
        <v>35</v>
      </c>
      <c r="F1173" s="223" t="s">
        <v>743</v>
      </c>
      <c r="G1173" s="221"/>
      <c r="H1173" s="224" t="s">
        <v>35</v>
      </c>
      <c r="I1173" s="225"/>
      <c r="J1173" s="221"/>
      <c r="K1173" s="221"/>
      <c r="L1173" s="226"/>
      <c r="M1173" s="227"/>
      <c r="N1173" s="228"/>
      <c r="O1173" s="228"/>
      <c r="P1173" s="228"/>
      <c r="Q1173" s="228"/>
      <c r="R1173" s="228"/>
      <c r="S1173" s="228"/>
      <c r="T1173" s="229"/>
      <c r="AT1173" s="230" t="s">
        <v>196</v>
      </c>
      <c r="AU1173" s="230" t="s">
        <v>89</v>
      </c>
      <c r="AV1173" s="12" t="s">
        <v>24</v>
      </c>
      <c r="AW1173" s="12" t="s">
        <v>42</v>
      </c>
      <c r="AX1173" s="12" t="s">
        <v>79</v>
      </c>
      <c r="AY1173" s="230" t="s">
        <v>185</v>
      </c>
    </row>
    <row r="1174" spans="2:65" s="13" customFormat="1" ht="13.5">
      <c r="B1174" s="231"/>
      <c r="C1174" s="232"/>
      <c r="D1174" s="217" t="s">
        <v>196</v>
      </c>
      <c r="E1174" s="243" t="s">
        <v>35</v>
      </c>
      <c r="F1174" s="244" t="s">
        <v>744</v>
      </c>
      <c r="G1174" s="232"/>
      <c r="H1174" s="245">
        <v>406.5</v>
      </c>
      <c r="I1174" s="237"/>
      <c r="J1174" s="232"/>
      <c r="K1174" s="232"/>
      <c r="L1174" s="238"/>
      <c r="M1174" s="239"/>
      <c r="N1174" s="240"/>
      <c r="O1174" s="240"/>
      <c r="P1174" s="240"/>
      <c r="Q1174" s="240"/>
      <c r="R1174" s="240"/>
      <c r="S1174" s="240"/>
      <c r="T1174" s="241"/>
      <c r="AT1174" s="242" t="s">
        <v>196</v>
      </c>
      <c r="AU1174" s="242" t="s">
        <v>89</v>
      </c>
      <c r="AV1174" s="13" t="s">
        <v>89</v>
      </c>
      <c r="AW1174" s="13" t="s">
        <v>42</v>
      </c>
      <c r="AX1174" s="13" t="s">
        <v>79</v>
      </c>
      <c r="AY1174" s="242" t="s">
        <v>185</v>
      </c>
    </row>
    <row r="1175" spans="2:65" s="12" customFormat="1" ht="13.5">
      <c r="B1175" s="220"/>
      <c r="C1175" s="221"/>
      <c r="D1175" s="217" t="s">
        <v>196</v>
      </c>
      <c r="E1175" s="222" t="s">
        <v>35</v>
      </c>
      <c r="F1175" s="223" t="s">
        <v>1228</v>
      </c>
      <c r="G1175" s="221"/>
      <c r="H1175" s="224" t="s">
        <v>35</v>
      </c>
      <c r="I1175" s="225"/>
      <c r="J1175" s="221"/>
      <c r="K1175" s="221"/>
      <c r="L1175" s="226"/>
      <c r="M1175" s="227"/>
      <c r="N1175" s="228"/>
      <c r="O1175" s="228"/>
      <c r="P1175" s="228"/>
      <c r="Q1175" s="228"/>
      <c r="R1175" s="228"/>
      <c r="S1175" s="228"/>
      <c r="T1175" s="229"/>
      <c r="AT1175" s="230" t="s">
        <v>196</v>
      </c>
      <c r="AU1175" s="230" t="s">
        <v>89</v>
      </c>
      <c r="AV1175" s="12" t="s">
        <v>24</v>
      </c>
      <c r="AW1175" s="12" t="s">
        <v>42</v>
      </c>
      <c r="AX1175" s="12" t="s">
        <v>79</v>
      </c>
      <c r="AY1175" s="230" t="s">
        <v>185</v>
      </c>
    </row>
    <row r="1176" spans="2:65" s="13" customFormat="1" ht="13.5">
      <c r="B1176" s="231"/>
      <c r="C1176" s="232"/>
      <c r="D1176" s="217" t="s">
        <v>196</v>
      </c>
      <c r="E1176" s="243" t="s">
        <v>35</v>
      </c>
      <c r="F1176" s="244" t="s">
        <v>1229</v>
      </c>
      <c r="G1176" s="232"/>
      <c r="H1176" s="245">
        <v>3.7320000000000002</v>
      </c>
      <c r="I1176" s="237"/>
      <c r="J1176" s="232"/>
      <c r="K1176" s="232"/>
      <c r="L1176" s="238"/>
      <c r="M1176" s="239"/>
      <c r="N1176" s="240"/>
      <c r="O1176" s="240"/>
      <c r="P1176" s="240"/>
      <c r="Q1176" s="240"/>
      <c r="R1176" s="240"/>
      <c r="S1176" s="240"/>
      <c r="T1176" s="241"/>
      <c r="AT1176" s="242" t="s">
        <v>196</v>
      </c>
      <c r="AU1176" s="242" t="s">
        <v>89</v>
      </c>
      <c r="AV1176" s="13" t="s">
        <v>89</v>
      </c>
      <c r="AW1176" s="13" t="s">
        <v>42</v>
      </c>
      <c r="AX1176" s="13" t="s">
        <v>79</v>
      </c>
      <c r="AY1176" s="242" t="s">
        <v>185</v>
      </c>
    </row>
    <row r="1177" spans="2:65" s="14" customFormat="1" ht="13.5">
      <c r="B1177" s="246"/>
      <c r="C1177" s="247"/>
      <c r="D1177" s="233" t="s">
        <v>196</v>
      </c>
      <c r="E1177" s="248" t="s">
        <v>35</v>
      </c>
      <c r="F1177" s="249" t="s">
        <v>208</v>
      </c>
      <c r="G1177" s="247"/>
      <c r="H1177" s="250">
        <v>410.23200000000003</v>
      </c>
      <c r="I1177" s="251"/>
      <c r="J1177" s="247"/>
      <c r="K1177" s="247"/>
      <c r="L1177" s="252"/>
      <c r="M1177" s="253"/>
      <c r="N1177" s="254"/>
      <c r="O1177" s="254"/>
      <c r="P1177" s="254"/>
      <c r="Q1177" s="254"/>
      <c r="R1177" s="254"/>
      <c r="S1177" s="254"/>
      <c r="T1177" s="255"/>
      <c r="AT1177" s="256" t="s">
        <v>196</v>
      </c>
      <c r="AU1177" s="256" t="s">
        <v>89</v>
      </c>
      <c r="AV1177" s="14" t="s">
        <v>192</v>
      </c>
      <c r="AW1177" s="14" t="s">
        <v>42</v>
      </c>
      <c r="AX1177" s="14" t="s">
        <v>24</v>
      </c>
      <c r="AY1177" s="256" t="s">
        <v>185</v>
      </c>
    </row>
    <row r="1178" spans="2:65" s="1" customFormat="1" ht="22.5" customHeight="1">
      <c r="B1178" s="44"/>
      <c r="C1178" s="257" t="s">
        <v>1230</v>
      </c>
      <c r="D1178" s="257" t="s">
        <v>246</v>
      </c>
      <c r="E1178" s="258" t="s">
        <v>1231</v>
      </c>
      <c r="F1178" s="259" t="s">
        <v>1232</v>
      </c>
      <c r="G1178" s="260" t="s">
        <v>239</v>
      </c>
      <c r="H1178" s="261">
        <v>471.767</v>
      </c>
      <c r="I1178" s="262"/>
      <c r="J1178" s="263">
        <f>ROUND(I1178*H1178,2)</f>
        <v>0</v>
      </c>
      <c r="K1178" s="259" t="s">
        <v>191</v>
      </c>
      <c r="L1178" s="264"/>
      <c r="M1178" s="265" t="s">
        <v>35</v>
      </c>
      <c r="N1178" s="266" t="s">
        <v>50</v>
      </c>
      <c r="O1178" s="45"/>
      <c r="P1178" s="214">
        <f>O1178*H1178</f>
        <v>0</v>
      </c>
      <c r="Q1178" s="214">
        <v>3.0000000000000001E-3</v>
      </c>
      <c r="R1178" s="214">
        <f>Q1178*H1178</f>
        <v>1.4153009999999999</v>
      </c>
      <c r="S1178" s="214">
        <v>0</v>
      </c>
      <c r="T1178" s="215">
        <f>S1178*H1178</f>
        <v>0</v>
      </c>
      <c r="AR1178" s="26" t="s">
        <v>449</v>
      </c>
      <c r="AT1178" s="26" t="s">
        <v>246</v>
      </c>
      <c r="AU1178" s="26" t="s">
        <v>89</v>
      </c>
      <c r="AY1178" s="26" t="s">
        <v>185</v>
      </c>
      <c r="BE1178" s="216">
        <f>IF(N1178="základní",J1178,0)</f>
        <v>0</v>
      </c>
      <c r="BF1178" s="216">
        <f>IF(N1178="snížená",J1178,0)</f>
        <v>0</v>
      </c>
      <c r="BG1178" s="216">
        <f>IF(N1178="zákl. přenesená",J1178,0)</f>
        <v>0</v>
      </c>
      <c r="BH1178" s="216">
        <f>IF(N1178="sníž. přenesená",J1178,0)</f>
        <v>0</v>
      </c>
      <c r="BI1178" s="216">
        <f>IF(N1178="nulová",J1178,0)</f>
        <v>0</v>
      </c>
      <c r="BJ1178" s="26" t="s">
        <v>24</v>
      </c>
      <c r="BK1178" s="216">
        <f>ROUND(I1178*H1178,2)</f>
        <v>0</v>
      </c>
      <c r="BL1178" s="26" t="s">
        <v>307</v>
      </c>
      <c r="BM1178" s="26" t="s">
        <v>1233</v>
      </c>
    </row>
    <row r="1179" spans="2:65" s="13" customFormat="1" ht="13.5">
      <c r="B1179" s="231"/>
      <c r="C1179" s="232"/>
      <c r="D1179" s="233" t="s">
        <v>196</v>
      </c>
      <c r="E1179" s="232"/>
      <c r="F1179" s="235" t="s">
        <v>1234</v>
      </c>
      <c r="G1179" s="232"/>
      <c r="H1179" s="236">
        <v>471.767</v>
      </c>
      <c r="I1179" s="237"/>
      <c r="J1179" s="232"/>
      <c r="K1179" s="232"/>
      <c r="L1179" s="238"/>
      <c r="M1179" s="239"/>
      <c r="N1179" s="240"/>
      <c r="O1179" s="240"/>
      <c r="P1179" s="240"/>
      <c r="Q1179" s="240"/>
      <c r="R1179" s="240"/>
      <c r="S1179" s="240"/>
      <c r="T1179" s="241"/>
      <c r="AT1179" s="242" t="s">
        <v>196</v>
      </c>
      <c r="AU1179" s="242" t="s">
        <v>89</v>
      </c>
      <c r="AV1179" s="13" t="s">
        <v>89</v>
      </c>
      <c r="AW1179" s="13" t="s">
        <v>6</v>
      </c>
      <c r="AX1179" s="13" t="s">
        <v>24</v>
      </c>
      <c r="AY1179" s="242" t="s">
        <v>185</v>
      </c>
    </row>
    <row r="1180" spans="2:65" s="1" customFormat="1" ht="31.5" customHeight="1">
      <c r="B1180" s="44"/>
      <c r="C1180" s="205" t="s">
        <v>1235</v>
      </c>
      <c r="D1180" s="205" t="s">
        <v>187</v>
      </c>
      <c r="E1180" s="206" t="s">
        <v>1236</v>
      </c>
      <c r="F1180" s="207" t="s">
        <v>1237</v>
      </c>
      <c r="G1180" s="208" t="s">
        <v>239</v>
      </c>
      <c r="H1180" s="209">
        <v>428.13</v>
      </c>
      <c r="I1180" s="210"/>
      <c r="J1180" s="211">
        <f>ROUND(I1180*H1180,2)</f>
        <v>0</v>
      </c>
      <c r="K1180" s="207" t="s">
        <v>191</v>
      </c>
      <c r="L1180" s="64"/>
      <c r="M1180" s="212" t="s">
        <v>35</v>
      </c>
      <c r="N1180" s="213" t="s">
        <v>50</v>
      </c>
      <c r="O1180" s="45"/>
      <c r="P1180" s="214">
        <f>O1180*H1180</f>
        <v>0</v>
      </c>
      <c r="Q1180" s="214">
        <v>8.8312999999999998E-4</v>
      </c>
      <c r="R1180" s="214">
        <f>Q1180*H1180</f>
        <v>0.37809444689999999</v>
      </c>
      <c r="S1180" s="214">
        <v>0</v>
      </c>
      <c r="T1180" s="215">
        <f>S1180*H1180</f>
        <v>0</v>
      </c>
      <c r="AR1180" s="26" t="s">
        <v>307</v>
      </c>
      <c r="AT1180" s="26" t="s">
        <v>187</v>
      </c>
      <c r="AU1180" s="26" t="s">
        <v>89</v>
      </c>
      <c r="AY1180" s="26" t="s">
        <v>185</v>
      </c>
      <c r="BE1180" s="216">
        <f>IF(N1180="základní",J1180,0)</f>
        <v>0</v>
      </c>
      <c r="BF1180" s="216">
        <f>IF(N1180="snížená",J1180,0)</f>
        <v>0</v>
      </c>
      <c r="BG1180" s="216">
        <f>IF(N1180="zákl. přenesená",J1180,0)</f>
        <v>0</v>
      </c>
      <c r="BH1180" s="216">
        <f>IF(N1180="sníž. přenesená",J1180,0)</f>
        <v>0</v>
      </c>
      <c r="BI1180" s="216">
        <f>IF(N1180="nulová",J1180,0)</f>
        <v>0</v>
      </c>
      <c r="BJ1180" s="26" t="s">
        <v>24</v>
      </c>
      <c r="BK1180" s="216">
        <f>ROUND(I1180*H1180,2)</f>
        <v>0</v>
      </c>
      <c r="BL1180" s="26" t="s">
        <v>307</v>
      </c>
      <c r="BM1180" s="26" t="s">
        <v>1238</v>
      </c>
    </row>
    <row r="1181" spans="2:65" s="1" customFormat="1" ht="40.5">
      <c r="B1181" s="44"/>
      <c r="C1181" s="66"/>
      <c r="D1181" s="217" t="s">
        <v>194</v>
      </c>
      <c r="E1181" s="66"/>
      <c r="F1181" s="218" t="s">
        <v>1239</v>
      </c>
      <c r="G1181" s="66"/>
      <c r="H1181" s="66"/>
      <c r="I1181" s="175"/>
      <c r="J1181" s="66"/>
      <c r="K1181" s="66"/>
      <c r="L1181" s="64"/>
      <c r="M1181" s="219"/>
      <c r="N1181" s="45"/>
      <c r="O1181" s="45"/>
      <c r="P1181" s="45"/>
      <c r="Q1181" s="45"/>
      <c r="R1181" s="45"/>
      <c r="S1181" s="45"/>
      <c r="T1181" s="81"/>
      <c r="AT1181" s="26" t="s">
        <v>194</v>
      </c>
      <c r="AU1181" s="26" t="s">
        <v>89</v>
      </c>
    </row>
    <row r="1182" spans="2:65" s="12" customFormat="1" ht="13.5">
      <c r="B1182" s="220"/>
      <c r="C1182" s="221"/>
      <c r="D1182" s="217" t="s">
        <v>196</v>
      </c>
      <c r="E1182" s="222" t="s">
        <v>35</v>
      </c>
      <c r="F1182" s="223" t="s">
        <v>340</v>
      </c>
      <c r="G1182" s="221"/>
      <c r="H1182" s="224" t="s">
        <v>35</v>
      </c>
      <c r="I1182" s="225"/>
      <c r="J1182" s="221"/>
      <c r="K1182" s="221"/>
      <c r="L1182" s="226"/>
      <c r="M1182" s="227"/>
      <c r="N1182" s="228"/>
      <c r="O1182" s="228"/>
      <c r="P1182" s="228"/>
      <c r="Q1182" s="228"/>
      <c r="R1182" s="228"/>
      <c r="S1182" s="228"/>
      <c r="T1182" s="229"/>
      <c r="AT1182" s="230" t="s">
        <v>196</v>
      </c>
      <c r="AU1182" s="230" t="s">
        <v>89</v>
      </c>
      <c r="AV1182" s="12" t="s">
        <v>24</v>
      </c>
      <c r="AW1182" s="12" t="s">
        <v>42</v>
      </c>
      <c r="AX1182" s="12" t="s">
        <v>79</v>
      </c>
      <c r="AY1182" s="230" t="s">
        <v>185</v>
      </c>
    </row>
    <row r="1183" spans="2:65" s="13" customFormat="1" ht="13.5">
      <c r="B1183" s="231"/>
      <c r="C1183" s="232"/>
      <c r="D1183" s="217" t="s">
        <v>196</v>
      </c>
      <c r="E1183" s="243" t="s">
        <v>35</v>
      </c>
      <c r="F1183" s="244" t="s">
        <v>744</v>
      </c>
      <c r="G1183" s="232"/>
      <c r="H1183" s="245">
        <v>406.5</v>
      </c>
      <c r="I1183" s="237"/>
      <c r="J1183" s="232"/>
      <c r="K1183" s="232"/>
      <c r="L1183" s="238"/>
      <c r="M1183" s="239"/>
      <c r="N1183" s="240"/>
      <c r="O1183" s="240"/>
      <c r="P1183" s="240"/>
      <c r="Q1183" s="240"/>
      <c r="R1183" s="240"/>
      <c r="S1183" s="240"/>
      <c r="T1183" s="241"/>
      <c r="AT1183" s="242" t="s">
        <v>196</v>
      </c>
      <c r="AU1183" s="242" t="s">
        <v>89</v>
      </c>
      <c r="AV1183" s="13" t="s">
        <v>89</v>
      </c>
      <c r="AW1183" s="13" t="s">
        <v>42</v>
      </c>
      <c r="AX1183" s="13" t="s">
        <v>79</v>
      </c>
      <c r="AY1183" s="242" t="s">
        <v>185</v>
      </c>
    </row>
    <row r="1184" spans="2:65" s="12" customFormat="1" ht="13.5">
      <c r="B1184" s="220"/>
      <c r="C1184" s="221"/>
      <c r="D1184" s="217" t="s">
        <v>196</v>
      </c>
      <c r="E1184" s="222" t="s">
        <v>35</v>
      </c>
      <c r="F1184" s="223" t="s">
        <v>1218</v>
      </c>
      <c r="G1184" s="221"/>
      <c r="H1184" s="224" t="s">
        <v>35</v>
      </c>
      <c r="I1184" s="225"/>
      <c r="J1184" s="221"/>
      <c r="K1184" s="221"/>
      <c r="L1184" s="226"/>
      <c r="M1184" s="227"/>
      <c r="N1184" s="228"/>
      <c r="O1184" s="228"/>
      <c r="P1184" s="228"/>
      <c r="Q1184" s="228"/>
      <c r="R1184" s="228"/>
      <c r="S1184" s="228"/>
      <c r="T1184" s="229"/>
      <c r="AT1184" s="230" t="s">
        <v>196</v>
      </c>
      <c r="AU1184" s="230" t="s">
        <v>89</v>
      </c>
      <c r="AV1184" s="12" t="s">
        <v>24</v>
      </c>
      <c r="AW1184" s="12" t="s">
        <v>42</v>
      </c>
      <c r="AX1184" s="12" t="s">
        <v>79</v>
      </c>
      <c r="AY1184" s="230" t="s">
        <v>185</v>
      </c>
    </row>
    <row r="1185" spans="2:65" s="13" customFormat="1" ht="13.5">
      <c r="B1185" s="231"/>
      <c r="C1185" s="232"/>
      <c r="D1185" s="217" t="s">
        <v>196</v>
      </c>
      <c r="E1185" s="243" t="s">
        <v>35</v>
      </c>
      <c r="F1185" s="244" t="s">
        <v>1240</v>
      </c>
      <c r="G1185" s="232"/>
      <c r="H1185" s="245">
        <v>21.63</v>
      </c>
      <c r="I1185" s="237"/>
      <c r="J1185" s="232"/>
      <c r="K1185" s="232"/>
      <c r="L1185" s="238"/>
      <c r="M1185" s="239"/>
      <c r="N1185" s="240"/>
      <c r="O1185" s="240"/>
      <c r="P1185" s="240"/>
      <c r="Q1185" s="240"/>
      <c r="R1185" s="240"/>
      <c r="S1185" s="240"/>
      <c r="T1185" s="241"/>
      <c r="AT1185" s="242" t="s">
        <v>196</v>
      </c>
      <c r="AU1185" s="242" t="s">
        <v>89</v>
      </c>
      <c r="AV1185" s="13" t="s">
        <v>89</v>
      </c>
      <c r="AW1185" s="13" t="s">
        <v>42</v>
      </c>
      <c r="AX1185" s="13" t="s">
        <v>79</v>
      </c>
      <c r="AY1185" s="242" t="s">
        <v>185</v>
      </c>
    </row>
    <row r="1186" spans="2:65" s="14" customFormat="1" ht="13.5">
      <c r="B1186" s="246"/>
      <c r="C1186" s="247"/>
      <c r="D1186" s="233" t="s">
        <v>196</v>
      </c>
      <c r="E1186" s="248" t="s">
        <v>35</v>
      </c>
      <c r="F1186" s="249" t="s">
        <v>208</v>
      </c>
      <c r="G1186" s="247"/>
      <c r="H1186" s="250">
        <v>428.13</v>
      </c>
      <c r="I1186" s="251"/>
      <c r="J1186" s="247"/>
      <c r="K1186" s="247"/>
      <c r="L1186" s="252"/>
      <c r="M1186" s="253"/>
      <c r="N1186" s="254"/>
      <c r="O1186" s="254"/>
      <c r="P1186" s="254"/>
      <c r="Q1186" s="254"/>
      <c r="R1186" s="254"/>
      <c r="S1186" s="254"/>
      <c r="T1186" s="255"/>
      <c r="AT1186" s="256" t="s">
        <v>196</v>
      </c>
      <c r="AU1186" s="256" t="s">
        <v>89</v>
      </c>
      <c r="AV1186" s="14" t="s">
        <v>192</v>
      </c>
      <c r="AW1186" s="14" t="s">
        <v>42</v>
      </c>
      <c r="AX1186" s="14" t="s">
        <v>24</v>
      </c>
      <c r="AY1186" s="256" t="s">
        <v>185</v>
      </c>
    </row>
    <row r="1187" spans="2:65" s="1" customFormat="1" ht="22.5" customHeight="1">
      <c r="B1187" s="44"/>
      <c r="C1187" s="257" t="s">
        <v>1241</v>
      </c>
      <c r="D1187" s="257" t="s">
        <v>246</v>
      </c>
      <c r="E1187" s="258" t="s">
        <v>1192</v>
      </c>
      <c r="F1187" s="259" t="s">
        <v>1193</v>
      </c>
      <c r="G1187" s="260" t="s">
        <v>239</v>
      </c>
      <c r="H1187" s="261">
        <v>492.35</v>
      </c>
      <c r="I1187" s="262"/>
      <c r="J1187" s="263">
        <f>ROUND(I1187*H1187,2)</f>
        <v>0</v>
      </c>
      <c r="K1187" s="259" t="s">
        <v>191</v>
      </c>
      <c r="L1187" s="264"/>
      <c r="M1187" s="265" t="s">
        <v>35</v>
      </c>
      <c r="N1187" s="266" t="s">
        <v>50</v>
      </c>
      <c r="O1187" s="45"/>
      <c r="P1187" s="214">
        <f>O1187*H1187</f>
        <v>0</v>
      </c>
      <c r="Q1187" s="214">
        <v>4.4999999999999997E-3</v>
      </c>
      <c r="R1187" s="214">
        <f>Q1187*H1187</f>
        <v>2.2155749999999999</v>
      </c>
      <c r="S1187" s="214">
        <v>0</v>
      </c>
      <c r="T1187" s="215">
        <f>S1187*H1187</f>
        <v>0</v>
      </c>
      <c r="AR1187" s="26" t="s">
        <v>449</v>
      </c>
      <c r="AT1187" s="26" t="s">
        <v>246</v>
      </c>
      <c r="AU1187" s="26" t="s">
        <v>89</v>
      </c>
      <c r="AY1187" s="26" t="s">
        <v>185</v>
      </c>
      <c r="BE1187" s="216">
        <f>IF(N1187="základní",J1187,0)</f>
        <v>0</v>
      </c>
      <c r="BF1187" s="216">
        <f>IF(N1187="snížená",J1187,0)</f>
        <v>0</v>
      </c>
      <c r="BG1187" s="216">
        <f>IF(N1187="zákl. přenesená",J1187,0)</f>
        <v>0</v>
      </c>
      <c r="BH1187" s="216">
        <f>IF(N1187="sníž. přenesená",J1187,0)</f>
        <v>0</v>
      </c>
      <c r="BI1187" s="216">
        <f>IF(N1187="nulová",J1187,0)</f>
        <v>0</v>
      </c>
      <c r="BJ1187" s="26" t="s">
        <v>24</v>
      </c>
      <c r="BK1187" s="216">
        <f>ROUND(I1187*H1187,2)</f>
        <v>0</v>
      </c>
      <c r="BL1187" s="26" t="s">
        <v>307</v>
      </c>
      <c r="BM1187" s="26" t="s">
        <v>1242</v>
      </c>
    </row>
    <row r="1188" spans="2:65" s="13" customFormat="1" ht="13.5">
      <c r="B1188" s="231"/>
      <c r="C1188" s="232"/>
      <c r="D1188" s="233" t="s">
        <v>196</v>
      </c>
      <c r="E1188" s="232"/>
      <c r="F1188" s="235" t="s">
        <v>1243</v>
      </c>
      <c r="G1188" s="232"/>
      <c r="H1188" s="236">
        <v>492.35</v>
      </c>
      <c r="I1188" s="237"/>
      <c r="J1188" s="232"/>
      <c r="K1188" s="232"/>
      <c r="L1188" s="238"/>
      <c r="M1188" s="239"/>
      <c r="N1188" s="240"/>
      <c r="O1188" s="240"/>
      <c r="P1188" s="240"/>
      <c r="Q1188" s="240"/>
      <c r="R1188" s="240"/>
      <c r="S1188" s="240"/>
      <c r="T1188" s="241"/>
      <c r="AT1188" s="242" t="s">
        <v>196</v>
      </c>
      <c r="AU1188" s="242" t="s">
        <v>89</v>
      </c>
      <c r="AV1188" s="13" t="s">
        <v>89</v>
      </c>
      <c r="AW1188" s="13" t="s">
        <v>6</v>
      </c>
      <c r="AX1188" s="13" t="s">
        <v>24</v>
      </c>
      <c r="AY1188" s="242" t="s">
        <v>185</v>
      </c>
    </row>
    <row r="1189" spans="2:65" s="1" customFormat="1" ht="31.5" customHeight="1">
      <c r="B1189" s="44"/>
      <c r="C1189" s="205" t="s">
        <v>1244</v>
      </c>
      <c r="D1189" s="205" t="s">
        <v>187</v>
      </c>
      <c r="E1189" s="206" t="s">
        <v>1236</v>
      </c>
      <c r="F1189" s="207" t="s">
        <v>1237</v>
      </c>
      <c r="G1189" s="208" t="s">
        <v>239</v>
      </c>
      <c r="H1189" s="209">
        <v>406.5</v>
      </c>
      <c r="I1189" s="210"/>
      <c r="J1189" s="211">
        <f>ROUND(I1189*H1189,2)</f>
        <v>0</v>
      </c>
      <c r="K1189" s="207" t="s">
        <v>191</v>
      </c>
      <c r="L1189" s="64"/>
      <c r="M1189" s="212" t="s">
        <v>35</v>
      </c>
      <c r="N1189" s="213" t="s">
        <v>50</v>
      </c>
      <c r="O1189" s="45"/>
      <c r="P1189" s="214">
        <f>O1189*H1189</f>
        <v>0</v>
      </c>
      <c r="Q1189" s="214">
        <v>8.8312999999999998E-4</v>
      </c>
      <c r="R1189" s="214">
        <f>Q1189*H1189</f>
        <v>0.35899234499999999</v>
      </c>
      <c r="S1189" s="214">
        <v>0</v>
      </c>
      <c r="T1189" s="215">
        <f>S1189*H1189</f>
        <v>0</v>
      </c>
      <c r="AR1189" s="26" t="s">
        <v>307</v>
      </c>
      <c r="AT1189" s="26" t="s">
        <v>187</v>
      </c>
      <c r="AU1189" s="26" t="s">
        <v>89</v>
      </c>
      <c r="AY1189" s="26" t="s">
        <v>185</v>
      </c>
      <c r="BE1189" s="216">
        <f>IF(N1189="základní",J1189,0)</f>
        <v>0</v>
      </c>
      <c r="BF1189" s="216">
        <f>IF(N1189="snížená",J1189,0)</f>
        <v>0</v>
      </c>
      <c r="BG1189" s="216">
        <f>IF(N1189="zákl. přenesená",J1189,0)</f>
        <v>0</v>
      </c>
      <c r="BH1189" s="216">
        <f>IF(N1189="sníž. přenesená",J1189,0)</f>
        <v>0</v>
      </c>
      <c r="BI1189" s="216">
        <f>IF(N1189="nulová",J1189,0)</f>
        <v>0</v>
      </c>
      <c r="BJ1189" s="26" t="s">
        <v>24</v>
      </c>
      <c r="BK1189" s="216">
        <f>ROUND(I1189*H1189,2)</f>
        <v>0</v>
      </c>
      <c r="BL1189" s="26" t="s">
        <v>307</v>
      </c>
      <c r="BM1189" s="26" t="s">
        <v>1245</v>
      </c>
    </row>
    <row r="1190" spans="2:65" s="1" customFormat="1" ht="40.5">
      <c r="B1190" s="44"/>
      <c r="C1190" s="66"/>
      <c r="D1190" s="233" t="s">
        <v>194</v>
      </c>
      <c r="E1190" s="66"/>
      <c r="F1190" s="281" t="s">
        <v>1239</v>
      </c>
      <c r="G1190" s="66"/>
      <c r="H1190" s="66"/>
      <c r="I1190" s="175"/>
      <c r="J1190" s="66"/>
      <c r="K1190" s="66"/>
      <c r="L1190" s="64"/>
      <c r="M1190" s="219"/>
      <c r="N1190" s="45"/>
      <c r="O1190" s="45"/>
      <c r="P1190" s="45"/>
      <c r="Q1190" s="45"/>
      <c r="R1190" s="45"/>
      <c r="S1190" s="45"/>
      <c r="T1190" s="81"/>
      <c r="AT1190" s="26" t="s">
        <v>194</v>
      </c>
      <c r="AU1190" s="26" t="s">
        <v>89</v>
      </c>
    </row>
    <row r="1191" spans="2:65" s="1" customFormat="1" ht="31.5" customHeight="1">
      <c r="B1191" s="44"/>
      <c r="C1191" s="257" t="s">
        <v>1246</v>
      </c>
      <c r="D1191" s="257" t="s">
        <v>246</v>
      </c>
      <c r="E1191" s="258" t="s">
        <v>1247</v>
      </c>
      <c r="F1191" s="259" t="s">
        <v>1248</v>
      </c>
      <c r="G1191" s="260" t="s">
        <v>239</v>
      </c>
      <c r="H1191" s="261">
        <v>467.47500000000002</v>
      </c>
      <c r="I1191" s="262"/>
      <c r="J1191" s="263">
        <f>ROUND(I1191*H1191,2)</f>
        <v>0</v>
      </c>
      <c r="K1191" s="259" t="s">
        <v>191</v>
      </c>
      <c r="L1191" s="264"/>
      <c r="M1191" s="265" t="s">
        <v>35</v>
      </c>
      <c r="N1191" s="266" t="s">
        <v>50</v>
      </c>
      <c r="O1191" s="45"/>
      <c r="P1191" s="214">
        <f>O1191*H1191</f>
        <v>0</v>
      </c>
      <c r="Q1191" s="214">
        <v>4.4999999999999997E-3</v>
      </c>
      <c r="R1191" s="214">
        <f>Q1191*H1191</f>
        <v>2.1036375</v>
      </c>
      <c r="S1191" s="214">
        <v>0</v>
      </c>
      <c r="T1191" s="215">
        <f>S1191*H1191</f>
        <v>0</v>
      </c>
      <c r="AR1191" s="26" t="s">
        <v>449</v>
      </c>
      <c r="AT1191" s="26" t="s">
        <v>246</v>
      </c>
      <c r="AU1191" s="26" t="s">
        <v>89</v>
      </c>
      <c r="AY1191" s="26" t="s">
        <v>185</v>
      </c>
      <c r="BE1191" s="216">
        <f>IF(N1191="základní",J1191,0)</f>
        <v>0</v>
      </c>
      <c r="BF1191" s="216">
        <f>IF(N1191="snížená",J1191,0)</f>
        <v>0</v>
      </c>
      <c r="BG1191" s="216">
        <f>IF(N1191="zákl. přenesená",J1191,0)</f>
        <v>0</v>
      </c>
      <c r="BH1191" s="216">
        <f>IF(N1191="sníž. přenesená",J1191,0)</f>
        <v>0</v>
      </c>
      <c r="BI1191" s="216">
        <f>IF(N1191="nulová",J1191,0)</f>
        <v>0</v>
      </c>
      <c r="BJ1191" s="26" t="s">
        <v>24</v>
      </c>
      <c r="BK1191" s="216">
        <f>ROUND(I1191*H1191,2)</f>
        <v>0</v>
      </c>
      <c r="BL1191" s="26" t="s">
        <v>307</v>
      </c>
      <c r="BM1191" s="26" t="s">
        <v>1249</v>
      </c>
    </row>
    <row r="1192" spans="2:65" s="13" customFormat="1" ht="13.5">
      <c r="B1192" s="231"/>
      <c r="C1192" s="232"/>
      <c r="D1192" s="233" t="s">
        <v>196</v>
      </c>
      <c r="E1192" s="232"/>
      <c r="F1192" s="235" t="s">
        <v>1250</v>
      </c>
      <c r="G1192" s="232"/>
      <c r="H1192" s="236">
        <v>467.47500000000002</v>
      </c>
      <c r="I1192" s="237"/>
      <c r="J1192" s="232"/>
      <c r="K1192" s="232"/>
      <c r="L1192" s="238"/>
      <c r="M1192" s="239"/>
      <c r="N1192" s="240"/>
      <c r="O1192" s="240"/>
      <c r="P1192" s="240"/>
      <c r="Q1192" s="240"/>
      <c r="R1192" s="240"/>
      <c r="S1192" s="240"/>
      <c r="T1192" s="241"/>
      <c r="AT1192" s="242" t="s">
        <v>196</v>
      </c>
      <c r="AU1192" s="242" t="s">
        <v>89</v>
      </c>
      <c r="AV1192" s="13" t="s">
        <v>89</v>
      </c>
      <c r="AW1192" s="13" t="s">
        <v>6</v>
      </c>
      <c r="AX1192" s="13" t="s">
        <v>24</v>
      </c>
      <c r="AY1192" s="242" t="s">
        <v>185</v>
      </c>
    </row>
    <row r="1193" spans="2:65" s="1" customFormat="1" ht="31.5" customHeight="1">
      <c r="B1193" s="44"/>
      <c r="C1193" s="205" t="s">
        <v>1251</v>
      </c>
      <c r="D1193" s="205" t="s">
        <v>187</v>
      </c>
      <c r="E1193" s="206" t="s">
        <v>1252</v>
      </c>
      <c r="F1193" s="207" t="s">
        <v>1253</v>
      </c>
      <c r="G1193" s="208" t="s">
        <v>239</v>
      </c>
      <c r="H1193" s="209">
        <v>406.5</v>
      </c>
      <c r="I1193" s="210"/>
      <c r="J1193" s="211">
        <f>ROUND(I1193*H1193,2)</f>
        <v>0</v>
      </c>
      <c r="K1193" s="207" t="s">
        <v>191</v>
      </c>
      <c r="L1193" s="64"/>
      <c r="M1193" s="212" t="s">
        <v>35</v>
      </c>
      <c r="N1193" s="213" t="s">
        <v>50</v>
      </c>
      <c r="O1193" s="45"/>
      <c r="P1193" s="214">
        <f>O1193*H1193</f>
        <v>0</v>
      </c>
      <c r="Q1193" s="214">
        <v>0</v>
      </c>
      <c r="R1193" s="214">
        <f>Q1193*H1193</f>
        <v>0</v>
      </c>
      <c r="S1193" s="214">
        <v>0</v>
      </c>
      <c r="T1193" s="215">
        <f>S1193*H1193</f>
        <v>0</v>
      </c>
      <c r="AR1193" s="26" t="s">
        <v>307</v>
      </c>
      <c r="AT1193" s="26" t="s">
        <v>187</v>
      </c>
      <c r="AU1193" s="26" t="s">
        <v>89</v>
      </c>
      <c r="AY1193" s="26" t="s">
        <v>185</v>
      </c>
      <c r="BE1193" s="216">
        <f>IF(N1193="základní",J1193,0)</f>
        <v>0</v>
      </c>
      <c r="BF1193" s="216">
        <f>IF(N1193="snížená",J1193,0)</f>
        <v>0</v>
      </c>
      <c r="BG1193" s="216">
        <f>IF(N1193="zákl. přenesená",J1193,0)</f>
        <v>0</v>
      </c>
      <c r="BH1193" s="216">
        <f>IF(N1193="sníž. přenesená",J1193,0)</f>
        <v>0</v>
      </c>
      <c r="BI1193" s="216">
        <f>IF(N1193="nulová",J1193,0)</f>
        <v>0</v>
      </c>
      <c r="BJ1193" s="26" t="s">
        <v>24</v>
      </c>
      <c r="BK1193" s="216">
        <f>ROUND(I1193*H1193,2)</f>
        <v>0</v>
      </c>
      <c r="BL1193" s="26" t="s">
        <v>307</v>
      </c>
      <c r="BM1193" s="26" t="s">
        <v>1254</v>
      </c>
    </row>
    <row r="1194" spans="2:65" s="1" customFormat="1" ht="40.5">
      <c r="B1194" s="44"/>
      <c r="C1194" s="66"/>
      <c r="D1194" s="233" t="s">
        <v>194</v>
      </c>
      <c r="E1194" s="66"/>
      <c r="F1194" s="281" t="s">
        <v>1255</v>
      </c>
      <c r="G1194" s="66"/>
      <c r="H1194" s="66"/>
      <c r="I1194" s="175"/>
      <c r="J1194" s="66"/>
      <c r="K1194" s="66"/>
      <c r="L1194" s="64"/>
      <c r="M1194" s="219"/>
      <c r="N1194" s="45"/>
      <c r="O1194" s="45"/>
      <c r="P1194" s="45"/>
      <c r="Q1194" s="45"/>
      <c r="R1194" s="45"/>
      <c r="S1194" s="45"/>
      <c r="T1194" s="81"/>
      <c r="AT1194" s="26" t="s">
        <v>194</v>
      </c>
      <c r="AU1194" s="26" t="s">
        <v>89</v>
      </c>
    </row>
    <row r="1195" spans="2:65" s="1" customFormat="1" ht="22.5" customHeight="1">
      <c r="B1195" s="44"/>
      <c r="C1195" s="257" t="s">
        <v>1256</v>
      </c>
      <c r="D1195" s="257" t="s">
        <v>246</v>
      </c>
      <c r="E1195" s="258" t="s">
        <v>1257</v>
      </c>
      <c r="F1195" s="259" t="s">
        <v>1258</v>
      </c>
      <c r="G1195" s="260" t="s">
        <v>239</v>
      </c>
      <c r="H1195" s="261">
        <v>467.47500000000002</v>
      </c>
      <c r="I1195" s="262"/>
      <c r="J1195" s="263">
        <f>ROUND(I1195*H1195,2)</f>
        <v>0</v>
      </c>
      <c r="K1195" s="259" t="s">
        <v>191</v>
      </c>
      <c r="L1195" s="264"/>
      <c r="M1195" s="265" t="s">
        <v>35</v>
      </c>
      <c r="N1195" s="266" t="s">
        <v>50</v>
      </c>
      <c r="O1195" s="45"/>
      <c r="P1195" s="214">
        <f>O1195*H1195</f>
        <v>0</v>
      </c>
      <c r="Q1195" s="214">
        <v>3.5E-4</v>
      </c>
      <c r="R1195" s="214">
        <f>Q1195*H1195</f>
        <v>0.16361625000000002</v>
      </c>
      <c r="S1195" s="214">
        <v>0</v>
      </c>
      <c r="T1195" s="215">
        <f>S1195*H1195</f>
        <v>0</v>
      </c>
      <c r="AR1195" s="26" t="s">
        <v>449</v>
      </c>
      <c r="AT1195" s="26" t="s">
        <v>246</v>
      </c>
      <c r="AU1195" s="26" t="s">
        <v>89</v>
      </c>
      <c r="AY1195" s="26" t="s">
        <v>185</v>
      </c>
      <c r="BE1195" s="216">
        <f>IF(N1195="základní",J1195,0)</f>
        <v>0</v>
      </c>
      <c r="BF1195" s="216">
        <f>IF(N1195="snížená",J1195,0)</f>
        <v>0</v>
      </c>
      <c r="BG1195" s="216">
        <f>IF(N1195="zákl. přenesená",J1195,0)</f>
        <v>0</v>
      </c>
      <c r="BH1195" s="216">
        <f>IF(N1195="sníž. přenesená",J1195,0)</f>
        <v>0</v>
      </c>
      <c r="BI1195" s="216">
        <f>IF(N1195="nulová",J1195,0)</f>
        <v>0</v>
      </c>
      <c r="BJ1195" s="26" t="s">
        <v>24</v>
      </c>
      <c r="BK1195" s="216">
        <f>ROUND(I1195*H1195,2)</f>
        <v>0</v>
      </c>
      <c r="BL1195" s="26" t="s">
        <v>307</v>
      </c>
      <c r="BM1195" s="26" t="s">
        <v>1259</v>
      </c>
    </row>
    <row r="1196" spans="2:65" s="1" customFormat="1" ht="54">
      <c r="B1196" s="44"/>
      <c r="C1196" s="66"/>
      <c r="D1196" s="217" t="s">
        <v>250</v>
      </c>
      <c r="E1196" s="66"/>
      <c r="F1196" s="218" t="s">
        <v>1260</v>
      </c>
      <c r="G1196" s="66"/>
      <c r="H1196" s="66"/>
      <c r="I1196" s="175"/>
      <c r="J1196" s="66"/>
      <c r="K1196" s="66"/>
      <c r="L1196" s="64"/>
      <c r="M1196" s="219"/>
      <c r="N1196" s="45"/>
      <c r="O1196" s="45"/>
      <c r="P1196" s="45"/>
      <c r="Q1196" s="45"/>
      <c r="R1196" s="45"/>
      <c r="S1196" s="45"/>
      <c r="T1196" s="81"/>
      <c r="AT1196" s="26" t="s">
        <v>250</v>
      </c>
      <c r="AU1196" s="26" t="s">
        <v>89</v>
      </c>
    </row>
    <row r="1197" spans="2:65" s="13" customFormat="1" ht="13.5">
      <c r="B1197" s="231"/>
      <c r="C1197" s="232"/>
      <c r="D1197" s="233" t="s">
        <v>196</v>
      </c>
      <c r="E1197" s="232"/>
      <c r="F1197" s="235" t="s">
        <v>1250</v>
      </c>
      <c r="G1197" s="232"/>
      <c r="H1197" s="236">
        <v>467.47500000000002</v>
      </c>
      <c r="I1197" s="237"/>
      <c r="J1197" s="232"/>
      <c r="K1197" s="232"/>
      <c r="L1197" s="238"/>
      <c r="M1197" s="239"/>
      <c r="N1197" s="240"/>
      <c r="O1197" s="240"/>
      <c r="P1197" s="240"/>
      <c r="Q1197" s="240"/>
      <c r="R1197" s="240"/>
      <c r="S1197" s="240"/>
      <c r="T1197" s="241"/>
      <c r="AT1197" s="242" t="s">
        <v>196</v>
      </c>
      <c r="AU1197" s="242" t="s">
        <v>89</v>
      </c>
      <c r="AV1197" s="13" t="s">
        <v>89</v>
      </c>
      <c r="AW1197" s="13" t="s">
        <v>6</v>
      </c>
      <c r="AX1197" s="13" t="s">
        <v>24</v>
      </c>
      <c r="AY1197" s="242" t="s">
        <v>185</v>
      </c>
    </row>
    <row r="1198" spans="2:65" s="1" customFormat="1" ht="31.5" customHeight="1">
      <c r="B1198" s="44"/>
      <c r="C1198" s="205" t="s">
        <v>1261</v>
      </c>
      <c r="D1198" s="205" t="s">
        <v>187</v>
      </c>
      <c r="E1198" s="206" t="s">
        <v>1262</v>
      </c>
      <c r="F1198" s="207" t="s">
        <v>1263</v>
      </c>
      <c r="G1198" s="208" t="s">
        <v>231</v>
      </c>
      <c r="H1198" s="209">
        <v>6.7629999999999999</v>
      </c>
      <c r="I1198" s="210"/>
      <c r="J1198" s="211">
        <f>ROUND(I1198*H1198,2)</f>
        <v>0</v>
      </c>
      <c r="K1198" s="207" t="s">
        <v>191</v>
      </c>
      <c r="L1198" s="64"/>
      <c r="M1198" s="212" t="s">
        <v>35</v>
      </c>
      <c r="N1198" s="213" t="s">
        <v>50</v>
      </c>
      <c r="O1198" s="45"/>
      <c r="P1198" s="214">
        <f>O1198*H1198</f>
        <v>0</v>
      </c>
      <c r="Q1198" s="214">
        <v>0</v>
      </c>
      <c r="R1198" s="214">
        <f>Q1198*H1198</f>
        <v>0</v>
      </c>
      <c r="S1198" s="214">
        <v>0</v>
      </c>
      <c r="T1198" s="215">
        <f>S1198*H1198</f>
        <v>0</v>
      </c>
      <c r="AR1198" s="26" t="s">
        <v>307</v>
      </c>
      <c r="AT1198" s="26" t="s">
        <v>187</v>
      </c>
      <c r="AU1198" s="26" t="s">
        <v>89</v>
      </c>
      <c r="AY1198" s="26" t="s">
        <v>185</v>
      </c>
      <c r="BE1198" s="216">
        <f>IF(N1198="základní",J1198,0)</f>
        <v>0</v>
      </c>
      <c r="BF1198" s="216">
        <f>IF(N1198="snížená",J1198,0)</f>
        <v>0</v>
      </c>
      <c r="BG1198" s="216">
        <f>IF(N1198="zákl. přenesená",J1198,0)</f>
        <v>0</v>
      </c>
      <c r="BH1198" s="216">
        <f>IF(N1198="sníž. přenesená",J1198,0)</f>
        <v>0</v>
      </c>
      <c r="BI1198" s="216">
        <f>IF(N1198="nulová",J1198,0)</f>
        <v>0</v>
      </c>
      <c r="BJ1198" s="26" t="s">
        <v>24</v>
      </c>
      <c r="BK1198" s="216">
        <f>ROUND(I1198*H1198,2)</f>
        <v>0</v>
      </c>
      <c r="BL1198" s="26" t="s">
        <v>307</v>
      </c>
      <c r="BM1198" s="26" t="s">
        <v>1264</v>
      </c>
    </row>
    <row r="1199" spans="2:65" s="1" customFormat="1" ht="121.5">
      <c r="B1199" s="44"/>
      <c r="C1199" s="66"/>
      <c r="D1199" s="233" t="s">
        <v>194</v>
      </c>
      <c r="E1199" s="66"/>
      <c r="F1199" s="281" t="s">
        <v>1265</v>
      </c>
      <c r="G1199" s="66"/>
      <c r="H1199" s="66"/>
      <c r="I1199" s="175"/>
      <c r="J1199" s="66"/>
      <c r="K1199" s="66"/>
      <c r="L1199" s="64"/>
      <c r="M1199" s="219"/>
      <c r="N1199" s="45"/>
      <c r="O1199" s="45"/>
      <c r="P1199" s="45"/>
      <c r="Q1199" s="45"/>
      <c r="R1199" s="45"/>
      <c r="S1199" s="45"/>
      <c r="T1199" s="81"/>
      <c r="AT1199" s="26" t="s">
        <v>194</v>
      </c>
      <c r="AU1199" s="26" t="s">
        <v>89</v>
      </c>
    </row>
    <row r="1200" spans="2:65" s="1" customFormat="1" ht="44.25" customHeight="1">
      <c r="B1200" s="44"/>
      <c r="C1200" s="205" t="s">
        <v>1266</v>
      </c>
      <c r="D1200" s="205" t="s">
        <v>187</v>
      </c>
      <c r="E1200" s="206" t="s">
        <v>1267</v>
      </c>
      <c r="F1200" s="207" t="s">
        <v>1268</v>
      </c>
      <c r="G1200" s="208" t="s">
        <v>231</v>
      </c>
      <c r="H1200" s="209">
        <v>6.7629999999999999</v>
      </c>
      <c r="I1200" s="210"/>
      <c r="J1200" s="211">
        <f>ROUND(I1200*H1200,2)</f>
        <v>0</v>
      </c>
      <c r="K1200" s="207" t="s">
        <v>191</v>
      </c>
      <c r="L1200" s="64"/>
      <c r="M1200" s="212" t="s">
        <v>35</v>
      </c>
      <c r="N1200" s="213" t="s">
        <v>50</v>
      </c>
      <c r="O1200" s="45"/>
      <c r="P1200" s="214">
        <f>O1200*H1200</f>
        <v>0</v>
      </c>
      <c r="Q1200" s="214">
        <v>0</v>
      </c>
      <c r="R1200" s="214">
        <f>Q1200*H1200</f>
        <v>0</v>
      </c>
      <c r="S1200" s="214">
        <v>0</v>
      </c>
      <c r="T1200" s="215">
        <f>S1200*H1200</f>
        <v>0</v>
      </c>
      <c r="AR1200" s="26" t="s">
        <v>307</v>
      </c>
      <c r="AT1200" s="26" t="s">
        <v>187</v>
      </c>
      <c r="AU1200" s="26" t="s">
        <v>89</v>
      </c>
      <c r="AY1200" s="26" t="s">
        <v>185</v>
      </c>
      <c r="BE1200" s="216">
        <f>IF(N1200="základní",J1200,0)</f>
        <v>0</v>
      </c>
      <c r="BF1200" s="216">
        <f>IF(N1200="snížená",J1200,0)</f>
        <v>0</v>
      </c>
      <c r="BG1200" s="216">
        <f>IF(N1200="zákl. přenesená",J1200,0)</f>
        <v>0</v>
      </c>
      <c r="BH1200" s="216">
        <f>IF(N1200="sníž. přenesená",J1200,0)</f>
        <v>0</v>
      </c>
      <c r="BI1200" s="216">
        <f>IF(N1200="nulová",J1200,0)</f>
        <v>0</v>
      </c>
      <c r="BJ1200" s="26" t="s">
        <v>24</v>
      </c>
      <c r="BK1200" s="216">
        <f>ROUND(I1200*H1200,2)</f>
        <v>0</v>
      </c>
      <c r="BL1200" s="26" t="s">
        <v>307</v>
      </c>
      <c r="BM1200" s="26" t="s">
        <v>1269</v>
      </c>
    </row>
    <row r="1201" spans="2:65" s="1" customFormat="1" ht="121.5">
      <c r="B1201" s="44"/>
      <c r="C1201" s="66"/>
      <c r="D1201" s="217" t="s">
        <v>194</v>
      </c>
      <c r="E1201" s="66"/>
      <c r="F1201" s="218" t="s">
        <v>1265</v>
      </c>
      <c r="G1201" s="66"/>
      <c r="H1201" s="66"/>
      <c r="I1201" s="175"/>
      <c r="J1201" s="66"/>
      <c r="K1201" s="66"/>
      <c r="L1201" s="64"/>
      <c r="M1201" s="219"/>
      <c r="N1201" s="45"/>
      <c r="O1201" s="45"/>
      <c r="P1201" s="45"/>
      <c r="Q1201" s="45"/>
      <c r="R1201" s="45"/>
      <c r="S1201" s="45"/>
      <c r="T1201" s="81"/>
      <c r="AT1201" s="26" t="s">
        <v>194</v>
      </c>
      <c r="AU1201" s="26" t="s">
        <v>89</v>
      </c>
    </row>
    <row r="1202" spans="2:65" s="11" customFormat="1" ht="29.85" customHeight="1">
      <c r="B1202" s="188"/>
      <c r="C1202" s="189"/>
      <c r="D1202" s="202" t="s">
        <v>78</v>
      </c>
      <c r="E1202" s="203" t="s">
        <v>1270</v>
      </c>
      <c r="F1202" s="203" t="s">
        <v>1271</v>
      </c>
      <c r="G1202" s="189"/>
      <c r="H1202" s="189"/>
      <c r="I1202" s="192"/>
      <c r="J1202" s="204">
        <f>BK1202</f>
        <v>0</v>
      </c>
      <c r="K1202" s="189"/>
      <c r="L1202" s="194"/>
      <c r="M1202" s="195"/>
      <c r="N1202" s="196"/>
      <c r="O1202" s="196"/>
      <c r="P1202" s="197">
        <f>SUM(P1203:P1275)</f>
        <v>0</v>
      </c>
      <c r="Q1202" s="196"/>
      <c r="R1202" s="197">
        <f>SUM(R1203:R1275)</f>
        <v>4.59534882125</v>
      </c>
      <c r="S1202" s="196"/>
      <c r="T1202" s="198">
        <f>SUM(T1203:T1275)</f>
        <v>0.78473700000000002</v>
      </c>
      <c r="AR1202" s="199" t="s">
        <v>89</v>
      </c>
      <c r="AT1202" s="200" t="s">
        <v>78</v>
      </c>
      <c r="AU1202" s="200" t="s">
        <v>24</v>
      </c>
      <c r="AY1202" s="199" t="s">
        <v>185</v>
      </c>
      <c r="BK1202" s="201">
        <f>SUM(BK1203:BK1275)</f>
        <v>0</v>
      </c>
    </row>
    <row r="1203" spans="2:65" s="1" customFormat="1" ht="44.25" customHeight="1">
      <c r="B1203" s="44"/>
      <c r="C1203" s="205" t="s">
        <v>1272</v>
      </c>
      <c r="D1203" s="205" t="s">
        <v>187</v>
      </c>
      <c r="E1203" s="206" t="s">
        <v>1273</v>
      </c>
      <c r="F1203" s="207" t="s">
        <v>1274</v>
      </c>
      <c r="G1203" s="208" t="s">
        <v>239</v>
      </c>
      <c r="H1203" s="209">
        <v>75.489999999999995</v>
      </c>
      <c r="I1203" s="210"/>
      <c r="J1203" s="211">
        <f>ROUND(I1203*H1203,2)</f>
        <v>0</v>
      </c>
      <c r="K1203" s="207" t="s">
        <v>191</v>
      </c>
      <c r="L1203" s="64"/>
      <c r="M1203" s="212" t="s">
        <v>35</v>
      </c>
      <c r="N1203" s="213" t="s">
        <v>50</v>
      </c>
      <c r="O1203" s="45"/>
      <c r="P1203" s="214">
        <f>O1203*H1203</f>
        <v>0</v>
      </c>
      <c r="Q1203" s="214">
        <v>0</v>
      </c>
      <c r="R1203" s="214">
        <f>Q1203*H1203</f>
        <v>0</v>
      </c>
      <c r="S1203" s="214">
        <v>1.5E-3</v>
      </c>
      <c r="T1203" s="215">
        <f>S1203*H1203</f>
        <v>0.11323499999999999</v>
      </c>
      <c r="AR1203" s="26" t="s">
        <v>307</v>
      </c>
      <c r="AT1203" s="26" t="s">
        <v>187</v>
      </c>
      <c r="AU1203" s="26" t="s">
        <v>89</v>
      </c>
      <c r="AY1203" s="26" t="s">
        <v>185</v>
      </c>
      <c r="BE1203" s="216">
        <f>IF(N1203="základní",J1203,0)</f>
        <v>0</v>
      </c>
      <c r="BF1203" s="216">
        <f>IF(N1203="snížená",J1203,0)</f>
        <v>0</v>
      </c>
      <c r="BG1203" s="216">
        <f>IF(N1203="zákl. přenesená",J1203,0)</f>
        <v>0</v>
      </c>
      <c r="BH1203" s="216">
        <f>IF(N1203="sníž. přenesená",J1203,0)</f>
        <v>0</v>
      </c>
      <c r="BI1203" s="216">
        <f>IF(N1203="nulová",J1203,0)</f>
        <v>0</v>
      </c>
      <c r="BJ1203" s="26" t="s">
        <v>24</v>
      </c>
      <c r="BK1203" s="216">
        <f>ROUND(I1203*H1203,2)</f>
        <v>0</v>
      </c>
      <c r="BL1203" s="26" t="s">
        <v>307</v>
      </c>
      <c r="BM1203" s="26" t="s">
        <v>1275</v>
      </c>
    </row>
    <row r="1204" spans="2:65" s="1" customFormat="1" ht="67.5">
      <c r="B1204" s="44"/>
      <c r="C1204" s="66"/>
      <c r="D1204" s="217" t="s">
        <v>194</v>
      </c>
      <c r="E1204" s="66"/>
      <c r="F1204" s="218" t="s">
        <v>1276</v>
      </c>
      <c r="G1204" s="66"/>
      <c r="H1204" s="66"/>
      <c r="I1204" s="175"/>
      <c r="J1204" s="66"/>
      <c r="K1204" s="66"/>
      <c r="L1204" s="64"/>
      <c r="M1204" s="219"/>
      <c r="N1204" s="45"/>
      <c r="O1204" s="45"/>
      <c r="P1204" s="45"/>
      <c r="Q1204" s="45"/>
      <c r="R1204" s="45"/>
      <c r="S1204" s="45"/>
      <c r="T1204" s="81"/>
      <c r="AT1204" s="26" t="s">
        <v>194</v>
      </c>
      <c r="AU1204" s="26" t="s">
        <v>89</v>
      </c>
    </row>
    <row r="1205" spans="2:65" s="12" customFormat="1" ht="13.5">
      <c r="B1205" s="220"/>
      <c r="C1205" s="221"/>
      <c r="D1205" s="217" t="s">
        <v>196</v>
      </c>
      <c r="E1205" s="222" t="s">
        <v>35</v>
      </c>
      <c r="F1205" s="223" t="s">
        <v>362</v>
      </c>
      <c r="G1205" s="221"/>
      <c r="H1205" s="224" t="s">
        <v>35</v>
      </c>
      <c r="I1205" s="225"/>
      <c r="J1205" s="221"/>
      <c r="K1205" s="221"/>
      <c r="L1205" s="226"/>
      <c r="M1205" s="227"/>
      <c r="N1205" s="228"/>
      <c r="O1205" s="228"/>
      <c r="P1205" s="228"/>
      <c r="Q1205" s="228"/>
      <c r="R1205" s="228"/>
      <c r="S1205" s="228"/>
      <c r="T1205" s="229"/>
      <c r="AT1205" s="230" t="s">
        <v>196</v>
      </c>
      <c r="AU1205" s="230" t="s">
        <v>89</v>
      </c>
      <c r="AV1205" s="12" t="s">
        <v>24</v>
      </c>
      <c r="AW1205" s="12" t="s">
        <v>42</v>
      </c>
      <c r="AX1205" s="12" t="s">
        <v>79</v>
      </c>
      <c r="AY1205" s="230" t="s">
        <v>185</v>
      </c>
    </row>
    <row r="1206" spans="2:65" s="12" customFormat="1" ht="13.5">
      <c r="B1206" s="220"/>
      <c r="C1206" s="221"/>
      <c r="D1206" s="217" t="s">
        <v>196</v>
      </c>
      <c r="E1206" s="222" t="s">
        <v>35</v>
      </c>
      <c r="F1206" s="223" t="s">
        <v>1277</v>
      </c>
      <c r="G1206" s="221"/>
      <c r="H1206" s="224" t="s">
        <v>35</v>
      </c>
      <c r="I1206" s="225"/>
      <c r="J1206" s="221"/>
      <c r="K1206" s="221"/>
      <c r="L1206" s="226"/>
      <c r="M1206" s="227"/>
      <c r="N1206" s="228"/>
      <c r="O1206" s="228"/>
      <c r="P1206" s="228"/>
      <c r="Q1206" s="228"/>
      <c r="R1206" s="228"/>
      <c r="S1206" s="228"/>
      <c r="T1206" s="229"/>
      <c r="AT1206" s="230" t="s">
        <v>196</v>
      </c>
      <c r="AU1206" s="230" t="s">
        <v>89</v>
      </c>
      <c r="AV1206" s="12" t="s">
        <v>24</v>
      </c>
      <c r="AW1206" s="12" t="s">
        <v>42</v>
      </c>
      <c r="AX1206" s="12" t="s">
        <v>79</v>
      </c>
      <c r="AY1206" s="230" t="s">
        <v>185</v>
      </c>
    </row>
    <row r="1207" spans="2:65" s="13" customFormat="1" ht="13.5">
      <c r="B1207" s="231"/>
      <c r="C1207" s="232"/>
      <c r="D1207" s="233" t="s">
        <v>196</v>
      </c>
      <c r="E1207" s="234" t="s">
        <v>35</v>
      </c>
      <c r="F1207" s="235" t="s">
        <v>1278</v>
      </c>
      <c r="G1207" s="232"/>
      <c r="H1207" s="236">
        <v>75.489999999999995</v>
      </c>
      <c r="I1207" s="237"/>
      <c r="J1207" s="232"/>
      <c r="K1207" s="232"/>
      <c r="L1207" s="238"/>
      <c r="M1207" s="239"/>
      <c r="N1207" s="240"/>
      <c r="O1207" s="240"/>
      <c r="P1207" s="240"/>
      <c r="Q1207" s="240"/>
      <c r="R1207" s="240"/>
      <c r="S1207" s="240"/>
      <c r="T1207" s="241"/>
      <c r="AT1207" s="242" t="s">
        <v>196</v>
      </c>
      <c r="AU1207" s="242" t="s">
        <v>89</v>
      </c>
      <c r="AV1207" s="13" t="s">
        <v>89</v>
      </c>
      <c r="AW1207" s="13" t="s">
        <v>42</v>
      </c>
      <c r="AX1207" s="13" t="s">
        <v>24</v>
      </c>
      <c r="AY1207" s="242" t="s">
        <v>185</v>
      </c>
    </row>
    <row r="1208" spans="2:65" s="1" customFormat="1" ht="31.5" customHeight="1">
      <c r="B1208" s="44"/>
      <c r="C1208" s="205" t="s">
        <v>1279</v>
      </c>
      <c r="D1208" s="205" t="s">
        <v>187</v>
      </c>
      <c r="E1208" s="206" t="s">
        <v>1280</v>
      </c>
      <c r="F1208" s="207" t="s">
        <v>1281</v>
      </c>
      <c r="G1208" s="208" t="s">
        <v>239</v>
      </c>
      <c r="H1208" s="209">
        <v>747.14</v>
      </c>
      <c r="I1208" s="210"/>
      <c r="J1208" s="211">
        <f>ROUND(I1208*H1208,2)</f>
        <v>0</v>
      </c>
      <c r="K1208" s="207" t="s">
        <v>191</v>
      </c>
      <c r="L1208" s="64"/>
      <c r="M1208" s="212" t="s">
        <v>35</v>
      </c>
      <c r="N1208" s="213" t="s">
        <v>50</v>
      </c>
      <c r="O1208" s="45"/>
      <c r="P1208" s="214">
        <f>O1208*H1208</f>
        <v>0</v>
      </c>
      <c r="Q1208" s="214">
        <v>0</v>
      </c>
      <c r="R1208" s="214">
        <f>Q1208*H1208</f>
        <v>0</v>
      </c>
      <c r="S1208" s="214">
        <v>0</v>
      </c>
      <c r="T1208" s="215">
        <f>S1208*H1208</f>
        <v>0</v>
      </c>
      <c r="AR1208" s="26" t="s">
        <v>307</v>
      </c>
      <c r="AT1208" s="26" t="s">
        <v>187</v>
      </c>
      <c r="AU1208" s="26" t="s">
        <v>89</v>
      </c>
      <c r="AY1208" s="26" t="s">
        <v>185</v>
      </c>
      <c r="BE1208" s="216">
        <f>IF(N1208="základní",J1208,0)</f>
        <v>0</v>
      </c>
      <c r="BF1208" s="216">
        <f>IF(N1208="snížená",J1208,0)</f>
        <v>0</v>
      </c>
      <c r="BG1208" s="216">
        <f>IF(N1208="zákl. přenesená",J1208,0)</f>
        <v>0</v>
      </c>
      <c r="BH1208" s="216">
        <f>IF(N1208="sníž. přenesená",J1208,0)</f>
        <v>0</v>
      </c>
      <c r="BI1208" s="216">
        <f>IF(N1208="nulová",J1208,0)</f>
        <v>0</v>
      </c>
      <c r="BJ1208" s="26" t="s">
        <v>24</v>
      </c>
      <c r="BK1208" s="216">
        <f>ROUND(I1208*H1208,2)</f>
        <v>0</v>
      </c>
      <c r="BL1208" s="26" t="s">
        <v>307</v>
      </c>
      <c r="BM1208" s="26" t="s">
        <v>1282</v>
      </c>
    </row>
    <row r="1209" spans="2:65" s="1" customFormat="1" ht="40.5">
      <c r="B1209" s="44"/>
      <c r="C1209" s="66"/>
      <c r="D1209" s="217" t="s">
        <v>194</v>
      </c>
      <c r="E1209" s="66"/>
      <c r="F1209" s="218" t="s">
        <v>1283</v>
      </c>
      <c r="G1209" s="66"/>
      <c r="H1209" s="66"/>
      <c r="I1209" s="175"/>
      <c r="J1209" s="66"/>
      <c r="K1209" s="66"/>
      <c r="L1209" s="64"/>
      <c r="M1209" s="219"/>
      <c r="N1209" s="45"/>
      <c r="O1209" s="45"/>
      <c r="P1209" s="45"/>
      <c r="Q1209" s="45"/>
      <c r="R1209" s="45"/>
      <c r="S1209" s="45"/>
      <c r="T1209" s="81"/>
      <c r="AT1209" s="26" t="s">
        <v>194</v>
      </c>
      <c r="AU1209" s="26" t="s">
        <v>89</v>
      </c>
    </row>
    <row r="1210" spans="2:65" s="12" customFormat="1" ht="13.5">
      <c r="B1210" s="220"/>
      <c r="C1210" s="221"/>
      <c r="D1210" s="217" t="s">
        <v>196</v>
      </c>
      <c r="E1210" s="222" t="s">
        <v>35</v>
      </c>
      <c r="F1210" s="223" t="s">
        <v>362</v>
      </c>
      <c r="G1210" s="221"/>
      <c r="H1210" s="224" t="s">
        <v>35</v>
      </c>
      <c r="I1210" s="225"/>
      <c r="J1210" s="221"/>
      <c r="K1210" s="221"/>
      <c r="L1210" s="226"/>
      <c r="M1210" s="227"/>
      <c r="N1210" s="228"/>
      <c r="O1210" s="228"/>
      <c r="P1210" s="228"/>
      <c r="Q1210" s="228"/>
      <c r="R1210" s="228"/>
      <c r="S1210" s="228"/>
      <c r="T1210" s="229"/>
      <c r="AT1210" s="230" t="s">
        <v>196</v>
      </c>
      <c r="AU1210" s="230" t="s">
        <v>89</v>
      </c>
      <c r="AV1210" s="12" t="s">
        <v>24</v>
      </c>
      <c r="AW1210" s="12" t="s">
        <v>42</v>
      </c>
      <c r="AX1210" s="12" t="s">
        <v>79</v>
      </c>
      <c r="AY1210" s="230" t="s">
        <v>185</v>
      </c>
    </row>
    <row r="1211" spans="2:65" s="12" customFormat="1" ht="13.5">
      <c r="B1211" s="220"/>
      <c r="C1211" s="221"/>
      <c r="D1211" s="217" t="s">
        <v>196</v>
      </c>
      <c r="E1211" s="222" t="s">
        <v>35</v>
      </c>
      <c r="F1211" s="223" t="s">
        <v>1284</v>
      </c>
      <c r="G1211" s="221"/>
      <c r="H1211" s="224" t="s">
        <v>35</v>
      </c>
      <c r="I1211" s="225"/>
      <c r="J1211" s="221"/>
      <c r="K1211" s="221"/>
      <c r="L1211" s="226"/>
      <c r="M1211" s="227"/>
      <c r="N1211" s="228"/>
      <c r="O1211" s="228"/>
      <c r="P1211" s="228"/>
      <c r="Q1211" s="228"/>
      <c r="R1211" s="228"/>
      <c r="S1211" s="228"/>
      <c r="T1211" s="229"/>
      <c r="AT1211" s="230" t="s">
        <v>196</v>
      </c>
      <c r="AU1211" s="230" t="s">
        <v>89</v>
      </c>
      <c r="AV1211" s="12" t="s">
        <v>24</v>
      </c>
      <c r="AW1211" s="12" t="s">
        <v>42</v>
      </c>
      <c r="AX1211" s="12" t="s">
        <v>79</v>
      </c>
      <c r="AY1211" s="230" t="s">
        <v>185</v>
      </c>
    </row>
    <row r="1212" spans="2:65" s="13" customFormat="1" ht="13.5">
      <c r="B1212" s="231"/>
      <c r="C1212" s="232"/>
      <c r="D1212" s="217" t="s">
        <v>196</v>
      </c>
      <c r="E1212" s="243" t="s">
        <v>35</v>
      </c>
      <c r="F1212" s="244" t="s">
        <v>844</v>
      </c>
      <c r="G1212" s="232"/>
      <c r="H1212" s="245">
        <v>168.67</v>
      </c>
      <c r="I1212" s="237"/>
      <c r="J1212" s="232"/>
      <c r="K1212" s="232"/>
      <c r="L1212" s="238"/>
      <c r="M1212" s="239"/>
      <c r="N1212" s="240"/>
      <c r="O1212" s="240"/>
      <c r="P1212" s="240"/>
      <c r="Q1212" s="240"/>
      <c r="R1212" s="240"/>
      <c r="S1212" s="240"/>
      <c r="T1212" s="241"/>
      <c r="AT1212" s="242" t="s">
        <v>196</v>
      </c>
      <c r="AU1212" s="242" t="s">
        <v>89</v>
      </c>
      <c r="AV1212" s="13" t="s">
        <v>89</v>
      </c>
      <c r="AW1212" s="13" t="s">
        <v>42</v>
      </c>
      <c r="AX1212" s="13" t="s">
        <v>79</v>
      </c>
      <c r="AY1212" s="242" t="s">
        <v>185</v>
      </c>
    </row>
    <row r="1213" spans="2:65" s="13" customFormat="1" ht="13.5">
      <c r="B1213" s="231"/>
      <c r="C1213" s="232"/>
      <c r="D1213" s="217" t="s">
        <v>196</v>
      </c>
      <c r="E1213" s="243" t="s">
        <v>35</v>
      </c>
      <c r="F1213" s="244" t="s">
        <v>845</v>
      </c>
      <c r="G1213" s="232"/>
      <c r="H1213" s="245">
        <v>83.99</v>
      </c>
      <c r="I1213" s="237"/>
      <c r="J1213" s="232"/>
      <c r="K1213" s="232"/>
      <c r="L1213" s="238"/>
      <c r="M1213" s="239"/>
      <c r="N1213" s="240"/>
      <c r="O1213" s="240"/>
      <c r="P1213" s="240"/>
      <c r="Q1213" s="240"/>
      <c r="R1213" s="240"/>
      <c r="S1213" s="240"/>
      <c r="T1213" s="241"/>
      <c r="AT1213" s="242" t="s">
        <v>196</v>
      </c>
      <c r="AU1213" s="242" t="s">
        <v>89</v>
      </c>
      <c r="AV1213" s="13" t="s">
        <v>89</v>
      </c>
      <c r="AW1213" s="13" t="s">
        <v>42</v>
      </c>
      <c r="AX1213" s="13" t="s">
        <v>79</v>
      </c>
      <c r="AY1213" s="242" t="s">
        <v>185</v>
      </c>
    </row>
    <row r="1214" spans="2:65" s="13" customFormat="1" ht="13.5">
      <c r="B1214" s="231"/>
      <c r="C1214" s="232"/>
      <c r="D1214" s="217" t="s">
        <v>196</v>
      </c>
      <c r="E1214" s="243" t="s">
        <v>35</v>
      </c>
      <c r="F1214" s="244" t="s">
        <v>846</v>
      </c>
      <c r="G1214" s="232"/>
      <c r="H1214" s="245">
        <v>34.46</v>
      </c>
      <c r="I1214" s="237"/>
      <c r="J1214" s="232"/>
      <c r="K1214" s="232"/>
      <c r="L1214" s="238"/>
      <c r="M1214" s="239"/>
      <c r="N1214" s="240"/>
      <c r="O1214" s="240"/>
      <c r="P1214" s="240"/>
      <c r="Q1214" s="240"/>
      <c r="R1214" s="240"/>
      <c r="S1214" s="240"/>
      <c r="T1214" s="241"/>
      <c r="AT1214" s="242" t="s">
        <v>196</v>
      </c>
      <c r="AU1214" s="242" t="s">
        <v>89</v>
      </c>
      <c r="AV1214" s="13" t="s">
        <v>89</v>
      </c>
      <c r="AW1214" s="13" t="s">
        <v>42</v>
      </c>
      <c r="AX1214" s="13" t="s">
        <v>79</v>
      </c>
      <c r="AY1214" s="242" t="s">
        <v>185</v>
      </c>
    </row>
    <row r="1215" spans="2:65" s="13" customFormat="1" ht="13.5">
      <c r="B1215" s="231"/>
      <c r="C1215" s="232"/>
      <c r="D1215" s="217" t="s">
        <v>196</v>
      </c>
      <c r="E1215" s="243" t="s">
        <v>35</v>
      </c>
      <c r="F1215" s="244" t="s">
        <v>847</v>
      </c>
      <c r="G1215" s="232"/>
      <c r="H1215" s="245">
        <v>78.88</v>
      </c>
      <c r="I1215" s="237"/>
      <c r="J1215" s="232"/>
      <c r="K1215" s="232"/>
      <c r="L1215" s="238"/>
      <c r="M1215" s="239"/>
      <c r="N1215" s="240"/>
      <c r="O1215" s="240"/>
      <c r="P1215" s="240"/>
      <c r="Q1215" s="240"/>
      <c r="R1215" s="240"/>
      <c r="S1215" s="240"/>
      <c r="T1215" s="241"/>
      <c r="AT1215" s="242" t="s">
        <v>196</v>
      </c>
      <c r="AU1215" s="242" t="s">
        <v>89</v>
      </c>
      <c r="AV1215" s="13" t="s">
        <v>89</v>
      </c>
      <c r="AW1215" s="13" t="s">
        <v>42</v>
      </c>
      <c r="AX1215" s="13" t="s">
        <v>79</v>
      </c>
      <c r="AY1215" s="242" t="s">
        <v>185</v>
      </c>
    </row>
    <row r="1216" spans="2:65" s="12" customFormat="1" ht="13.5">
      <c r="B1216" s="220"/>
      <c r="C1216" s="221"/>
      <c r="D1216" s="217" t="s">
        <v>196</v>
      </c>
      <c r="E1216" s="222" t="s">
        <v>35</v>
      </c>
      <c r="F1216" s="223" t="s">
        <v>285</v>
      </c>
      <c r="G1216" s="221"/>
      <c r="H1216" s="224" t="s">
        <v>35</v>
      </c>
      <c r="I1216" s="225"/>
      <c r="J1216" s="221"/>
      <c r="K1216" s="221"/>
      <c r="L1216" s="226"/>
      <c r="M1216" s="227"/>
      <c r="N1216" s="228"/>
      <c r="O1216" s="228"/>
      <c r="P1216" s="228"/>
      <c r="Q1216" s="228"/>
      <c r="R1216" s="228"/>
      <c r="S1216" s="228"/>
      <c r="T1216" s="229"/>
      <c r="AT1216" s="230" t="s">
        <v>196</v>
      </c>
      <c r="AU1216" s="230" t="s">
        <v>89</v>
      </c>
      <c r="AV1216" s="12" t="s">
        <v>24</v>
      </c>
      <c r="AW1216" s="12" t="s">
        <v>42</v>
      </c>
      <c r="AX1216" s="12" t="s">
        <v>79</v>
      </c>
      <c r="AY1216" s="230" t="s">
        <v>185</v>
      </c>
    </row>
    <row r="1217" spans="2:65" s="12" customFormat="1" ht="13.5">
      <c r="B1217" s="220"/>
      <c r="C1217" s="221"/>
      <c r="D1217" s="217" t="s">
        <v>196</v>
      </c>
      <c r="E1217" s="222" t="s">
        <v>35</v>
      </c>
      <c r="F1217" s="223" t="s">
        <v>1285</v>
      </c>
      <c r="G1217" s="221"/>
      <c r="H1217" s="224" t="s">
        <v>35</v>
      </c>
      <c r="I1217" s="225"/>
      <c r="J1217" s="221"/>
      <c r="K1217" s="221"/>
      <c r="L1217" s="226"/>
      <c r="M1217" s="227"/>
      <c r="N1217" s="228"/>
      <c r="O1217" s="228"/>
      <c r="P1217" s="228"/>
      <c r="Q1217" s="228"/>
      <c r="R1217" s="228"/>
      <c r="S1217" s="228"/>
      <c r="T1217" s="229"/>
      <c r="AT1217" s="230" t="s">
        <v>196</v>
      </c>
      <c r="AU1217" s="230" t="s">
        <v>89</v>
      </c>
      <c r="AV1217" s="12" t="s">
        <v>24</v>
      </c>
      <c r="AW1217" s="12" t="s">
        <v>42</v>
      </c>
      <c r="AX1217" s="12" t="s">
        <v>79</v>
      </c>
      <c r="AY1217" s="230" t="s">
        <v>185</v>
      </c>
    </row>
    <row r="1218" spans="2:65" s="13" customFormat="1" ht="13.5">
      <c r="B1218" s="231"/>
      <c r="C1218" s="232"/>
      <c r="D1218" s="217" t="s">
        <v>196</v>
      </c>
      <c r="E1218" s="243" t="s">
        <v>35</v>
      </c>
      <c r="F1218" s="244" t="s">
        <v>1286</v>
      </c>
      <c r="G1218" s="232"/>
      <c r="H1218" s="245">
        <v>363.82</v>
      </c>
      <c r="I1218" s="237"/>
      <c r="J1218" s="232"/>
      <c r="K1218" s="232"/>
      <c r="L1218" s="238"/>
      <c r="M1218" s="239"/>
      <c r="N1218" s="240"/>
      <c r="O1218" s="240"/>
      <c r="P1218" s="240"/>
      <c r="Q1218" s="240"/>
      <c r="R1218" s="240"/>
      <c r="S1218" s="240"/>
      <c r="T1218" s="241"/>
      <c r="AT1218" s="242" t="s">
        <v>196</v>
      </c>
      <c r="AU1218" s="242" t="s">
        <v>89</v>
      </c>
      <c r="AV1218" s="13" t="s">
        <v>89</v>
      </c>
      <c r="AW1218" s="13" t="s">
        <v>42</v>
      </c>
      <c r="AX1218" s="13" t="s">
        <v>79</v>
      </c>
      <c r="AY1218" s="242" t="s">
        <v>185</v>
      </c>
    </row>
    <row r="1219" spans="2:65" s="12" customFormat="1" ht="13.5">
      <c r="B1219" s="220"/>
      <c r="C1219" s="221"/>
      <c r="D1219" s="217" t="s">
        <v>196</v>
      </c>
      <c r="E1219" s="222" t="s">
        <v>35</v>
      </c>
      <c r="F1219" s="223" t="s">
        <v>1184</v>
      </c>
      <c r="G1219" s="221"/>
      <c r="H1219" s="224" t="s">
        <v>35</v>
      </c>
      <c r="I1219" s="225"/>
      <c r="J1219" s="221"/>
      <c r="K1219" s="221"/>
      <c r="L1219" s="226"/>
      <c r="M1219" s="227"/>
      <c r="N1219" s="228"/>
      <c r="O1219" s="228"/>
      <c r="P1219" s="228"/>
      <c r="Q1219" s="228"/>
      <c r="R1219" s="228"/>
      <c r="S1219" s="228"/>
      <c r="T1219" s="229"/>
      <c r="AT1219" s="230" t="s">
        <v>196</v>
      </c>
      <c r="AU1219" s="230" t="s">
        <v>89</v>
      </c>
      <c r="AV1219" s="12" t="s">
        <v>24</v>
      </c>
      <c r="AW1219" s="12" t="s">
        <v>42</v>
      </c>
      <c r="AX1219" s="12" t="s">
        <v>79</v>
      </c>
      <c r="AY1219" s="230" t="s">
        <v>185</v>
      </c>
    </row>
    <row r="1220" spans="2:65" s="13" customFormat="1" ht="13.5">
      <c r="B1220" s="231"/>
      <c r="C1220" s="232"/>
      <c r="D1220" s="217" t="s">
        <v>196</v>
      </c>
      <c r="E1220" s="243" t="s">
        <v>35</v>
      </c>
      <c r="F1220" s="244" t="s">
        <v>1287</v>
      </c>
      <c r="G1220" s="232"/>
      <c r="H1220" s="245">
        <v>17.32</v>
      </c>
      <c r="I1220" s="237"/>
      <c r="J1220" s="232"/>
      <c r="K1220" s="232"/>
      <c r="L1220" s="238"/>
      <c r="M1220" s="239"/>
      <c r="N1220" s="240"/>
      <c r="O1220" s="240"/>
      <c r="P1220" s="240"/>
      <c r="Q1220" s="240"/>
      <c r="R1220" s="240"/>
      <c r="S1220" s="240"/>
      <c r="T1220" s="241"/>
      <c r="AT1220" s="242" t="s">
        <v>196</v>
      </c>
      <c r="AU1220" s="242" t="s">
        <v>89</v>
      </c>
      <c r="AV1220" s="13" t="s">
        <v>89</v>
      </c>
      <c r="AW1220" s="13" t="s">
        <v>42</v>
      </c>
      <c r="AX1220" s="13" t="s">
        <v>79</v>
      </c>
      <c r="AY1220" s="242" t="s">
        <v>185</v>
      </c>
    </row>
    <row r="1221" spans="2:65" s="14" customFormat="1" ht="13.5">
      <c r="B1221" s="246"/>
      <c r="C1221" s="247"/>
      <c r="D1221" s="233" t="s">
        <v>196</v>
      </c>
      <c r="E1221" s="248" t="s">
        <v>35</v>
      </c>
      <c r="F1221" s="249" t="s">
        <v>208</v>
      </c>
      <c r="G1221" s="247"/>
      <c r="H1221" s="250">
        <v>747.14</v>
      </c>
      <c r="I1221" s="251"/>
      <c r="J1221" s="247"/>
      <c r="K1221" s="247"/>
      <c r="L1221" s="252"/>
      <c r="M1221" s="253"/>
      <c r="N1221" s="254"/>
      <c r="O1221" s="254"/>
      <c r="P1221" s="254"/>
      <c r="Q1221" s="254"/>
      <c r="R1221" s="254"/>
      <c r="S1221" s="254"/>
      <c r="T1221" s="255"/>
      <c r="AT1221" s="256" t="s">
        <v>196</v>
      </c>
      <c r="AU1221" s="256" t="s">
        <v>89</v>
      </c>
      <c r="AV1221" s="14" t="s">
        <v>192</v>
      </c>
      <c r="AW1221" s="14" t="s">
        <v>42</v>
      </c>
      <c r="AX1221" s="14" t="s">
        <v>24</v>
      </c>
      <c r="AY1221" s="256" t="s">
        <v>185</v>
      </c>
    </row>
    <row r="1222" spans="2:65" s="1" customFormat="1" ht="31.5" customHeight="1">
      <c r="B1222" s="44"/>
      <c r="C1222" s="257" t="s">
        <v>1288</v>
      </c>
      <c r="D1222" s="257" t="s">
        <v>246</v>
      </c>
      <c r="E1222" s="258" t="s">
        <v>1289</v>
      </c>
      <c r="F1222" s="259" t="s">
        <v>1290</v>
      </c>
      <c r="G1222" s="260" t="s">
        <v>239</v>
      </c>
      <c r="H1222" s="261">
        <v>373.32</v>
      </c>
      <c r="I1222" s="262"/>
      <c r="J1222" s="263">
        <f>ROUND(I1222*H1222,2)</f>
        <v>0</v>
      </c>
      <c r="K1222" s="259" t="s">
        <v>191</v>
      </c>
      <c r="L1222" s="264"/>
      <c r="M1222" s="265" t="s">
        <v>35</v>
      </c>
      <c r="N1222" s="266" t="s">
        <v>50</v>
      </c>
      <c r="O1222" s="45"/>
      <c r="P1222" s="214">
        <f>O1222*H1222</f>
        <v>0</v>
      </c>
      <c r="Q1222" s="214">
        <v>3.5000000000000001E-3</v>
      </c>
      <c r="R1222" s="214">
        <f>Q1222*H1222</f>
        <v>1.3066199999999999</v>
      </c>
      <c r="S1222" s="214">
        <v>0</v>
      </c>
      <c r="T1222" s="215">
        <f>S1222*H1222</f>
        <v>0</v>
      </c>
      <c r="AR1222" s="26" t="s">
        <v>449</v>
      </c>
      <c r="AT1222" s="26" t="s">
        <v>246</v>
      </c>
      <c r="AU1222" s="26" t="s">
        <v>89</v>
      </c>
      <c r="AY1222" s="26" t="s">
        <v>185</v>
      </c>
      <c r="BE1222" s="216">
        <f>IF(N1222="základní",J1222,0)</f>
        <v>0</v>
      </c>
      <c r="BF1222" s="216">
        <f>IF(N1222="snížená",J1222,0)</f>
        <v>0</v>
      </c>
      <c r="BG1222" s="216">
        <f>IF(N1222="zákl. přenesená",J1222,0)</f>
        <v>0</v>
      </c>
      <c r="BH1222" s="216">
        <f>IF(N1222="sníž. přenesená",J1222,0)</f>
        <v>0</v>
      </c>
      <c r="BI1222" s="216">
        <f>IF(N1222="nulová",J1222,0)</f>
        <v>0</v>
      </c>
      <c r="BJ1222" s="26" t="s">
        <v>24</v>
      </c>
      <c r="BK1222" s="216">
        <f>ROUND(I1222*H1222,2)</f>
        <v>0</v>
      </c>
      <c r="BL1222" s="26" t="s">
        <v>307</v>
      </c>
      <c r="BM1222" s="26" t="s">
        <v>1291</v>
      </c>
    </row>
    <row r="1223" spans="2:65" s="1" customFormat="1" ht="27">
      <c r="B1223" s="44"/>
      <c r="C1223" s="66"/>
      <c r="D1223" s="217" t="s">
        <v>250</v>
      </c>
      <c r="E1223" s="66"/>
      <c r="F1223" s="218" t="s">
        <v>1292</v>
      </c>
      <c r="G1223" s="66"/>
      <c r="H1223" s="66"/>
      <c r="I1223" s="175"/>
      <c r="J1223" s="66"/>
      <c r="K1223" s="66"/>
      <c r="L1223" s="64"/>
      <c r="M1223" s="219"/>
      <c r="N1223" s="45"/>
      <c r="O1223" s="45"/>
      <c r="P1223" s="45"/>
      <c r="Q1223" s="45"/>
      <c r="R1223" s="45"/>
      <c r="S1223" s="45"/>
      <c r="T1223" s="81"/>
      <c r="AT1223" s="26" t="s">
        <v>250</v>
      </c>
      <c r="AU1223" s="26" t="s">
        <v>89</v>
      </c>
    </row>
    <row r="1224" spans="2:65" s="13" customFormat="1" ht="13.5">
      <c r="B1224" s="231"/>
      <c r="C1224" s="232"/>
      <c r="D1224" s="233" t="s">
        <v>196</v>
      </c>
      <c r="E1224" s="232"/>
      <c r="F1224" s="235" t="s">
        <v>1293</v>
      </c>
      <c r="G1224" s="232"/>
      <c r="H1224" s="236">
        <v>373.32</v>
      </c>
      <c r="I1224" s="237"/>
      <c r="J1224" s="232"/>
      <c r="K1224" s="232"/>
      <c r="L1224" s="238"/>
      <c r="M1224" s="239"/>
      <c r="N1224" s="240"/>
      <c r="O1224" s="240"/>
      <c r="P1224" s="240"/>
      <c r="Q1224" s="240"/>
      <c r="R1224" s="240"/>
      <c r="S1224" s="240"/>
      <c r="T1224" s="241"/>
      <c r="AT1224" s="242" t="s">
        <v>196</v>
      </c>
      <c r="AU1224" s="242" t="s">
        <v>89</v>
      </c>
      <c r="AV1224" s="13" t="s">
        <v>89</v>
      </c>
      <c r="AW1224" s="13" t="s">
        <v>6</v>
      </c>
      <c r="AX1224" s="13" t="s">
        <v>24</v>
      </c>
      <c r="AY1224" s="242" t="s">
        <v>185</v>
      </c>
    </row>
    <row r="1225" spans="2:65" s="1" customFormat="1" ht="22.5" customHeight="1">
      <c r="B1225" s="44"/>
      <c r="C1225" s="257" t="s">
        <v>1294</v>
      </c>
      <c r="D1225" s="257" t="s">
        <v>246</v>
      </c>
      <c r="E1225" s="258" t="s">
        <v>1295</v>
      </c>
      <c r="F1225" s="259" t="s">
        <v>1296</v>
      </c>
      <c r="G1225" s="260" t="s">
        <v>239</v>
      </c>
      <c r="H1225" s="261">
        <v>388.76299999999998</v>
      </c>
      <c r="I1225" s="262"/>
      <c r="J1225" s="263">
        <f>ROUND(I1225*H1225,2)</f>
        <v>0</v>
      </c>
      <c r="K1225" s="259" t="s">
        <v>191</v>
      </c>
      <c r="L1225" s="264"/>
      <c r="M1225" s="265" t="s">
        <v>35</v>
      </c>
      <c r="N1225" s="266" t="s">
        <v>50</v>
      </c>
      <c r="O1225" s="45"/>
      <c r="P1225" s="214">
        <f>O1225*H1225</f>
        <v>0</v>
      </c>
      <c r="Q1225" s="214">
        <v>4.6000000000000001E-4</v>
      </c>
      <c r="R1225" s="214">
        <f>Q1225*H1225</f>
        <v>0.17883098</v>
      </c>
      <c r="S1225" s="214">
        <v>0</v>
      </c>
      <c r="T1225" s="215">
        <f>S1225*H1225</f>
        <v>0</v>
      </c>
      <c r="AR1225" s="26" t="s">
        <v>449</v>
      </c>
      <c r="AT1225" s="26" t="s">
        <v>246</v>
      </c>
      <c r="AU1225" s="26" t="s">
        <v>89</v>
      </c>
      <c r="AY1225" s="26" t="s">
        <v>185</v>
      </c>
      <c r="BE1225" s="216">
        <f>IF(N1225="základní",J1225,0)</f>
        <v>0</v>
      </c>
      <c r="BF1225" s="216">
        <f>IF(N1225="snížená",J1225,0)</f>
        <v>0</v>
      </c>
      <c r="BG1225" s="216">
        <f>IF(N1225="zákl. přenesená",J1225,0)</f>
        <v>0</v>
      </c>
      <c r="BH1225" s="216">
        <f>IF(N1225="sníž. přenesená",J1225,0)</f>
        <v>0</v>
      </c>
      <c r="BI1225" s="216">
        <f>IF(N1225="nulová",J1225,0)</f>
        <v>0</v>
      </c>
      <c r="BJ1225" s="26" t="s">
        <v>24</v>
      </c>
      <c r="BK1225" s="216">
        <f>ROUND(I1225*H1225,2)</f>
        <v>0</v>
      </c>
      <c r="BL1225" s="26" t="s">
        <v>307</v>
      </c>
      <c r="BM1225" s="26" t="s">
        <v>1297</v>
      </c>
    </row>
    <row r="1226" spans="2:65" s="12" customFormat="1" ht="13.5">
      <c r="B1226" s="220"/>
      <c r="C1226" s="221"/>
      <c r="D1226" s="217" t="s">
        <v>196</v>
      </c>
      <c r="E1226" s="222" t="s">
        <v>35</v>
      </c>
      <c r="F1226" s="223" t="s">
        <v>285</v>
      </c>
      <c r="G1226" s="221"/>
      <c r="H1226" s="224" t="s">
        <v>35</v>
      </c>
      <c r="I1226" s="225"/>
      <c r="J1226" s="221"/>
      <c r="K1226" s="221"/>
      <c r="L1226" s="226"/>
      <c r="M1226" s="227"/>
      <c r="N1226" s="228"/>
      <c r="O1226" s="228"/>
      <c r="P1226" s="228"/>
      <c r="Q1226" s="228"/>
      <c r="R1226" s="228"/>
      <c r="S1226" s="228"/>
      <c r="T1226" s="229"/>
      <c r="AT1226" s="230" t="s">
        <v>196</v>
      </c>
      <c r="AU1226" s="230" t="s">
        <v>89</v>
      </c>
      <c r="AV1226" s="12" t="s">
        <v>24</v>
      </c>
      <c r="AW1226" s="12" t="s">
        <v>42</v>
      </c>
      <c r="AX1226" s="12" t="s">
        <v>79</v>
      </c>
      <c r="AY1226" s="230" t="s">
        <v>185</v>
      </c>
    </row>
    <row r="1227" spans="2:65" s="12" customFormat="1" ht="13.5">
      <c r="B1227" s="220"/>
      <c r="C1227" s="221"/>
      <c r="D1227" s="217" t="s">
        <v>196</v>
      </c>
      <c r="E1227" s="222" t="s">
        <v>35</v>
      </c>
      <c r="F1227" s="223" t="s">
        <v>1285</v>
      </c>
      <c r="G1227" s="221"/>
      <c r="H1227" s="224" t="s">
        <v>35</v>
      </c>
      <c r="I1227" s="225"/>
      <c r="J1227" s="221"/>
      <c r="K1227" s="221"/>
      <c r="L1227" s="226"/>
      <c r="M1227" s="227"/>
      <c r="N1227" s="228"/>
      <c r="O1227" s="228"/>
      <c r="P1227" s="228"/>
      <c r="Q1227" s="228"/>
      <c r="R1227" s="228"/>
      <c r="S1227" s="228"/>
      <c r="T1227" s="229"/>
      <c r="AT1227" s="230" t="s">
        <v>196</v>
      </c>
      <c r="AU1227" s="230" t="s">
        <v>89</v>
      </c>
      <c r="AV1227" s="12" t="s">
        <v>24</v>
      </c>
      <c r="AW1227" s="12" t="s">
        <v>42</v>
      </c>
      <c r="AX1227" s="12" t="s">
        <v>79</v>
      </c>
      <c r="AY1227" s="230" t="s">
        <v>185</v>
      </c>
    </row>
    <row r="1228" spans="2:65" s="13" customFormat="1" ht="13.5">
      <c r="B1228" s="231"/>
      <c r="C1228" s="232"/>
      <c r="D1228" s="217" t="s">
        <v>196</v>
      </c>
      <c r="E1228" s="243" t="s">
        <v>35</v>
      </c>
      <c r="F1228" s="244" t="s">
        <v>1286</v>
      </c>
      <c r="G1228" s="232"/>
      <c r="H1228" s="245">
        <v>363.82</v>
      </c>
      <c r="I1228" s="237"/>
      <c r="J1228" s="232"/>
      <c r="K1228" s="232"/>
      <c r="L1228" s="238"/>
      <c r="M1228" s="239"/>
      <c r="N1228" s="240"/>
      <c r="O1228" s="240"/>
      <c r="P1228" s="240"/>
      <c r="Q1228" s="240"/>
      <c r="R1228" s="240"/>
      <c r="S1228" s="240"/>
      <c r="T1228" s="241"/>
      <c r="AT1228" s="242" t="s">
        <v>196</v>
      </c>
      <c r="AU1228" s="242" t="s">
        <v>89</v>
      </c>
      <c r="AV1228" s="13" t="s">
        <v>89</v>
      </c>
      <c r="AW1228" s="13" t="s">
        <v>42</v>
      </c>
      <c r="AX1228" s="13" t="s">
        <v>79</v>
      </c>
      <c r="AY1228" s="242" t="s">
        <v>185</v>
      </c>
    </row>
    <row r="1229" spans="2:65" s="12" customFormat="1" ht="13.5">
      <c r="B1229" s="220"/>
      <c r="C1229" s="221"/>
      <c r="D1229" s="217" t="s">
        <v>196</v>
      </c>
      <c r="E1229" s="222" t="s">
        <v>35</v>
      </c>
      <c r="F1229" s="223" t="s">
        <v>1184</v>
      </c>
      <c r="G1229" s="221"/>
      <c r="H1229" s="224" t="s">
        <v>35</v>
      </c>
      <c r="I1229" s="225"/>
      <c r="J1229" s="221"/>
      <c r="K1229" s="221"/>
      <c r="L1229" s="226"/>
      <c r="M1229" s="227"/>
      <c r="N1229" s="228"/>
      <c r="O1229" s="228"/>
      <c r="P1229" s="228"/>
      <c r="Q1229" s="228"/>
      <c r="R1229" s="228"/>
      <c r="S1229" s="228"/>
      <c r="T1229" s="229"/>
      <c r="AT1229" s="230" t="s">
        <v>196</v>
      </c>
      <c r="AU1229" s="230" t="s">
        <v>89</v>
      </c>
      <c r="AV1229" s="12" t="s">
        <v>24</v>
      </c>
      <c r="AW1229" s="12" t="s">
        <v>42</v>
      </c>
      <c r="AX1229" s="12" t="s">
        <v>79</v>
      </c>
      <c r="AY1229" s="230" t="s">
        <v>185</v>
      </c>
    </row>
    <row r="1230" spans="2:65" s="13" customFormat="1" ht="13.5">
      <c r="B1230" s="231"/>
      <c r="C1230" s="232"/>
      <c r="D1230" s="217" t="s">
        <v>196</v>
      </c>
      <c r="E1230" s="243" t="s">
        <v>35</v>
      </c>
      <c r="F1230" s="244" t="s">
        <v>1185</v>
      </c>
      <c r="G1230" s="232"/>
      <c r="H1230" s="245">
        <v>17.32</v>
      </c>
      <c r="I1230" s="237"/>
      <c r="J1230" s="232"/>
      <c r="K1230" s="232"/>
      <c r="L1230" s="238"/>
      <c r="M1230" s="239"/>
      <c r="N1230" s="240"/>
      <c r="O1230" s="240"/>
      <c r="P1230" s="240"/>
      <c r="Q1230" s="240"/>
      <c r="R1230" s="240"/>
      <c r="S1230" s="240"/>
      <c r="T1230" s="241"/>
      <c r="AT1230" s="242" t="s">
        <v>196</v>
      </c>
      <c r="AU1230" s="242" t="s">
        <v>89</v>
      </c>
      <c r="AV1230" s="13" t="s">
        <v>89</v>
      </c>
      <c r="AW1230" s="13" t="s">
        <v>42</v>
      </c>
      <c r="AX1230" s="13" t="s">
        <v>79</v>
      </c>
      <c r="AY1230" s="242" t="s">
        <v>185</v>
      </c>
    </row>
    <row r="1231" spans="2:65" s="14" customFormat="1" ht="13.5">
      <c r="B1231" s="246"/>
      <c r="C1231" s="247"/>
      <c r="D1231" s="217" t="s">
        <v>196</v>
      </c>
      <c r="E1231" s="267" t="s">
        <v>35</v>
      </c>
      <c r="F1231" s="268" t="s">
        <v>208</v>
      </c>
      <c r="G1231" s="247"/>
      <c r="H1231" s="269">
        <v>381.14</v>
      </c>
      <c r="I1231" s="251"/>
      <c r="J1231" s="247"/>
      <c r="K1231" s="247"/>
      <c r="L1231" s="252"/>
      <c r="M1231" s="253"/>
      <c r="N1231" s="254"/>
      <c r="O1231" s="254"/>
      <c r="P1231" s="254"/>
      <c r="Q1231" s="254"/>
      <c r="R1231" s="254"/>
      <c r="S1231" s="254"/>
      <c r="T1231" s="255"/>
      <c r="AT1231" s="256" t="s">
        <v>196</v>
      </c>
      <c r="AU1231" s="256" t="s">
        <v>89</v>
      </c>
      <c r="AV1231" s="14" t="s">
        <v>192</v>
      </c>
      <c r="AW1231" s="14" t="s">
        <v>42</v>
      </c>
      <c r="AX1231" s="14" t="s">
        <v>24</v>
      </c>
      <c r="AY1231" s="256" t="s">
        <v>185</v>
      </c>
    </row>
    <row r="1232" spans="2:65" s="13" customFormat="1" ht="13.5">
      <c r="B1232" s="231"/>
      <c r="C1232" s="232"/>
      <c r="D1232" s="233" t="s">
        <v>196</v>
      </c>
      <c r="E1232" s="232"/>
      <c r="F1232" s="235" t="s">
        <v>1298</v>
      </c>
      <c r="G1232" s="232"/>
      <c r="H1232" s="236">
        <v>388.76299999999998</v>
      </c>
      <c r="I1232" s="237"/>
      <c r="J1232" s="232"/>
      <c r="K1232" s="232"/>
      <c r="L1232" s="238"/>
      <c r="M1232" s="239"/>
      <c r="N1232" s="240"/>
      <c r="O1232" s="240"/>
      <c r="P1232" s="240"/>
      <c r="Q1232" s="240"/>
      <c r="R1232" s="240"/>
      <c r="S1232" s="240"/>
      <c r="T1232" s="241"/>
      <c r="AT1232" s="242" t="s">
        <v>196</v>
      </c>
      <c r="AU1232" s="242" t="s">
        <v>89</v>
      </c>
      <c r="AV1232" s="13" t="s">
        <v>89</v>
      </c>
      <c r="AW1232" s="13" t="s">
        <v>6</v>
      </c>
      <c r="AX1232" s="13" t="s">
        <v>24</v>
      </c>
      <c r="AY1232" s="242" t="s">
        <v>185</v>
      </c>
    </row>
    <row r="1233" spans="2:65" s="1" customFormat="1" ht="31.5" customHeight="1">
      <c r="B1233" s="44"/>
      <c r="C1233" s="205" t="s">
        <v>1299</v>
      </c>
      <c r="D1233" s="205" t="s">
        <v>187</v>
      </c>
      <c r="E1233" s="206" t="s">
        <v>1300</v>
      </c>
      <c r="F1233" s="207" t="s">
        <v>1301</v>
      </c>
      <c r="G1233" s="208" t="s">
        <v>239</v>
      </c>
      <c r="H1233" s="209">
        <v>111.917</v>
      </c>
      <c r="I1233" s="210"/>
      <c r="J1233" s="211">
        <f>ROUND(I1233*H1233,2)</f>
        <v>0</v>
      </c>
      <c r="K1233" s="207" t="s">
        <v>191</v>
      </c>
      <c r="L1233" s="64"/>
      <c r="M1233" s="212" t="s">
        <v>35</v>
      </c>
      <c r="N1233" s="213" t="s">
        <v>50</v>
      </c>
      <c r="O1233" s="45"/>
      <c r="P1233" s="214">
        <f>O1233*H1233</f>
        <v>0</v>
      </c>
      <c r="Q1233" s="214">
        <v>0</v>
      </c>
      <c r="R1233" s="214">
        <f>Q1233*H1233</f>
        <v>0</v>
      </c>
      <c r="S1233" s="214">
        <v>6.0000000000000001E-3</v>
      </c>
      <c r="T1233" s="215">
        <f>S1233*H1233</f>
        <v>0.67150200000000004</v>
      </c>
      <c r="AR1233" s="26" t="s">
        <v>307</v>
      </c>
      <c r="AT1233" s="26" t="s">
        <v>187</v>
      </c>
      <c r="AU1233" s="26" t="s">
        <v>89</v>
      </c>
      <c r="AY1233" s="26" t="s">
        <v>185</v>
      </c>
      <c r="BE1233" s="216">
        <f>IF(N1233="základní",J1233,0)</f>
        <v>0</v>
      </c>
      <c r="BF1233" s="216">
        <f>IF(N1233="snížená",J1233,0)</f>
        <v>0</v>
      </c>
      <c r="BG1233" s="216">
        <f>IF(N1233="zákl. přenesená",J1233,0)</f>
        <v>0</v>
      </c>
      <c r="BH1233" s="216">
        <f>IF(N1233="sníž. přenesená",J1233,0)</f>
        <v>0</v>
      </c>
      <c r="BI1233" s="216">
        <f>IF(N1233="nulová",J1233,0)</f>
        <v>0</v>
      </c>
      <c r="BJ1233" s="26" t="s">
        <v>24</v>
      </c>
      <c r="BK1233" s="216">
        <f>ROUND(I1233*H1233,2)</f>
        <v>0</v>
      </c>
      <c r="BL1233" s="26" t="s">
        <v>307</v>
      </c>
      <c r="BM1233" s="26" t="s">
        <v>1302</v>
      </c>
    </row>
    <row r="1234" spans="2:65" s="1" customFormat="1" ht="67.5">
      <c r="B1234" s="44"/>
      <c r="C1234" s="66"/>
      <c r="D1234" s="217" t="s">
        <v>194</v>
      </c>
      <c r="E1234" s="66"/>
      <c r="F1234" s="218" t="s">
        <v>1276</v>
      </c>
      <c r="G1234" s="66"/>
      <c r="H1234" s="66"/>
      <c r="I1234" s="175"/>
      <c r="J1234" s="66"/>
      <c r="K1234" s="66"/>
      <c r="L1234" s="64"/>
      <c r="M1234" s="219"/>
      <c r="N1234" s="45"/>
      <c r="O1234" s="45"/>
      <c r="P1234" s="45"/>
      <c r="Q1234" s="45"/>
      <c r="R1234" s="45"/>
      <c r="S1234" s="45"/>
      <c r="T1234" s="81"/>
      <c r="AT1234" s="26" t="s">
        <v>194</v>
      </c>
      <c r="AU1234" s="26" t="s">
        <v>89</v>
      </c>
    </row>
    <row r="1235" spans="2:65" s="12" customFormat="1" ht="13.5">
      <c r="B1235" s="220"/>
      <c r="C1235" s="221"/>
      <c r="D1235" s="217" t="s">
        <v>196</v>
      </c>
      <c r="E1235" s="222" t="s">
        <v>35</v>
      </c>
      <c r="F1235" s="223" t="s">
        <v>362</v>
      </c>
      <c r="G1235" s="221"/>
      <c r="H1235" s="224" t="s">
        <v>35</v>
      </c>
      <c r="I1235" s="225"/>
      <c r="J1235" s="221"/>
      <c r="K1235" s="221"/>
      <c r="L1235" s="226"/>
      <c r="M1235" s="227"/>
      <c r="N1235" s="228"/>
      <c r="O1235" s="228"/>
      <c r="P1235" s="228"/>
      <c r="Q1235" s="228"/>
      <c r="R1235" s="228"/>
      <c r="S1235" s="228"/>
      <c r="T1235" s="229"/>
      <c r="AT1235" s="230" t="s">
        <v>196</v>
      </c>
      <c r="AU1235" s="230" t="s">
        <v>89</v>
      </c>
      <c r="AV1235" s="12" t="s">
        <v>24</v>
      </c>
      <c r="AW1235" s="12" t="s">
        <v>42</v>
      </c>
      <c r="AX1235" s="12" t="s">
        <v>79</v>
      </c>
      <c r="AY1235" s="230" t="s">
        <v>185</v>
      </c>
    </row>
    <row r="1236" spans="2:65" s="12" customFormat="1" ht="13.5">
      <c r="B1236" s="220"/>
      <c r="C1236" s="221"/>
      <c r="D1236" s="217" t="s">
        <v>196</v>
      </c>
      <c r="E1236" s="222" t="s">
        <v>35</v>
      </c>
      <c r="F1236" s="223" t="s">
        <v>1277</v>
      </c>
      <c r="G1236" s="221"/>
      <c r="H1236" s="224" t="s">
        <v>35</v>
      </c>
      <c r="I1236" s="225"/>
      <c r="J1236" s="221"/>
      <c r="K1236" s="221"/>
      <c r="L1236" s="226"/>
      <c r="M1236" s="227"/>
      <c r="N1236" s="228"/>
      <c r="O1236" s="228"/>
      <c r="P1236" s="228"/>
      <c r="Q1236" s="228"/>
      <c r="R1236" s="228"/>
      <c r="S1236" s="228"/>
      <c r="T1236" s="229"/>
      <c r="AT1236" s="230" t="s">
        <v>196</v>
      </c>
      <c r="AU1236" s="230" t="s">
        <v>89</v>
      </c>
      <c r="AV1236" s="12" t="s">
        <v>24</v>
      </c>
      <c r="AW1236" s="12" t="s">
        <v>42</v>
      </c>
      <c r="AX1236" s="12" t="s">
        <v>79</v>
      </c>
      <c r="AY1236" s="230" t="s">
        <v>185</v>
      </c>
    </row>
    <row r="1237" spans="2:65" s="13" customFormat="1" ht="13.5">
      <c r="B1237" s="231"/>
      <c r="C1237" s="232"/>
      <c r="D1237" s="217" t="s">
        <v>196</v>
      </c>
      <c r="E1237" s="243" t="s">
        <v>35</v>
      </c>
      <c r="F1237" s="244" t="s">
        <v>1303</v>
      </c>
      <c r="G1237" s="232"/>
      <c r="H1237" s="245">
        <v>116.35</v>
      </c>
      <c r="I1237" s="237"/>
      <c r="J1237" s="232"/>
      <c r="K1237" s="232"/>
      <c r="L1237" s="238"/>
      <c r="M1237" s="239"/>
      <c r="N1237" s="240"/>
      <c r="O1237" s="240"/>
      <c r="P1237" s="240"/>
      <c r="Q1237" s="240"/>
      <c r="R1237" s="240"/>
      <c r="S1237" s="240"/>
      <c r="T1237" s="241"/>
      <c r="AT1237" s="242" t="s">
        <v>196</v>
      </c>
      <c r="AU1237" s="242" t="s">
        <v>89</v>
      </c>
      <c r="AV1237" s="13" t="s">
        <v>89</v>
      </c>
      <c r="AW1237" s="13" t="s">
        <v>42</v>
      </c>
      <c r="AX1237" s="13" t="s">
        <v>79</v>
      </c>
      <c r="AY1237" s="242" t="s">
        <v>185</v>
      </c>
    </row>
    <row r="1238" spans="2:65" s="13" customFormat="1" ht="13.5">
      <c r="B1238" s="231"/>
      <c r="C1238" s="232"/>
      <c r="D1238" s="217" t="s">
        <v>196</v>
      </c>
      <c r="E1238" s="243" t="s">
        <v>35</v>
      </c>
      <c r="F1238" s="244" t="s">
        <v>1304</v>
      </c>
      <c r="G1238" s="232"/>
      <c r="H1238" s="245">
        <v>-2.8570000000000002</v>
      </c>
      <c r="I1238" s="237"/>
      <c r="J1238" s="232"/>
      <c r="K1238" s="232"/>
      <c r="L1238" s="238"/>
      <c r="M1238" s="239"/>
      <c r="N1238" s="240"/>
      <c r="O1238" s="240"/>
      <c r="P1238" s="240"/>
      <c r="Q1238" s="240"/>
      <c r="R1238" s="240"/>
      <c r="S1238" s="240"/>
      <c r="T1238" s="241"/>
      <c r="AT1238" s="242" t="s">
        <v>196</v>
      </c>
      <c r="AU1238" s="242" t="s">
        <v>89</v>
      </c>
      <c r="AV1238" s="13" t="s">
        <v>89</v>
      </c>
      <c r="AW1238" s="13" t="s">
        <v>42</v>
      </c>
      <c r="AX1238" s="13" t="s">
        <v>79</v>
      </c>
      <c r="AY1238" s="242" t="s">
        <v>185</v>
      </c>
    </row>
    <row r="1239" spans="2:65" s="13" customFormat="1" ht="13.5">
      <c r="B1239" s="231"/>
      <c r="C1239" s="232"/>
      <c r="D1239" s="217" t="s">
        <v>196</v>
      </c>
      <c r="E1239" s="243" t="s">
        <v>35</v>
      </c>
      <c r="F1239" s="244" t="s">
        <v>1305</v>
      </c>
      <c r="G1239" s="232"/>
      <c r="H1239" s="245">
        <v>-1.5760000000000001</v>
      </c>
      <c r="I1239" s="237"/>
      <c r="J1239" s="232"/>
      <c r="K1239" s="232"/>
      <c r="L1239" s="238"/>
      <c r="M1239" s="239"/>
      <c r="N1239" s="240"/>
      <c r="O1239" s="240"/>
      <c r="P1239" s="240"/>
      <c r="Q1239" s="240"/>
      <c r="R1239" s="240"/>
      <c r="S1239" s="240"/>
      <c r="T1239" s="241"/>
      <c r="AT1239" s="242" t="s">
        <v>196</v>
      </c>
      <c r="AU1239" s="242" t="s">
        <v>89</v>
      </c>
      <c r="AV1239" s="13" t="s">
        <v>89</v>
      </c>
      <c r="AW1239" s="13" t="s">
        <v>42</v>
      </c>
      <c r="AX1239" s="13" t="s">
        <v>79</v>
      </c>
      <c r="AY1239" s="242" t="s">
        <v>185</v>
      </c>
    </row>
    <row r="1240" spans="2:65" s="14" customFormat="1" ht="13.5">
      <c r="B1240" s="246"/>
      <c r="C1240" s="247"/>
      <c r="D1240" s="233" t="s">
        <v>196</v>
      </c>
      <c r="E1240" s="248" t="s">
        <v>35</v>
      </c>
      <c r="F1240" s="249" t="s">
        <v>208</v>
      </c>
      <c r="G1240" s="247"/>
      <c r="H1240" s="250">
        <v>111.917</v>
      </c>
      <c r="I1240" s="251"/>
      <c r="J1240" s="247"/>
      <c r="K1240" s="247"/>
      <c r="L1240" s="252"/>
      <c r="M1240" s="253"/>
      <c r="N1240" s="254"/>
      <c r="O1240" s="254"/>
      <c r="P1240" s="254"/>
      <c r="Q1240" s="254"/>
      <c r="R1240" s="254"/>
      <c r="S1240" s="254"/>
      <c r="T1240" s="255"/>
      <c r="AT1240" s="256" t="s">
        <v>196</v>
      </c>
      <c r="AU1240" s="256" t="s">
        <v>89</v>
      </c>
      <c r="AV1240" s="14" t="s">
        <v>192</v>
      </c>
      <c r="AW1240" s="14" t="s">
        <v>42</v>
      </c>
      <c r="AX1240" s="14" t="s">
        <v>24</v>
      </c>
      <c r="AY1240" s="256" t="s">
        <v>185</v>
      </c>
    </row>
    <row r="1241" spans="2:65" s="1" customFormat="1" ht="31.5" customHeight="1">
      <c r="B1241" s="44"/>
      <c r="C1241" s="205" t="s">
        <v>1306</v>
      </c>
      <c r="D1241" s="205" t="s">
        <v>187</v>
      </c>
      <c r="E1241" s="206" t="s">
        <v>1307</v>
      </c>
      <c r="F1241" s="207" t="s">
        <v>1308</v>
      </c>
      <c r="G1241" s="208" t="s">
        <v>239</v>
      </c>
      <c r="H1241" s="209">
        <v>13.994999999999999</v>
      </c>
      <c r="I1241" s="210"/>
      <c r="J1241" s="211">
        <f>ROUND(I1241*H1241,2)</f>
        <v>0</v>
      </c>
      <c r="K1241" s="207" t="s">
        <v>191</v>
      </c>
      <c r="L1241" s="64"/>
      <c r="M1241" s="212" t="s">
        <v>35</v>
      </c>
      <c r="N1241" s="213" t="s">
        <v>50</v>
      </c>
      <c r="O1241" s="45"/>
      <c r="P1241" s="214">
        <f>O1241*H1241</f>
        <v>0</v>
      </c>
      <c r="Q1241" s="214">
        <v>2.0397499999999999E-3</v>
      </c>
      <c r="R1241" s="214">
        <f>Q1241*H1241</f>
        <v>2.8546301249999996E-2</v>
      </c>
      <c r="S1241" s="214">
        <v>0</v>
      </c>
      <c r="T1241" s="215">
        <f>S1241*H1241</f>
        <v>0</v>
      </c>
      <c r="AR1241" s="26" t="s">
        <v>307</v>
      </c>
      <c r="AT1241" s="26" t="s">
        <v>187</v>
      </c>
      <c r="AU1241" s="26" t="s">
        <v>89</v>
      </c>
      <c r="AY1241" s="26" t="s">
        <v>185</v>
      </c>
      <c r="BE1241" s="216">
        <f>IF(N1241="základní",J1241,0)</f>
        <v>0</v>
      </c>
      <c r="BF1241" s="216">
        <f>IF(N1241="snížená",J1241,0)</f>
        <v>0</v>
      </c>
      <c r="BG1241" s="216">
        <f>IF(N1241="zákl. přenesená",J1241,0)</f>
        <v>0</v>
      </c>
      <c r="BH1241" s="216">
        <f>IF(N1241="sníž. přenesená",J1241,0)</f>
        <v>0</v>
      </c>
      <c r="BI1241" s="216">
        <f>IF(N1241="nulová",J1241,0)</f>
        <v>0</v>
      </c>
      <c r="BJ1241" s="26" t="s">
        <v>24</v>
      </c>
      <c r="BK1241" s="216">
        <f>ROUND(I1241*H1241,2)</f>
        <v>0</v>
      </c>
      <c r="BL1241" s="26" t="s">
        <v>307</v>
      </c>
      <c r="BM1241" s="26" t="s">
        <v>1309</v>
      </c>
    </row>
    <row r="1242" spans="2:65" s="1" customFormat="1" ht="67.5">
      <c r="B1242" s="44"/>
      <c r="C1242" s="66"/>
      <c r="D1242" s="217" t="s">
        <v>194</v>
      </c>
      <c r="E1242" s="66"/>
      <c r="F1242" s="218" t="s">
        <v>1310</v>
      </c>
      <c r="G1242" s="66"/>
      <c r="H1242" s="66"/>
      <c r="I1242" s="175"/>
      <c r="J1242" s="66"/>
      <c r="K1242" s="66"/>
      <c r="L1242" s="64"/>
      <c r="M1242" s="219"/>
      <c r="N1242" s="45"/>
      <c r="O1242" s="45"/>
      <c r="P1242" s="45"/>
      <c r="Q1242" s="45"/>
      <c r="R1242" s="45"/>
      <c r="S1242" s="45"/>
      <c r="T1242" s="81"/>
      <c r="AT1242" s="26" t="s">
        <v>194</v>
      </c>
      <c r="AU1242" s="26" t="s">
        <v>89</v>
      </c>
    </row>
    <row r="1243" spans="2:65" s="12" customFormat="1" ht="13.5">
      <c r="B1243" s="220"/>
      <c r="C1243" s="221"/>
      <c r="D1243" s="217" t="s">
        <v>196</v>
      </c>
      <c r="E1243" s="222" t="s">
        <v>35</v>
      </c>
      <c r="F1243" s="223" t="s">
        <v>1311</v>
      </c>
      <c r="G1243" s="221"/>
      <c r="H1243" s="224" t="s">
        <v>35</v>
      </c>
      <c r="I1243" s="225"/>
      <c r="J1243" s="221"/>
      <c r="K1243" s="221"/>
      <c r="L1243" s="226"/>
      <c r="M1243" s="227"/>
      <c r="N1243" s="228"/>
      <c r="O1243" s="228"/>
      <c r="P1243" s="228"/>
      <c r="Q1243" s="228"/>
      <c r="R1243" s="228"/>
      <c r="S1243" s="228"/>
      <c r="T1243" s="229"/>
      <c r="AT1243" s="230" t="s">
        <v>196</v>
      </c>
      <c r="AU1243" s="230" t="s">
        <v>89</v>
      </c>
      <c r="AV1243" s="12" t="s">
        <v>24</v>
      </c>
      <c r="AW1243" s="12" t="s">
        <v>42</v>
      </c>
      <c r="AX1243" s="12" t="s">
        <v>79</v>
      </c>
      <c r="AY1243" s="230" t="s">
        <v>185</v>
      </c>
    </row>
    <row r="1244" spans="2:65" s="13" customFormat="1" ht="13.5">
      <c r="B1244" s="231"/>
      <c r="C1244" s="232"/>
      <c r="D1244" s="233" t="s">
        <v>196</v>
      </c>
      <c r="E1244" s="234" t="s">
        <v>35</v>
      </c>
      <c r="F1244" s="235" t="s">
        <v>1312</v>
      </c>
      <c r="G1244" s="232"/>
      <c r="H1244" s="236">
        <v>13.994999999999999</v>
      </c>
      <c r="I1244" s="237"/>
      <c r="J1244" s="232"/>
      <c r="K1244" s="232"/>
      <c r="L1244" s="238"/>
      <c r="M1244" s="239"/>
      <c r="N1244" s="240"/>
      <c r="O1244" s="240"/>
      <c r="P1244" s="240"/>
      <c r="Q1244" s="240"/>
      <c r="R1244" s="240"/>
      <c r="S1244" s="240"/>
      <c r="T1244" s="241"/>
      <c r="AT1244" s="242" t="s">
        <v>196</v>
      </c>
      <c r="AU1244" s="242" t="s">
        <v>89</v>
      </c>
      <c r="AV1244" s="13" t="s">
        <v>89</v>
      </c>
      <c r="AW1244" s="13" t="s">
        <v>42</v>
      </c>
      <c r="AX1244" s="13" t="s">
        <v>24</v>
      </c>
      <c r="AY1244" s="242" t="s">
        <v>185</v>
      </c>
    </row>
    <row r="1245" spans="2:65" s="1" customFormat="1" ht="31.5" customHeight="1">
      <c r="B1245" s="44"/>
      <c r="C1245" s="257" t="s">
        <v>1313</v>
      </c>
      <c r="D1245" s="257" t="s">
        <v>246</v>
      </c>
      <c r="E1245" s="258" t="s">
        <v>1314</v>
      </c>
      <c r="F1245" s="259" t="s">
        <v>1315</v>
      </c>
      <c r="G1245" s="260" t="s">
        <v>239</v>
      </c>
      <c r="H1245" s="261">
        <v>3.1720000000000002</v>
      </c>
      <c r="I1245" s="262"/>
      <c r="J1245" s="263">
        <f>ROUND(I1245*H1245,2)</f>
        <v>0</v>
      </c>
      <c r="K1245" s="259" t="s">
        <v>191</v>
      </c>
      <c r="L1245" s="264"/>
      <c r="M1245" s="265" t="s">
        <v>35</v>
      </c>
      <c r="N1245" s="266" t="s">
        <v>50</v>
      </c>
      <c r="O1245" s="45"/>
      <c r="P1245" s="214">
        <f>O1245*H1245</f>
        <v>0</v>
      </c>
      <c r="Q1245" s="214">
        <v>3.0000000000000001E-3</v>
      </c>
      <c r="R1245" s="214">
        <f>Q1245*H1245</f>
        <v>9.5160000000000002E-3</v>
      </c>
      <c r="S1245" s="214">
        <v>0</v>
      </c>
      <c r="T1245" s="215">
        <f>S1245*H1245</f>
        <v>0</v>
      </c>
      <c r="AR1245" s="26" t="s">
        <v>449</v>
      </c>
      <c r="AT1245" s="26" t="s">
        <v>246</v>
      </c>
      <c r="AU1245" s="26" t="s">
        <v>89</v>
      </c>
      <c r="AY1245" s="26" t="s">
        <v>185</v>
      </c>
      <c r="BE1245" s="216">
        <f>IF(N1245="základní",J1245,0)</f>
        <v>0</v>
      </c>
      <c r="BF1245" s="216">
        <f>IF(N1245="snížená",J1245,0)</f>
        <v>0</v>
      </c>
      <c r="BG1245" s="216">
        <f>IF(N1245="zákl. přenesená",J1245,0)</f>
        <v>0</v>
      </c>
      <c r="BH1245" s="216">
        <f>IF(N1245="sníž. přenesená",J1245,0)</f>
        <v>0</v>
      </c>
      <c r="BI1245" s="216">
        <f>IF(N1245="nulová",J1245,0)</f>
        <v>0</v>
      </c>
      <c r="BJ1245" s="26" t="s">
        <v>24</v>
      </c>
      <c r="BK1245" s="216">
        <f>ROUND(I1245*H1245,2)</f>
        <v>0</v>
      </c>
      <c r="BL1245" s="26" t="s">
        <v>307</v>
      </c>
      <c r="BM1245" s="26" t="s">
        <v>1316</v>
      </c>
    </row>
    <row r="1246" spans="2:65" s="1" customFormat="1" ht="27">
      <c r="B1246" s="44"/>
      <c r="C1246" s="66"/>
      <c r="D1246" s="217" t="s">
        <v>250</v>
      </c>
      <c r="E1246" s="66"/>
      <c r="F1246" s="218" t="s">
        <v>1317</v>
      </c>
      <c r="G1246" s="66"/>
      <c r="H1246" s="66"/>
      <c r="I1246" s="175"/>
      <c r="J1246" s="66"/>
      <c r="K1246" s="66"/>
      <c r="L1246" s="64"/>
      <c r="M1246" s="219"/>
      <c r="N1246" s="45"/>
      <c r="O1246" s="45"/>
      <c r="P1246" s="45"/>
      <c r="Q1246" s="45"/>
      <c r="R1246" s="45"/>
      <c r="S1246" s="45"/>
      <c r="T1246" s="81"/>
      <c r="AT1246" s="26" t="s">
        <v>250</v>
      </c>
      <c r="AU1246" s="26" t="s">
        <v>89</v>
      </c>
    </row>
    <row r="1247" spans="2:65" s="12" customFormat="1" ht="13.5">
      <c r="B1247" s="220"/>
      <c r="C1247" s="221"/>
      <c r="D1247" s="217" t="s">
        <v>196</v>
      </c>
      <c r="E1247" s="222" t="s">
        <v>35</v>
      </c>
      <c r="F1247" s="223" t="s">
        <v>1311</v>
      </c>
      <c r="G1247" s="221"/>
      <c r="H1247" s="224" t="s">
        <v>35</v>
      </c>
      <c r="I1247" s="225"/>
      <c r="J1247" s="221"/>
      <c r="K1247" s="221"/>
      <c r="L1247" s="226"/>
      <c r="M1247" s="227"/>
      <c r="N1247" s="228"/>
      <c r="O1247" s="228"/>
      <c r="P1247" s="228"/>
      <c r="Q1247" s="228"/>
      <c r="R1247" s="228"/>
      <c r="S1247" s="228"/>
      <c r="T1247" s="229"/>
      <c r="AT1247" s="230" t="s">
        <v>196</v>
      </c>
      <c r="AU1247" s="230" t="s">
        <v>89</v>
      </c>
      <c r="AV1247" s="12" t="s">
        <v>24</v>
      </c>
      <c r="AW1247" s="12" t="s">
        <v>42</v>
      </c>
      <c r="AX1247" s="12" t="s">
        <v>79</v>
      </c>
      <c r="AY1247" s="230" t="s">
        <v>185</v>
      </c>
    </row>
    <row r="1248" spans="2:65" s="13" customFormat="1" ht="13.5">
      <c r="B1248" s="231"/>
      <c r="C1248" s="232"/>
      <c r="D1248" s="233" t="s">
        <v>196</v>
      </c>
      <c r="E1248" s="234" t="s">
        <v>35</v>
      </c>
      <c r="F1248" s="235" t="s">
        <v>1318</v>
      </c>
      <c r="G1248" s="232"/>
      <c r="H1248" s="236">
        <v>3.1720000000000002</v>
      </c>
      <c r="I1248" s="237"/>
      <c r="J1248" s="232"/>
      <c r="K1248" s="232"/>
      <c r="L1248" s="238"/>
      <c r="M1248" s="239"/>
      <c r="N1248" s="240"/>
      <c r="O1248" s="240"/>
      <c r="P1248" s="240"/>
      <c r="Q1248" s="240"/>
      <c r="R1248" s="240"/>
      <c r="S1248" s="240"/>
      <c r="T1248" s="241"/>
      <c r="AT1248" s="242" t="s">
        <v>196</v>
      </c>
      <c r="AU1248" s="242" t="s">
        <v>89</v>
      </c>
      <c r="AV1248" s="13" t="s">
        <v>89</v>
      </c>
      <c r="AW1248" s="13" t="s">
        <v>42</v>
      </c>
      <c r="AX1248" s="13" t="s">
        <v>24</v>
      </c>
      <c r="AY1248" s="242" t="s">
        <v>185</v>
      </c>
    </row>
    <row r="1249" spans="2:65" s="1" customFormat="1" ht="31.5" customHeight="1">
      <c r="B1249" s="44"/>
      <c r="C1249" s="205" t="s">
        <v>1319</v>
      </c>
      <c r="D1249" s="205" t="s">
        <v>187</v>
      </c>
      <c r="E1249" s="206" t="s">
        <v>1320</v>
      </c>
      <c r="F1249" s="207" t="s">
        <v>1321</v>
      </c>
      <c r="G1249" s="208" t="s">
        <v>239</v>
      </c>
      <c r="H1249" s="209">
        <v>406.5</v>
      </c>
      <c r="I1249" s="210"/>
      <c r="J1249" s="211">
        <f>ROUND(I1249*H1249,2)</f>
        <v>0</v>
      </c>
      <c r="K1249" s="207" t="s">
        <v>191</v>
      </c>
      <c r="L1249" s="64"/>
      <c r="M1249" s="212" t="s">
        <v>35</v>
      </c>
      <c r="N1249" s="213" t="s">
        <v>50</v>
      </c>
      <c r="O1249" s="45"/>
      <c r="P1249" s="214">
        <f>O1249*H1249</f>
        <v>0</v>
      </c>
      <c r="Q1249" s="214">
        <v>1.1590000000000001E-3</v>
      </c>
      <c r="R1249" s="214">
        <f>Q1249*H1249</f>
        <v>0.47113350000000004</v>
      </c>
      <c r="S1249" s="214">
        <v>0</v>
      </c>
      <c r="T1249" s="215">
        <f>S1249*H1249</f>
        <v>0</v>
      </c>
      <c r="AR1249" s="26" t="s">
        <v>307</v>
      </c>
      <c r="AT1249" s="26" t="s">
        <v>187</v>
      </c>
      <c r="AU1249" s="26" t="s">
        <v>89</v>
      </c>
      <c r="AY1249" s="26" t="s">
        <v>185</v>
      </c>
      <c r="BE1249" s="216">
        <f>IF(N1249="základní",J1249,0)</f>
        <v>0</v>
      </c>
      <c r="BF1249" s="216">
        <f>IF(N1249="snížená",J1249,0)</f>
        <v>0</v>
      </c>
      <c r="BG1249" s="216">
        <f>IF(N1249="zákl. přenesená",J1249,0)</f>
        <v>0</v>
      </c>
      <c r="BH1249" s="216">
        <f>IF(N1249="sníž. přenesená",J1249,0)</f>
        <v>0</v>
      </c>
      <c r="BI1249" s="216">
        <f>IF(N1249="nulová",J1249,0)</f>
        <v>0</v>
      </c>
      <c r="BJ1249" s="26" t="s">
        <v>24</v>
      </c>
      <c r="BK1249" s="216">
        <f>ROUND(I1249*H1249,2)</f>
        <v>0</v>
      </c>
      <c r="BL1249" s="26" t="s">
        <v>307</v>
      </c>
      <c r="BM1249" s="26" t="s">
        <v>1322</v>
      </c>
    </row>
    <row r="1250" spans="2:65" s="1" customFormat="1" ht="67.5">
      <c r="B1250" s="44"/>
      <c r="C1250" s="66"/>
      <c r="D1250" s="233" t="s">
        <v>194</v>
      </c>
      <c r="E1250" s="66"/>
      <c r="F1250" s="281" t="s">
        <v>1310</v>
      </c>
      <c r="G1250" s="66"/>
      <c r="H1250" s="66"/>
      <c r="I1250" s="175"/>
      <c r="J1250" s="66"/>
      <c r="K1250" s="66"/>
      <c r="L1250" s="64"/>
      <c r="M1250" s="219"/>
      <c r="N1250" s="45"/>
      <c r="O1250" s="45"/>
      <c r="P1250" s="45"/>
      <c r="Q1250" s="45"/>
      <c r="R1250" s="45"/>
      <c r="S1250" s="45"/>
      <c r="T1250" s="81"/>
      <c r="AT1250" s="26" t="s">
        <v>194</v>
      </c>
      <c r="AU1250" s="26" t="s">
        <v>89</v>
      </c>
    </row>
    <row r="1251" spans="2:65" s="1" customFormat="1" ht="31.5" customHeight="1">
      <c r="B1251" s="44"/>
      <c r="C1251" s="257" t="s">
        <v>1323</v>
      </c>
      <c r="D1251" s="257" t="s">
        <v>246</v>
      </c>
      <c r="E1251" s="258" t="s">
        <v>1324</v>
      </c>
      <c r="F1251" s="259" t="s">
        <v>1325</v>
      </c>
      <c r="G1251" s="260" t="s">
        <v>239</v>
      </c>
      <c r="H1251" s="261">
        <v>414.63</v>
      </c>
      <c r="I1251" s="262"/>
      <c r="J1251" s="263">
        <f>ROUND(I1251*H1251,2)</f>
        <v>0</v>
      </c>
      <c r="K1251" s="259" t="s">
        <v>191</v>
      </c>
      <c r="L1251" s="264"/>
      <c r="M1251" s="265" t="s">
        <v>35</v>
      </c>
      <c r="N1251" s="266" t="s">
        <v>50</v>
      </c>
      <c r="O1251" s="45"/>
      <c r="P1251" s="214">
        <f>O1251*H1251</f>
        <v>0</v>
      </c>
      <c r="Q1251" s="214">
        <v>6.0000000000000001E-3</v>
      </c>
      <c r="R1251" s="214">
        <f>Q1251*H1251</f>
        <v>2.4877799999999999</v>
      </c>
      <c r="S1251" s="214">
        <v>0</v>
      </c>
      <c r="T1251" s="215">
        <f>S1251*H1251</f>
        <v>0</v>
      </c>
      <c r="AR1251" s="26" t="s">
        <v>449</v>
      </c>
      <c r="AT1251" s="26" t="s">
        <v>246</v>
      </c>
      <c r="AU1251" s="26" t="s">
        <v>89</v>
      </c>
      <c r="AY1251" s="26" t="s">
        <v>185</v>
      </c>
      <c r="BE1251" s="216">
        <f>IF(N1251="základní",J1251,0)</f>
        <v>0</v>
      </c>
      <c r="BF1251" s="216">
        <f>IF(N1251="snížená",J1251,0)</f>
        <v>0</v>
      </c>
      <c r="BG1251" s="216">
        <f>IF(N1251="zákl. přenesená",J1251,0)</f>
        <v>0</v>
      </c>
      <c r="BH1251" s="216">
        <f>IF(N1251="sníž. přenesená",J1251,0)</f>
        <v>0</v>
      </c>
      <c r="BI1251" s="216">
        <f>IF(N1251="nulová",J1251,0)</f>
        <v>0</v>
      </c>
      <c r="BJ1251" s="26" t="s">
        <v>24</v>
      </c>
      <c r="BK1251" s="216">
        <f>ROUND(I1251*H1251,2)</f>
        <v>0</v>
      </c>
      <c r="BL1251" s="26" t="s">
        <v>307</v>
      </c>
      <c r="BM1251" s="26" t="s">
        <v>1326</v>
      </c>
    </row>
    <row r="1252" spans="2:65" s="1" customFormat="1" ht="27">
      <c r="B1252" s="44"/>
      <c r="C1252" s="66"/>
      <c r="D1252" s="217" t="s">
        <v>250</v>
      </c>
      <c r="E1252" s="66"/>
      <c r="F1252" s="218" t="s">
        <v>1317</v>
      </c>
      <c r="G1252" s="66"/>
      <c r="H1252" s="66"/>
      <c r="I1252" s="175"/>
      <c r="J1252" s="66"/>
      <c r="K1252" s="66"/>
      <c r="L1252" s="64"/>
      <c r="M1252" s="219"/>
      <c r="N1252" s="45"/>
      <c r="O1252" s="45"/>
      <c r="P1252" s="45"/>
      <c r="Q1252" s="45"/>
      <c r="R1252" s="45"/>
      <c r="S1252" s="45"/>
      <c r="T1252" s="81"/>
      <c r="AT1252" s="26" t="s">
        <v>250</v>
      </c>
      <c r="AU1252" s="26" t="s">
        <v>89</v>
      </c>
    </row>
    <row r="1253" spans="2:65" s="13" customFormat="1" ht="13.5">
      <c r="B1253" s="231"/>
      <c r="C1253" s="232"/>
      <c r="D1253" s="233" t="s">
        <v>196</v>
      </c>
      <c r="E1253" s="232"/>
      <c r="F1253" s="235" t="s">
        <v>749</v>
      </c>
      <c r="G1253" s="232"/>
      <c r="H1253" s="236">
        <v>414.63</v>
      </c>
      <c r="I1253" s="237"/>
      <c r="J1253" s="232"/>
      <c r="K1253" s="232"/>
      <c r="L1253" s="238"/>
      <c r="M1253" s="239"/>
      <c r="N1253" s="240"/>
      <c r="O1253" s="240"/>
      <c r="P1253" s="240"/>
      <c r="Q1253" s="240"/>
      <c r="R1253" s="240"/>
      <c r="S1253" s="240"/>
      <c r="T1253" s="241"/>
      <c r="AT1253" s="242" t="s">
        <v>196</v>
      </c>
      <c r="AU1253" s="242" t="s">
        <v>89</v>
      </c>
      <c r="AV1253" s="13" t="s">
        <v>89</v>
      </c>
      <c r="AW1253" s="13" t="s">
        <v>6</v>
      </c>
      <c r="AX1253" s="13" t="s">
        <v>24</v>
      </c>
      <c r="AY1253" s="242" t="s">
        <v>185</v>
      </c>
    </row>
    <row r="1254" spans="2:65" s="1" customFormat="1" ht="31.5" customHeight="1">
      <c r="B1254" s="44"/>
      <c r="C1254" s="205" t="s">
        <v>1327</v>
      </c>
      <c r="D1254" s="205" t="s">
        <v>187</v>
      </c>
      <c r="E1254" s="206" t="s">
        <v>1328</v>
      </c>
      <c r="F1254" s="207" t="s">
        <v>1329</v>
      </c>
      <c r="G1254" s="208" t="s">
        <v>239</v>
      </c>
      <c r="H1254" s="209">
        <v>933.24</v>
      </c>
      <c r="I1254" s="210"/>
      <c r="J1254" s="211">
        <f>ROUND(I1254*H1254,2)</f>
        <v>0</v>
      </c>
      <c r="K1254" s="207" t="s">
        <v>191</v>
      </c>
      <c r="L1254" s="64"/>
      <c r="M1254" s="212" t="s">
        <v>35</v>
      </c>
      <c r="N1254" s="213" t="s">
        <v>50</v>
      </c>
      <c r="O1254" s="45"/>
      <c r="P1254" s="214">
        <f>O1254*H1254</f>
        <v>0</v>
      </c>
      <c r="Q1254" s="214">
        <v>0</v>
      </c>
      <c r="R1254" s="214">
        <f>Q1254*H1254</f>
        <v>0</v>
      </c>
      <c r="S1254" s="214">
        <v>0</v>
      </c>
      <c r="T1254" s="215">
        <f>S1254*H1254</f>
        <v>0</v>
      </c>
      <c r="AR1254" s="26" t="s">
        <v>307</v>
      </c>
      <c r="AT1254" s="26" t="s">
        <v>187</v>
      </c>
      <c r="AU1254" s="26" t="s">
        <v>89</v>
      </c>
      <c r="AY1254" s="26" t="s">
        <v>185</v>
      </c>
      <c r="BE1254" s="216">
        <f>IF(N1254="základní",J1254,0)</f>
        <v>0</v>
      </c>
      <c r="BF1254" s="216">
        <f>IF(N1254="snížená",J1254,0)</f>
        <v>0</v>
      </c>
      <c r="BG1254" s="216">
        <f>IF(N1254="zákl. přenesená",J1254,0)</f>
        <v>0</v>
      </c>
      <c r="BH1254" s="216">
        <f>IF(N1254="sníž. přenesená",J1254,0)</f>
        <v>0</v>
      </c>
      <c r="BI1254" s="216">
        <f>IF(N1254="nulová",J1254,0)</f>
        <v>0</v>
      </c>
      <c r="BJ1254" s="26" t="s">
        <v>24</v>
      </c>
      <c r="BK1254" s="216">
        <f>ROUND(I1254*H1254,2)</f>
        <v>0</v>
      </c>
      <c r="BL1254" s="26" t="s">
        <v>307</v>
      </c>
      <c r="BM1254" s="26" t="s">
        <v>1330</v>
      </c>
    </row>
    <row r="1255" spans="2:65" s="12" customFormat="1" ht="13.5">
      <c r="B1255" s="220"/>
      <c r="C1255" s="221"/>
      <c r="D1255" s="217" t="s">
        <v>196</v>
      </c>
      <c r="E1255" s="222" t="s">
        <v>35</v>
      </c>
      <c r="F1255" s="223" t="s">
        <v>1331</v>
      </c>
      <c r="G1255" s="221"/>
      <c r="H1255" s="224" t="s">
        <v>35</v>
      </c>
      <c r="I1255" s="225"/>
      <c r="J1255" s="221"/>
      <c r="K1255" s="221"/>
      <c r="L1255" s="226"/>
      <c r="M1255" s="227"/>
      <c r="N1255" s="228"/>
      <c r="O1255" s="228"/>
      <c r="P1255" s="228"/>
      <c r="Q1255" s="228"/>
      <c r="R1255" s="228"/>
      <c r="S1255" s="228"/>
      <c r="T1255" s="229"/>
      <c r="AT1255" s="230" t="s">
        <v>196</v>
      </c>
      <c r="AU1255" s="230" t="s">
        <v>89</v>
      </c>
      <c r="AV1255" s="12" t="s">
        <v>24</v>
      </c>
      <c r="AW1255" s="12" t="s">
        <v>42</v>
      </c>
      <c r="AX1255" s="12" t="s">
        <v>79</v>
      </c>
      <c r="AY1255" s="230" t="s">
        <v>185</v>
      </c>
    </row>
    <row r="1256" spans="2:65" s="12" customFormat="1" ht="13.5">
      <c r="B1256" s="220"/>
      <c r="C1256" s="221"/>
      <c r="D1256" s="217" t="s">
        <v>196</v>
      </c>
      <c r="E1256" s="222" t="s">
        <v>35</v>
      </c>
      <c r="F1256" s="223" t="s">
        <v>736</v>
      </c>
      <c r="G1256" s="221"/>
      <c r="H1256" s="224" t="s">
        <v>35</v>
      </c>
      <c r="I1256" s="225"/>
      <c r="J1256" s="221"/>
      <c r="K1256" s="221"/>
      <c r="L1256" s="226"/>
      <c r="M1256" s="227"/>
      <c r="N1256" s="228"/>
      <c r="O1256" s="228"/>
      <c r="P1256" s="228"/>
      <c r="Q1256" s="228"/>
      <c r="R1256" s="228"/>
      <c r="S1256" s="228"/>
      <c r="T1256" s="229"/>
      <c r="AT1256" s="230" t="s">
        <v>196</v>
      </c>
      <c r="AU1256" s="230" t="s">
        <v>89</v>
      </c>
      <c r="AV1256" s="12" t="s">
        <v>24</v>
      </c>
      <c r="AW1256" s="12" t="s">
        <v>42</v>
      </c>
      <c r="AX1256" s="12" t="s">
        <v>79</v>
      </c>
      <c r="AY1256" s="230" t="s">
        <v>185</v>
      </c>
    </row>
    <row r="1257" spans="2:65" s="13" customFormat="1" ht="27">
      <c r="B1257" s="231"/>
      <c r="C1257" s="232"/>
      <c r="D1257" s="217" t="s">
        <v>196</v>
      </c>
      <c r="E1257" s="243" t="s">
        <v>35</v>
      </c>
      <c r="F1257" s="244" t="s">
        <v>1332</v>
      </c>
      <c r="G1257" s="232"/>
      <c r="H1257" s="245">
        <v>372.2</v>
      </c>
      <c r="I1257" s="237"/>
      <c r="J1257" s="232"/>
      <c r="K1257" s="232"/>
      <c r="L1257" s="238"/>
      <c r="M1257" s="239"/>
      <c r="N1257" s="240"/>
      <c r="O1257" s="240"/>
      <c r="P1257" s="240"/>
      <c r="Q1257" s="240"/>
      <c r="R1257" s="240"/>
      <c r="S1257" s="240"/>
      <c r="T1257" s="241"/>
      <c r="AT1257" s="242" t="s">
        <v>196</v>
      </c>
      <c r="AU1257" s="242" t="s">
        <v>89</v>
      </c>
      <c r="AV1257" s="13" t="s">
        <v>89</v>
      </c>
      <c r="AW1257" s="13" t="s">
        <v>42</v>
      </c>
      <c r="AX1257" s="13" t="s">
        <v>79</v>
      </c>
      <c r="AY1257" s="242" t="s">
        <v>185</v>
      </c>
    </row>
    <row r="1258" spans="2:65" s="12" customFormat="1" ht="13.5">
      <c r="B1258" s="220"/>
      <c r="C1258" s="221"/>
      <c r="D1258" s="217" t="s">
        <v>196</v>
      </c>
      <c r="E1258" s="222" t="s">
        <v>35</v>
      </c>
      <c r="F1258" s="223" t="s">
        <v>1333</v>
      </c>
      <c r="G1258" s="221"/>
      <c r="H1258" s="224" t="s">
        <v>35</v>
      </c>
      <c r="I1258" s="225"/>
      <c r="J1258" s="221"/>
      <c r="K1258" s="221"/>
      <c r="L1258" s="226"/>
      <c r="M1258" s="227"/>
      <c r="N1258" s="228"/>
      <c r="O1258" s="228"/>
      <c r="P1258" s="228"/>
      <c r="Q1258" s="228"/>
      <c r="R1258" s="228"/>
      <c r="S1258" s="228"/>
      <c r="T1258" s="229"/>
      <c r="AT1258" s="230" t="s">
        <v>196</v>
      </c>
      <c r="AU1258" s="230" t="s">
        <v>89</v>
      </c>
      <c r="AV1258" s="12" t="s">
        <v>24</v>
      </c>
      <c r="AW1258" s="12" t="s">
        <v>42</v>
      </c>
      <c r="AX1258" s="12" t="s">
        <v>79</v>
      </c>
      <c r="AY1258" s="230" t="s">
        <v>185</v>
      </c>
    </row>
    <row r="1259" spans="2:65" s="13" customFormat="1" ht="27">
      <c r="B1259" s="231"/>
      <c r="C1259" s="232"/>
      <c r="D1259" s="217" t="s">
        <v>196</v>
      </c>
      <c r="E1259" s="243" t="s">
        <v>35</v>
      </c>
      <c r="F1259" s="244" t="s">
        <v>1334</v>
      </c>
      <c r="G1259" s="232"/>
      <c r="H1259" s="245">
        <v>179.9</v>
      </c>
      <c r="I1259" s="237"/>
      <c r="J1259" s="232"/>
      <c r="K1259" s="232"/>
      <c r="L1259" s="238"/>
      <c r="M1259" s="239"/>
      <c r="N1259" s="240"/>
      <c r="O1259" s="240"/>
      <c r="P1259" s="240"/>
      <c r="Q1259" s="240"/>
      <c r="R1259" s="240"/>
      <c r="S1259" s="240"/>
      <c r="T1259" s="241"/>
      <c r="AT1259" s="242" t="s">
        <v>196</v>
      </c>
      <c r="AU1259" s="242" t="s">
        <v>89</v>
      </c>
      <c r="AV1259" s="13" t="s">
        <v>89</v>
      </c>
      <c r="AW1259" s="13" t="s">
        <v>42</v>
      </c>
      <c r="AX1259" s="13" t="s">
        <v>79</v>
      </c>
      <c r="AY1259" s="242" t="s">
        <v>185</v>
      </c>
    </row>
    <row r="1260" spans="2:65" s="15" customFormat="1" ht="13.5">
      <c r="B1260" s="270"/>
      <c r="C1260" s="271"/>
      <c r="D1260" s="217" t="s">
        <v>196</v>
      </c>
      <c r="E1260" s="272" t="s">
        <v>35</v>
      </c>
      <c r="F1260" s="273" t="s">
        <v>295</v>
      </c>
      <c r="G1260" s="271"/>
      <c r="H1260" s="274">
        <v>552.1</v>
      </c>
      <c r="I1260" s="275"/>
      <c r="J1260" s="271"/>
      <c r="K1260" s="271"/>
      <c r="L1260" s="276"/>
      <c r="M1260" s="277"/>
      <c r="N1260" s="278"/>
      <c r="O1260" s="278"/>
      <c r="P1260" s="278"/>
      <c r="Q1260" s="278"/>
      <c r="R1260" s="278"/>
      <c r="S1260" s="278"/>
      <c r="T1260" s="279"/>
      <c r="AT1260" s="280" t="s">
        <v>196</v>
      </c>
      <c r="AU1260" s="280" t="s">
        <v>89</v>
      </c>
      <c r="AV1260" s="15" t="s">
        <v>105</v>
      </c>
      <c r="AW1260" s="15" t="s">
        <v>42</v>
      </c>
      <c r="AX1260" s="15" t="s">
        <v>79</v>
      </c>
      <c r="AY1260" s="280" t="s">
        <v>185</v>
      </c>
    </row>
    <row r="1261" spans="2:65" s="12" customFormat="1" ht="13.5">
      <c r="B1261" s="220"/>
      <c r="C1261" s="221"/>
      <c r="D1261" s="217" t="s">
        <v>196</v>
      </c>
      <c r="E1261" s="222" t="s">
        <v>35</v>
      </c>
      <c r="F1261" s="223" t="s">
        <v>314</v>
      </c>
      <c r="G1261" s="221"/>
      <c r="H1261" s="224" t="s">
        <v>35</v>
      </c>
      <c r="I1261" s="225"/>
      <c r="J1261" s="221"/>
      <c r="K1261" s="221"/>
      <c r="L1261" s="226"/>
      <c r="M1261" s="227"/>
      <c r="N1261" s="228"/>
      <c r="O1261" s="228"/>
      <c r="P1261" s="228"/>
      <c r="Q1261" s="228"/>
      <c r="R1261" s="228"/>
      <c r="S1261" s="228"/>
      <c r="T1261" s="229"/>
      <c r="AT1261" s="230" t="s">
        <v>196</v>
      </c>
      <c r="AU1261" s="230" t="s">
        <v>89</v>
      </c>
      <c r="AV1261" s="12" t="s">
        <v>24</v>
      </c>
      <c r="AW1261" s="12" t="s">
        <v>42</v>
      </c>
      <c r="AX1261" s="12" t="s">
        <v>79</v>
      </c>
      <c r="AY1261" s="230" t="s">
        <v>185</v>
      </c>
    </row>
    <row r="1262" spans="2:65" s="12" customFormat="1" ht="13.5">
      <c r="B1262" s="220"/>
      <c r="C1262" s="221"/>
      <c r="D1262" s="217" t="s">
        <v>196</v>
      </c>
      <c r="E1262" s="222" t="s">
        <v>35</v>
      </c>
      <c r="F1262" s="223" t="s">
        <v>1335</v>
      </c>
      <c r="G1262" s="221"/>
      <c r="H1262" s="224" t="s">
        <v>35</v>
      </c>
      <c r="I1262" s="225"/>
      <c r="J1262" s="221"/>
      <c r="K1262" s="221"/>
      <c r="L1262" s="226"/>
      <c r="M1262" s="227"/>
      <c r="N1262" s="228"/>
      <c r="O1262" s="228"/>
      <c r="P1262" s="228"/>
      <c r="Q1262" s="228"/>
      <c r="R1262" s="228"/>
      <c r="S1262" s="228"/>
      <c r="T1262" s="229"/>
      <c r="AT1262" s="230" t="s">
        <v>196</v>
      </c>
      <c r="AU1262" s="230" t="s">
        <v>89</v>
      </c>
      <c r="AV1262" s="12" t="s">
        <v>24</v>
      </c>
      <c r="AW1262" s="12" t="s">
        <v>42</v>
      </c>
      <c r="AX1262" s="12" t="s">
        <v>79</v>
      </c>
      <c r="AY1262" s="230" t="s">
        <v>185</v>
      </c>
    </row>
    <row r="1263" spans="2:65" s="13" customFormat="1" ht="13.5">
      <c r="B1263" s="231"/>
      <c r="C1263" s="232"/>
      <c r="D1263" s="217" t="s">
        <v>196</v>
      </c>
      <c r="E1263" s="243" t="s">
        <v>35</v>
      </c>
      <c r="F1263" s="244" t="s">
        <v>1336</v>
      </c>
      <c r="G1263" s="232"/>
      <c r="H1263" s="245">
        <v>363.82</v>
      </c>
      <c r="I1263" s="237"/>
      <c r="J1263" s="232"/>
      <c r="K1263" s="232"/>
      <c r="L1263" s="238"/>
      <c r="M1263" s="239"/>
      <c r="N1263" s="240"/>
      <c r="O1263" s="240"/>
      <c r="P1263" s="240"/>
      <c r="Q1263" s="240"/>
      <c r="R1263" s="240"/>
      <c r="S1263" s="240"/>
      <c r="T1263" s="241"/>
      <c r="AT1263" s="242" t="s">
        <v>196</v>
      </c>
      <c r="AU1263" s="242" t="s">
        <v>89</v>
      </c>
      <c r="AV1263" s="13" t="s">
        <v>89</v>
      </c>
      <c r="AW1263" s="13" t="s">
        <v>42</v>
      </c>
      <c r="AX1263" s="13" t="s">
        <v>79</v>
      </c>
      <c r="AY1263" s="242" t="s">
        <v>185</v>
      </c>
    </row>
    <row r="1264" spans="2:65" s="15" customFormat="1" ht="13.5">
      <c r="B1264" s="270"/>
      <c r="C1264" s="271"/>
      <c r="D1264" s="217" t="s">
        <v>196</v>
      </c>
      <c r="E1264" s="272" t="s">
        <v>35</v>
      </c>
      <c r="F1264" s="273" t="s">
        <v>295</v>
      </c>
      <c r="G1264" s="271"/>
      <c r="H1264" s="274">
        <v>363.82</v>
      </c>
      <c r="I1264" s="275"/>
      <c r="J1264" s="271"/>
      <c r="K1264" s="271"/>
      <c r="L1264" s="276"/>
      <c r="M1264" s="277"/>
      <c r="N1264" s="278"/>
      <c r="O1264" s="278"/>
      <c r="P1264" s="278"/>
      <c r="Q1264" s="278"/>
      <c r="R1264" s="278"/>
      <c r="S1264" s="278"/>
      <c r="T1264" s="279"/>
      <c r="AT1264" s="280" t="s">
        <v>196</v>
      </c>
      <c r="AU1264" s="280" t="s">
        <v>89</v>
      </c>
      <c r="AV1264" s="15" t="s">
        <v>105</v>
      </c>
      <c r="AW1264" s="15" t="s">
        <v>42</v>
      </c>
      <c r="AX1264" s="15" t="s">
        <v>79</v>
      </c>
      <c r="AY1264" s="280" t="s">
        <v>185</v>
      </c>
    </row>
    <row r="1265" spans="2:65" s="12" customFormat="1" ht="13.5">
      <c r="B1265" s="220"/>
      <c r="C1265" s="221"/>
      <c r="D1265" s="217" t="s">
        <v>196</v>
      </c>
      <c r="E1265" s="222" t="s">
        <v>35</v>
      </c>
      <c r="F1265" s="223" t="s">
        <v>1184</v>
      </c>
      <c r="G1265" s="221"/>
      <c r="H1265" s="224" t="s">
        <v>35</v>
      </c>
      <c r="I1265" s="225"/>
      <c r="J1265" s="221"/>
      <c r="K1265" s="221"/>
      <c r="L1265" s="226"/>
      <c r="M1265" s="227"/>
      <c r="N1265" s="228"/>
      <c r="O1265" s="228"/>
      <c r="P1265" s="228"/>
      <c r="Q1265" s="228"/>
      <c r="R1265" s="228"/>
      <c r="S1265" s="228"/>
      <c r="T1265" s="229"/>
      <c r="AT1265" s="230" t="s">
        <v>196</v>
      </c>
      <c r="AU1265" s="230" t="s">
        <v>89</v>
      </c>
      <c r="AV1265" s="12" t="s">
        <v>24</v>
      </c>
      <c r="AW1265" s="12" t="s">
        <v>42</v>
      </c>
      <c r="AX1265" s="12" t="s">
        <v>79</v>
      </c>
      <c r="AY1265" s="230" t="s">
        <v>185</v>
      </c>
    </row>
    <row r="1266" spans="2:65" s="13" customFormat="1" ht="13.5">
      <c r="B1266" s="231"/>
      <c r="C1266" s="232"/>
      <c r="D1266" s="217" t="s">
        <v>196</v>
      </c>
      <c r="E1266" s="243" t="s">
        <v>35</v>
      </c>
      <c r="F1266" s="244" t="s">
        <v>1185</v>
      </c>
      <c r="G1266" s="232"/>
      <c r="H1266" s="245">
        <v>17.32</v>
      </c>
      <c r="I1266" s="237"/>
      <c r="J1266" s="232"/>
      <c r="K1266" s="232"/>
      <c r="L1266" s="238"/>
      <c r="M1266" s="239"/>
      <c r="N1266" s="240"/>
      <c r="O1266" s="240"/>
      <c r="P1266" s="240"/>
      <c r="Q1266" s="240"/>
      <c r="R1266" s="240"/>
      <c r="S1266" s="240"/>
      <c r="T1266" s="241"/>
      <c r="AT1266" s="242" t="s">
        <v>196</v>
      </c>
      <c r="AU1266" s="242" t="s">
        <v>89</v>
      </c>
      <c r="AV1266" s="13" t="s">
        <v>89</v>
      </c>
      <c r="AW1266" s="13" t="s">
        <v>42</v>
      </c>
      <c r="AX1266" s="13" t="s">
        <v>79</v>
      </c>
      <c r="AY1266" s="242" t="s">
        <v>185</v>
      </c>
    </row>
    <row r="1267" spans="2:65" s="15" customFormat="1" ht="13.5">
      <c r="B1267" s="270"/>
      <c r="C1267" s="271"/>
      <c r="D1267" s="217" t="s">
        <v>196</v>
      </c>
      <c r="E1267" s="272" t="s">
        <v>35</v>
      </c>
      <c r="F1267" s="273" t="s">
        <v>295</v>
      </c>
      <c r="G1267" s="271"/>
      <c r="H1267" s="274">
        <v>17.32</v>
      </c>
      <c r="I1267" s="275"/>
      <c r="J1267" s="271"/>
      <c r="K1267" s="271"/>
      <c r="L1267" s="276"/>
      <c r="M1267" s="277"/>
      <c r="N1267" s="278"/>
      <c r="O1267" s="278"/>
      <c r="P1267" s="278"/>
      <c r="Q1267" s="278"/>
      <c r="R1267" s="278"/>
      <c r="S1267" s="278"/>
      <c r="T1267" s="279"/>
      <c r="AT1267" s="280" t="s">
        <v>196</v>
      </c>
      <c r="AU1267" s="280" t="s">
        <v>89</v>
      </c>
      <c r="AV1267" s="15" t="s">
        <v>105</v>
      </c>
      <c r="AW1267" s="15" t="s">
        <v>42</v>
      </c>
      <c r="AX1267" s="15" t="s">
        <v>79</v>
      </c>
      <c r="AY1267" s="280" t="s">
        <v>185</v>
      </c>
    </row>
    <row r="1268" spans="2:65" s="14" customFormat="1" ht="13.5">
      <c r="B1268" s="246"/>
      <c r="C1268" s="247"/>
      <c r="D1268" s="233" t="s">
        <v>196</v>
      </c>
      <c r="E1268" s="248" t="s">
        <v>35</v>
      </c>
      <c r="F1268" s="249" t="s">
        <v>208</v>
      </c>
      <c r="G1268" s="247"/>
      <c r="H1268" s="250">
        <v>933.24</v>
      </c>
      <c r="I1268" s="251"/>
      <c r="J1268" s="247"/>
      <c r="K1268" s="247"/>
      <c r="L1268" s="252"/>
      <c r="M1268" s="253"/>
      <c r="N1268" s="254"/>
      <c r="O1268" s="254"/>
      <c r="P1268" s="254"/>
      <c r="Q1268" s="254"/>
      <c r="R1268" s="254"/>
      <c r="S1268" s="254"/>
      <c r="T1268" s="255"/>
      <c r="AT1268" s="256" t="s">
        <v>196</v>
      </c>
      <c r="AU1268" s="256" t="s">
        <v>89</v>
      </c>
      <c r="AV1268" s="14" t="s">
        <v>192</v>
      </c>
      <c r="AW1268" s="14" t="s">
        <v>42</v>
      </c>
      <c r="AX1268" s="14" t="s">
        <v>24</v>
      </c>
      <c r="AY1268" s="256" t="s">
        <v>185</v>
      </c>
    </row>
    <row r="1269" spans="2:65" s="1" customFormat="1" ht="31.5" customHeight="1">
      <c r="B1269" s="44"/>
      <c r="C1269" s="257" t="s">
        <v>1337</v>
      </c>
      <c r="D1269" s="257" t="s">
        <v>246</v>
      </c>
      <c r="E1269" s="258" t="s">
        <v>1338</v>
      </c>
      <c r="F1269" s="259" t="s">
        <v>1339</v>
      </c>
      <c r="G1269" s="260" t="s">
        <v>239</v>
      </c>
      <c r="H1269" s="261">
        <v>1026.5640000000001</v>
      </c>
      <c r="I1269" s="262"/>
      <c r="J1269" s="263">
        <f>ROUND(I1269*H1269,2)</f>
        <v>0</v>
      </c>
      <c r="K1269" s="259" t="s">
        <v>1340</v>
      </c>
      <c r="L1269" s="264"/>
      <c r="M1269" s="265" t="s">
        <v>35</v>
      </c>
      <c r="N1269" s="266" t="s">
        <v>50</v>
      </c>
      <c r="O1269" s="45"/>
      <c r="P1269" s="214">
        <f>O1269*H1269</f>
        <v>0</v>
      </c>
      <c r="Q1269" s="214">
        <v>1.1E-4</v>
      </c>
      <c r="R1269" s="214">
        <f>Q1269*H1269</f>
        <v>0.11292204000000002</v>
      </c>
      <c r="S1269" s="214">
        <v>0</v>
      </c>
      <c r="T1269" s="215">
        <f>S1269*H1269</f>
        <v>0</v>
      </c>
      <c r="AR1269" s="26" t="s">
        <v>449</v>
      </c>
      <c r="AT1269" s="26" t="s">
        <v>246</v>
      </c>
      <c r="AU1269" s="26" t="s">
        <v>89</v>
      </c>
      <c r="AY1269" s="26" t="s">
        <v>185</v>
      </c>
      <c r="BE1269" s="216">
        <f>IF(N1269="základní",J1269,0)</f>
        <v>0</v>
      </c>
      <c r="BF1269" s="216">
        <f>IF(N1269="snížená",J1269,0)</f>
        <v>0</v>
      </c>
      <c r="BG1269" s="216">
        <f>IF(N1269="zákl. přenesená",J1269,0)</f>
        <v>0</v>
      </c>
      <c r="BH1269" s="216">
        <f>IF(N1269="sníž. přenesená",J1269,0)</f>
        <v>0</v>
      </c>
      <c r="BI1269" s="216">
        <f>IF(N1269="nulová",J1269,0)</f>
        <v>0</v>
      </c>
      <c r="BJ1269" s="26" t="s">
        <v>24</v>
      </c>
      <c r="BK1269" s="216">
        <f>ROUND(I1269*H1269,2)</f>
        <v>0</v>
      </c>
      <c r="BL1269" s="26" t="s">
        <v>307</v>
      </c>
      <c r="BM1269" s="26" t="s">
        <v>1341</v>
      </c>
    </row>
    <row r="1270" spans="2:65" s="1" customFormat="1" ht="27">
      <c r="B1270" s="44"/>
      <c r="C1270" s="66"/>
      <c r="D1270" s="217" t="s">
        <v>250</v>
      </c>
      <c r="E1270" s="66"/>
      <c r="F1270" s="218" t="s">
        <v>1342</v>
      </c>
      <c r="G1270" s="66"/>
      <c r="H1270" s="66"/>
      <c r="I1270" s="175"/>
      <c r="J1270" s="66"/>
      <c r="K1270" s="66"/>
      <c r="L1270" s="64"/>
      <c r="M1270" s="219"/>
      <c r="N1270" s="45"/>
      <c r="O1270" s="45"/>
      <c r="P1270" s="45"/>
      <c r="Q1270" s="45"/>
      <c r="R1270" s="45"/>
      <c r="S1270" s="45"/>
      <c r="T1270" s="81"/>
      <c r="AT1270" s="26" t="s">
        <v>250</v>
      </c>
      <c r="AU1270" s="26" t="s">
        <v>89</v>
      </c>
    </row>
    <row r="1271" spans="2:65" s="13" customFormat="1" ht="13.5">
      <c r="B1271" s="231"/>
      <c r="C1271" s="232"/>
      <c r="D1271" s="233" t="s">
        <v>196</v>
      </c>
      <c r="E1271" s="232"/>
      <c r="F1271" s="235" t="s">
        <v>1343</v>
      </c>
      <c r="G1271" s="232"/>
      <c r="H1271" s="236">
        <v>1026.5640000000001</v>
      </c>
      <c r="I1271" s="237"/>
      <c r="J1271" s="232"/>
      <c r="K1271" s="232"/>
      <c r="L1271" s="238"/>
      <c r="M1271" s="239"/>
      <c r="N1271" s="240"/>
      <c r="O1271" s="240"/>
      <c r="P1271" s="240"/>
      <c r="Q1271" s="240"/>
      <c r="R1271" s="240"/>
      <c r="S1271" s="240"/>
      <c r="T1271" s="241"/>
      <c r="AT1271" s="242" t="s">
        <v>196</v>
      </c>
      <c r="AU1271" s="242" t="s">
        <v>89</v>
      </c>
      <c r="AV1271" s="13" t="s">
        <v>89</v>
      </c>
      <c r="AW1271" s="13" t="s">
        <v>6</v>
      </c>
      <c r="AX1271" s="13" t="s">
        <v>24</v>
      </c>
      <c r="AY1271" s="242" t="s">
        <v>185</v>
      </c>
    </row>
    <row r="1272" spans="2:65" s="1" customFormat="1" ht="31.5" customHeight="1">
      <c r="B1272" s="44"/>
      <c r="C1272" s="205" t="s">
        <v>1344</v>
      </c>
      <c r="D1272" s="205" t="s">
        <v>187</v>
      </c>
      <c r="E1272" s="206" t="s">
        <v>1345</v>
      </c>
      <c r="F1272" s="207" t="s">
        <v>1346</v>
      </c>
      <c r="G1272" s="208" t="s">
        <v>231</v>
      </c>
      <c r="H1272" s="209">
        <v>4.5949999999999998</v>
      </c>
      <c r="I1272" s="210"/>
      <c r="J1272" s="211">
        <f>ROUND(I1272*H1272,2)</f>
        <v>0</v>
      </c>
      <c r="K1272" s="207" t="s">
        <v>191</v>
      </c>
      <c r="L1272" s="64"/>
      <c r="M1272" s="212" t="s">
        <v>35</v>
      </c>
      <c r="N1272" s="213" t="s">
        <v>50</v>
      </c>
      <c r="O1272" s="45"/>
      <c r="P1272" s="214">
        <f>O1272*H1272</f>
        <v>0</v>
      </c>
      <c r="Q1272" s="214">
        <v>0</v>
      </c>
      <c r="R1272" s="214">
        <f>Q1272*H1272</f>
        <v>0</v>
      </c>
      <c r="S1272" s="214">
        <v>0</v>
      </c>
      <c r="T1272" s="215">
        <f>S1272*H1272</f>
        <v>0</v>
      </c>
      <c r="AR1272" s="26" t="s">
        <v>307</v>
      </c>
      <c r="AT1272" s="26" t="s">
        <v>187</v>
      </c>
      <c r="AU1272" s="26" t="s">
        <v>89</v>
      </c>
      <c r="AY1272" s="26" t="s">
        <v>185</v>
      </c>
      <c r="BE1272" s="216">
        <f>IF(N1272="základní",J1272,0)</f>
        <v>0</v>
      </c>
      <c r="BF1272" s="216">
        <f>IF(N1272="snížená",J1272,0)</f>
        <v>0</v>
      </c>
      <c r="BG1272" s="216">
        <f>IF(N1272="zákl. přenesená",J1272,0)</f>
        <v>0</v>
      </c>
      <c r="BH1272" s="216">
        <f>IF(N1272="sníž. přenesená",J1272,0)</f>
        <v>0</v>
      </c>
      <c r="BI1272" s="216">
        <f>IF(N1272="nulová",J1272,0)</f>
        <v>0</v>
      </c>
      <c r="BJ1272" s="26" t="s">
        <v>24</v>
      </c>
      <c r="BK1272" s="216">
        <f>ROUND(I1272*H1272,2)</f>
        <v>0</v>
      </c>
      <c r="BL1272" s="26" t="s">
        <v>307</v>
      </c>
      <c r="BM1272" s="26" t="s">
        <v>1347</v>
      </c>
    </row>
    <row r="1273" spans="2:65" s="1" customFormat="1" ht="121.5">
      <c r="B1273" s="44"/>
      <c r="C1273" s="66"/>
      <c r="D1273" s="233" t="s">
        <v>194</v>
      </c>
      <c r="E1273" s="66"/>
      <c r="F1273" s="281" t="s">
        <v>1348</v>
      </c>
      <c r="G1273" s="66"/>
      <c r="H1273" s="66"/>
      <c r="I1273" s="175"/>
      <c r="J1273" s="66"/>
      <c r="K1273" s="66"/>
      <c r="L1273" s="64"/>
      <c r="M1273" s="219"/>
      <c r="N1273" s="45"/>
      <c r="O1273" s="45"/>
      <c r="P1273" s="45"/>
      <c r="Q1273" s="45"/>
      <c r="R1273" s="45"/>
      <c r="S1273" s="45"/>
      <c r="T1273" s="81"/>
      <c r="AT1273" s="26" t="s">
        <v>194</v>
      </c>
      <c r="AU1273" s="26" t="s">
        <v>89</v>
      </c>
    </row>
    <row r="1274" spans="2:65" s="1" customFormat="1" ht="44.25" customHeight="1">
      <c r="B1274" s="44"/>
      <c r="C1274" s="205" t="s">
        <v>1349</v>
      </c>
      <c r="D1274" s="205" t="s">
        <v>187</v>
      </c>
      <c r="E1274" s="206" t="s">
        <v>1350</v>
      </c>
      <c r="F1274" s="207" t="s">
        <v>1351</v>
      </c>
      <c r="G1274" s="208" t="s">
        <v>231</v>
      </c>
      <c r="H1274" s="209">
        <v>4.5949999999999998</v>
      </c>
      <c r="I1274" s="210"/>
      <c r="J1274" s="211">
        <f>ROUND(I1274*H1274,2)</f>
        <v>0</v>
      </c>
      <c r="K1274" s="207" t="s">
        <v>191</v>
      </c>
      <c r="L1274" s="64"/>
      <c r="M1274" s="212" t="s">
        <v>35</v>
      </c>
      <c r="N1274" s="213" t="s">
        <v>50</v>
      </c>
      <c r="O1274" s="45"/>
      <c r="P1274" s="214">
        <f>O1274*H1274</f>
        <v>0</v>
      </c>
      <c r="Q1274" s="214">
        <v>0</v>
      </c>
      <c r="R1274" s="214">
        <f>Q1274*H1274</f>
        <v>0</v>
      </c>
      <c r="S1274" s="214">
        <v>0</v>
      </c>
      <c r="T1274" s="215">
        <f>S1274*H1274</f>
        <v>0</v>
      </c>
      <c r="AR1274" s="26" t="s">
        <v>307</v>
      </c>
      <c r="AT1274" s="26" t="s">
        <v>187</v>
      </c>
      <c r="AU1274" s="26" t="s">
        <v>89</v>
      </c>
      <c r="AY1274" s="26" t="s">
        <v>185</v>
      </c>
      <c r="BE1274" s="216">
        <f>IF(N1274="základní",J1274,0)</f>
        <v>0</v>
      </c>
      <c r="BF1274" s="216">
        <f>IF(N1274="snížená",J1274,0)</f>
        <v>0</v>
      </c>
      <c r="BG1274" s="216">
        <f>IF(N1274="zákl. přenesená",J1274,0)</f>
        <v>0</v>
      </c>
      <c r="BH1274" s="216">
        <f>IF(N1274="sníž. přenesená",J1274,0)</f>
        <v>0</v>
      </c>
      <c r="BI1274" s="216">
        <f>IF(N1274="nulová",J1274,0)</f>
        <v>0</v>
      </c>
      <c r="BJ1274" s="26" t="s">
        <v>24</v>
      </c>
      <c r="BK1274" s="216">
        <f>ROUND(I1274*H1274,2)</f>
        <v>0</v>
      </c>
      <c r="BL1274" s="26" t="s">
        <v>307</v>
      </c>
      <c r="BM1274" s="26" t="s">
        <v>1352</v>
      </c>
    </row>
    <row r="1275" spans="2:65" s="1" customFormat="1" ht="121.5">
      <c r="B1275" s="44"/>
      <c r="C1275" s="66"/>
      <c r="D1275" s="217" t="s">
        <v>194</v>
      </c>
      <c r="E1275" s="66"/>
      <c r="F1275" s="218" t="s">
        <v>1348</v>
      </c>
      <c r="G1275" s="66"/>
      <c r="H1275" s="66"/>
      <c r="I1275" s="175"/>
      <c r="J1275" s="66"/>
      <c r="K1275" s="66"/>
      <c r="L1275" s="64"/>
      <c r="M1275" s="219"/>
      <c r="N1275" s="45"/>
      <c r="O1275" s="45"/>
      <c r="P1275" s="45"/>
      <c r="Q1275" s="45"/>
      <c r="R1275" s="45"/>
      <c r="S1275" s="45"/>
      <c r="T1275" s="81"/>
      <c r="AT1275" s="26" t="s">
        <v>194</v>
      </c>
      <c r="AU1275" s="26" t="s">
        <v>89</v>
      </c>
    </row>
    <row r="1276" spans="2:65" s="11" customFormat="1" ht="29.85" customHeight="1">
      <c r="B1276" s="188"/>
      <c r="C1276" s="189"/>
      <c r="D1276" s="202" t="s">
        <v>78</v>
      </c>
      <c r="E1276" s="203" t="s">
        <v>1353</v>
      </c>
      <c r="F1276" s="203" t="s">
        <v>1354</v>
      </c>
      <c r="G1276" s="189"/>
      <c r="H1276" s="189"/>
      <c r="I1276" s="192"/>
      <c r="J1276" s="204">
        <f>BK1276</f>
        <v>0</v>
      </c>
      <c r="K1276" s="189"/>
      <c r="L1276" s="194"/>
      <c r="M1276" s="195"/>
      <c r="N1276" s="196"/>
      <c r="O1276" s="196"/>
      <c r="P1276" s="197">
        <f>SUM(P1277:P1309)</f>
        <v>0</v>
      </c>
      <c r="Q1276" s="196"/>
      <c r="R1276" s="197">
        <f>SUM(R1277:R1309)</f>
        <v>1.7639918175000002</v>
      </c>
      <c r="S1276" s="196"/>
      <c r="T1276" s="198">
        <f>SUM(T1277:T1309)</f>
        <v>2.9908799999999998</v>
      </c>
      <c r="AR1276" s="199" t="s">
        <v>89</v>
      </c>
      <c r="AT1276" s="200" t="s">
        <v>78</v>
      </c>
      <c r="AU1276" s="200" t="s">
        <v>24</v>
      </c>
      <c r="AY1276" s="199" t="s">
        <v>185</v>
      </c>
      <c r="BK1276" s="201">
        <f>SUM(BK1277:BK1309)</f>
        <v>0</v>
      </c>
    </row>
    <row r="1277" spans="2:65" s="1" customFormat="1" ht="22.5" customHeight="1">
      <c r="B1277" s="44"/>
      <c r="C1277" s="205" t="s">
        <v>1355</v>
      </c>
      <c r="D1277" s="205" t="s">
        <v>187</v>
      </c>
      <c r="E1277" s="206" t="s">
        <v>1356</v>
      </c>
      <c r="F1277" s="207" t="s">
        <v>1357</v>
      </c>
      <c r="G1277" s="208" t="s">
        <v>239</v>
      </c>
      <c r="H1277" s="209">
        <v>5.49</v>
      </c>
      <c r="I1277" s="210"/>
      <c r="J1277" s="211">
        <f>ROUND(I1277*H1277,2)</f>
        <v>0</v>
      </c>
      <c r="K1277" s="207" t="s">
        <v>191</v>
      </c>
      <c r="L1277" s="64"/>
      <c r="M1277" s="212" t="s">
        <v>35</v>
      </c>
      <c r="N1277" s="213" t="s">
        <v>50</v>
      </c>
      <c r="O1277" s="45"/>
      <c r="P1277" s="214">
        <f>O1277*H1277</f>
        <v>0</v>
      </c>
      <c r="Q1277" s="214">
        <v>0</v>
      </c>
      <c r="R1277" s="214">
        <f>Q1277*H1277</f>
        <v>0</v>
      </c>
      <c r="S1277" s="214">
        <v>2.1999999999999999E-2</v>
      </c>
      <c r="T1277" s="215">
        <f>S1277*H1277</f>
        <v>0.12078</v>
      </c>
      <c r="AR1277" s="26" t="s">
        <v>307</v>
      </c>
      <c r="AT1277" s="26" t="s">
        <v>187</v>
      </c>
      <c r="AU1277" s="26" t="s">
        <v>89</v>
      </c>
      <c r="AY1277" s="26" t="s">
        <v>185</v>
      </c>
      <c r="BE1277" s="216">
        <f>IF(N1277="základní",J1277,0)</f>
        <v>0</v>
      </c>
      <c r="BF1277" s="216">
        <f>IF(N1277="snížená",J1277,0)</f>
        <v>0</v>
      </c>
      <c r="BG1277" s="216">
        <f>IF(N1277="zákl. přenesená",J1277,0)</f>
        <v>0</v>
      </c>
      <c r="BH1277" s="216">
        <f>IF(N1277="sníž. přenesená",J1277,0)</f>
        <v>0</v>
      </c>
      <c r="BI1277" s="216">
        <f>IF(N1277="nulová",J1277,0)</f>
        <v>0</v>
      </c>
      <c r="BJ1277" s="26" t="s">
        <v>24</v>
      </c>
      <c r="BK1277" s="216">
        <f>ROUND(I1277*H1277,2)</f>
        <v>0</v>
      </c>
      <c r="BL1277" s="26" t="s">
        <v>307</v>
      </c>
      <c r="BM1277" s="26" t="s">
        <v>1358</v>
      </c>
    </row>
    <row r="1278" spans="2:65" s="12" customFormat="1" ht="13.5">
      <c r="B1278" s="220"/>
      <c r="C1278" s="221"/>
      <c r="D1278" s="217" t="s">
        <v>196</v>
      </c>
      <c r="E1278" s="222" t="s">
        <v>35</v>
      </c>
      <c r="F1278" s="223" t="s">
        <v>314</v>
      </c>
      <c r="G1278" s="221"/>
      <c r="H1278" s="224" t="s">
        <v>35</v>
      </c>
      <c r="I1278" s="225"/>
      <c r="J1278" s="221"/>
      <c r="K1278" s="221"/>
      <c r="L1278" s="226"/>
      <c r="M1278" s="227"/>
      <c r="N1278" s="228"/>
      <c r="O1278" s="228"/>
      <c r="P1278" s="228"/>
      <c r="Q1278" s="228"/>
      <c r="R1278" s="228"/>
      <c r="S1278" s="228"/>
      <c r="T1278" s="229"/>
      <c r="AT1278" s="230" t="s">
        <v>196</v>
      </c>
      <c r="AU1278" s="230" t="s">
        <v>89</v>
      </c>
      <c r="AV1278" s="12" t="s">
        <v>24</v>
      </c>
      <c r="AW1278" s="12" t="s">
        <v>42</v>
      </c>
      <c r="AX1278" s="12" t="s">
        <v>79</v>
      </c>
      <c r="AY1278" s="230" t="s">
        <v>185</v>
      </c>
    </row>
    <row r="1279" spans="2:65" s="13" customFormat="1" ht="13.5">
      <c r="B1279" s="231"/>
      <c r="C1279" s="232"/>
      <c r="D1279" s="233" t="s">
        <v>196</v>
      </c>
      <c r="E1279" s="234" t="s">
        <v>35</v>
      </c>
      <c r="F1279" s="235" t="s">
        <v>1359</v>
      </c>
      <c r="G1279" s="232"/>
      <c r="H1279" s="236">
        <v>5.49</v>
      </c>
      <c r="I1279" s="237"/>
      <c r="J1279" s="232"/>
      <c r="K1279" s="232"/>
      <c r="L1279" s="238"/>
      <c r="M1279" s="239"/>
      <c r="N1279" s="240"/>
      <c r="O1279" s="240"/>
      <c r="P1279" s="240"/>
      <c r="Q1279" s="240"/>
      <c r="R1279" s="240"/>
      <c r="S1279" s="240"/>
      <c r="T1279" s="241"/>
      <c r="AT1279" s="242" t="s">
        <v>196</v>
      </c>
      <c r="AU1279" s="242" t="s">
        <v>89</v>
      </c>
      <c r="AV1279" s="13" t="s">
        <v>89</v>
      </c>
      <c r="AW1279" s="13" t="s">
        <v>42</v>
      </c>
      <c r="AX1279" s="13" t="s">
        <v>24</v>
      </c>
      <c r="AY1279" s="242" t="s">
        <v>185</v>
      </c>
    </row>
    <row r="1280" spans="2:65" s="1" customFormat="1" ht="44.25" customHeight="1">
      <c r="B1280" s="44"/>
      <c r="C1280" s="205" t="s">
        <v>1360</v>
      </c>
      <c r="D1280" s="205" t="s">
        <v>187</v>
      </c>
      <c r="E1280" s="206" t="s">
        <v>1361</v>
      </c>
      <c r="F1280" s="207" t="s">
        <v>1362</v>
      </c>
      <c r="G1280" s="208" t="s">
        <v>239</v>
      </c>
      <c r="H1280" s="209">
        <v>13.994999999999999</v>
      </c>
      <c r="I1280" s="210"/>
      <c r="J1280" s="211">
        <f>ROUND(I1280*H1280,2)</f>
        <v>0</v>
      </c>
      <c r="K1280" s="207" t="s">
        <v>191</v>
      </c>
      <c r="L1280" s="64"/>
      <c r="M1280" s="212" t="s">
        <v>35</v>
      </c>
      <c r="N1280" s="213" t="s">
        <v>50</v>
      </c>
      <c r="O1280" s="45"/>
      <c r="P1280" s="214">
        <f>O1280*H1280</f>
        <v>0</v>
      </c>
      <c r="Q1280" s="214">
        <v>9.9644999999999994E-3</v>
      </c>
      <c r="R1280" s="214">
        <f>Q1280*H1280</f>
        <v>0.1394531775</v>
      </c>
      <c r="S1280" s="214">
        <v>0</v>
      </c>
      <c r="T1280" s="215">
        <f>S1280*H1280</f>
        <v>0</v>
      </c>
      <c r="AR1280" s="26" t="s">
        <v>307</v>
      </c>
      <c r="AT1280" s="26" t="s">
        <v>187</v>
      </c>
      <c r="AU1280" s="26" t="s">
        <v>89</v>
      </c>
      <c r="AY1280" s="26" t="s">
        <v>185</v>
      </c>
      <c r="BE1280" s="216">
        <f>IF(N1280="základní",J1280,0)</f>
        <v>0</v>
      </c>
      <c r="BF1280" s="216">
        <f>IF(N1280="snížená",J1280,0)</f>
        <v>0</v>
      </c>
      <c r="BG1280" s="216">
        <f>IF(N1280="zákl. přenesená",J1280,0)</f>
        <v>0</v>
      </c>
      <c r="BH1280" s="216">
        <f>IF(N1280="sníž. přenesená",J1280,0)</f>
        <v>0</v>
      </c>
      <c r="BI1280" s="216">
        <f>IF(N1280="nulová",J1280,0)</f>
        <v>0</v>
      </c>
      <c r="BJ1280" s="26" t="s">
        <v>24</v>
      </c>
      <c r="BK1280" s="216">
        <f>ROUND(I1280*H1280,2)</f>
        <v>0</v>
      </c>
      <c r="BL1280" s="26" t="s">
        <v>307</v>
      </c>
      <c r="BM1280" s="26" t="s">
        <v>1363</v>
      </c>
    </row>
    <row r="1281" spans="2:65" s="1" customFormat="1" ht="54">
      <c r="B1281" s="44"/>
      <c r="C1281" s="66"/>
      <c r="D1281" s="217" t="s">
        <v>194</v>
      </c>
      <c r="E1281" s="66"/>
      <c r="F1281" s="218" t="s">
        <v>1364</v>
      </c>
      <c r="G1281" s="66"/>
      <c r="H1281" s="66"/>
      <c r="I1281" s="175"/>
      <c r="J1281" s="66"/>
      <c r="K1281" s="66"/>
      <c r="L1281" s="64"/>
      <c r="M1281" s="219"/>
      <c r="N1281" s="45"/>
      <c r="O1281" s="45"/>
      <c r="P1281" s="45"/>
      <c r="Q1281" s="45"/>
      <c r="R1281" s="45"/>
      <c r="S1281" s="45"/>
      <c r="T1281" s="81"/>
      <c r="AT1281" s="26" t="s">
        <v>194</v>
      </c>
      <c r="AU1281" s="26" t="s">
        <v>89</v>
      </c>
    </row>
    <row r="1282" spans="2:65" s="12" customFormat="1" ht="13.5">
      <c r="B1282" s="220"/>
      <c r="C1282" s="221"/>
      <c r="D1282" s="217" t="s">
        <v>196</v>
      </c>
      <c r="E1282" s="222" t="s">
        <v>35</v>
      </c>
      <c r="F1282" s="223" t="s">
        <v>1311</v>
      </c>
      <c r="G1282" s="221"/>
      <c r="H1282" s="224" t="s">
        <v>35</v>
      </c>
      <c r="I1282" s="225"/>
      <c r="J1282" s="221"/>
      <c r="K1282" s="221"/>
      <c r="L1282" s="226"/>
      <c r="M1282" s="227"/>
      <c r="N1282" s="228"/>
      <c r="O1282" s="228"/>
      <c r="P1282" s="228"/>
      <c r="Q1282" s="228"/>
      <c r="R1282" s="228"/>
      <c r="S1282" s="228"/>
      <c r="T1282" s="229"/>
      <c r="AT1282" s="230" t="s">
        <v>196</v>
      </c>
      <c r="AU1282" s="230" t="s">
        <v>89</v>
      </c>
      <c r="AV1282" s="12" t="s">
        <v>24</v>
      </c>
      <c r="AW1282" s="12" t="s">
        <v>42</v>
      </c>
      <c r="AX1282" s="12" t="s">
        <v>79</v>
      </c>
      <c r="AY1282" s="230" t="s">
        <v>185</v>
      </c>
    </row>
    <row r="1283" spans="2:65" s="13" customFormat="1" ht="13.5">
      <c r="B1283" s="231"/>
      <c r="C1283" s="232"/>
      <c r="D1283" s="233" t="s">
        <v>196</v>
      </c>
      <c r="E1283" s="234" t="s">
        <v>35</v>
      </c>
      <c r="F1283" s="235" t="s">
        <v>1312</v>
      </c>
      <c r="G1283" s="232"/>
      <c r="H1283" s="236">
        <v>13.994999999999999</v>
      </c>
      <c r="I1283" s="237"/>
      <c r="J1283" s="232"/>
      <c r="K1283" s="232"/>
      <c r="L1283" s="238"/>
      <c r="M1283" s="239"/>
      <c r="N1283" s="240"/>
      <c r="O1283" s="240"/>
      <c r="P1283" s="240"/>
      <c r="Q1283" s="240"/>
      <c r="R1283" s="240"/>
      <c r="S1283" s="240"/>
      <c r="T1283" s="241"/>
      <c r="AT1283" s="242" t="s">
        <v>196</v>
      </c>
      <c r="AU1283" s="242" t="s">
        <v>89</v>
      </c>
      <c r="AV1283" s="13" t="s">
        <v>89</v>
      </c>
      <c r="AW1283" s="13" t="s">
        <v>42</v>
      </c>
      <c r="AX1283" s="13" t="s">
        <v>24</v>
      </c>
      <c r="AY1283" s="242" t="s">
        <v>185</v>
      </c>
    </row>
    <row r="1284" spans="2:65" s="1" customFormat="1" ht="44.25" customHeight="1">
      <c r="B1284" s="44"/>
      <c r="C1284" s="205" t="s">
        <v>1365</v>
      </c>
      <c r="D1284" s="205" t="s">
        <v>187</v>
      </c>
      <c r="E1284" s="206" t="s">
        <v>1366</v>
      </c>
      <c r="F1284" s="207" t="s">
        <v>1367</v>
      </c>
      <c r="G1284" s="208" t="s">
        <v>239</v>
      </c>
      <c r="H1284" s="209">
        <v>29.12</v>
      </c>
      <c r="I1284" s="210"/>
      <c r="J1284" s="211">
        <f>ROUND(I1284*H1284,2)</f>
        <v>0</v>
      </c>
      <c r="K1284" s="207" t="s">
        <v>191</v>
      </c>
      <c r="L1284" s="64"/>
      <c r="M1284" s="212" t="s">
        <v>35</v>
      </c>
      <c r="N1284" s="213" t="s">
        <v>50</v>
      </c>
      <c r="O1284" s="45"/>
      <c r="P1284" s="214">
        <f>O1284*H1284</f>
        <v>0</v>
      </c>
      <c r="Q1284" s="214">
        <v>1.6101500000000001E-2</v>
      </c>
      <c r="R1284" s="214">
        <f>Q1284*H1284</f>
        <v>0.46887568000000007</v>
      </c>
      <c r="S1284" s="214">
        <v>0</v>
      </c>
      <c r="T1284" s="215">
        <f>S1284*H1284</f>
        <v>0</v>
      </c>
      <c r="AR1284" s="26" t="s">
        <v>307</v>
      </c>
      <c r="AT1284" s="26" t="s">
        <v>187</v>
      </c>
      <c r="AU1284" s="26" t="s">
        <v>89</v>
      </c>
      <c r="AY1284" s="26" t="s">
        <v>185</v>
      </c>
      <c r="BE1284" s="216">
        <f>IF(N1284="základní",J1284,0)</f>
        <v>0</v>
      </c>
      <c r="BF1284" s="216">
        <f>IF(N1284="snížená",J1284,0)</f>
        <v>0</v>
      </c>
      <c r="BG1284" s="216">
        <f>IF(N1284="zákl. přenesená",J1284,0)</f>
        <v>0</v>
      </c>
      <c r="BH1284" s="216">
        <f>IF(N1284="sníž. přenesená",J1284,0)</f>
        <v>0</v>
      </c>
      <c r="BI1284" s="216">
        <f>IF(N1284="nulová",J1284,0)</f>
        <v>0</v>
      </c>
      <c r="BJ1284" s="26" t="s">
        <v>24</v>
      </c>
      <c r="BK1284" s="216">
        <f>ROUND(I1284*H1284,2)</f>
        <v>0</v>
      </c>
      <c r="BL1284" s="26" t="s">
        <v>307</v>
      </c>
      <c r="BM1284" s="26" t="s">
        <v>1368</v>
      </c>
    </row>
    <row r="1285" spans="2:65" s="1" customFormat="1" ht="54">
      <c r="B1285" s="44"/>
      <c r="C1285" s="66"/>
      <c r="D1285" s="217" t="s">
        <v>194</v>
      </c>
      <c r="E1285" s="66"/>
      <c r="F1285" s="218" t="s">
        <v>1364</v>
      </c>
      <c r="G1285" s="66"/>
      <c r="H1285" s="66"/>
      <c r="I1285" s="175"/>
      <c r="J1285" s="66"/>
      <c r="K1285" s="66"/>
      <c r="L1285" s="64"/>
      <c r="M1285" s="219"/>
      <c r="N1285" s="45"/>
      <c r="O1285" s="45"/>
      <c r="P1285" s="45"/>
      <c r="Q1285" s="45"/>
      <c r="R1285" s="45"/>
      <c r="S1285" s="45"/>
      <c r="T1285" s="81"/>
      <c r="AT1285" s="26" t="s">
        <v>194</v>
      </c>
      <c r="AU1285" s="26" t="s">
        <v>89</v>
      </c>
    </row>
    <row r="1286" spans="2:65" s="12" customFormat="1" ht="13.5">
      <c r="B1286" s="220"/>
      <c r="C1286" s="221"/>
      <c r="D1286" s="217" t="s">
        <v>196</v>
      </c>
      <c r="E1286" s="222" t="s">
        <v>35</v>
      </c>
      <c r="F1286" s="223" t="s">
        <v>1311</v>
      </c>
      <c r="G1286" s="221"/>
      <c r="H1286" s="224" t="s">
        <v>35</v>
      </c>
      <c r="I1286" s="225"/>
      <c r="J1286" s="221"/>
      <c r="K1286" s="221"/>
      <c r="L1286" s="226"/>
      <c r="M1286" s="227"/>
      <c r="N1286" s="228"/>
      <c r="O1286" s="228"/>
      <c r="P1286" s="228"/>
      <c r="Q1286" s="228"/>
      <c r="R1286" s="228"/>
      <c r="S1286" s="228"/>
      <c r="T1286" s="229"/>
      <c r="AT1286" s="230" t="s">
        <v>196</v>
      </c>
      <c r="AU1286" s="230" t="s">
        <v>89</v>
      </c>
      <c r="AV1286" s="12" t="s">
        <v>24</v>
      </c>
      <c r="AW1286" s="12" t="s">
        <v>42</v>
      </c>
      <c r="AX1286" s="12" t="s">
        <v>79</v>
      </c>
      <c r="AY1286" s="230" t="s">
        <v>185</v>
      </c>
    </row>
    <row r="1287" spans="2:65" s="13" customFormat="1" ht="13.5">
      <c r="B1287" s="231"/>
      <c r="C1287" s="232"/>
      <c r="D1287" s="217" t="s">
        <v>196</v>
      </c>
      <c r="E1287" s="243" t="s">
        <v>35</v>
      </c>
      <c r="F1287" s="244" t="s">
        <v>1312</v>
      </c>
      <c r="G1287" s="232"/>
      <c r="H1287" s="245">
        <v>13.994999999999999</v>
      </c>
      <c r="I1287" s="237"/>
      <c r="J1287" s="232"/>
      <c r="K1287" s="232"/>
      <c r="L1287" s="238"/>
      <c r="M1287" s="239"/>
      <c r="N1287" s="240"/>
      <c r="O1287" s="240"/>
      <c r="P1287" s="240"/>
      <c r="Q1287" s="240"/>
      <c r="R1287" s="240"/>
      <c r="S1287" s="240"/>
      <c r="T1287" s="241"/>
      <c r="AT1287" s="242" t="s">
        <v>196</v>
      </c>
      <c r="AU1287" s="242" t="s">
        <v>89</v>
      </c>
      <c r="AV1287" s="13" t="s">
        <v>89</v>
      </c>
      <c r="AW1287" s="13" t="s">
        <v>42</v>
      </c>
      <c r="AX1287" s="13" t="s">
        <v>79</v>
      </c>
      <c r="AY1287" s="242" t="s">
        <v>185</v>
      </c>
    </row>
    <row r="1288" spans="2:65" s="12" customFormat="1" ht="13.5">
      <c r="B1288" s="220"/>
      <c r="C1288" s="221"/>
      <c r="D1288" s="217" t="s">
        <v>196</v>
      </c>
      <c r="E1288" s="222" t="s">
        <v>35</v>
      </c>
      <c r="F1288" s="223" t="s">
        <v>1216</v>
      </c>
      <c r="G1288" s="221"/>
      <c r="H1288" s="224" t="s">
        <v>35</v>
      </c>
      <c r="I1288" s="225"/>
      <c r="J1288" s="221"/>
      <c r="K1288" s="221"/>
      <c r="L1288" s="226"/>
      <c r="M1288" s="227"/>
      <c r="N1288" s="228"/>
      <c r="O1288" s="228"/>
      <c r="P1288" s="228"/>
      <c r="Q1288" s="228"/>
      <c r="R1288" s="228"/>
      <c r="S1288" s="228"/>
      <c r="T1288" s="229"/>
      <c r="AT1288" s="230" t="s">
        <v>196</v>
      </c>
      <c r="AU1288" s="230" t="s">
        <v>89</v>
      </c>
      <c r="AV1288" s="12" t="s">
        <v>24</v>
      </c>
      <c r="AW1288" s="12" t="s">
        <v>42</v>
      </c>
      <c r="AX1288" s="12" t="s">
        <v>79</v>
      </c>
      <c r="AY1288" s="230" t="s">
        <v>185</v>
      </c>
    </row>
    <row r="1289" spans="2:65" s="13" customFormat="1" ht="13.5">
      <c r="B1289" s="231"/>
      <c r="C1289" s="232"/>
      <c r="D1289" s="217" t="s">
        <v>196</v>
      </c>
      <c r="E1289" s="243" t="s">
        <v>35</v>
      </c>
      <c r="F1289" s="244" t="s">
        <v>1369</v>
      </c>
      <c r="G1289" s="232"/>
      <c r="H1289" s="245">
        <v>15.125</v>
      </c>
      <c r="I1289" s="237"/>
      <c r="J1289" s="232"/>
      <c r="K1289" s="232"/>
      <c r="L1289" s="238"/>
      <c r="M1289" s="239"/>
      <c r="N1289" s="240"/>
      <c r="O1289" s="240"/>
      <c r="P1289" s="240"/>
      <c r="Q1289" s="240"/>
      <c r="R1289" s="240"/>
      <c r="S1289" s="240"/>
      <c r="T1289" s="241"/>
      <c r="AT1289" s="242" t="s">
        <v>196</v>
      </c>
      <c r="AU1289" s="242" t="s">
        <v>89</v>
      </c>
      <c r="AV1289" s="13" t="s">
        <v>89</v>
      </c>
      <c r="AW1289" s="13" t="s">
        <v>42</v>
      </c>
      <c r="AX1289" s="13" t="s">
        <v>79</v>
      </c>
      <c r="AY1289" s="242" t="s">
        <v>185</v>
      </c>
    </row>
    <row r="1290" spans="2:65" s="14" customFormat="1" ht="13.5">
      <c r="B1290" s="246"/>
      <c r="C1290" s="247"/>
      <c r="D1290" s="233" t="s">
        <v>196</v>
      </c>
      <c r="E1290" s="248" t="s">
        <v>35</v>
      </c>
      <c r="F1290" s="249" t="s">
        <v>208</v>
      </c>
      <c r="G1290" s="247"/>
      <c r="H1290" s="250">
        <v>29.12</v>
      </c>
      <c r="I1290" s="251"/>
      <c r="J1290" s="247"/>
      <c r="K1290" s="247"/>
      <c r="L1290" s="252"/>
      <c r="M1290" s="253"/>
      <c r="N1290" s="254"/>
      <c r="O1290" s="254"/>
      <c r="P1290" s="254"/>
      <c r="Q1290" s="254"/>
      <c r="R1290" s="254"/>
      <c r="S1290" s="254"/>
      <c r="T1290" s="255"/>
      <c r="AT1290" s="256" t="s">
        <v>196</v>
      </c>
      <c r="AU1290" s="256" t="s">
        <v>89</v>
      </c>
      <c r="AV1290" s="14" t="s">
        <v>192</v>
      </c>
      <c r="AW1290" s="14" t="s">
        <v>42</v>
      </c>
      <c r="AX1290" s="14" t="s">
        <v>24</v>
      </c>
      <c r="AY1290" s="256" t="s">
        <v>185</v>
      </c>
    </row>
    <row r="1291" spans="2:65" s="1" customFormat="1" ht="31.5" customHeight="1">
      <c r="B1291" s="44"/>
      <c r="C1291" s="205" t="s">
        <v>1370</v>
      </c>
      <c r="D1291" s="205" t="s">
        <v>187</v>
      </c>
      <c r="E1291" s="206" t="s">
        <v>1371</v>
      </c>
      <c r="F1291" s="207" t="s">
        <v>1372</v>
      </c>
      <c r="G1291" s="208" t="s">
        <v>239</v>
      </c>
      <c r="H1291" s="209">
        <v>65.218000000000004</v>
      </c>
      <c r="I1291" s="210"/>
      <c r="J1291" s="211">
        <f>ROUND(I1291*H1291,2)</f>
        <v>0</v>
      </c>
      <c r="K1291" s="207" t="s">
        <v>35</v>
      </c>
      <c r="L1291" s="64"/>
      <c r="M1291" s="212" t="s">
        <v>35</v>
      </c>
      <c r="N1291" s="213" t="s">
        <v>50</v>
      </c>
      <c r="O1291" s="45"/>
      <c r="P1291" s="214">
        <f>O1291*H1291</f>
        <v>0</v>
      </c>
      <c r="Q1291" s="214">
        <v>1.772E-2</v>
      </c>
      <c r="R1291" s="214">
        <f>Q1291*H1291</f>
        <v>1.1556629600000001</v>
      </c>
      <c r="S1291" s="214">
        <v>0</v>
      </c>
      <c r="T1291" s="215">
        <f>S1291*H1291</f>
        <v>0</v>
      </c>
      <c r="AR1291" s="26" t="s">
        <v>307</v>
      </c>
      <c r="AT1291" s="26" t="s">
        <v>187</v>
      </c>
      <c r="AU1291" s="26" t="s">
        <v>89</v>
      </c>
      <c r="AY1291" s="26" t="s">
        <v>185</v>
      </c>
      <c r="BE1291" s="216">
        <f>IF(N1291="základní",J1291,0)</f>
        <v>0</v>
      </c>
      <c r="BF1291" s="216">
        <f>IF(N1291="snížená",J1291,0)</f>
        <v>0</v>
      </c>
      <c r="BG1291" s="216">
        <f>IF(N1291="zákl. přenesená",J1291,0)</f>
        <v>0</v>
      </c>
      <c r="BH1291" s="216">
        <f>IF(N1291="sníž. přenesená",J1291,0)</f>
        <v>0</v>
      </c>
      <c r="BI1291" s="216">
        <f>IF(N1291="nulová",J1291,0)</f>
        <v>0</v>
      </c>
      <c r="BJ1291" s="26" t="s">
        <v>24</v>
      </c>
      <c r="BK1291" s="216">
        <f>ROUND(I1291*H1291,2)</f>
        <v>0</v>
      </c>
      <c r="BL1291" s="26" t="s">
        <v>307</v>
      </c>
      <c r="BM1291" s="26" t="s">
        <v>1373</v>
      </c>
    </row>
    <row r="1292" spans="2:65" s="12" customFormat="1" ht="13.5">
      <c r="B1292" s="220"/>
      <c r="C1292" s="221"/>
      <c r="D1292" s="217" t="s">
        <v>196</v>
      </c>
      <c r="E1292" s="222" t="s">
        <v>35</v>
      </c>
      <c r="F1292" s="223" t="s">
        <v>428</v>
      </c>
      <c r="G1292" s="221"/>
      <c r="H1292" s="224" t="s">
        <v>35</v>
      </c>
      <c r="I1292" s="225"/>
      <c r="J1292" s="221"/>
      <c r="K1292" s="221"/>
      <c r="L1292" s="226"/>
      <c r="M1292" s="227"/>
      <c r="N1292" s="228"/>
      <c r="O1292" s="228"/>
      <c r="P1292" s="228"/>
      <c r="Q1292" s="228"/>
      <c r="R1292" s="228"/>
      <c r="S1292" s="228"/>
      <c r="T1292" s="229"/>
      <c r="AT1292" s="230" t="s">
        <v>196</v>
      </c>
      <c r="AU1292" s="230" t="s">
        <v>89</v>
      </c>
      <c r="AV1292" s="12" t="s">
        <v>24</v>
      </c>
      <c r="AW1292" s="12" t="s">
        <v>42</v>
      </c>
      <c r="AX1292" s="12" t="s">
        <v>79</v>
      </c>
      <c r="AY1292" s="230" t="s">
        <v>185</v>
      </c>
    </row>
    <row r="1293" spans="2:65" s="13" customFormat="1" ht="13.5">
      <c r="B1293" s="231"/>
      <c r="C1293" s="232"/>
      <c r="D1293" s="217" t="s">
        <v>196</v>
      </c>
      <c r="E1293" s="243" t="s">
        <v>35</v>
      </c>
      <c r="F1293" s="244" t="s">
        <v>407</v>
      </c>
      <c r="G1293" s="232"/>
      <c r="H1293" s="245">
        <v>5.04</v>
      </c>
      <c r="I1293" s="237"/>
      <c r="J1293" s="232"/>
      <c r="K1293" s="232"/>
      <c r="L1293" s="238"/>
      <c r="M1293" s="239"/>
      <c r="N1293" s="240"/>
      <c r="O1293" s="240"/>
      <c r="P1293" s="240"/>
      <c r="Q1293" s="240"/>
      <c r="R1293" s="240"/>
      <c r="S1293" s="240"/>
      <c r="T1293" s="241"/>
      <c r="AT1293" s="242" t="s">
        <v>196</v>
      </c>
      <c r="AU1293" s="242" t="s">
        <v>89</v>
      </c>
      <c r="AV1293" s="13" t="s">
        <v>89</v>
      </c>
      <c r="AW1293" s="13" t="s">
        <v>42</v>
      </c>
      <c r="AX1293" s="13" t="s">
        <v>79</v>
      </c>
      <c r="AY1293" s="242" t="s">
        <v>185</v>
      </c>
    </row>
    <row r="1294" spans="2:65" s="13" customFormat="1" ht="13.5">
      <c r="B1294" s="231"/>
      <c r="C1294" s="232"/>
      <c r="D1294" s="217" t="s">
        <v>196</v>
      </c>
      <c r="E1294" s="243" t="s">
        <v>35</v>
      </c>
      <c r="F1294" s="244" t="s">
        <v>408</v>
      </c>
      <c r="G1294" s="232"/>
      <c r="H1294" s="245">
        <v>20.52</v>
      </c>
      <c r="I1294" s="237"/>
      <c r="J1294" s="232"/>
      <c r="K1294" s="232"/>
      <c r="L1294" s="238"/>
      <c r="M1294" s="239"/>
      <c r="N1294" s="240"/>
      <c r="O1294" s="240"/>
      <c r="P1294" s="240"/>
      <c r="Q1294" s="240"/>
      <c r="R1294" s="240"/>
      <c r="S1294" s="240"/>
      <c r="T1294" s="241"/>
      <c r="AT1294" s="242" t="s">
        <v>196</v>
      </c>
      <c r="AU1294" s="242" t="s">
        <v>89</v>
      </c>
      <c r="AV1294" s="13" t="s">
        <v>89</v>
      </c>
      <c r="AW1294" s="13" t="s">
        <v>42</v>
      </c>
      <c r="AX1294" s="13" t="s">
        <v>79</v>
      </c>
      <c r="AY1294" s="242" t="s">
        <v>185</v>
      </c>
    </row>
    <row r="1295" spans="2:65" s="13" customFormat="1" ht="13.5">
      <c r="B1295" s="231"/>
      <c r="C1295" s="232"/>
      <c r="D1295" s="217" t="s">
        <v>196</v>
      </c>
      <c r="E1295" s="243" t="s">
        <v>35</v>
      </c>
      <c r="F1295" s="244" t="s">
        <v>408</v>
      </c>
      <c r="G1295" s="232"/>
      <c r="H1295" s="245">
        <v>20.52</v>
      </c>
      <c r="I1295" s="237"/>
      <c r="J1295" s="232"/>
      <c r="K1295" s="232"/>
      <c r="L1295" s="238"/>
      <c r="M1295" s="239"/>
      <c r="N1295" s="240"/>
      <c r="O1295" s="240"/>
      <c r="P1295" s="240"/>
      <c r="Q1295" s="240"/>
      <c r="R1295" s="240"/>
      <c r="S1295" s="240"/>
      <c r="T1295" s="241"/>
      <c r="AT1295" s="242" t="s">
        <v>196</v>
      </c>
      <c r="AU1295" s="242" t="s">
        <v>89</v>
      </c>
      <c r="AV1295" s="13" t="s">
        <v>89</v>
      </c>
      <c r="AW1295" s="13" t="s">
        <v>42</v>
      </c>
      <c r="AX1295" s="13" t="s">
        <v>79</v>
      </c>
      <c r="AY1295" s="242" t="s">
        <v>185</v>
      </c>
    </row>
    <row r="1296" spans="2:65" s="15" customFormat="1" ht="13.5">
      <c r="B1296" s="270"/>
      <c r="C1296" s="271"/>
      <c r="D1296" s="217" t="s">
        <v>196</v>
      </c>
      <c r="E1296" s="272" t="s">
        <v>35</v>
      </c>
      <c r="F1296" s="273" t="s">
        <v>295</v>
      </c>
      <c r="G1296" s="271"/>
      <c r="H1296" s="274">
        <v>46.08</v>
      </c>
      <c r="I1296" s="275"/>
      <c r="J1296" s="271"/>
      <c r="K1296" s="271"/>
      <c r="L1296" s="276"/>
      <c r="M1296" s="277"/>
      <c r="N1296" s="278"/>
      <c r="O1296" s="278"/>
      <c r="P1296" s="278"/>
      <c r="Q1296" s="278"/>
      <c r="R1296" s="278"/>
      <c r="S1296" s="278"/>
      <c r="T1296" s="279"/>
      <c r="AT1296" s="280" t="s">
        <v>196</v>
      </c>
      <c r="AU1296" s="280" t="s">
        <v>89</v>
      </c>
      <c r="AV1296" s="15" t="s">
        <v>105</v>
      </c>
      <c r="AW1296" s="15" t="s">
        <v>42</v>
      </c>
      <c r="AX1296" s="15" t="s">
        <v>79</v>
      </c>
      <c r="AY1296" s="280" t="s">
        <v>185</v>
      </c>
    </row>
    <row r="1297" spans="2:65" s="12" customFormat="1" ht="13.5">
      <c r="B1297" s="220"/>
      <c r="C1297" s="221"/>
      <c r="D1297" s="217" t="s">
        <v>196</v>
      </c>
      <c r="E1297" s="222" t="s">
        <v>35</v>
      </c>
      <c r="F1297" s="223" t="s">
        <v>1374</v>
      </c>
      <c r="G1297" s="221"/>
      <c r="H1297" s="224" t="s">
        <v>35</v>
      </c>
      <c r="I1297" s="225"/>
      <c r="J1297" s="221"/>
      <c r="K1297" s="221"/>
      <c r="L1297" s="226"/>
      <c r="M1297" s="227"/>
      <c r="N1297" s="228"/>
      <c r="O1297" s="228"/>
      <c r="P1297" s="228"/>
      <c r="Q1297" s="228"/>
      <c r="R1297" s="228"/>
      <c r="S1297" s="228"/>
      <c r="T1297" s="229"/>
      <c r="AT1297" s="230" t="s">
        <v>196</v>
      </c>
      <c r="AU1297" s="230" t="s">
        <v>89</v>
      </c>
      <c r="AV1297" s="12" t="s">
        <v>24</v>
      </c>
      <c r="AW1297" s="12" t="s">
        <v>42</v>
      </c>
      <c r="AX1297" s="12" t="s">
        <v>79</v>
      </c>
      <c r="AY1297" s="230" t="s">
        <v>185</v>
      </c>
    </row>
    <row r="1298" spans="2:65" s="13" customFormat="1" ht="13.5">
      <c r="B1298" s="231"/>
      <c r="C1298" s="232"/>
      <c r="D1298" s="217" t="s">
        <v>196</v>
      </c>
      <c r="E1298" s="243" t="s">
        <v>35</v>
      </c>
      <c r="F1298" s="244" t="s">
        <v>1375</v>
      </c>
      <c r="G1298" s="232"/>
      <c r="H1298" s="245">
        <v>14.49</v>
      </c>
      <c r="I1298" s="237"/>
      <c r="J1298" s="232"/>
      <c r="K1298" s="232"/>
      <c r="L1298" s="238"/>
      <c r="M1298" s="239"/>
      <c r="N1298" s="240"/>
      <c r="O1298" s="240"/>
      <c r="P1298" s="240"/>
      <c r="Q1298" s="240"/>
      <c r="R1298" s="240"/>
      <c r="S1298" s="240"/>
      <c r="T1298" s="241"/>
      <c r="AT1298" s="242" t="s">
        <v>196</v>
      </c>
      <c r="AU1298" s="242" t="s">
        <v>89</v>
      </c>
      <c r="AV1298" s="13" t="s">
        <v>89</v>
      </c>
      <c r="AW1298" s="13" t="s">
        <v>42</v>
      </c>
      <c r="AX1298" s="13" t="s">
        <v>79</v>
      </c>
      <c r="AY1298" s="242" t="s">
        <v>185</v>
      </c>
    </row>
    <row r="1299" spans="2:65" s="13" customFormat="1" ht="13.5">
      <c r="B1299" s="231"/>
      <c r="C1299" s="232"/>
      <c r="D1299" s="217" t="s">
        <v>196</v>
      </c>
      <c r="E1299" s="243" t="s">
        <v>35</v>
      </c>
      <c r="F1299" s="244" t="s">
        <v>1376</v>
      </c>
      <c r="G1299" s="232"/>
      <c r="H1299" s="245">
        <v>1.19</v>
      </c>
      <c r="I1299" s="237"/>
      <c r="J1299" s="232"/>
      <c r="K1299" s="232"/>
      <c r="L1299" s="238"/>
      <c r="M1299" s="239"/>
      <c r="N1299" s="240"/>
      <c r="O1299" s="240"/>
      <c r="P1299" s="240"/>
      <c r="Q1299" s="240"/>
      <c r="R1299" s="240"/>
      <c r="S1299" s="240"/>
      <c r="T1299" s="241"/>
      <c r="AT1299" s="242" t="s">
        <v>196</v>
      </c>
      <c r="AU1299" s="242" t="s">
        <v>89</v>
      </c>
      <c r="AV1299" s="13" t="s">
        <v>89</v>
      </c>
      <c r="AW1299" s="13" t="s">
        <v>42</v>
      </c>
      <c r="AX1299" s="13" t="s">
        <v>79</v>
      </c>
      <c r="AY1299" s="242" t="s">
        <v>185</v>
      </c>
    </row>
    <row r="1300" spans="2:65" s="13" customFormat="1" ht="13.5">
      <c r="B1300" s="231"/>
      <c r="C1300" s="232"/>
      <c r="D1300" s="217" t="s">
        <v>196</v>
      </c>
      <c r="E1300" s="243" t="s">
        <v>35</v>
      </c>
      <c r="F1300" s="244" t="s">
        <v>1377</v>
      </c>
      <c r="G1300" s="232"/>
      <c r="H1300" s="245">
        <v>2.6179999999999999</v>
      </c>
      <c r="I1300" s="237"/>
      <c r="J1300" s="232"/>
      <c r="K1300" s="232"/>
      <c r="L1300" s="238"/>
      <c r="M1300" s="239"/>
      <c r="N1300" s="240"/>
      <c r="O1300" s="240"/>
      <c r="P1300" s="240"/>
      <c r="Q1300" s="240"/>
      <c r="R1300" s="240"/>
      <c r="S1300" s="240"/>
      <c r="T1300" s="241"/>
      <c r="AT1300" s="242" t="s">
        <v>196</v>
      </c>
      <c r="AU1300" s="242" t="s">
        <v>89</v>
      </c>
      <c r="AV1300" s="13" t="s">
        <v>89</v>
      </c>
      <c r="AW1300" s="13" t="s">
        <v>42</v>
      </c>
      <c r="AX1300" s="13" t="s">
        <v>79</v>
      </c>
      <c r="AY1300" s="242" t="s">
        <v>185</v>
      </c>
    </row>
    <row r="1301" spans="2:65" s="13" customFormat="1" ht="13.5">
      <c r="B1301" s="231"/>
      <c r="C1301" s="232"/>
      <c r="D1301" s="217" t="s">
        <v>196</v>
      </c>
      <c r="E1301" s="243" t="s">
        <v>35</v>
      </c>
      <c r="F1301" s="244" t="s">
        <v>1378</v>
      </c>
      <c r="G1301" s="232"/>
      <c r="H1301" s="245">
        <v>0.84</v>
      </c>
      <c r="I1301" s="237"/>
      <c r="J1301" s="232"/>
      <c r="K1301" s="232"/>
      <c r="L1301" s="238"/>
      <c r="M1301" s="239"/>
      <c r="N1301" s="240"/>
      <c r="O1301" s="240"/>
      <c r="P1301" s="240"/>
      <c r="Q1301" s="240"/>
      <c r="R1301" s="240"/>
      <c r="S1301" s="240"/>
      <c r="T1301" s="241"/>
      <c r="AT1301" s="242" t="s">
        <v>196</v>
      </c>
      <c r="AU1301" s="242" t="s">
        <v>89</v>
      </c>
      <c r="AV1301" s="13" t="s">
        <v>89</v>
      </c>
      <c r="AW1301" s="13" t="s">
        <v>42</v>
      </c>
      <c r="AX1301" s="13" t="s">
        <v>79</v>
      </c>
      <c r="AY1301" s="242" t="s">
        <v>185</v>
      </c>
    </row>
    <row r="1302" spans="2:65" s="15" customFormat="1" ht="13.5">
      <c r="B1302" s="270"/>
      <c r="C1302" s="271"/>
      <c r="D1302" s="217" t="s">
        <v>196</v>
      </c>
      <c r="E1302" s="272" t="s">
        <v>35</v>
      </c>
      <c r="F1302" s="273" t="s">
        <v>295</v>
      </c>
      <c r="G1302" s="271"/>
      <c r="H1302" s="274">
        <v>19.138000000000002</v>
      </c>
      <c r="I1302" s="275"/>
      <c r="J1302" s="271"/>
      <c r="K1302" s="271"/>
      <c r="L1302" s="276"/>
      <c r="M1302" s="277"/>
      <c r="N1302" s="278"/>
      <c r="O1302" s="278"/>
      <c r="P1302" s="278"/>
      <c r="Q1302" s="278"/>
      <c r="R1302" s="278"/>
      <c r="S1302" s="278"/>
      <c r="T1302" s="279"/>
      <c r="AT1302" s="280" t="s">
        <v>196</v>
      </c>
      <c r="AU1302" s="280" t="s">
        <v>89</v>
      </c>
      <c r="AV1302" s="15" t="s">
        <v>105</v>
      </c>
      <c r="AW1302" s="15" t="s">
        <v>42</v>
      </c>
      <c r="AX1302" s="15" t="s">
        <v>79</v>
      </c>
      <c r="AY1302" s="280" t="s">
        <v>185</v>
      </c>
    </row>
    <row r="1303" spans="2:65" s="14" customFormat="1" ht="13.5">
      <c r="B1303" s="246"/>
      <c r="C1303" s="247"/>
      <c r="D1303" s="233" t="s">
        <v>196</v>
      </c>
      <c r="E1303" s="248" t="s">
        <v>35</v>
      </c>
      <c r="F1303" s="249" t="s">
        <v>208</v>
      </c>
      <c r="G1303" s="247"/>
      <c r="H1303" s="250">
        <v>65.218000000000004</v>
      </c>
      <c r="I1303" s="251"/>
      <c r="J1303" s="247"/>
      <c r="K1303" s="247"/>
      <c r="L1303" s="252"/>
      <c r="M1303" s="253"/>
      <c r="N1303" s="254"/>
      <c r="O1303" s="254"/>
      <c r="P1303" s="254"/>
      <c r="Q1303" s="254"/>
      <c r="R1303" s="254"/>
      <c r="S1303" s="254"/>
      <c r="T1303" s="255"/>
      <c r="AT1303" s="256" t="s">
        <v>196</v>
      </c>
      <c r="AU1303" s="256" t="s">
        <v>89</v>
      </c>
      <c r="AV1303" s="14" t="s">
        <v>192</v>
      </c>
      <c r="AW1303" s="14" t="s">
        <v>42</v>
      </c>
      <c r="AX1303" s="14" t="s">
        <v>24</v>
      </c>
      <c r="AY1303" s="256" t="s">
        <v>185</v>
      </c>
    </row>
    <row r="1304" spans="2:65" s="1" customFormat="1" ht="22.5" customHeight="1">
      <c r="B1304" s="44"/>
      <c r="C1304" s="205" t="s">
        <v>1379</v>
      </c>
      <c r="D1304" s="205" t="s">
        <v>187</v>
      </c>
      <c r="E1304" s="206" t="s">
        <v>1380</v>
      </c>
      <c r="F1304" s="207" t="s">
        <v>1381</v>
      </c>
      <c r="G1304" s="208" t="s">
        <v>239</v>
      </c>
      <c r="H1304" s="209">
        <v>95.67</v>
      </c>
      <c r="I1304" s="210"/>
      <c r="J1304" s="211">
        <f>ROUND(I1304*H1304,2)</f>
        <v>0</v>
      </c>
      <c r="K1304" s="207" t="s">
        <v>191</v>
      </c>
      <c r="L1304" s="64"/>
      <c r="M1304" s="212" t="s">
        <v>35</v>
      </c>
      <c r="N1304" s="213" t="s">
        <v>50</v>
      </c>
      <c r="O1304" s="45"/>
      <c r="P1304" s="214">
        <f>O1304*H1304</f>
        <v>0</v>
      </c>
      <c r="Q1304" s="214">
        <v>0</v>
      </c>
      <c r="R1304" s="214">
        <f>Q1304*H1304</f>
        <v>0</v>
      </c>
      <c r="S1304" s="214">
        <v>0.03</v>
      </c>
      <c r="T1304" s="215">
        <f>S1304*H1304</f>
        <v>2.8700999999999999</v>
      </c>
      <c r="AR1304" s="26" t="s">
        <v>307</v>
      </c>
      <c r="AT1304" s="26" t="s">
        <v>187</v>
      </c>
      <c r="AU1304" s="26" t="s">
        <v>89</v>
      </c>
      <c r="AY1304" s="26" t="s">
        <v>185</v>
      </c>
      <c r="BE1304" s="216">
        <f>IF(N1304="základní",J1304,0)</f>
        <v>0</v>
      </c>
      <c r="BF1304" s="216">
        <f>IF(N1304="snížená",J1304,0)</f>
        <v>0</v>
      </c>
      <c r="BG1304" s="216">
        <f>IF(N1304="zákl. přenesená",J1304,0)</f>
        <v>0</v>
      </c>
      <c r="BH1304" s="216">
        <f>IF(N1304="sníž. přenesená",J1304,0)</f>
        <v>0</v>
      </c>
      <c r="BI1304" s="216">
        <f>IF(N1304="nulová",J1304,0)</f>
        <v>0</v>
      </c>
      <c r="BJ1304" s="26" t="s">
        <v>24</v>
      </c>
      <c r="BK1304" s="216">
        <f>ROUND(I1304*H1304,2)</f>
        <v>0</v>
      </c>
      <c r="BL1304" s="26" t="s">
        <v>307</v>
      </c>
      <c r="BM1304" s="26" t="s">
        <v>1382</v>
      </c>
    </row>
    <row r="1305" spans="2:65" s="12" customFormat="1" ht="13.5">
      <c r="B1305" s="220"/>
      <c r="C1305" s="221"/>
      <c r="D1305" s="217" t="s">
        <v>196</v>
      </c>
      <c r="E1305" s="222" t="s">
        <v>35</v>
      </c>
      <c r="F1305" s="223" t="s">
        <v>362</v>
      </c>
      <c r="G1305" s="221"/>
      <c r="H1305" s="224" t="s">
        <v>35</v>
      </c>
      <c r="I1305" s="225"/>
      <c r="J1305" s="221"/>
      <c r="K1305" s="221"/>
      <c r="L1305" s="226"/>
      <c r="M1305" s="227"/>
      <c r="N1305" s="228"/>
      <c r="O1305" s="228"/>
      <c r="P1305" s="228"/>
      <c r="Q1305" s="228"/>
      <c r="R1305" s="228"/>
      <c r="S1305" s="228"/>
      <c r="T1305" s="229"/>
      <c r="AT1305" s="230" t="s">
        <v>196</v>
      </c>
      <c r="AU1305" s="230" t="s">
        <v>89</v>
      </c>
      <c r="AV1305" s="12" t="s">
        <v>24</v>
      </c>
      <c r="AW1305" s="12" t="s">
        <v>42</v>
      </c>
      <c r="AX1305" s="12" t="s">
        <v>79</v>
      </c>
      <c r="AY1305" s="230" t="s">
        <v>185</v>
      </c>
    </row>
    <row r="1306" spans="2:65" s="12" customFormat="1" ht="13.5">
      <c r="B1306" s="220"/>
      <c r="C1306" s="221"/>
      <c r="D1306" s="217" t="s">
        <v>196</v>
      </c>
      <c r="E1306" s="222" t="s">
        <v>35</v>
      </c>
      <c r="F1306" s="223" t="s">
        <v>1383</v>
      </c>
      <c r="G1306" s="221"/>
      <c r="H1306" s="224" t="s">
        <v>35</v>
      </c>
      <c r="I1306" s="225"/>
      <c r="J1306" s="221"/>
      <c r="K1306" s="221"/>
      <c r="L1306" s="226"/>
      <c r="M1306" s="227"/>
      <c r="N1306" s="228"/>
      <c r="O1306" s="228"/>
      <c r="P1306" s="228"/>
      <c r="Q1306" s="228"/>
      <c r="R1306" s="228"/>
      <c r="S1306" s="228"/>
      <c r="T1306" s="229"/>
      <c r="AT1306" s="230" t="s">
        <v>196</v>
      </c>
      <c r="AU1306" s="230" t="s">
        <v>89</v>
      </c>
      <c r="AV1306" s="12" t="s">
        <v>24</v>
      </c>
      <c r="AW1306" s="12" t="s">
        <v>42</v>
      </c>
      <c r="AX1306" s="12" t="s">
        <v>79</v>
      </c>
      <c r="AY1306" s="230" t="s">
        <v>185</v>
      </c>
    </row>
    <row r="1307" spans="2:65" s="13" customFormat="1" ht="13.5">
      <c r="B1307" s="231"/>
      <c r="C1307" s="232"/>
      <c r="D1307" s="233" t="s">
        <v>196</v>
      </c>
      <c r="E1307" s="234" t="s">
        <v>35</v>
      </c>
      <c r="F1307" s="235" t="s">
        <v>1384</v>
      </c>
      <c r="G1307" s="232"/>
      <c r="H1307" s="236">
        <v>95.67</v>
      </c>
      <c r="I1307" s="237"/>
      <c r="J1307" s="232"/>
      <c r="K1307" s="232"/>
      <c r="L1307" s="238"/>
      <c r="M1307" s="239"/>
      <c r="N1307" s="240"/>
      <c r="O1307" s="240"/>
      <c r="P1307" s="240"/>
      <c r="Q1307" s="240"/>
      <c r="R1307" s="240"/>
      <c r="S1307" s="240"/>
      <c r="T1307" s="241"/>
      <c r="AT1307" s="242" t="s">
        <v>196</v>
      </c>
      <c r="AU1307" s="242" t="s">
        <v>89</v>
      </c>
      <c r="AV1307" s="13" t="s">
        <v>89</v>
      </c>
      <c r="AW1307" s="13" t="s">
        <v>42</v>
      </c>
      <c r="AX1307" s="13" t="s">
        <v>24</v>
      </c>
      <c r="AY1307" s="242" t="s">
        <v>185</v>
      </c>
    </row>
    <row r="1308" spans="2:65" s="1" customFormat="1" ht="31.5" customHeight="1">
      <c r="B1308" s="44"/>
      <c r="C1308" s="205" t="s">
        <v>1385</v>
      </c>
      <c r="D1308" s="205" t="s">
        <v>187</v>
      </c>
      <c r="E1308" s="206" t="s">
        <v>1386</v>
      </c>
      <c r="F1308" s="207" t="s">
        <v>1387</v>
      </c>
      <c r="G1308" s="208" t="s">
        <v>231</v>
      </c>
      <c r="H1308" s="209">
        <v>1.764</v>
      </c>
      <c r="I1308" s="210"/>
      <c r="J1308" s="211">
        <f>ROUND(I1308*H1308,2)</f>
        <v>0</v>
      </c>
      <c r="K1308" s="207" t="s">
        <v>191</v>
      </c>
      <c r="L1308" s="64"/>
      <c r="M1308" s="212" t="s">
        <v>35</v>
      </c>
      <c r="N1308" s="213" t="s">
        <v>50</v>
      </c>
      <c r="O1308" s="45"/>
      <c r="P1308" s="214">
        <f>O1308*H1308</f>
        <v>0</v>
      </c>
      <c r="Q1308" s="214">
        <v>0</v>
      </c>
      <c r="R1308" s="214">
        <f>Q1308*H1308</f>
        <v>0</v>
      </c>
      <c r="S1308" s="214">
        <v>0</v>
      </c>
      <c r="T1308" s="215">
        <f>S1308*H1308</f>
        <v>0</v>
      </c>
      <c r="AR1308" s="26" t="s">
        <v>307</v>
      </c>
      <c r="AT1308" s="26" t="s">
        <v>187</v>
      </c>
      <c r="AU1308" s="26" t="s">
        <v>89</v>
      </c>
      <c r="AY1308" s="26" t="s">
        <v>185</v>
      </c>
      <c r="BE1308" s="216">
        <f>IF(N1308="základní",J1308,0)</f>
        <v>0</v>
      </c>
      <c r="BF1308" s="216">
        <f>IF(N1308="snížená",J1308,0)</f>
        <v>0</v>
      </c>
      <c r="BG1308" s="216">
        <f>IF(N1308="zákl. přenesená",J1308,0)</f>
        <v>0</v>
      </c>
      <c r="BH1308" s="216">
        <f>IF(N1308="sníž. přenesená",J1308,0)</f>
        <v>0</v>
      </c>
      <c r="BI1308" s="216">
        <f>IF(N1308="nulová",J1308,0)</f>
        <v>0</v>
      </c>
      <c r="BJ1308" s="26" t="s">
        <v>24</v>
      </c>
      <c r="BK1308" s="216">
        <f>ROUND(I1308*H1308,2)</f>
        <v>0</v>
      </c>
      <c r="BL1308" s="26" t="s">
        <v>307</v>
      </c>
      <c r="BM1308" s="26" t="s">
        <v>1388</v>
      </c>
    </row>
    <row r="1309" spans="2:65" s="1" customFormat="1" ht="44.25" customHeight="1">
      <c r="B1309" s="44"/>
      <c r="C1309" s="205" t="s">
        <v>1389</v>
      </c>
      <c r="D1309" s="205" t="s">
        <v>187</v>
      </c>
      <c r="E1309" s="206" t="s">
        <v>1390</v>
      </c>
      <c r="F1309" s="207" t="s">
        <v>1391</v>
      </c>
      <c r="G1309" s="208" t="s">
        <v>231</v>
      </c>
      <c r="H1309" s="209">
        <v>1.764</v>
      </c>
      <c r="I1309" s="210"/>
      <c r="J1309" s="211">
        <f>ROUND(I1309*H1309,2)</f>
        <v>0</v>
      </c>
      <c r="K1309" s="207" t="s">
        <v>191</v>
      </c>
      <c r="L1309" s="64"/>
      <c r="M1309" s="212" t="s">
        <v>35</v>
      </c>
      <c r="N1309" s="213" t="s">
        <v>50</v>
      </c>
      <c r="O1309" s="45"/>
      <c r="P1309" s="214">
        <f>O1309*H1309</f>
        <v>0</v>
      </c>
      <c r="Q1309" s="214">
        <v>0</v>
      </c>
      <c r="R1309" s="214">
        <f>Q1309*H1309</f>
        <v>0</v>
      </c>
      <c r="S1309" s="214">
        <v>0</v>
      </c>
      <c r="T1309" s="215">
        <f>S1309*H1309</f>
        <v>0</v>
      </c>
      <c r="AR1309" s="26" t="s">
        <v>307</v>
      </c>
      <c r="AT1309" s="26" t="s">
        <v>187</v>
      </c>
      <c r="AU1309" s="26" t="s">
        <v>89</v>
      </c>
      <c r="AY1309" s="26" t="s">
        <v>185</v>
      </c>
      <c r="BE1309" s="216">
        <f>IF(N1309="základní",J1309,0)</f>
        <v>0</v>
      </c>
      <c r="BF1309" s="216">
        <f>IF(N1309="snížená",J1309,0)</f>
        <v>0</v>
      </c>
      <c r="BG1309" s="216">
        <f>IF(N1309="zákl. přenesená",J1309,0)</f>
        <v>0</v>
      </c>
      <c r="BH1309" s="216">
        <f>IF(N1309="sníž. přenesená",J1309,0)</f>
        <v>0</v>
      </c>
      <c r="BI1309" s="216">
        <f>IF(N1309="nulová",J1309,0)</f>
        <v>0</v>
      </c>
      <c r="BJ1309" s="26" t="s">
        <v>24</v>
      </c>
      <c r="BK1309" s="216">
        <f>ROUND(I1309*H1309,2)</f>
        <v>0</v>
      </c>
      <c r="BL1309" s="26" t="s">
        <v>307</v>
      </c>
      <c r="BM1309" s="26" t="s">
        <v>1392</v>
      </c>
    </row>
    <row r="1310" spans="2:65" s="11" customFormat="1" ht="29.85" customHeight="1">
      <c r="B1310" s="188"/>
      <c r="C1310" s="189"/>
      <c r="D1310" s="202" t="s">
        <v>78</v>
      </c>
      <c r="E1310" s="203" t="s">
        <v>1393</v>
      </c>
      <c r="F1310" s="203" t="s">
        <v>1394</v>
      </c>
      <c r="G1310" s="189"/>
      <c r="H1310" s="189"/>
      <c r="I1310" s="192"/>
      <c r="J1310" s="204">
        <f>BK1310</f>
        <v>0</v>
      </c>
      <c r="K1310" s="189"/>
      <c r="L1310" s="194"/>
      <c r="M1310" s="195"/>
      <c r="N1310" s="196"/>
      <c r="O1310" s="196"/>
      <c r="P1310" s="197">
        <f>SUM(P1311:P1332)</f>
        <v>0</v>
      </c>
      <c r="Q1310" s="196"/>
      <c r="R1310" s="197">
        <f>SUM(R1311:R1332)</f>
        <v>8.0899395600000013</v>
      </c>
      <c r="S1310" s="196"/>
      <c r="T1310" s="198">
        <f>SUM(T1311:T1332)</f>
        <v>0.67627500000000007</v>
      </c>
      <c r="AR1310" s="199" t="s">
        <v>89</v>
      </c>
      <c r="AT1310" s="200" t="s">
        <v>78</v>
      </c>
      <c r="AU1310" s="200" t="s">
        <v>24</v>
      </c>
      <c r="AY1310" s="199" t="s">
        <v>185</v>
      </c>
      <c r="BK1310" s="201">
        <f>SUM(BK1311:BK1332)</f>
        <v>0</v>
      </c>
    </row>
    <row r="1311" spans="2:65" s="1" customFormat="1" ht="31.5" customHeight="1">
      <c r="B1311" s="44"/>
      <c r="C1311" s="205" t="s">
        <v>1395</v>
      </c>
      <c r="D1311" s="205" t="s">
        <v>187</v>
      </c>
      <c r="E1311" s="206" t="s">
        <v>1396</v>
      </c>
      <c r="F1311" s="207" t="s">
        <v>1397</v>
      </c>
      <c r="G1311" s="208" t="s">
        <v>239</v>
      </c>
      <c r="H1311" s="209">
        <v>21.3</v>
      </c>
      <c r="I1311" s="210"/>
      <c r="J1311" s="211">
        <f>ROUND(I1311*H1311,2)</f>
        <v>0</v>
      </c>
      <c r="K1311" s="207" t="s">
        <v>191</v>
      </c>
      <c r="L1311" s="64"/>
      <c r="M1311" s="212" t="s">
        <v>35</v>
      </c>
      <c r="N1311" s="213" t="s">
        <v>50</v>
      </c>
      <c r="O1311" s="45"/>
      <c r="P1311" s="214">
        <f>O1311*H1311</f>
        <v>0</v>
      </c>
      <c r="Q1311" s="214">
        <v>0</v>
      </c>
      <c r="R1311" s="214">
        <f>Q1311*H1311</f>
        <v>0</v>
      </c>
      <c r="S1311" s="214">
        <v>3.175E-2</v>
      </c>
      <c r="T1311" s="215">
        <f>S1311*H1311</f>
        <v>0.67627500000000007</v>
      </c>
      <c r="AR1311" s="26" t="s">
        <v>307</v>
      </c>
      <c r="AT1311" s="26" t="s">
        <v>187</v>
      </c>
      <c r="AU1311" s="26" t="s">
        <v>89</v>
      </c>
      <c r="AY1311" s="26" t="s">
        <v>185</v>
      </c>
      <c r="BE1311" s="216">
        <f>IF(N1311="základní",J1311,0)</f>
        <v>0</v>
      </c>
      <c r="BF1311" s="216">
        <f>IF(N1311="snížená",J1311,0)</f>
        <v>0</v>
      </c>
      <c r="BG1311" s="216">
        <f>IF(N1311="zákl. přenesená",J1311,0)</f>
        <v>0</v>
      </c>
      <c r="BH1311" s="216">
        <f>IF(N1311="sníž. přenesená",J1311,0)</f>
        <v>0</v>
      </c>
      <c r="BI1311" s="216">
        <f>IF(N1311="nulová",J1311,0)</f>
        <v>0</v>
      </c>
      <c r="BJ1311" s="26" t="s">
        <v>24</v>
      </c>
      <c r="BK1311" s="216">
        <f>ROUND(I1311*H1311,2)</f>
        <v>0</v>
      </c>
      <c r="BL1311" s="26" t="s">
        <v>307</v>
      </c>
      <c r="BM1311" s="26" t="s">
        <v>1398</v>
      </c>
    </row>
    <row r="1312" spans="2:65" s="1" customFormat="1" ht="54">
      <c r="B1312" s="44"/>
      <c r="C1312" s="66"/>
      <c r="D1312" s="217" t="s">
        <v>194</v>
      </c>
      <c r="E1312" s="66"/>
      <c r="F1312" s="218" t="s">
        <v>1399</v>
      </c>
      <c r="G1312" s="66"/>
      <c r="H1312" s="66"/>
      <c r="I1312" s="175"/>
      <c r="J1312" s="66"/>
      <c r="K1312" s="66"/>
      <c r="L1312" s="64"/>
      <c r="M1312" s="219"/>
      <c r="N1312" s="45"/>
      <c r="O1312" s="45"/>
      <c r="P1312" s="45"/>
      <c r="Q1312" s="45"/>
      <c r="R1312" s="45"/>
      <c r="S1312" s="45"/>
      <c r="T1312" s="81"/>
      <c r="AT1312" s="26" t="s">
        <v>194</v>
      </c>
      <c r="AU1312" s="26" t="s">
        <v>89</v>
      </c>
    </row>
    <row r="1313" spans="2:65" s="12" customFormat="1" ht="13.5">
      <c r="B1313" s="220"/>
      <c r="C1313" s="221"/>
      <c r="D1313" s="217" t="s">
        <v>196</v>
      </c>
      <c r="E1313" s="222" t="s">
        <v>35</v>
      </c>
      <c r="F1313" s="223" t="s">
        <v>362</v>
      </c>
      <c r="G1313" s="221"/>
      <c r="H1313" s="224" t="s">
        <v>35</v>
      </c>
      <c r="I1313" s="225"/>
      <c r="J1313" s="221"/>
      <c r="K1313" s="221"/>
      <c r="L1313" s="226"/>
      <c r="M1313" s="227"/>
      <c r="N1313" s="228"/>
      <c r="O1313" s="228"/>
      <c r="P1313" s="228"/>
      <c r="Q1313" s="228"/>
      <c r="R1313" s="228"/>
      <c r="S1313" s="228"/>
      <c r="T1313" s="229"/>
      <c r="AT1313" s="230" t="s">
        <v>196</v>
      </c>
      <c r="AU1313" s="230" t="s">
        <v>89</v>
      </c>
      <c r="AV1313" s="12" t="s">
        <v>24</v>
      </c>
      <c r="AW1313" s="12" t="s">
        <v>42</v>
      </c>
      <c r="AX1313" s="12" t="s">
        <v>79</v>
      </c>
      <c r="AY1313" s="230" t="s">
        <v>185</v>
      </c>
    </row>
    <row r="1314" spans="2:65" s="13" customFormat="1" ht="13.5">
      <c r="B1314" s="231"/>
      <c r="C1314" s="232"/>
      <c r="D1314" s="217" t="s">
        <v>196</v>
      </c>
      <c r="E1314" s="243" t="s">
        <v>35</v>
      </c>
      <c r="F1314" s="244" t="s">
        <v>885</v>
      </c>
      <c r="G1314" s="232"/>
      <c r="H1314" s="245">
        <v>16.8</v>
      </c>
      <c r="I1314" s="237"/>
      <c r="J1314" s="232"/>
      <c r="K1314" s="232"/>
      <c r="L1314" s="238"/>
      <c r="M1314" s="239"/>
      <c r="N1314" s="240"/>
      <c r="O1314" s="240"/>
      <c r="P1314" s="240"/>
      <c r="Q1314" s="240"/>
      <c r="R1314" s="240"/>
      <c r="S1314" s="240"/>
      <c r="T1314" s="241"/>
      <c r="AT1314" s="242" t="s">
        <v>196</v>
      </c>
      <c r="AU1314" s="242" t="s">
        <v>89</v>
      </c>
      <c r="AV1314" s="13" t="s">
        <v>89</v>
      </c>
      <c r="AW1314" s="13" t="s">
        <v>42</v>
      </c>
      <c r="AX1314" s="13" t="s">
        <v>79</v>
      </c>
      <c r="AY1314" s="242" t="s">
        <v>185</v>
      </c>
    </row>
    <row r="1315" spans="2:65" s="13" customFormat="1" ht="13.5">
      <c r="B1315" s="231"/>
      <c r="C1315" s="232"/>
      <c r="D1315" s="217" t="s">
        <v>196</v>
      </c>
      <c r="E1315" s="243" t="s">
        <v>35</v>
      </c>
      <c r="F1315" s="244" t="s">
        <v>1055</v>
      </c>
      <c r="G1315" s="232"/>
      <c r="H1315" s="245">
        <v>4.5</v>
      </c>
      <c r="I1315" s="237"/>
      <c r="J1315" s="232"/>
      <c r="K1315" s="232"/>
      <c r="L1315" s="238"/>
      <c r="M1315" s="239"/>
      <c r="N1315" s="240"/>
      <c r="O1315" s="240"/>
      <c r="P1315" s="240"/>
      <c r="Q1315" s="240"/>
      <c r="R1315" s="240"/>
      <c r="S1315" s="240"/>
      <c r="T1315" s="241"/>
      <c r="AT1315" s="242" t="s">
        <v>196</v>
      </c>
      <c r="AU1315" s="242" t="s">
        <v>89</v>
      </c>
      <c r="AV1315" s="13" t="s">
        <v>89</v>
      </c>
      <c r="AW1315" s="13" t="s">
        <v>42</v>
      </c>
      <c r="AX1315" s="13" t="s">
        <v>79</v>
      </c>
      <c r="AY1315" s="242" t="s">
        <v>185</v>
      </c>
    </row>
    <row r="1316" spans="2:65" s="14" customFormat="1" ht="13.5">
      <c r="B1316" s="246"/>
      <c r="C1316" s="247"/>
      <c r="D1316" s="233" t="s">
        <v>196</v>
      </c>
      <c r="E1316" s="248" t="s">
        <v>35</v>
      </c>
      <c r="F1316" s="249" t="s">
        <v>208</v>
      </c>
      <c r="G1316" s="247"/>
      <c r="H1316" s="250">
        <v>21.3</v>
      </c>
      <c r="I1316" s="251"/>
      <c r="J1316" s="247"/>
      <c r="K1316" s="247"/>
      <c r="L1316" s="252"/>
      <c r="M1316" s="253"/>
      <c r="N1316" s="254"/>
      <c r="O1316" s="254"/>
      <c r="P1316" s="254"/>
      <c r="Q1316" s="254"/>
      <c r="R1316" s="254"/>
      <c r="S1316" s="254"/>
      <c r="T1316" s="255"/>
      <c r="AT1316" s="256" t="s">
        <v>196</v>
      </c>
      <c r="AU1316" s="256" t="s">
        <v>89</v>
      </c>
      <c r="AV1316" s="14" t="s">
        <v>192</v>
      </c>
      <c r="AW1316" s="14" t="s">
        <v>42</v>
      </c>
      <c r="AX1316" s="14" t="s">
        <v>24</v>
      </c>
      <c r="AY1316" s="256" t="s">
        <v>185</v>
      </c>
    </row>
    <row r="1317" spans="2:65" s="1" customFormat="1" ht="44.25" customHeight="1">
      <c r="B1317" s="44"/>
      <c r="C1317" s="205" t="s">
        <v>1400</v>
      </c>
      <c r="D1317" s="205" t="s">
        <v>187</v>
      </c>
      <c r="E1317" s="206" t="s">
        <v>1401</v>
      </c>
      <c r="F1317" s="207" t="s">
        <v>1402</v>
      </c>
      <c r="G1317" s="208" t="s">
        <v>239</v>
      </c>
      <c r="H1317" s="209">
        <v>366</v>
      </c>
      <c r="I1317" s="210"/>
      <c r="J1317" s="211">
        <f>ROUND(I1317*H1317,2)</f>
        <v>0</v>
      </c>
      <c r="K1317" s="207" t="s">
        <v>191</v>
      </c>
      <c r="L1317" s="64"/>
      <c r="M1317" s="212" t="s">
        <v>35</v>
      </c>
      <c r="N1317" s="213" t="s">
        <v>50</v>
      </c>
      <c r="O1317" s="45"/>
      <c r="P1317" s="214">
        <f>O1317*H1317</f>
        <v>0</v>
      </c>
      <c r="Q1317" s="214">
        <v>2.2003660000000001E-2</v>
      </c>
      <c r="R1317" s="214">
        <f>Q1317*H1317</f>
        <v>8.0533395600000013</v>
      </c>
      <c r="S1317" s="214">
        <v>0</v>
      </c>
      <c r="T1317" s="215">
        <f>S1317*H1317</f>
        <v>0</v>
      </c>
      <c r="AR1317" s="26" t="s">
        <v>307</v>
      </c>
      <c r="AT1317" s="26" t="s">
        <v>187</v>
      </c>
      <c r="AU1317" s="26" t="s">
        <v>89</v>
      </c>
      <c r="AY1317" s="26" t="s">
        <v>185</v>
      </c>
      <c r="BE1317" s="216">
        <f>IF(N1317="základní",J1317,0)</f>
        <v>0</v>
      </c>
      <c r="BF1317" s="216">
        <f>IF(N1317="snížená",J1317,0)</f>
        <v>0</v>
      </c>
      <c r="BG1317" s="216">
        <f>IF(N1317="zákl. přenesená",J1317,0)</f>
        <v>0</v>
      </c>
      <c r="BH1317" s="216">
        <f>IF(N1317="sníž. přenesená",J1317,0)</f>
        <v>0</v>
      </c>
      <c r="BI1317" s="216">
        <f>IF(N1317="nulová",J1317,0)</f>
        <v>0</v>
      </c>
      <c r="BJ1317" s="26" t="s">
        <v>24</v>
      </c>
      <c r="BK1317" s="216">
        <f>ROUND(I1317*H1317,2)</f>
        <v>0</v>
      </c>
      <c r="BL1317" s="26" t="s">
        <v>307</v>
      </c>
      <c r="BM1317" s="26" t="s">
        <v>1403</v>
      </c>
    </row>
    <row r="1318" spans="2:65" s="1" customFormat="1" ht="135">
      <c r="B1318" s="44"/>
      <c r="C1318" s="66"/>
      <c r="D1318" s="217" t="s">
        <v>194</v>
      </c>
      <c r="E1318" s="66"/>
      <c r="F1318" s="218" t="s">
        <v>1404</v>
      </c>
      <c r="G1318" s="66"/>
      <c r="H1318" s="66"/>
      <c r="I1318" s="175"/>
      <c r="J1318" s="66"/>
      <c r="K1318" s="66"/>
      <c r="L1318" s="64"/>
      <c r="M1318" s="219"/>
      <c r="N1318" s="45"/>
      <c r="O1318" s="45"/>
      <c r="P1318" s="45"/>
      <c r="Q1318" s="45"/>
      <c r="R1318" s="45"/>
      <c r="S1318" s="45"/>
      <c r="T1318" s="81"/>
      <c r="AT1318" s="26" t="s">
        <v>194</v>
      </c>
      <c r="AU1318" s="26" t="s">
        <v>89</v>
      </c>
    </row>
    <row r="1319" spans="2:65" s="12" customFormat="1" ht="13.5">
      <c r="B1319" s="220"/>
      <c r="C1319" s="221"/>
      <c r="D1319" s="217" t="s">
        <v>196</v>
      </c>
      <c r="E1319" s="222" t="s">
        <v>35</v>
      </c>
      <c r="F1319" s="223" t="s">
        <v>362</v>
      </c>
      <c r="G1319" s="221"/>
      <c r="H1319" s="224" t="s">
        <v>35</v>
      </c>
      <c r="I1319" s="225"/>
      <c r="J1319" s="221"/>
      <c r="K1319" s="221"/>
      <c r="L1319" s="226"/>
      <c r="M1319" s="227"/>
      <c r="N1319" s="228"/>
      <c r="O1319" s="228"/>
      <c r="P1319" s="228"/>
      <c r="Q1319" s="228"/>
      <c r="R1319" s="228"/>
      <c r="S1319" s="228"/>
      <c r="T1319" s="229"/>
      <c r="AT1319" s="230" t="s">
        <v>196</v>
      </c>
      <c r="AU1319" s="230" t="s">
        <v>89</v>
      </c>
      <c r="AV1319" s="12" t="s">
        <v>24</v>
      </c>
      <c r="AW1319" s="12" t="s">
        <v>42</v>
      </c>
      <c r="AX1319" s="12" t="s">
        <v>79</v>
      </c>
      <c r="AY1319" s="230" t="s">
        <v>185</v>
      </c>
    </row>
    <row r="1320" spans="2:65" s="13" customFormat="1" ht="13.5">
      <c r="B1320" s="231"/>
      <c r="C1320" s="232"/>
      <c r="D1320" s="217" t="s">
        <v>196</v>
      </c>
      <c r="E1320" s="243" t="s">
        <v>35</v>
      </c>
      <c r="F1320" s="244" t="s">
        <v>844</v>
      </c>
      <c r="G1320" s="232"/>
      <c r="H1320" s="245">
        <v>168.67</v>
      </c>
      <c r="I1320" s="237"/>
      <c r="J1320" s="232"/>
      <c r="K1320" s="232"/>
      <c r="L1320" s="238"/>
      <c r="M1320" s="239"/>
      <c r="N1320" s="240"/>
      <c r="O1320" s="240"/>
      <c r="P1320" s="240"/>
      <c r="Q1320" s="240"/>
      <c r="R1320" s="240"/>
      <c r="S1320" s="240"/>
      <c r="T1320" s="241"/>
      <c r="AT1320" s="242" t="s">
        <v>196</v>
      </c>
      <c r="AU1320" s="242" t="s">
        <v>89</v>
      </c>
      <c r="AV1320" s="13" t="s">
        <v>89</v>
      </c>
      <c r="AW1320" s="13" t="s">
        <v>42</v>
      </c>
      <c r="AX1320" s="13" t="s">
        <v>79</v>
      </c>
      <c r="AY1320" s="242" t="s">
        <v>185</v>
      </c>
    </row>
    <row r="1321" spans="2:65" s="13" customFormat="1" ht="13.5">
      <c r="B1321" s="231"/>
      <c r="C1321" s="232"/>
      <c r="D1321" s="217" t="s">
        <v>196</v>
      </c>
      <c r="E1321" s="243" t="s">
        <v>35</v>
      </c>
      <c r="F1321" s="244" t="s">
        <v>845</v>
      </c>
      <c r="G1321" s="232"/>
      <c r="H1321" s="245">
        <v>83.99</v>
      </c>
      <c r="I1321" s="237"/>
      <c r="J1321" s="232"/>
      <c r="K1321" s="232"/>
      <c r="L1321" s="238"/>
      <c r="M1321" s="239"/>
      <c r="N1321" s="240"/>
      <c r="O1321" s="240"/>
      <c r="P1321" s="240"/>
      <c r="Q1321" s="240"/>
      <c r="R1321" s="240"/>
      <c r="S1321" s="240"/>
      <c r="T1321" s="241"/>
      <c r="AT1321" s="242" t="s">
        <v>196</v>
      </c>
      <c r="AU1321" s="242" t="s">
        <v>89</v>
      </c>
      <c r="AV1321" s="13" t="s">
        <v>89</v>
      </c>
      <c r="AW1321" s="13" t="s">
        <v>42</v>
      </c>
      <c r="AX1321" s="13" t="s">
        <v>79</v>
      </c>
      <c r="AY1321" s="242" t="s">
        <v>185</v>
      </c>
    </row>
    <row r="1322" spans="2:65" s="13" customFormat="1" ht="13.5">
      <c r="B1322" s="231"/>
      <c r="C1322" s="232"/>
      <c r="D1322" s="217" t="s">
        <v>196</v>
      </c>
      <c r="E1322" s="243" t="s">
        <v>35</v>
      </c>
      <c r="F1322" s="244" t="s">
        <v>846</v>
      </c>
      <c r="G1322" s="232"/>
      <c r="H1322" s="245">
        <v>34.46</v>
      </c>
      <c r="I1322" s="237"/>
      <c r="J1322" s="232"/>
      <c r="K1322" s="232"/>
      <c r="L1322" s="238"/>
      <c r="M1322" s="239"/>
      <c r="N1322" s="240"/>
      <c r="O1322" s="240"/>
      <c r="P1322" s="240"/>
      <c r="Q1322" s="240"/>
      <c r="R1322" s="240"/>
      <c r="S1322" s="240"/>
      <c r="T1322" s="241"/>
      <c r="AT1322" s="242" t="s">
        <v>196</v>
      </c>
      <c r="AU1322" s="242" t="s">
        <v>89</v>
      </c>
      <c r="AV1322" s="13" t="s">
        <v>89</v>
      </c>
      <c r="AW1322" s="13" t="s">
        <v>42</v>
      </c>
      <c r="AX1322" s="13" t="s">
        <v>79</v>
      </c>
      <c r="AY1322" s="242" t="s">
        <v>185</v>
      </c>
    </row>
    <row r="1323" spans="2:65" s="13" customFormat="1" ht="13.5">
      <c r="B1323" s="231"/>
      <c r="C1323" s="232"/>
      <c r="D1323" s="217" t="s">
        <v>196</v>
      </c>
      <c r="E1323" s="243" t="s">
        <v>35</v>
      </c>
      <c r="F1323" s="244" t="s">
        <v>847</v>
      </c>
      <c r="G1323" s="232"/>
      <c r="H1323" s="245">
        <v>78.88</v>
      </c>
      <c r="I1323" s="237"/>
      <c r="J1323" s="232"/>
      <c r="K1323" s="232"/>
      <c r="L1323" s="238"/>
      <c r="M1323" s="239"/>
      <c r="N1323" s="240"/>
      <c r="O1323" s="240"/>
      <c r="P1323" s="240"/>
      <c r="Q1323" s="240"/>
      <c r="R1323" s="240"/>
      <c r="S1323" s="240"/>
      <c r="T1323" s="241"/>
      <c r="AT1323" s="242" t="s">
        <v>196</v>
      </c>
      <c r="AU1323" s="242" t="s">
        <v>89</v>
      </c>
      <c r="AV1323" s="13" t="s">
        <v>89</v>
      </c>
      <c r="AW1323" s="13" t="s">
        <v>42</v>
      </c>
      <c r="AX1323" s="13" t="s">
        <v>79</v>
      </c>
      <c r="AY1323" s="242" t="s">
        <v>185</v>
      </c>
    </row>
    <row r="1324" spans="2:65" s="14" customFormat="1" ht="13.5">
      <c r="B1324" s="246"/>
      <c r="C1324" s="247"/>
      <c r="D1324" s="233" t="s">
        <v>196</v>
      </c>
      <c r="E1324" s="248" t="s">
        <v>35</v>
      </c>
      <c r="F1324" s="249" t="s">
        <v>208</v>
      </c>
      <c r="G1324" s="247"/>
      <c r="H1324" s="250">
        <v>366</v>
      </c>
      <c r="I1324" s="251"/>
      <c r="J1324" s="247"/>
      <c r="K1324" s="247"/>
      <c r="L1324" s="252"/>
      <c r="M1324" s="253"/>
      <c r="N1324" s="254"/>
      <c r="O1324" s="254"/>
      <c r="P1324" s="254"/>
      <c r="Q1324" s="254"/>
      <c r="R1324" s="254"/>
      <c r="S1324" s="254"/>
      <c r="T1324" s="255"/>
      <c r="AT1324" s="256" t="s">
        <v>196</v>
      </c>
      <c r="AU1324" s="256" t="s">
        <v>89</v>
      </c>
      <c r="AV1324" s="14" t="s">
        <v>192</v>
      </c>
      <c r="AW1324" s="14" t="s">
        <v>42</v>
      </c>
      <c r="AX1324" s="14" t="s">
        <v>24</v>
      </c>
      <c r="AY1324" s="256" t="s">
        <v>185</v>
      </c>
    </row>
    <row r="1325" spans="2:65" s="1" customFormat="1" ht="31.5" customHeight="1">
      <c r="B1325" s="44"/>
      <c r="C1325" s="205" t="s">
        <v>1405</v>
      </c>
      <c r="D1325" s="205" t="s">
        <v>187</v>
      </c>
      <c r="E1325" s="206" t="s">
        <v>1406</v>
      </c>
      <c r="F1325" s="207" t="s">
        <v>1407</v>
      </c>
      <c r="G1325" s="208" t="s">
        <v>239</v>
      </c>
      <c r="H1325" s="209">
        <v>366</v>
      </c>
      <c r="I1325" s="210"/>
      <c r="J1325" s="211">
        <f>ROUND(I1325*H1325,2)</f>
        <v>0</v>
      </c>
      <c r="K1325" s="207" t="s">
        <v>191</v>
      </c>
      <c r="L1325" s="64"/>
      <c r="M1325" s="212" t="s">
        <v>35</v>
      </c>
      <c r="N1325" s="213" t="s">
        <v>50</v>
      </c>
      <c r="O1325" s="45"/>
      <c r="P1325" s="214">
        <f>O1325*H1325</f>
        <v>0</v>
      </c>
      <c r="Q1325" s="214">
        <v>1E-4</v>
      </c>
      <c r="R1325" s="214">
        <f>Q1325*H1325</f>
        <v>3.6600000000000001E-2</v>
      </c>
      <c r="S1325" s="214">
        <v>0</v>
      </c>
      <c r="T1325" s="215">
        <f>S1325*H1325</f>
        <v>0</v>
      </c>
      <c r="AR1325" s="26" t="s">
        <v>307</v>
      </c>
      <c r="AT1325" s="26" t="s">
        <v>187</v>
      </c>
      <c r="AU1325" s="26" t="s">
        <v>89</v>
      </c>
      <c r="AY1325" s="26" t="s">
        <v>185</v>
      </c>
      <c r="BE1325" s="216">
        <f>IF(N1325="základní",J1325,0)</f>
        <v>0</v>
      </c>
      <c r="BF1325" s="216">
        <f>IF(N1325="snížená",J1325,0)</f>
        <v>0</v>
      </c>
      <c r="BG1325" s="216">
        <f>IF(N1325="zákl. přenesená",J1325,0)</f>
        <v>0</v>
      </c>
      <c r="BH1325" s="216">
        <f>IF(N1325="sníž. přenesená",J1325,0)</f>
        <v>0</v>
      </c>
      <c r="BI1325" s="216">
        <f>IF(N1325="nulová",J1325,0)</f>
        <v>0</v>
      </c>
      <c r="BJ1325" s="26" t="s">
        <v>24</v>
      </c>
      <c r="BK1325" s="216">
        <f>ROUND(I1325*H1325,2)</f>
        <v>0</v>
      </c>
      <c r="BL1325" s="26" t="s">
        <v>307</v>
      </c>
      <c r="BM1325" s="26" t="s">
        <v>1408</v>
      </c>
    </row>
    <row r="1326" spans="2:65" s="1" customFormat="1" ht="135">
      <c r="B1326" s="44"/>
      <c r="C1326" s="66"/>
      <c r="D1326" s="217" t="s">
        <v>194</v>
      </c>
      <c r="E1326" s="66"/>
      <c r="F1326" s="218" t="s">
        <v>1404</v>
      </c>
      <c r="G1326" s="66"/>
      <c r="H1326" s="66"/>
      <c r="I1326" s="175"/>
      <c r="J1326" s="66"/>
      <c r="K1326" s="66"/>
      <c r="L1326" s="64"/>
      <c r="M1326" s="219"/>
      <c r="N1326" s="45"/>
      <c r="O1326" s="45"/>
      <c r="P1326" s="45"/>
      <c r="Q1326" s="45"/>
      <c r="R1326" s="45"/>
      <c r="S1326" s="45"/>
      <c r="T1326" s="81"/>
      <c r="AT1326" s="26" t="s">
        <v>194</v>
      </c>
      <c r="AU1326" s="26" t="s">
        <v>89</v>
      </c>
    </row>
    <row r="1327" spans="2:65" s="12" customFormat="1" ht="13.5">
      <c r="B1327" s="220"/>
      <c r="C1327" s="221"/>
      <c r="D1327" s="217" t="s">
        <v>196</v>
      </c>
      <c r="E1327" s="222" t="s">
        <v>35</v>
      </c>
      <c r="F1327" s="223" t="s">
        <v>1409</v>
      </c>
      <c r="G1327" s="221"/>
      <c r="H1327" s="224" t="s">
        <v>35</v>
      </c>
      <c r="I1327" s="225"/>
      <c r="J1327" s="221"/>
      <c r="K1327" s="221"/>
      <c r="L1327" s="226"/>
      <c r="M1327" s="227"/>
      <c r="N1327" s="228"/>
      <c r="O1327" s="228"/>
      <c r="P1327" s="228"/>
      <c r="Q1327" s="228"/>
      <c r="R1327" s="228"/>
      <c r="S1327" s="228"/>
      <c r="T1327" s="229"/>
      <c r="AT1327" s="230" t="s">
        <v>196</v>
      </c>
      <c r="AU1327" s="230" t="s">
        <v>89</v>
      </c>
      <c r="AV1327" s="12" t="s">
        <v>24</v>
      </c>
      <c r="AW1327" s="12" t="s">
        <v>42</v>
      </c>
      <c r="AX1327" s="12" t="s">
        <v>79</v>
      </c>
      <c r="AY1327" s="230" t="s">
        <v>185</v>
      </c>
    </row>
    <row r="1328" spans="2:65" s="13" customFormat="1" ht="13.5">
      <c r="B1328" s="231"/>
      <c r="C1328" s="232"/>
      <c r="D1328" s="233" t="s">
        <v>196</v>
      </c>
      <c r="E1328" s="234" t="s">
        <v>35</v>
      </c>
      <c r="F1328" s="235" t="s">
        <v>1410</v>
      </c>
      <c r="G1328" s="232"/>
      <c r="H1328" s="236">
        <v>366</v>
      </c>
      <c r="I1328" s="237"/>
      <c r="J1328" s="232"/>
      <c r="K1328" s="232"/>
      <c r="L1328" s="238"/>
      <c r="M1328" s="239"/>
      <c r="N1328" s="240"/>
      <c r="O1328" s="240"/>
      <c r="P1328" s="240"/>
      <c r="Q1328" s="240"/>
      <c r="R1328" s="240"/>
      <c r="S1328" s="240"/>
      <c r="T1328" s="241"/>
      <c r="AT1328" s="242" t="s">
        <v>196</v>
      </c>
      <c r="AU1328" s="242" t="s">
        <v>89</v>
      </c>
      <c r="AV1328" s="13" t="s">
        <v>89</v>
      </c>
      <c r="AW1328" s="13" t="s">
        <v>42</v>
      </c>
      <c r="AX1328" s="13" t="s">
        <v>24</v>
      </c>
      <c r="AY1328" s="242" t="s">
        <v>185</v>
      </c>
    </row>
    <row r="1329" spans="2:65" s="1" customFormat="1" ht="44.25" customHeight="1">
      <c r="B1329" s="44"/>
      <c r="C1329" s="205" t="s">
        <v>1411</v>
      </c>
      <c r="D1329" s="205" t="s">
        <v>187</v>
      </c>
      <c r="E1329" s="206" t="s">
        <v>1412</v>
      </c>
      <c r="F1329" s="207" t="s">
        <v>1413</v>
      </c>
      <c r="G1329" s="208" t="s">
        <v>231</v>
      </c>
      <c r="H1329" s="209">
        <v>8.09</v>
      </c>
      <c r="I1329" s="210"/>
      <c r="J1329" s="211">
        <f>ROUND(I1329*H1329,2)</f>
        <v>0</v>
      </c>
      <c r="K1329" s="207" t="s">
        <v>191</v>
      </c>
      <c r="L1329" s="64"/>
      <c r="M1329" s="212" t="s">
        <v>35</v>
      </c>
      <c r="N1329" s="213" t="s">
        <v>50</v>
      </c>
      <c r="O1329" s="45"/>
      <c r="P1329" s="214">
        <f>O1329*H1329</f>
        <v>0</v>
      </c>
      <c r="Q1329" s="214">
        <v>0</v>
      </c>
      <c r="R1329" s="214">
        <f>Q1329*H1329</f>
        <v>0</v>
      </c>
      <c r="S1329" s="214">
        <v>0</v>
      </c>
      <c r="T1329" s="215">
        <f>S1329*H1329</f>
        <v>0</v>
      </c>
      <c r="AR1329" s="26" t="s">
        <v>307</v>
      </c>
      <c r="AT1329" s="26" t="s">
        <v>187</v>
      </c>
      <c r="AU1329" s="26" t="s">
        <v>89</v>
      </c>
      <c r="AY1329" s="26" t="s">
        <v>185</v>
      </c>
      <c r="BE1329" s="216">
        <f>IF(N1329="základní",J1329,0)</f>
        <v>0</v>
      </c>
      <c r="BF1329" s="216">
        <f>IF(N1329="snížená",J1329,0)</f>
        <v>0</v>
      </c>
      <c r="BG1329" s="216">
        <f>IF(N1329="zákl. přenesená",J1329,0)</f>
        <v>0</v>
      </c>
      <c r="BH1329" s="216">
        <f>IF(N1329="sníž. přenesená",J1329,0)</f>
        <v>0</v>
      </c>
      <c r="BI1329" s="216">
        <f>IF(N1329="nulová",J1329,0)</f>
        <v>0</v>
      </c>
      <c r="BJ1329" s="26" t="s">
        <v>24</v>
      </c>
      <c r="BK1329" s="216">
        <f>ROUND(I1329*H1329,2)</f>
        <v>0</v>
      </c>
      <c r="BL1329" s="26" t="s">
        <v>307</v>
      </c>
      <c r="BM1329" s="26" t="s">
        <v>1414</v>
      </c>
    </row>
    <row r="1330" spans="2:65" s="1" customFormat="1" ht="121.5">
      <c r="B1330" s="44"/>
      <c r="C1330" s="66"/>
      <c r="D1330" s="233" t="s">
        <v>194</v>
      </c>
      <c r="E1330" s="66"/>
      <c r="F1330" s="281" t="s">
        <v>1415</v>
      </c>
      <c r="G1330" s="66"/>
      <c r="H1330" s="66"/>
      <c r="I1330" s="175"/>
      <c r="J1330" s="66"/>
      <c r="K1330" s="66"/>
      <c r="L1330" s="64"/>
      <c r="M1330" s="219"/>
      <c r="N1330" s="45"/>
      <c r="O1330" s="45"/>
      <c r="P1330" s="45"/>
      <c r="Q1330" s="45"/>
      <c r="R1330" s="45"/>
      <c r="S1330" s="45"/>
      <c r="T1330" s="81"/>
      <c r="AT1330" s="26" t="s">
        <v>194</v>
      </c>
      <c r="AU1330" s="26" t="s">
        <v>89</v>
      </c>
    </row>
    <row r="1331" spans="2:65" s="1" customFormat="1" ht="44.25" customHeight="1">
      <c r="B1331" s="44"/>
      <c r="C1331" s="205" t="s">
        <v>1416</v>
      </c>
      <c r="D1331" s="205" t="s">
        <v>187</v>
      </c>
      <c r="E1331" s="206" t="s">
        <v>1417</v>
      </c>
      <c r="F1331" s="207" t="s">
        <v>1418</v>
      </c>
      <c r="G1331" s="208" t="s">
        <v>231</v>
      </c>
      <c r="H1331" s="209">
        <v>8.09</v>
      </c>
      <c r="I1331" s="210"/>
      <c r="J1331" s="211">
        <f>ROUND(I1331*H1331,2)</f>
        <v>0</v>
      </c>
      <c r="K1331" s="207" t="s">
        <v>191</v>
      </c>
      <c r="L1331" s="64"/>
      <c r="M1331" s="212" t="s">
        <v>35</v>
      </c>
      <c r="N1331" s="213" t="s">
        <v>50</v>
      </c>
      <c r="O1331" s="45"/>
      <c r="P1331" s="214">
        <f>O1331*H1331</f>
        <v>0</v>
      </c>
      <c r="Q1331" s="214">
        <v>0</v>
      </c>
      <c r="R1331" s="214">
        <f>Q1331*H1331</f>
        <v>0</v>
      </c>
      <c r="S1331" s="214">
        <v>0</v>
      </c>
      <c r="T1331" s="215">
        <f>S1331*H1331</f>
        <v>0</v>
      </c>
      <c r="AR1331" s="26" t="s">
        <v>307</v>
      </c>
      <c r="AT1331" s="26" t="s">
        <v>187</v>
      </c>
      <c r="AU1331" s="26" t="s">
        <v>89</v>
      </c>
      <c r="AY1331" s="26" t="s">
        <v>185</v>
      </c>
      <c r="BE1331" s="216">
        <f>IF(N1331="základní",J1331,0)</f>
        <v>0</v>
      </c>
      <c r="BF1331" s="216">
        <f>IF(N1331="snížená",J1331,0)</f>
        <v>0</v>
      </c>
      <c r="BG1331" s="216">
        <f>IF(N1331="zákl. přenesená",J1331,0)</f>
        <v>0</v>
      </c>
      <c r="BH1331" s="216">
        <f>IF(N1331="sníž. přenesená",J1331,0)</f>
        <v>0</v>
      </c>
      <c r="BI1331" s="216">
        <f>IF(N1331="nulová",J1331,0)</f>
        <v>0</v>
      </c>
      <c r="BJ1331" s="26" t="s">
        <v>24</v>
      </c>
      <c r="BK1331" s="216">
        <f>ROUND(I1331*H1331,2)</f>
        <v>0</v>
      </c>
      <c r="BL1331" s="26" t="s">
        <v>307</v>
      </c>
      <c r="BM1331" s="26" t="s">
        <v>1419</v>
      </c>
    </row>
    <row r="1332" spans="2:65" s="1" customFormat="1" ht="121.5">
      <c r="B1332" s="44"/>
      <c r="C1332" s="66"/>
      <c r="D1332" s="217" t="s">
        <v>194</v>
      </c>
      <c r="E1332" s="66"/>
      <c r="F1332" s="218" t="s">
        <v>1415</v>
      </c>
      <c r="G1332" s="66"/>
      <c r="H1332" s="66"/>
      <c r="I1332" s="175"/>
      <c r="J1332" s="66"/>
      <c r="K1332" s="66"/>
      <c r="L1332" s="64"/>
      <c r="M1332" s="219"/>
      <c r="N1332" s="45"/>
      <c r="O1332" s="45"/>
      <c r="P1332" s="45"/>
      <c r="Q1332" s="45"/>
      <c r="R1332" s="45"/>
      <c r="S1332" s="45"/>
      <c r="T1332" s="81"/>
      <c r="AT1332" s="26" t="s">
        <v>194</v>
      </c>
      <c r="AU1332" s="26" t="s">
        <v>89</v>
      </c>
    </row>
    <row r="1333" spans="2:65" s="11" customFormat="1" ht="29.85" customHeight="1">
      <c r="B1333" s="188"/>
      <c r="C1333" s="189"/>
      <c r="D1333" s="202" t="s">
        <v>78</v>
      </c>
      <c r="E1333" s="203" t="s">
        <v>1420</v>
      </c>
      <c r="F1333" s="203" t="s">
        <v>1421</v>
      </c>
      <c r="G1333" s="189"/>
      <c r="H1333" s="189"/>
      <c r="I1333" s="192"/>
      <c r="J1333" s="204">
        <f>BK1333</f>
        <v>0</v>
      </c>
      <c r="K1333" s="189"/>
      <c r="L1333" s="194"/>
      <c r="M1333" s="195"/>
      <c r="N1333" s="196"/>
      <c r="O1333" s="196"/>
      <c r="P1333" s="197">
        <f>SUM(P1334:P1375)</f>
        <v>0</v>
      </c>
      <c r="Q1333" s="196"/>
      <c r="R1333" s="197">
        <f>SUM(R1334:R1375)</f>
        <v>0.62547386119999993</v>
      </c>
      <c r="S1333" s="196"/>
      <c r="T1333" s="198">
        <f>SUM(T1334:T1375)</f>
        <v>0.26908949999999998</v>
      </c>
      <c r="AR1333" s="199" t="s">
        <v>89</v>
      </c>
      <c r="AT1333" s="200" t="s">
        <v>78</v>
      </c>
      <c r="AU1333" s="200" t="s">
        <v>24</v>
      </c>
      <c r="AY1333" s="199" t="s">
        <v>185</v>
      </c>
      <c r="BK1333" s="201">
        <f>SUM(BK1334:BK1375)</f>
        <v>0</v>
      </c>
    </row>
    <row r="1334" spans="2:65" s="1" customFormat="1" ht="22.5" customHeight="1">
      <c r="B1334" s="44"/>
      <c r="C1334" s="205" t="s">
        <v>1422</v>
      </c>
      <c r="D1334" s="205" t="s">
        <v>187</v>
      </c>
      <c r="E1334" s="206" t="s">
        <v>1423</v>
      </c>
      <c r="F1334" s="207" t="s">
        <v>1424</v>
      </c>
      <c r="G1334" s="208" t="s">
        <v>239</v>
      </c>
      <c r="H1334" s="209">
        <v>8.6999999999999993</v>
      </c>
      <c r="I1334" s="210"/>
      <c r="J1334" s="211">
        <f>ROUND(I1334*H1334,2)</f>
        <v>0</v>
      </c>
      <c r="K1334" s="207" t="s">
        <v>191</v>
      </c>
      <c r="L1334" s="64"/>
      <c r="M1334" s="212" t="s">
        <v>35</v>
      </c>
      <c r="N1334" s="213" t="s">
        <v>50</v>
      </c>
      <c r="O1334" s="45"/>
      <c r="P1334" s="214">
        <f>O1334*H1334</f>
        <v>0</v>
      </c>
      <c r="Q1334" s="214">
        <v>0</v>
      </c>
      <c r="R1334" s="214">
        <f>Q1334*H1334</f>
        <v>0</v>
      </c>
      <c r="S1334" s="214">
        <v>5.94E-3</v>
      </c>
      <c r="T1334" s="215">
        <f>S1334*H1334</f>
        <v>5.1677999999999995E-2</v>
      </c>
      <c r="AR1334" s="26" t="s">
        <v>307</v>
      </c>
      <c r="AT1334" s="26" t="s">
        <v>187</v>
      </c>
      <c r="AU1334" s="26" t="s">
        <v>89</v>
      </c>
      <c r="AY1334" s="26" t="s">
        <v>185</v>
      </c>
      <c r="BE1334" s="216">
        <f>IF(N1334="základní",J1334,0)</f>
        <v>0</v>
      </c>
      <c r="BF1334" s="216">
        <f>IF(N1334="snížená",J1334,0)</f>
        <v>0</v>
      </c>
      <c r="BG1334" s="216">
        <f>IF(N1334="zákl. přenesená",J1334,0)</f>
        <v>0</v>
      </c>
      <c r="BH1334" s="216">
        <f>IF(N1334="sníž. přenesená",J1334,0)</f>
        <v>0</v>
      </c>
      <c r="BI1334" s="216">
        <f>IF(N1334="nulová",J1334,0)</f>
        <v>0</v>
      </c>
      <c r="BJ1334" s="26" t="s">
        <v>24</v>
      </c>
      <c r="BK1334" s="216">
        <f>ROUND(I1334*H1334,2)</f>
        <v>0</v>
      </c>
      <c r="BL1334" s="26" t="s">
        <v>307</v>
      </c>
      <c r="BM1334" s="26" t="s">
        <v>1425</v>
      </c>
    </row>
    <row r="1335" spans="2:65" s="12" customFormat="1" ht="13.5">
      <c r="B1335" s="220"/>
      <c r="C1335" s="221"/>
      <c r="D1335" s="217" t="s">
        <v>196</v>
      </c>
      <c r="E1335" s="222" t="s">
        <v>35</v>
      </c>
      <c r="F1335" s="223" t="s">
        <v>1426</v>
      </c>
      <c r="G1335" s="221"/>
      <c r="H1335" s="224" t="s">
        <v>35</v>
      </c>
      <c r="I1335" s="225"/>
      <c r="J1335" s="221"/>
      <c r="K1335" s="221"/>
      <c r="L1335" s="226"/>
      <c r="M1335" s="227"/>
      <c r="N1335" s="228"/>
      <c r="O1335" s="228"/>
      <c r="P1335" s="228"/>
      <c r="Q1335" s="228"/>
      <c r="R1335" s="228"/>
      <c r="S1335" s="228"/>
      <c r="T1335" s="229"/>
      <c r="AT1335" s="230" t="s">
        <v>196</v>
      </c>
      <c r="AU1335" s="230" t="s">
        <v>89</v>
      </c>
      <c r="AV1335" s="12" t="s">
        <v>24</v>
      </c>
      <c r="AW1335" s="12" t="s">
        <v>42</v>
      </c>
      <c r="AX1335" s="12" t="s">
        <v>79</v>
      </c>
      <c r="AY1335" s="230" t="s">
        <v>185</v>
      </c>
    </row>
    <row r="1336" spans="2:65" s="13" customFormat="1" ht="13.5">
      <c r="B1336" s="231"/>
      <c r="C1336" s="232"/>
      <c r="D1336" s="233" t="s">
        <v>196</v>
      </c>
      <c r="E1336" s="234" t="s">
        <v>35</v>
      </c>
      <c r="F1336" s="235" t="s">
        <v>1427</v>
      </c>
      <c r="G1336" s="232"/>
      <c r="H1336" s="236">
        <v>8.6999999999999993</v>
      </c>
      <c r="I1336" s="237"/>
      <c r="J1336" s="232"/>
      <c r="K1336" s="232"/>
      <c r="L1336" s="238"/>
      <c r="M1336" s="239"/>
      <c r="N1336" s="240"/>
      <c r="O1336" s="240"/>
      <c r="P1336" s="240"/>
      <c r="Q1336" s="240"/>
      <c r="R1336" s="240"/>
      <c r="S1336" s="240"/>
      <c r="T1336" s="241"/>
      <c r="AT1336" s="242" t="s">
        <v>196</v>
      </c>
      <c r="AU1336" s="242" t="s">
        <v>89</v>
      </c>
      <c r="AV1336" s="13" t="s">
        <v>89</v>
      </c>
      <c r="AW1336" s="13" t="s">
        <v>42</v>
      </c>
      <c r="AX1336" s="13" t="s">
        <v>24</v>
      </c>
      <c r="AY1336" s="242" t="s">
        <v>185</v>
      </c>
    </row>
    <row r="1337" spans="2:65" s="1" customFormat="1" ht="31.5" customHeight="1">
      <c r="B1337" s="44"/>
      <c r="C1337" s="205" t="s">
        <v>1428</v>
      </c>
      <c r="D1337" s="205" t="s">
        <v>187</v>
      </c>
      <c r="E1337" s="206" t="s">
        <v>1429</v>
      </c>
      <c r="F1337" s="207" t="s">
        <v>1430</v>
      </c>
      <c r="G1337" s="208" t="s">
        <v>190</v>
      </c>
      <c r="H1337" s="209">
        <v>63.65</v>
      </c>
      <c r="I1337" s="210"/>
      <c r="J1337" s="211">
        <f>ROUND(I1337*H1337,2)</f>
        <v>0</v>
      </c>
      <c r="K1337" s="207" t="s">
        <v>191</v>
      </c>
      <c r="L1337" s="64"/>
      <c r="M1337" s="212" t="s">
        <v>35</v>
      </c>
      <c r="N1337" s="213" t="s">
        <v>50</v>
      </c>
      <c r="O1337" s="45"/>
      <c r="P1337" s="214">
        <f>O1337*H1337</f>
        <v>0</v>
      </c>
      <c r="Q1337" s="214">
        <v>0</v>
      </c>
      <c r="R1337" s="214">
        <f>Q1337*H1337</f>
        <v>0</v>
      </c>
      <c r="S1337" s="214">
        <v>1.91E-3</v>
      </c>
      <c r="T1337" s="215">
        <f>S1337*H1337</f>
        <v>0.1215715</v>
      </c>
      <c r="AR1337" s="26" t="s">
        <v>307</v>
      </c>
      <c r="AT1337" s="26" t="s">
        <v>187</v>
      </c>
      <c r="AU1337" s="26" t="s">
        <v>89</v>
      </c>
      <c r="AY1337" s="26" t="s">
        <v>185</v>
      </c>
      <c r="BE1337" s="216">
        <f>IF(N1337="základní",J1337,0)</f>
        <v>0</v>
      </c>
      <c r="BF1337" s="216">
        <f>IF(N1337="snížená",J1337,0)</f>
        <v>0</v>
      </c>
      <c r="BG1337" s="216">
        <f>IF(N1337="zákl. přenesená",J1337,0)</f>
        <v>0</v>
      </c>
      <c r="BH1337" s="216">
        <f>IF(N1337="sníž. přenesená",J1337,0)</f>
        <v>0</v>
      </c>
      <c r="BI1337" s="216">
        <f>IF(N1337="nulová",J1337,0)</f>
        <v>0</v>
      </c>
      <c r="BJ1337" s="26" t="s">
        <v>24</v>
      </c>
      <c r="BK1337" s="216">
        <f>ROUND(I1337*H1337,2)</f>
        <v>0</v>
      </c>
      <c r="BL1337" s="26" t="s">
        <v>307</v>
      </c>
      <c r="BM1337" s="26" t="s">
        <v>1431</v>
      </c>
    </row>
    <row r="1338" spans="2:65" s="12" customFormat="1" ht="13.5">
      <c r="B1338" s="220"/>
      <c r="C1338" s="221"/>
      <c r="D1338" s="217" t="s">
        <v>196</v>
      </c>
      <c r="E1338" s="222" t="s">
        <v>35</v>
      </c>
      <c r="F1338" s="223" t="s">
        <v>743</v>
      </c>
      <c r="G1338" s="221"/>
      <c r="H1338" s="224" t="s">
        <v>35</v>
      </c>
      <c r="I1338" s="225"/>
      <c r="J1338" s="221"/>
      <c r="K1338" s="221"/>
      <c r="L1338" s="226"/>
      <c r="M1338" s="227"/>
      <c r="N1338" s="228"/>
      <c r="O1338" s="228"/>
      <c r="P1338" s="228"/>
      <c r="Q1338" s="228"/>
      <c r="R1338" s="228"/>
      <c r="S1338" s="228"/>
      <c r="T1338" s="229"/>
      <c r="AT1338" s="230" t="s">
        <v>196</v>
      </c>
      <c r="AU1338" s="230" t="s">
        <v>89</v>
      </c>
      <c r="AV1338" s="12" t="s">
        <v>24</v>
      </c>
      <c r="AW1338" s="12" t="s">
        <v>42</v>
      </c>
      <c r="AX1338" s="12" t="s">
        <v>79</v>
      </c>
      <c r="AY1338" s="230" t="s">
        <v>185</v>
      </c>
    </row>
    <row r="1339" spans="2:65" s="13" customFormat="1" ht="13.5">
      <c r="B1339" s="231"/>
      <c r="C1339" s="232"/>
      <c r="D1339" s="233" t="s">
        <v>196</v>
      </c>
      <c r="E1339" s="234" t="s">
        <v>35</v>
      </c>
      <c r="F1339" s="235" t="s">
        <v>1432</v>
      </c>
      <c r="G1339" s="232"/>
      <c r="H1339" s="236">
        <v>63.65</v>
      </c>
      <c r="I1339" s="237"/>
      <c r="J1339" s="232"/>
      <c r="K1339" s="232"/>
      <c r="L1339" s="238"/>
      <c r="M1339" s="239"/>
      <c r="N1339" s="240"/>
      <c r="O1339" s="240"/>
      <c r="P1339" s="240"/>
      <c r="Q1339" s="240"/>
      <c r="R1339" s="240"/>
      <c r="S1339" s="240"/>
      <c r="T1339" s="241"/>
      <c r="AT1339" s="242" t="s">
        <v>196</v>
      </c>
      <c r="AU1339" s="242" t="s">
        <v>89</v>
      </c>
      <c r="AV1339" s="13" t="s">
        <v>89</v>
      </c>
      <c r="AW1339" s="13" t="s">
        <v>42</v>
      </c>
      <c r="AX1339" s="13" t="s">
        <v>24</v>
      </c>
      <c r="AY1339" s="242" t="s">
        <v>185</v>
      </c>
    </row>
    <row r="1340" spans="2:65" s="1" customFormat="1" ht="22.5" customHeight="1">
      <c r="B1340" s="44"/>
      <c r="C1340" s="205" t="s">
        <v>1433</v>
      </c>
      <c r="D1340" s="205" t="s">
        <v>187</v>
      </c>
      <c r="E1340" s="206" t="s">
        <v>1434</v>
      </c>
      <c r="F1340" s="207" t="s">
        <v>1435</v>
      </c>
      <c r="G1340" s="208" t="s">
        <v>190</v>
      </c>
      <c r="H1340" s="209">
        <v>30.8</v>
      </c>
      <c r="I1340" s="210"/>
      <c r="J1340" s="211">
        <f>ROUND(I1340*H1340,2)</f>
        <v>0</v>
      </c>
      <c r="K1340" s="207" t="s">
        <v>191</v>
      </c>
      <c r="L1340" s="64"/>
      <c r="M1340" s="212" t="s">
        <v>35</v>
      </c>
      <c r="N1340" s="213" t="s">
        <v>50</v>
      </c>
      <c r="O1340" s="45"/>
      <c r="P1340" s="214">
        <f>O1340*H1340</f>
        <v>0</v>
      </c>
      <c r="Q1340" s="214">
        <v>0</v>
      </c>
      <c r="R1340" s="214">
        <f>Q1340*H1340</f>
        <v>0</v>
      </c>
      <c r="S1340" s="214">
        <v>2.5999999999999999E-3</v>
      </c>
      <c r="T1340" s="215">
        <f>S1340*H1340</f>
        <v>8.0079999999999998E-2</v>
      </c>
      <c r="AR1340" s="26" t="s">
        <v>307</v>
      </c>
      <c r="AT1340" s="26" t="s">
        <v>187</v>
      </c>
      <c r="AU1340" s="26" t="s">
        <v>89</v>
      </c>
      <c r="AY1340" s="26" t="s">
        <v>185</v>
      </c>
      <c r="BE1340" s="216">
        <f>IF(N1340="základní",J1340,0)</f>
        <v>0</v>
      </c>
      <c r="BF1340" s="216">
        <f>IF(N1340="snížená",J1340,0)</f>
        <v>0</v>
      </c>
      <c r="BG1340" s="216">
        <f>IF(N1340="zákl. přenesená",J1340,0)</f>
        <v>0</v>
      </c>
      <c r="BH1340" s="216">
        <f>IF(N1340="sníž. přenesená",J1340,0)</f>
        <v>0</v>
      </c>
      <c r="BI1340" s="216">
        <f>IF(N1340="nulová",J1340,0)</f>
        <v>0</v>
      </c>
      <c r="BJ1340" s="26" t="s">
        <v>24</v>
      </c>
      <c r="BK1340" s="216">
        <f>ROUND(I1340*H1340,2)</f>
        <v>0</v>
      </c>
      <c r="BL1340" s="26" t="s">
        <v>307</v>
      </c>
      <c r="BM1340" s="26" t="s">
        <v>1436</v>
      </c>
    </row>
    <row r="1341" spans="2:65" s="12" customFormat="1" ht="13.5">
      <c r="B1341" s="220"/>
      <c r="C1341" s="221"/>
      <c r="D1341" s="217" t="s">
        <v>196</v>
      </c>
      <c r="E1341" s="222" t="s">
        <v>35</v>
      </c>
      <c r="F1341" s="223" t="s">
        <v>743</v>
      </c>
      <c r="G1341" s="221"/>
      <c r="H1341" s="224" t="s">
        <v>35</v>
      </c>
      <c r="I1341" s="225"/>
      <c r="J1341" s="221"/>
      <c r="K1341" s="221"/>
      <c r="L1341" s="226"/>
      <c r="M1341" s="227"/>
      <c r="N1341" s="228"/>
      <c r="O1341" s="228"/>
      <c r="P1341" s="228"/>
      <c r="Q1341" s="228"/>
      <c r="R1341" s="228"/>
      <c r="S1341" s="228"/>
      <c r="T1341" s="229"/>
      <c r="AT1341" s="230" t="s">
        <v>196</v>
      </c>
      <c r="AU1341" s="230" t="s">
        <v>89</v>
      </c>
      <c r="AV1341" s="12" t="s">
        <v>24</v>
      </c>
      <c r="AW1341" s="12" t="s">
        <v>42</v>
      </c>
      <c r="AX1341" s="12" t="s">
        <v>79</v>
      </c>
      <c r="AY1341" s="230" t="s">
        <v>185</v>
      </c>
    </row>
    <row r="1342" spans="2:65" s="12" customFormat="1" ht="13.5">
      <c r="B1342" s="220"/>
      <c r="C1342" s="221"/>
      <c r="D1342" s="217" t="s">
        <v>196</v>
      </c>
      <c r="E1342" s="222" t="s">
        <v>35</v>
      </c>
      <c r="F1342" s="223" t="s">
        <v>1437</v>
      </c>
      <c r="G1342" s="221"/>
      <c r="H1342" s="224" t="s">
        <v>35</v>
      </c>
      <c r="I1342" s="225"/>
      <c r="J1342" s="221"/>
      <c r="K1342" s="221"/>
      <c r="L1342" s="226"/>
      <c r="M1342" s="227"/>
      <c r="N1342" s="228"/>
      <c r="O1342" s="228"/>
      <c r="P1342" s="228"/>
      <c r="Q1342" s="228"/>
      <c r="R1342" s="228"/>
      <c r="S1342" s="228"/>
      <c r="T1342" s="229"/>
      <c r="AT1342" s="230" t="s">
        <v>196</v>
      </c>
      <c r="AU1342" s="230" t="s">
        <v>89</v>
      </c>
      <c r="AV1342" s="12" t="s">
        <v>24</v>
      </c>
      <c r="AW1342" s="12" t="s">
        <v>42</v>
      </c>
      <c r="AX1342" s="12" t="s">
        <v>79</v>
      </c>
      <c r="AY1342" s="230" t="s">
        <v>185</v>
      </c>
    </row>
    <row r="1343" spans="2:65" s="13" customFormat="1" ht="13.5">
      <c r="B1343" s="231"/>
      <c r="C1343" s="232"/>
      <c r="D1343" s="233" t="s">
        <v>196</v>
      </c>
      <c r="E1343" s="234" t="s">
        <v>35</v>
      </c>
      <c r="F1343" s="235" t="s">
        <v>1438</v>
      </c>
      <c r="G1343" s="232"/>
      <c r="H1343" s="236">
        <v>30.8</v>
      </c>
      <c r="I1343" s="237"/>
      <c r="J1343" s="232"/>
      <c r="K1343" s="232"/>
      <c r="L1343" s="238"/>
      <c r="M1343" s="239"/>
      <c r="N1343" s="240"/>
      <c r="O1343" s="240"/>
      <c r="P1343" s="240"/>
      <c r="Q1343" s="240"/>
      <c r="R1343" s="240"/>
      <c r="S1343" s="240"/>
      <c r="T1343" s="241"/>
      <c r="AT1343" s="242" t="s">
        <v>196</v>
      </c>
      <c r="AU1343" s="242" t="s">
        <v>89</v>
      </c>
      <c r="AV1343" s="13" t="s">
        <v>89</v>
      </c>
      <c r="AW1343" s="13" t="s">
        <v>42</v>
      </c>
      <c r="AX1343" s="13" t="s">
        <v>24</v>
      </c>
      <c r="AY1343" s="242" t="s">
        <v>185</v>
      </c>
    </row>
    <row r="1344" spans="2:65" s="1" customFormat="1" ht="22.5" customHeight="1">
      <c r="B1344" s="44"/>
      <c r="C1344" s="205" t="s">
        <v>1439</v>
      </c>
      <c r="D1344" s="205" t="s">
        <v>187</v>
      </c>
      <c r="E1344" s="206" t="s">
        <v>1440</v>
      </c>
      <c r="F1344" s="207" t="s">
        <v>1441</v>
      </c>
      <c r="G1344" s="208" t="s">
        <v>190</v>
      </c>
      <c r="H1344" s="209">
        <v>4</v>
      </c>
      <c r="I1344" s="210"/>
      <c r="J1344" s="211">
        <f>ROUND(I1344*H1344,2)</f>
        <v>0</v>
      </c>
      <c r="K1344" s="207" t="s">
        <v>191</v>
      </c>
      <c r="L1344" s="64"/>
      <c r="M1344" s="212" t="s">
        <v>35</v>
      </c>
      <c r="N1344" s="213" t="s">
        <v>50</v>
      </c>
      <c r="O1344" s="45"/>
      <c r="P1344" s="214">
        <f>O1344*H1344</f>
        <v>0</v>
      </c>
      <c r="Q1344" s="214">
        <v>0</v>
      </c>
      <c r="R1344" s="214">
        <f>Q1344*H1344</f>
        <v>0</v>
      </c>
      <c r="S1344" s="214">
        <v>3.9399999999999999E-3</v>
      </c>
      <c r="T1344" s="215">
        <f>S1344*H1344</f>
        <v>1.576E-2</v>
      </c>
      <c r="AR1344" s="26" t="s">
        <v>307</v>
      </c>
      <c r="AT1344" s="26" t="s">
        <v>187</v>
      </c>
      <c r="AU1344" s="26" t="s">
        <v>89</v>
      </c>
      <c r="AY1344" s="26" t="s">
        <v>185</v>
      </c>
      <c r="BE1344" s="216">
        <f>IF(N1344="základní",J1344,0)</f>
        <v>0</v>
      </c>
      <c r="BF1344" s="216">
        <f>IF(N1344="snížená",J1344,0)</f>
        <v>0</v>
      </c>
      <c r="BG1344" s="216">
        <f>IF(N1344="zákl. přenesená",J1344,0)</f>
        <v>0</v>
      </c>
      <c r="BH1344" s="216">
        <f>IF(N1344="sníž. přenesená",J1344,0)</f>
        <v>0</v>
      </c>
      <c r="BI1344" s="216">
        <f>IF(N1344="nulová",J1344,0)</f>
        <v>0</v>
      </c>
      <c r="BJ1344" s="26" t="s">
        <v>24</v>
      </c>
      <c r="BK1344" s="216">
        <f>ROUND(I1344*H1344,2)</f>
        <v>0</v>
      </c>
      <c r="BL1344" s="26" t="s">
        <v>307</v>
      </c>
      <c r="BM1344" s="26" t="s">
        <v>1442</v>
      </c>
    </row>
    <row r="1345" spans="2:65" s="12" customFormat="1" ht="13.5">
      <c r="B1345" s="220"/>
      <c r="C1345" s="221"/>
      <c r="D1345" s="217" t="s">
        <v>196</v>
      </c>
      <c r="E1345" s="222" t="s">
        <v>35</v>
      </c>
      <c r="F1345" s="223" t="s">
        <v>743</v>
      </c>
      <c r="G1345" s="221"/>
      <c r="H1345" s="224" t="s">
        <v>35</v>
      </c>
      <c r="I1345" s="225"/>
      <c r="J1345" s="221"/>
      <c r="K1345" s="221"/>
      <c r="L1345" s="226"/>
      <c r="M1345" s="227"/>
      <c r="N1345" s="228"/>
      <c r="O1345" s="228"/>
      <c r="P1345" s="228"/>
      <c r="Q1345" s="228"/>
      <c r="R1345" s="228"/>
      <c r="S1345" s="228"/>
      <c r="T1345" s="229"/>
      <c r="AT1345" s="230" t="s">
        <v>196</v>
      </c>
      <c r="AU1345" s="230" t="s">
        <v>89</v>
      </c>
      <c r="AV1345" s="12" t="s">
        <v>24</v>
      </c>
      <c r="AW1345" s="12" t="s">
        <v>42</v>
      </c>
      <c r="AX1345" s="12" t="s">
        <v>79</v>
      </c>
      <c r="AY1345" s="230" t="s">
        <v>185</v>
      </c>
    </row>
    <row r="1346" spans="2:65" s="13" customFormat="1" ht="13.5">
      <c r="B1346" s="231"/>
      <c r="C1346" s="232"/>
      <c r="D1346" s="233" t="s">
        <v>196</v>
      </c>
      <c r="E1346" s="234" t="s">
        <v>35</v>
      </c>
      <c r="F1346" s="235" t="s">
        <v>192</v>
      </c>
      <c r="G1346" s="232"/>
      <c r="H1346" s="236">
        <v>4</v>
      </c>
      <c r="I1346" s="237"/>
      <c r="J1346" s="232"/>
      <c r="K1346" s="232"/>
      <c r="L1346" s="238"/>
      <c r="M1346" s="239"/>
      <c r="N1346" s="240"/>
      <c r="O1346" s="240"/>
      <c r="P1346" s="240"/>
      <c r="Q1346" s="240"/>
      <c r="R1346" s="240"/>
      <c r="S1346" s="240"/>
      <c r="T1346" s="241"/>
      <c r="AT1346" s="242" t="s">
        <v>196</v>
      </c>
      <c r="AU1346" s="242" t="s">
        <v>89</v>
      </c>
      <c r="AV1346" s="13" t="s">
        <v>89</v>
      </c>
      <c r="AW1346" s="13" t="s">
        <v>42</v>
      </c>
      <c r="AX1346" s="13" t="s">
        <v>24</v>
      </c>
      <c r="AY1346" s="242" t="s">
        <v>185</v>
      </c>
    </row>
    <row r="1347" spans="2:65" s="1" customFormat="1" ht="31.5" customHeight="1">
      <c r="B1347" s="44"/>
      <c r="C1347" s="205" t="s">
        <v>1443</v>
      </c>
      <c r="D1347" s="205" t="s">
        <v>187</v>
      </c>
      <c r="E1347" s="206" t="s">
        <v>1444</v>
      </c>
      <c r="F1347" s="207" t="s">
        <v>1445</v>
      </c>
      <c r="G1347" s="208" t="s">
        <v>190</v>
      </c>
      <c r="H1347" s="209">
        <v>31.4</v>
      </c>
      <c r="I1347" s="210"/>
      <c r="J1347" s="211">
        <f>ROUND(I1347*H1347,2)</f>
        <v>0</v>
      </c>
      <c r="K1347" s="207" t="s">
        <v>191</v>
      </c>
      <c r="L1347" s="64"/>
      <c r="M1347" s="212" t="s">
        <v>35</v>
      </c>
      <c r="N1347" s="213" t="s">
        <v>50</v>
      </c>
      <c r="O1347" s="45"/>
      <c r="P1347" s="214">
        <f>O1347*H1347</f>
        <v>0</v>
      </c>
      <c r="Q1347" s="214">
        <v>1.97672E-3</v>
      </c>
      <c r="R1347" s="214">
        <f>Q1347*H1347</f>
        <v>6.2069007999999995E-2</v>
      </c>
      <c r="S1347" s="214">
        <v>0</v>
      </c>
      <c r="T1347" s="215">
        <f>S1347*H1347</f>
        <v>0</v>
      </c>
      <c r="AR1347" s="26" t="s">
        <v>307</v>
      </c>
      <c r="AT1347" s="26" t="s">
        <v>187</v>
      </c>
      <c r="AU1347" s="26" t="s">
        <v>89</v>
      </c>
      <c r="AY1347" s="26" t="s">
        <v>185</v>
      </c>
      <c r="BE1347" s="216">
        <f>IF(N1347="základní",J1347,0)</f>
        <v>0</v>
      </c>
      <c r="BF1347" s="216">
        <f>IF(N1347="snížená",J1347,0)</f>
        <v>0</v>
      </c>
      <c r="BG1347" s="216">
        <f>IF(N1347="zákl. přenesená",J1347,0)</f>
        <v>0</v>
      </c>
      <c r="BH1347" s="216">
        <f>IF(N1347="sníž. přenesená",J1347,0)</f>
        <v>0</v>
      </c>
      <c r="BI1347" s="216">
        <f>IF(N1347="nulová",J1347,0)</f>
        <v>0</v>
      </c>
      <c r="BJ1347" s="26" t="s">
        <v>24</v>
      </c>
      <c r="BK1347" s="216">
        <f>ROUND(I1347*H1347,2)</f>
        <v>0</v>
      </c>
      <c r="BL1347" s="26" t="s">
        <v>307</v>
      </c>
      <c r="BM1347" s="26" t="s">
        <v>1446</v>
      </c>
    </row>
    <row r="1348" spans="2:65" s="1" customFormat="1" ht="54">
      <c r="B1348" s="44"/>
      <c r="C1348" s="66"/>
      <c r="D1348" s="217" t="s">
        <v>194</v>
      </c>
      <c r="E1348" s="66"/>
      <c r="F1348" s="218" t="s">
        <v>1447</v>
      </c>
      <c r="G1348" s="66"/>
      <c r="H1348" s="66"/>
      <c r="I1348" s="175"/>
      <c r="J1348" s="66"/>
      <c r="K1348" s="66"/>
      <c r="L1348" s="64"/>
      <c r="M1348" s="219"/>
      <c r="N1348" s="45"/>
      <c r="O1348" s="45"/>
      <c r="P1348" s="45"/>
      <c r="Q1348" s="45"/>
      <c r="R1348" s="45"/>
      <c r="S1348" s="45"/>
      <c r="T1348" s="81"/>
      <c r="AT1348" s="26" t="s">
        <v>194</v>
      </c>
      <c r="AU1348" s="26" t="s">
        <v>89</v>
      </c>
    </row>
    <row r="1349" spans="2:65" s="13" customFormat="1" ht="13.5">
      <c r="B1349" s="231"/>
      <c r="C1349" s="232"/>
      <c r="D1349" s="233" t="s">
        <v>196</v>
      </c>
      <c r="E1349" s="234" t="s">
        <v>35</v>
      </c>
      <c r="F1349" s="235" t="s">
        <v>1448</v>
      </c>
      <c r="G1349" s="232"/>
      <c r="H1349" s="236">
        <v>31.4</v>
      </c>
      <c r="I1349" s="237"/>
      <c r="J1349" s="232"/>
      <c r="K1349" s="232"/>
      <c r="L1349" s="238"/>
      <c r="M1349" s="239"/>
      <c r="N1349" s="240"/>
      <c r="O1349" s="240"/>
      <c r="P1349" s="240"/>
      <c r="Q1349" s="240"/>
      <c r="R1349" s="240"/>
      <c r="S1349" s="240"/>
      <c r="T1349" s="241"/>
      <c r="AT1349" s="242" t="s">
        <v>196</v>
      </c>
      <c r="AU1349" s="242" t="s">
        <v>89</v>
      </c>
      <c r="AV1349" s="13" t="s">
        <v>89</v>
      </c>
      <c r="AW1349" s="13" t="s">
        <v>42</v>
      </c>
      <c r="AX1349" s="13" t="s">
        <v>24</v>
      </c>
      <c r="AY1349" s="242" t="s">
        <v>185</v>
      </c>
    </row>
    <row r="1350" spans="2:65" s="1" customFormat="1" ht="31.5" customHeight="1">
      <c r="B1350" s="44"/>
      <c r="C1350" s="205" t="s">
        <v>1449</v>
      </c>
      <c r="D1350" s="205" t="s">
        <v>187</v>
      </c>
      <c r="E1350" s="206" t="s">
        <v>1450</v>
      </c>
      <c r="F1350" s="207" t="s">
        <v>1451</v>
      </c>
      <c r="G1350" s="208" t="s">
        <v>190</v>
      </c>
      <c r="H1350" s="209">
        <v>25.28</v>
      </c>
      <c r="I1350" s="210"/>
      <c r="J1350" s="211">
        <f>ROUND(I1350*H1350,2)</f>
        <v>0</v>
      </c>
      <c r="K1350" s="207" t="s">
        <v>191</v>
      </c>
      <c r="L1350" s="64"/>
      <c r="M1350" s="212" t="s">
        <v>35</v>
      </c>
      <c r="N1350" s="213" t="s">
        <v>50</v>
      </c>
      <c r="O1350" s="45"/>
      <c r="P1350" s="214">
        <f>O1350*H1350</f>
        <v>0</v>
      </c>
      <c r="Q1350" s="214">
        <v>4.0108000000000001E-3</v>
      </c>
      <c r="R1350" s="214">
        <f>Q1350*H1350</f>
        <v>0.10139302400000001</v>
      </c>
      <c r="S1350" s="214">
        <v>0</v>
      </c>
      <c r="T1350" s="215">
        <f>S1350*H1350</f>
        <v>0</v>
      </c>
      <c r="AR1350" s="26" t="s">
        <v>307</v>
      </c>
      <c r="AT1350" s="26" t="s">
        <v>187</v>
      </c>
      <c r="AU1350" s="26" t="s">
        <v>89</v>
      </c>
      <c r="AY1350" s="26" t="s">
        <v>185</v>
      </c>
      <c r="BE1350" s="216">
        <f>IF(N1350="základní",J1350,0)</f>
        <v>0</v>
      </c>
      <c r="BF1350" s="216">
        <f>IF(N1350="snížená",J1350,0)</f>
        <v>0</v>
      </c>
      <c r="BG1350" s="216">
        <f>IF(N1350="zákl. přenesená",J1350,0)</f>
        <v>0</v>
      </c>
      <c r="BH1350" s="216">
        <f>IF(N1350="sníž. přenesená",J1350,0)</f>
        <v>0</v>
      </c>
      <c r="BI1350" s="216">
        <f>IF(N1350="nulová",J1350,0)</f>
        <v>0</v>
      </c>
      <c r="BJ1350" s="26" t="s">
        <v>24</v>
      </c>
      <c r="BK1350" s="216">
        <f>ROUND(I1350*H1350,2)</f>
        <v>0</v>
      </c>
      <c r="BL1350" s="26" t="s">
        <v>307</v>
      </c>
      <c r="BM1350" s="26" t="s">
        <v>1452</v>
      </c>
    </row>
    <row r="1351" spans="2:65" s="13" customFormat="1" ht="13.5">
      <c r="B1351" s="231"/>
      <c r="C1351" s="232"/>
      <c r="D1351" s="233" t="s">
        <v>196</v>
      </c>
      <c r="E1351" s="234" t="s">
        <v>35</v>
      </c>
      <c r="F1351" s="235" t="s">
        <v>1453</v>
      </c>
      <c r="G1351" s="232"/>
      <c r="H1351" s="236">
        <v>25.28</v>
      </c>
      <c r="I1351" s="237"/>
      <c r="J1351" s="232"/>
      <c r="K1351" s="232"/>
      <c r="L1351" s="238"/>
      <c r="M1351" s="239"/>
      <c r="N1351" s="240"/>
      <c r="O1351" s="240"/>
      <c r="P1351" s="240"/>
      <c r="Q1351" s="240"/>
      <c r="R1351" s="240"/>
      <c r="S1351" s="240"/>
      <c r="T1351" s="241"/>
      <c r="AT1351" s="242" t="s">
        <v>196</v>
      </c>
      <c r="AU1351" s="242" t="s">
        <v>89</v>
      </c>
      <c r="AV1351" s="13" t="s">
        <v>89</v>
      </c>
      <c r="AW1351" s="13" t="s">
        <v>42</v>
      </c>
      <c r="AX1351" s="13" t="s">
        <v>24</v>
      </c>
      <c r="AY1351" s="242" t="s">
        <v>185</v>
      </c>
    </row>
    <row r="1352" spans="2:65" s="1" customFormat="1" ht="31.5" customHeight="1">
      <c r="B1352" s="44"/>
      <c r="C1352" s="205" t="s">
        <v>1454</v>
      </c>
      <c r="D1352" s="205" t="s">
        <v>187</v>
      </c>
      <c r="E1352" s="206" t="s">
        <v>1455</v>
      </c>
      <c r="F1352" s="207" t="s">
        <v>1456</v>
      </c>
      <c r="G1352" s="208" t="s">
        <v>190</v>
      </c>
      <c r="H1352" s="209">
        <v>63.9</v>
      </c>
      <c r="I1352" s="210"/>
      <c r="J1352" s="211">
        <f>ROUND(I1352*H1352,2)</f>
        <v>0</v>
      </c>
      <c r="K1352" s="207" t="s">
        <v>191</v>
      </c>
      <c r="L1352" s="64"/>
      <c r="M1352" s="212" t="s">
        <v>35</v>
      </c>
      <c r="N1352" s="213" t="s">
        <v>50</v>
      </c>
      <c r="O1352" s="45"/>
      <c r="P1352" s="214">
        <f>O1352*H1352</f>
        <v>0</v>
      </c>
      <c r="Q1352" s="214">
        <v>1.5066400000000001E-3</v>
      </c>
      <c r="R1352" s="214">
        <f>Q1352*H1352</f>
        <v>9.6274295999999995E-2</v>
      </c>
      <c r="S1352" s="214">
        <v>0</v>
      </c>
      <c r="T1352" s="215">
        <f>S1352*H1352</f>
        <v>0</v>
      </c>
      <c r="AR1352" s="26" t="s">
        <v>307</v>
      </c>
      <c r="AT1352" s="26" t="s">
        <v>187</v>
      </c>
      <c r="AU1352" s="26" t="s">
        <v>89</v>
      </c>
      <c r="AY1352" s="26" t="s">
        <v>185</v>
      </c>
      <c r="BE1352" s="216">
        <f>IF(N1352="základní",J1352,0)</f>
        <v>0</v>
      </c>
      <c r="BF1352" s="216">
        <f>IF(N1352="snížená",J1352,0)</f>
        <v>0</v>
      </c>
      <c r="BG1352" s="216">
        <f>IF(N1352="zákl. přenesená",J1352,0)</f>
        <v>0</v>
      </c>
      <c r="BH1352" s="216">
        <f>IF(N1352="sníž. přenesená",J1352,0)</f>
        <v>0</v>
      </c>
      <c r="BI1352" s="216">
        <f>IF(N1352="nulová",J1352,0)</f>
        <v>0</v>
      </c>
      <c r="BJ1352" s="26" t="s">
        <v>24</v>
      </c>
      <c r="BK1352" s="216">
        <f>ROUND(I1352*H1352,2)</f>
        <v>0</v>
      </c>
      <c r="BL1352" s="26" t="s">
        <v>307</v>
      </c>
      <c r="BM1352" s="26" t="s">
        <v>1457</v>
      </c>
    </row>
    <row r="1353" spans="2:65" s="13" customFormat="1" ht="13.5">
      <c r="B1353" s="231"/>
      <c r="C1353" s="232"/>
      <c r="D1353" s="217" t="s">
        <v>196</v>
      </c>
      <c r="E1353" s="243" t="s">
        <v>35</v>
      </c>
      <c r="F1353" s="244" t="s">
        <v>702</v>
      </c>
      <c r="G1353" s="232"/>
      <c r="H1353" s="245">
        <v>53.1</v>
      </c>
      <c r="I1353" s="237"/>
      <c r="J1353" s="232"/>
      <c r="K1353" s="232"/>
      <c r="L1353" s="238"/>
      <c r="M1353" s="239"/>
      <c r="N1353" s="240"/>
      <c r="O1353" s="240"/>
      <c r="P1353" s="240"/>
      <c r="Q1353" s="240"/>
      <c r="R1353" s="240"/>
      <c r="S1353" s="240"/>
      <c r="T1353" s="241"/>
      <c r="AT1353" s="242" t="s">
        <v>196</v>
      </c>
      <c r="AU1353" s="242" t="s">
        <v>89</v>
      </c>
      <c r="AV1353" s="13" t="s">
        <v>89</v>
      </c>
      <c r="AW1353" s="13" t="s">
        <v>42</v>
      </c>
      <c r="AX1353" s="13" t="s">
        <v>79</v>
      </c>
      <c r="AY1353" s="242" t="s">
        <v>185</v>
      </c>
    </row>
    <row r="1354" spans="2:65" s="15" customFormat="1" ht="13.5">
      <c r="B1354" s="270"/>
      <c r="C1354" s="271"/>
      <c r="D1354" s="217" t="s">
        <v>196</v>
      </c>
      <c r="E1354" s="272" t="s">
        <v>35</v>
      </c>
      <c r="F1354" s="273" t="s">
        <v>295</v>
      </c>
      <c r="G1354" s="271"/>
      <c r="H1354" s="274">
        <v>53.1</v>
      </c>
      <c r="I1354" s="275"/>
      <c r="J1354" s="271"/>
      <c r="K1354" s="271"/>
      <c r="L1354" s="276"/>
      <c r="M1354" s="277"/>
      <c r="N1354" s="278"/>
      <c r="O1354" s="278"/>
      <c r="P1354" s="278"/>
      <c r="Q1354" s="278"/>
      <c r="R1354" s="278"/>
      <c r="S1354" s="278"/>
      <c r="T1354" s="279"/>
      <c r="AT1354" s="280" t="s">
        <v>196</v>
      </c>
      <c r="AU1354" s="280" t="s">
        <v>89</v>
      </c>
      <c r="AV1354" s="15" t="s">
        <v>105</v>
      </c>
      <c r="AW1354" s="15" t="s">
        <v>42</v>
      </c>
      <c r="AX1354" s="15" t="s">
        <v>79</v>
      </c>
      <c r="AY1354" s="280" t="s">
        <v>185</v>
      </c>
    </row>
    <row r="1355" spans="2:65" s="12" customFormat="1" ht="13.5">
      <c r="B1355" s="220"/>
      <c r="C1355" s="221"/>
      <c r="D1355" s="217" t="s">
        <v>196</v>
      </c>
      <c r="E1355" s="222" t="s">
        <v>35</v>
      </c>
      <c r="F1355" s="223" t="s">
        <v>703</v>
      </c>
      <c r="G1355" s="221"/>
      <c r="H1355" s="224" t="s">
        <v>35</v>
      </c>
      <c r="I1355" s="225"/>
      <c r="J1355" s="221"/>
      <c r="K1355" s="221"/>
      <c r="L1355" s="226"/>
      <c r="M1355" s="227"/>
      <c r="N1355" s="228"/>
      <c r="O1355" s="228"/>
      <c r="P1355" s="228"/>
      <c r="Q1355" s="228"/>
      <c r="R1355" s="228"/>
      <c r="S1355" s="228"/>
      <c r="T1355" s="229"/>
      <c r="AT1355" s="230" t="s">
        <v>196</v>
      </c>
      <c r="AU1355" s="230" t="s">
        <v>89</v>
      </c>
      <c r="AV1355" s="12" t="s">
        <v>24</v>
      </c>
      <c r="AW1355" s="12" t="s">
        <v>42</v>
      </c>
      <c r="AX1355" s="12" t="s">
        <v>79</v>
      </c>
      <c r="AY1355" s="230" t="s">
        <v>185</v>
      </c>
    </row>
    <row r="1356" spans="2:65" s="13" customFormat="1" ht="13.5">
      <c r="B1356" s="231"/>
      <c r="C1356" s="232"/>
      <c r="D1356" s="217" t="s">
        <v>196</v>
      </c>
      <c r="E1356" s="243" t="s">
        <v>35</v>
      </c>
      <c r="F1356" s="244" t="s">
        <v>704</v>
      </c>
      <c r="G1356" s="232"/>
      <c r="H1356" s="245">
        <v>10.8</v>
      </c>
      <c r="I1356" s="237"/>
      <c r="J1356" s="232"/>
      <c r="K1356" s="232"/>
      <c r="L1356" s="238"/>
      <c r="M1356" s="239"/>
      <c r="N1356" s="240"/>
      <c r="O1356" s="240"/>
      <c r="P1356" s="240"/>
      <c r="Q1356" s="240"/>
      <c r="R1356" s="240"/>
      <c r="S1356" s="240"/>
      <c r="T1356" s="241"/>
      <c r="AT1356" s="242" t="s">
        <v>196</v>
      </c>
      <c r="AU1356" s="242" t="s">
        <v>89</v>
      </c>
      <c r="AV1356" s="13" t="s">
        <v>89</v>
      </c>
      <c r="AW1356" s="13" t="s">
        <v>42</v>
      </c>
      <c r="AX1356" s="13" t="s">
        <v>79</v>
      </c>
      <c r="AY1356" s="242" t="s">
        <v>185</v>
      </c>
    </row>
    <row r="1357" spans="2:65" s="15" customFormat="1" ht="13.5">
      <c r="B1357" s="270"/>
      <c r="C1357" s="271"/>
      <c r="D1357" s="217" t="s">
        <v>196</v>
      </c>
      <c r="E1357" s="272" t="s">
        <v>35</v>
      </c>
      <c r="F1357" s="273" t="s">
        <v>295</v>
      </c>
      <c r="G1357" s="271"/>
      <c r="H1357" s="274">
        <v>10.8</v>
      </c>
      <c r="I1357" s="275"/>
      <c r="J1357" s="271"/>
      <c r="K1357" s="271"/>
      <c r="L1357" s="276"/>
      <c r="M1357" s="277"/>
      <c r="N1357" s="278"/>
      <c r="O1357" s="278"/>
      <c r="P1357" s="278"/>
      <c r="Q1357" s="278"/>
      <c r="R1357" s="278"/>
      <c r="S1357" s="278"/>
      <c r="T1357" s="279"/>
      <c r="AT1357" s="280" t="s">
        <v>196</v>
      </c>
      <c r="AU1357" s="280" t="s">
        <v>89</v>
      </c>
      <c r="AV1357" s="15" t="s">
        <v>105</v>
      </c>
      <c r="AW1357" s="15" t="s">
        <v>42</v>
      </c>
      <c r="AX1357" s="15" t="s">
        <v>79</v>
      </c>
      <c r="AY1357" s="280" t="s">
        <v>185</v>
      </c>
    </row>
    <row r="1358" spans="2:65" s="14" customFormat="1" ht="13.5">
      <c r="B1358" s="246"/>
      <c r="C1358" s="247"/>
      <c r="D1358" s="233" t="s">
        <v>196</v>
      </c>
      <c r="E1358" s="248" t="s">
        <v>35</v>
      </c>
      <c r="F1358" s="249" t="s">
        <v>208</v>
      </c>
      <c r="G1358" s="247"/>
      <c r="H1358" s="250">
        <v>63.9</v>
      </c>
      <c r="I1358" s="251"/>
      <c r="J1358" s="247"/>
      <c r="K1358" s="247"/>
      <c r="L1358" s="252"/>
      <c r="M1358" s="253"/>
      <c r="N1358" s="254"/>
      <c r="O1358" s="254"/>
      <c r="P1358" s="254"/>
      <c r="Q1358" s="254"/>
      <c r="R1358" s="254"/>
      <c r="S1358" s="254"/>
      <c r="T1358" s="255"/>
      <c r="AT1358" s="256" t="s">
        <v>196</v>
      </c>
      <c r="AU1358" s="256" t="s">
        <v>89</v>
      </c>
      <c r="AV1358" s="14" t="s">
        <v>192</v>
      </c>
      <c r="AW1358" s="14" t="s">
        <v>42</v>
      </c>
      <c r="AX1358" s="14" t="s">
        <v>24</v>
      </c>
      <c r="AY1358" s="256" t="s">
        <v>185</v>
      </c>
    </row>
    <row r="1359" spans="2:65" s="1" customFormat="1" ht="31.5" customHeight="1">
      <c r="B1359" s="44"/>
      <c r="C1359" s="205" t="s">
        <v>1458</v>
      </c>
      <c r="D1359" s="205" t="s">
        <v>187</v>
      </c>
      <c r="E1359" s="206" t="s">
        <v>1459</v>
      </c>
      <c r="F1359" s="207" t="s">
        <v>1460</v>
      </c>
      <c r="G1359" s="208" t="s">
        <v>190</v>
      </c>
      <c r="H1359" s="209">
        <v>21.63</v>
      </c>
      <c r="I1359" s="210"/>
      <c r="J1359" s="211">
        <f>ROUND(I1359*H1359,2)</f>
        <v>0</v>
      </c>
      <c r="K1359" s="207" t="s">
        <v>191</v>
      </c>
      <c r="L1359" s="64"/>
      <c r="M1359" s="212" t="s">
        <v>35</v>
      </c>
      <c r="N1359" s="213" t="s">
        <v>50</v>
      </c>
      <c r="O1359" s="45"/>
      <c r="P1359" s="214">
        <f>O1359*H1359</f>
        <v>0</v>
      </c>
      <c r="Q1359" s="214">
        <v>1.4864399999999999E-3</v>
      </c>
      <c r="R1359" s="214">
        <f>Q1359*H1359</f>
        <v>3.2151697199999996E-2</v>
      </c>
      <c r="S1359" s="214">
        <v>0</v>
      </c>
      <c r="T1359" s="215">
        <f>S1359*H1359</f>
        <v>0</v>
      </c>
      <c r="AR1359" s="26" t="s">
        <v>307</v>
      </c>
      <c r="AT1359" s="26" t="s">
        <v>187</v>
      </c>
      <c r="AU1359" s="26" t="s">
        <v>89</v>
      </c>
      <c r="AY1359" s="26" t="s">
        <v>185</v>
      </c>
      <c r="BE1359" s="216">
        <f>IF(N1359="základní",J1359,0)</f>
        <v>0</v>
      </c>
      <c r="BF1359" s="216">
        <f>IF(N1359="snížená",J1359,0)</f>
        <v>0</v>
      </c>
      <c r="BG1359" s="216">
        <f>IF(N1359="zákl. přenesená",J1359,0)</f>
        <v>0</v>
      </c>
      <c r="BH1359" s="216">
        <f>IF(N1359="sníž. přenesená",J1359,0)</f>
        <v>0</v>
      </c>
      <c r="BI1359" s="216">
        <f>IF(N1359="nulová",J1359,0)</f>
        <v>0</v>
      </c>
      <c r="BJ1359" s="26" t="s">
        <v>24</v>
      </c>
      <c r="BK1359" s="216">
        <f>ROUND(I1359*H1359,2)</f>
        <v>0</v>
      </c>
      <c r="BL1359" s="26" t="s">
        <v>307</v>
      </c>
      <c r="BM1359" s="26" t="s">
        <v>1461</v>
      </c>
    </row>
    <row r="1360" spans="2:65" s="1" customFormat="1" ht="31.5" customHeight="1">
      <c r="B1360" s="44"/>
      <c r="C1360" s="205" t="s">
        <v>1462</v>
      </c>
      <c r="D1360" s="205" t="s">
        <v>187</v>
      </c>
      <c r="E1360" s="206" t="s">
        <v>1463</v>
      </c>
      <c r="F1360" s="207" t="s">
        <v>1464</v>
      </c>
      <c r="G1360" s="208" t="s">
        <v>190</v>
      </c>
      <c r="H1360" s="209">
        <v>21.63</v>
      </c>
      <c r="I1360" s="210"/>
      <c r="J1360" s="211">
        <f>ROUND(I1360*H1360,2)</f>
        <v>0</v>
      </c>
      <c r="K1360" s="207" t="s">
        <v>191</v>
      </c>
      <c r="L1360" s="64"/>
      <c r="M1360" s="212" t="s">
        <v>35</v>
      </c>
      <c r="N1360" s="213" t="s">
        <v>50</v>
      </c>
      <c r="O1360" s="45"/>
      <c r="P1360" s="214">
        <f>O1360*H1360</f>
        <v>0</v>
      </c>
      <c r="Q1360" s="214">
        <v>3.9258000000000001E-3</v>
      </c>
      <c r="R1360" s="214">
        <f>Q1360*H1360</f>
        <v>8.4915054000000004E-2</v>
      </c>
      <c r="S1360" s="214">
        <v>0</v>
      </c>
      <c r="T1360" s="215">
        <f>S1360*H1360</f>
        <v>0</v>
      </c>
      <c r="AR1360" s="26" t="s">
        <v>307</v>
      </c>
      <c r="AT1360" s="26" t="s">
        <v>187</v>
      </c>
      <c r="AU1360" s="26" t="s">
        <v>89</v>
      </c>
      <c r="AY1360" s="26" t="s">
        <v>185</v>
      </c>
      <c r="BE1360" s="216">
        <f>IF(N1360="základní",J1360,0)</f>
        <v>0</v>
      </c>
      <c r="BF1360" s="216">
        <f>IF(N1360="snížená",J1360,0)</f>
        <v>0</v>
      </c>
      <c r="BG1360" s="216">
        <f>IF(N1360="zákl. přenesená",J1360,0)</f>
        <v>0</v>
      </c>
      <c r="BH1360" s="216">
        <f>IF(N1360="sníž. přenesená",J1360,0)</f>
        <v>0</v>
      </c>
      <c r="BI1360" s="216">
        <f>IF(N1360="nulová",J1360,0)</f>
        <v>0</v>
      </c>
      <c r="BJ1360" s="26" t="s">
        <v>24</v>
      </c>
      <c r="BK1360" s="216">
        <f>ROUND(I1360*H1360,2)</f>
        <v>0</v>
      </c>
      <c r="BL1360" s="26" t="s">
        <v>307</v>
      </c>
      <c r="BM1360" s="26" t="s">
        <v>1465</v>
      </c>
    </row>
    <row r="1361" spans="2:65" s="12" customFormat="1" ht="13.5">
      <c r="B1361" s="220"/>
      <c r="C1361" s="221"/>
      <c r="D1361" s="217" t="s">
        <v>196</v>
      </c>
      <c r="E1361" s="222" t="s">
        <v>35</v>
      </c>
      <c r="F1361" s="223" t="s">
        <v>1218</v>
      </c>
      <c r="G1361" s="221"/>
      <c r="H1361" s="224" t="s">
        <v>35</v>
      </c>
      <c r="I1361" s="225"/>
      <c r="J1361" s="221"/>
      <c r="K1361" s="221"/>
      <c r="L1361" s="226"/>
      <c r="M1361" s="227"/>
      <c r="N1361" s="228"/>
      <c r="O1361" s="228"/>
      <c r="P1361" s="228"/>
      <c r="Q1361" s="228"/>
      <c r="R1361" s="228"/>
      <c r="S1361" s="228"/>
      <c r="T1361" s="229"/>
      <c r="AT1361" s="230" t="s">
        <v>196</v>
      </c>
      <c r="AU1361" s="230" t="s">
        <v>89</v>
      </c>
      <c r="AV1361" s="12" t="s">
        <v>24</v>
      </c>
      <c r="AW1361" s="12" t="s">
        <v>42</v>
      </c>
      <c r="AX1361" s="12" t="s">
        <v>79</v>
      </c>
      <c r="AY1361" s="230" t="s">
        <v>185</v>
      </c>
    </row>
    <row r="1362" spans="2:65" s="13" customFormat="1" ht="13.5">
      <c r="B1362" s="231"/>
      <c r="C1362" s="232"/>
      <c r="D1362" s="233" t="s">
        <v>196</v>
      </c>
      <c r="E1362" s="234" t="s">
        <v>35</v>
      </c>
      <c r="F1362" s="235" t="s">
        <v>1466</v>
      </c>
      <c r="G1362" s="232"/>
      <c r="H1362" s="236">
        <v>21.63</v>
      </c>
      <c r="I1362" s="237"/>
      <c r="J1362" s="232"/>
      <c r="K1362" s="232"/>
      <c r="L1362" s="238"/>
      <c r="M1362" s="239"/>
      <c r="N1362" s="240"/>
      <c r="O1362" s="240"/>
      <c r="P1362" s="240"/>
      <c r="Q1362" s="240"/>
      <c r="R1362" s="240"/>
      <c r="S1362" s="240"/>
      <c r="T1362" s="241"/>
      <c r="AT1362" s="242" t="s">
        <v>196</v>
      </c>
      <c r="AU1362" s="242" t="s">
        <v>89</v>
      </c>
      <c r="AV1362" s="13" t="s">
        <v>89</v>
      </c>
      <c r="AW1362" s="13" t="s">
        <v>42</v>
      </c>
      <c r="AX1362" s="13" t="s">
        <v>24</v>
      </c>
      <c r="AY1362" s="242" t="s">
        <v>185</v>
      </c>
    </row>
    <row r="1363" spans="2:65" s="1" customFormat="1" ht="31.5" customHeight="1">
      <c r="B1363" s="44"/>
      <c r="C1363" s="205" t="s">
        <v>1467</v>
      </c>
      <c r="D1363" s="205" t="s">
        <v>187</v>
      </c>
      <c r="E1363" s="206" t="s">
        <v>1468</v>
      </c>
      <c r="F1363" s="207" t="s">
        <v>1469</v>
      </c>
      <c r="G1363" s="208" t="s">
        <v>190</v>
      </c>
      <c r="H1363" s="209">
        <v>62.2</v>
      </c>
      <c r="I1363" s="210"/>
      <c r="J1363" s="211">
        <f>ROUND(I1363*H1363,2)</f>
        <v>0</v>
      </c>
      <c r="K1363" s="207" t="s">
        <v>191</v>
      </c>
      <c r="L1363" s="64"/>
      <c r="M1363" s="212" t="s">
        <v>35</v>
      </c>
      <c r="N1363" s="213" t="s">
        <v>50</v>
      </c>
      <c r="O1363" s="45"/>
      <c r="P1363" s="214">
        <f>O1363*H1363</f>
        <v>0</v>
      </c>
      <c r="Q1363" s="214">
        <v>2.8628099999999999E-3</v>
      </c>
      <c r="R1363" s="214">
        <f>Q1363*H1363</f>
        <v>0.17806678200000001</v>
      </c>
      <c r="S1363" s="214">
        <v>0</v>
      </c>
      <c r="T1363" s="215">
        <f>S1363*H1363</f>
        <v>0</v>
      </c>
      <c r="AR1363" s="26" t="s">
        <v>307</v>
      </c>
      <c r="AT1363" s="26" t="s">
        <v>187</v>
      </c>
      <c r="AU1363" s="26" t="s">
        <v>89</v>
      </c>
      <c r="AY1363" s="26" t="s">
        <v>185</v>
      </c>
      <c r="BE1363" s="216">
        <f>IF(N1363="základní",J1363,0)</f>
        <v>0</v>
      </c>
      <c r="BF1363" s="216">
        <f>IF(N1363="snížená",J1363,0)</f>
        <v>0</v>
      </c>
      <c r="BG1363" s="216">
        <f>IF(N1363="zákl. přenesená",J1363,0)</f>
        <v>0</v>
      </c>
      <c r="BH1363" s="216">
        <f>IF(N1363="sníž. přenesená",J1363,0)</f>
        <v>0</v>
      </c>
      <c r="BI1363" s="216">
        <f>IF(N1363="nulová",J1363,0)</f>
        <v>0</v>
      </c>
      <c r="BJ1363" s="26" t="s">
        <v>24</v>
      </c>
      <c r="BK1363" s="216">
        <f>ROUND(I1363*H1363,2)</f>
        <v>0</v>
      </c>
      <c r="BL1363" s="26" t="s">
        <v>307</v>
      </c>
      <c r="BM1363" s="26" t="s">
        <v>1470</v>
      </c>
    </row>
    <row r="1364" spans="2:65" s="13" customFormat="1" ht="13.5">
      <c r="B1364" s="231"/>
      <c r="C1364" s="232"/>
      <c r="D1364" s="217" t="s">
        <v>196</v>
      </c>
      <c r="E1364" s="243" t="s">
        <v>35</v>
      </c>
      <c r="F1364" s="244" t="s">
        <v>1448</v>
      </c>
      <c r="G1364" s="232"/>
      <c r="H1364" s="245">
        <v>31.4</v>
      </c>
      <c r="I1364" s="237"/>
      <c r="J1364" s="232"/>
      <c r="K1364" s="232"/>
      <c r="L1364" s="238"/>
      <c r="M1364" s="239"/>
      <c r="N1364" s="240"/>
      <c r="O1364" s="240"/>
      <c r="P1364" s="240"/>
      <c r="Q1364" s="240"/>
      <c r="R1364" s="240"/>
      <c r="S1364" s="240"/>
      <c r="T1364" s="241"/>
      <c r="AT1364" s="242" t="s">
        <v>196</v>
      </c>
      <c r="AU1364" s="242" t="s">
        <v>89</v>
      </c>
      <c r="AV1364" s="13" t="s">
        <v>89</v>
      </c>
      <c r="AW1364" s="13" t="s">
        <v>42</v>
      </c>
      <c r="AX1364" s="13" t="s">
        <v>79</v>
      </c>
      <c r="AY1364" s="242" t="s">
        <v>185</v>
      </c>
    </row>
    <row r="1365" spans="2:65" s="12" customFormat="1" ht="13.5">
      <c r="B1365" s="220"/>
      <c r="C1365" s="221"/>
      <c r="D1365" s="217" t="s">
        <v>196</v>
      </c>
      <c r="E1365" s="222" t="s">
        <v>35</v>
      </c>
      <c r="F1365" s="223" t="s">
        <v>1471</v>
      </c>
      <c r="G1365" s="221"/>
      <c r="H1365" s="224" t="s">
        <v>35</v>
      </c>
      <c r="I1365" s="225"/>
      <c r="J1365" s="221"/>
      <c r="K1365" s="221"/>
      <c r="L1365" s="226"/>
      <c r="M1365" s="227"/>
      <c r="N1365" s="228"/>
      <c r="O1365" s="228"/>
      <c r="P1365" s="228"/>
      <c r="Q1365" s="228"/>
      <c r="R1365" s="228"/>
      <c r="S1365" s="228"/>
      <c r="T1365" s="229"/>
      <c r="AT1365" s="230" t="s">
        <v>196</v>
      </c>
      <c r="AU1365" s="230" t="s">
        <v>89</v>
      </c>
      <c r="AV1365" s="12" t="s">
        <v>24</v>
      </c>
      <c r="AW1365" s="12" t="s">
        <v>42</v>
      </c>
      <c r="AX1365" s="12" t="s">
        <v>79</v>
      </c>
      <c r="AY1365" s="230" t="s">
        <v>185</v>
      </c>
    </row>
    <row r="1366" spans="2:65" s="13" customFormat="1" ht="13.5">
      <c r="B1366" s="231"/>
      <c r="C1366" s="232"/>
      <c r="D1366" s="217" t="s">
        <v>196</v>
      </c>
      <c r="E1366" s="243" t="s">
        <v>35</v>
      </c>
      <c r="F1366" s="244" t="s">
        <v>1438</v>
      </c>
      <c r="G1366" s="232"/>
      <c r="H1366" s="245">
        <v>30.8</v>
      </c>
      <c r="I1366" s="237"/>
      <c r="J1366" s="232"/>
      <c r="K1366" s="232"/>
      <c r="L1366" s="238"/>
      <c r="M1366" s="239"/>
      <c r="N1366" s="240"/>
      <c r="O1366" s="240"/>
      <c r="P1366" s="240"/>
      <c r="Q1366" s="240"/>
      <c r="R1366" s="240"/>
      <c r="S1366" s="240"/>
      <c r="T1366" s="241"/>
      <c r="AT1366" s="242" t="s">
        <v>196</v>
      </c>
      <c r="AU1366" s="242" t="s">
        <v>89</v>
      </c>
      <c r="AV1366" s="13" t="s">
        <v>89</v>
      </c>
      <c r="AW1366" s="13" t="s">
        <v>42</v>
      </c>
      <c r="AX1366" s="13" t="s">
        <v>79</v>
      </c>
      <c r="AY1366" s="242" t="s">
        <v>185</v>
      </c>
    </row>
    <row r="1367" spans="2:65" s="14" customFormat="1" ht="13.5">
      <c r="B1367" s="246"/>
      <c r="C1367" s="247"/>
      <c r="D1367" s="233" t="s">
        <v>196</v>
      </c>
      <c r="E1367" s="248" t="s">
        <v>35</v>
      </c>
      <c r="F1367" s="249" t="s">
        <v>208</v>
      </c>
      <c r="G1367" s="247"/>
      <c r="H1367" s="250">
        <v>62.2</v>
      </c>
      <c r="I1367" s="251"/>
      <c r="J1367" s="247"/>
      <c r="K1367" s="247"/>
      <c r="L1367" s="252"/>
      <c r="M1367" s="253"/>
      <c r="N1367" s="254"/>
      <c r="O1367" s="254"/>
      <c r="P1367" s="254"/>
      <c r="Q1367" s="254"/>
      <c r="R1367" s="254"/>
      <c r="S1367" s="254"/>
      <c r="T1367" s="255"/>
      <c r="AT1367" s="256" t="s">
        <v>196</v>
      </c>
      <c r="AU1367" s="256" t="s">
        <v>89</v>
      </c>
      <c r="AV1367" s="14" t="s">
        <v>192</v>
      </c>
      <c r="AW1367" s="14" t="s">
        <v>42</v>
      </c>
      <c r="AX1367" s="14" t="s">
        <v>24</v>
      </c>
      <c r="AY1367" s="256" t="s">
        <v>185</v>
      </c>
    </row>
    <row r="1368" spans="2:65" s="1" customFormat="1" ht="31.5" customHeight="1">
      <c r="B1368" s="44"/>
      <c r="C1368" s="205" t="s">
        <v>1472</v>
      </c>
      <c r="D1368" s="205" t="s">
        <v>187</v>
      </c>
      <c r="E1368" s="206" t="s">
        <v>1473</v>
      </c>
      <c r="F1368" s="207" t="s">
        <v>1474</v>
      </c>
      <c r="G1368" s="208" t="s">
        <v>302</v>
      </c>
      <c r="H1368" s="209">
        <v>2</v>
      </c>
      <c r="I1368" s="210"/>
      <c r="J1368" s="211">
        <f>ROUND(I1368*H1368,2)</f>
        <v>0</v>
      </c>
      <c r="K1368" s="207" t="s">
        <v>191</v>
      </c>
      <c r="L1368" s="64"/>
      <c r="M1368" s="212" t="s">
        <v>35</v>
      </c>
      <c r="N1368" s="213" t="s">
        <v>50</v>
      </c>
      <c r="O1368" s="45"/>
      <c r="P1368" s="214">
        <f>O1368*H1368</f>
        <v>0</v>
      </c>
      <c r="Q1368" s="214">
        <v>6.4000000000000005E-4</v>
      </c>
      <c r="R1368" s="214">
        <f>Q1368*H1368</f>
        <v>1.2800000000000001E-3</v>
      </c>
      <c r="S1368" s="214">
        <v>0</v>
      </c>
      <c r="T1368" s="215">
        <f>S1368*H1368</f>
        <v>0</v>
      </c>
      <c r="AR1368" s="26" t="s">
        <v>307</v>
      </c>
      <c r="AT1368" s="26" t="s">
        <v>187</v>
      </c>
      <c r="AU1368" s="26" t="s">
        <v>89</v>
      </c>
      <c r="AY1368" s="26" t="s">
        <v>185</v>
      </c>
      <c r="BE1368" s="216">
        <f>IF(N1368="základní",J1368,0)</f>
        <v>0</v>
      </c>
      <c r="BF1368" s="216">
        <f>IF(N1368="snížená",J1368,0)</f>
        <v>0</v>
      </c>
      <c r="BG1368" s="216">
        <f>IF(N1368="zákl. přenesená",J1368,0)</f>
        <v>0</v>
      </c>
      <c r="BH1368" s="216">
        <f>IF(N1368="sníž. přenesená",J1368,0)</f>
        <v>0</v>
      </c>
      <c r="BI1368" s="216">
        <f>IF(N1368="nulová",J1368,0)</f>
        <v>0</v>
      </c>
      <c r="BJ1368" s="26" t="s">
        <v>24</v>
      </c>
      <c r="BK1368" s="216">
        <f>ROUND(I1368*H1368,2)</f>
        <v>0</v>
      </c>
      <c r="BL1368" s="26" t="s">
        <v>307</v>
      </c>
      <c r="BM1368" s="26" t="s">
        <v>1475</v>
      </c>
    </row>
    <row r="1369" spans="2:65" s="13" customFormat="1" ht="13.5">
      <c r="B1369" s="231"/>
      <c r="C1369" s="232"/>
      <c r="D1369" s="233" t="s">
        <v>196</v>
      </c>
      <c r="E1369" s="234" t="s">
        <v>35</v>
      </c>
      <c r="F1369" s="235" t="s">
        <v>89</v>
      </c>
      <c r="G1369" s="232"/>
      <c r="H1369" s="236">
        <v>2</v>
      </c>
      <c r="I1369" s="237"/>
      <c r="J1369" s="232"/>
      <c r="K1369" s="232"/>
      <c r="L1369" s="238"/>
      <c r="M1369" s="239"/>
      <c r="N1369" s="240"/>
      <c r="O1369" s="240"/>
      <c r="P1369" s="240"/>
      <c r="Q1369" s="240"/>
      <c r="R1369" s="240"/>
      <c r="S1369" s="240"/>
      <c r="T1369" s="241"/>
      <c r="AT1369" s="242" t="s">
        <v>196</v>
      </c>
      <c r="AU1369" s="242" t="s">
        <v>89</v>
      </c>
      <c r="AV1369" s="13" t="s">
        <v>89</v>
      </c>
      <c r="AW1369" s="13" t="s">
        <v>42</v>
      </c>
      <c r="AX1369" s="13" t="s">
        <v>24</v>
      </c>
      <c r="AY1369" s="242" t="s">
        <v>185</v>
      </c>
    </row>
    <row r="1370" spans="2:65" s="1" customFormat="1" ht="31.5" customHeight="1">
      <c r="B1370" s="44"/>
      <c r="C1370" s="205" t="s">
        <v>1476</v>
      </c>
      <c r="D1370" s="205" t="s">
        <v>187</v>
      </c>
      <c r="E1370" s="206" t="s">
        <v>1477</v>
      </c>
      <c r="F1370" s="207" t="s">
        <v>1478</v>
      </c>
      <c r="G1370" s="208" t="s">
        <v>190</v>
      </c>
      <c r="H1370" s="209">
        <v>24</v>
      </c>
      <c r="I1370" s="210"/>
      <c r="J1370" s="211">
        <f>ROUND(I1370*H1370,2)</f>
        <v>0</v>
      </c>
      <c r="K1370" s="207" t="s">
        <v>191</v>
      </c>
      <c r="L1370" s="64"/>
      <c r="M1370" s="212" t="s">
        <v>35</v>
      </c>
      <c r="N1370" s="213" t="s">
        <v>50</v>
      </c>
      <c r="O1370" s="45"/>
      <c r="P1370" s="214">
        <f>O1370*H1370</f>
        <v>0</v>
      </c>
      <c r="Q1370" s="214">
        <v>2.8885E-3</v>
      </c>
      <c r="R1370" s="214">
        <f>Q1370*H1370</f>
        <v>6.9323999999999997E-2</v>
      </c>
      <c r="S1370" s="214">
        <v>0</v>
      </c>
      <c r="T1370" s="215">
        <f>S1370*H1370</f>
        <v>0</v>
      </c>
      <c r="AR1370" s="26" t="s">
        <v>307</v>
      </c>
      <c r="AT1370" s="26" t="s">
        <v>187</v>
      </c>
      <c r="AU1370" s="26" t="s">
        <v>89</v>
      </c>
      <c r="AY1370" s="26" t="s">
        <v>185</v>
      </c>
      <c r="BE1370" s="216">
        <f>IF(N1370="základní",J1370,0)</f>
        <v>0</v>
      </c>
      <c r="BF1370" s="216">
        <f>IF(N1370="snížená",J1370,0)</f>
        <v>0</v>
      </c>
      <c r="BG1370" s="216">
        <f>IF(N1370="zákl. přenesená",J1370,0)</f>
        <v>0</v>
      </c>
      <c r="BH1370" s="216">
        <f>IF(N1370="sníž. přenesená",J1370,0)</f>
        <v>0</v>
      </c>
      <c r="BI1370" s="216">
        <f>IF(N1370="nulová",J1370,0)</f>
        <v>0</v>
      </c>
      <c r="BJ1370" s="26" t="s">
        <v>24</v>
      </c>
      <c r="BK1370" s="216">
        <f>ROUND(I1370*H1370,2)</f>
        <v>0</v>
      </c>
      <c r="BL1370" s="26" t="s">
        <v>307</v>
      </c>
      <c r="BM1370" s="26" t="s">
        <v>1479</v>
      </c>
    </row>
    <row r="1371" spans="2:65" s="13" customFormat="1" ht="13.5">
      <c r="B1371" s="231"/>
      <c r="C1371" s="232"/>
      <c r="D1371" s="233" t="s">
        <v>196</v>
      </c>
      <c r="E1371" s="234" t="s">
        <v>35</v>
      </c>
      <c r="F1371" s="235" t="s">
        <v>1480</v>
      </c>
      <c r="G1371" s="232"/>
      <c r="H1371" s="236">
        <v>24</v>
      </c>
      <c r="I1371" s="237"/>
      <c r="J1371" s="232"/>
      <c r="K1371" s="232"/>
      <c r="L1371" s="238"/>
      <c r="M1371" s="239"/>
      <c r="N1371" s="240"/>
      <c r="O1371" s="240"/>
      <c r="P1371" s="240"/>
      <c r="Q1371" s="240"/>
      <c r="R1371" s="240"/>
      <c r="S1371" s="240"/>
      <c r="T1371" s="241"/>
      <c r="AT1371" s="242" t="s">
        <v>196</v>
      </c>
      <c r="AU1371" s="242" t="s">
        <v>89</v>
      </c>
      <c r="AV1371" s="13" t="s">
        <v>89</v>
      </c>
      <c r="AW1371" s="13" t="s">
        <v>42</v>
      </c>
      <c r="AX1371" s="13" t="s">
        <v>24</v>
      </c>
      <c r="AY1371" s="242" t="s">
        <v>185</v>
      </c>
    </row>
    <row r="1372" spans="2:65" s="1" customFormat="1" ht="31.5" customHeight="1">
      <c r="B1372" s="44"/>
      <c r="C1372" s="205" t="s">
        <v>1481</v>
      </c>
      <c r="D1372" s="205" t="s">
        <v>187</v>
      </c>
      <c r="E1372" s="206" t="s">
        <v>1482</v>
      </c>
      <c r="F1372" s="207" t="s">
        <v>1483</v>
      </c>
      <c r="G1372" s="208" t="s">
        <v>231</v>
      </c>
      <c r="H1372" s="209">
        <v>0.625</v>
      </c>
      <c r="I1372" s="210"/>
      <c r="J1372" s="211">
        <f>ROUND(I1372*H1372,2)</f>
        <v>0</v>
      </c>
      <c r="K1372" s="207" t="s">
        <v>191</v>
      </c>
      <c r="L1372" s="64"/>
      <c r="M1372" s="212" t="s">
        <v>35</v>
      </c>
      <c r="N1372" s="213" t="s">
        <v>50</v>
      </c>
      <c r="O1372" s="45"/>
      <c r="P1372" s="214">
        <f>O1372*H1372</f>
        <v>0</v>
      </c>
      <c r="Q1372" s="214">
        <v>0</v>
      </c>
      <c r="R1372" s="214">
        <f>Q1372*H1372</f>
        <v>0</v>
      </c>
      <c r="S1372" s="214">
        <v>0</v>
      </c>
      <c r="T1372" s="215">
        <f>S1372*H1372</f>
        <v>0</v>
      </c>
      <c r="AR1372" s="26" t="s">
        <v>307</v>
      </c>
      <c r="AT1372" s="26" t="s">
        <v>187</v>
      </c>
      <c r="AU1372" s="26" t="s">
        <v>89</v>
      </c>
      <c r="AY1372" s="26" t="s">
        <v>185</v>
      </c>
      <c r="BE1372" s="216">
        <f>IF(N1372="základní",J1372,0)</f>
        <v>0</v>
      </c>
      <c r="BF1372" s="216">
        <f>IF(N1372="snížená",J1372,0)</f>
        <v>0</v>
      </c>
      <c r="BG1372" s="216">
        <f>IF(N1372="zákl. přenesená",J1372,0)</f>
        <v>0</v>
      </c>
      <c r="BH1372" s="216">
        <f>IF(N1372="sníž. přenesená",J1372,0)</f>
        <v>0</v>
      </c>
      <c r="BI1372" s="216">
        <f>IF(N1372="nulová",J1372,0)</f>
        <v>0</v>
      </c>
      <c r="BJ1372" s="26" t="s">
        <v>24</v>
      </c>
      <c r="BK1372" s="216">
        <f>ROUND(I1372*H1372,2)</f>
        <v>0</v>
      </c>
      <c r="BL1372" s="26" t="s">
        <v>307</v>
      </c>
      <c r="BM1372" s="26" t="s">
        <v>1484</v>
      </c>
    </row>
    <row r="1373" spans="2:65" s="1" customFormat="1" ht="121.5">
      <c r="B1373" s="44"/>
      <c r="C1373" s="66"/>
      <c r="D1373" s="233" t="s">
        <v>194</v>
      </c>
      <c r="E1373" s="66"/>
      <c r="F1373" s="281" t="s">
        <v>1485</v>
      </c>
      <c r="G1373" s="66"/>
      <c r="H1373" s="66"/>
      <c r="I1373" s="175"/>
      <c r="J1373" s="66"/>
      <c r="K1373" s="66"/>
      <c r="L1373" s="64"/>
      <c r="M1373" s="219"/>
      <c r="N1373" s="45"/>
      <c r="O1373" s="45"/>
      <c r="P1373" s="45"/>
      <c r="Q1373" s="45"/>
      <c r="R1373" s="45"/>
      <c r="S1373" s="45"/>
      <c r="T1373" s="81"/>
      <c r="AT1373" s="26" t="s">
        <v>194</v>
      </c>
      <c r="AU1373" s="26" t="s">
        <v>89</v>
      </c>
    </row>
    <row r="1374" spans="2:65" s="1" customFormat="1" ht="44.25" customHeight="1">
      <c r="B1374" s="44"/>
      <c r="C1374" s="205" t="s">
        <v>1486</v>
      </c>
      <c r="D1374" s="205" t="s">
        <v>187</v>
      </c>
      <c r="E1374" s="206" t="s">
        <v>1487</v>
      </c>
      <c r="F1374" s="207" t="s">
        <v>1488</v>
      </c>
      <c r="G1374" s="208" t="s">
        <v>231</v>
      </c>
      <c r="H1374" s="209">
        <v>0.625</v>
      </c>
      <c r="I1374" s="210"/>
      <c r="J1374" s="211">
        <f>ROUND(I1374*H1374,2)</f>
        <v>0</v>
      </c>
      <c r="K1374" s="207" t="s">
        <v>191</v>
      </c>
      <c r="L1374" s="64"/>
      <c r="M1374" s="212" t="s">
        <v>35</v>
      </c>
      <c r="N1374" s="213" t="s">
        <v>50</v>
      </c>
      <c r="O1374" s="45"/>
      <c r="P1374" s="214">
        <f>O1374*H1374</f>
        <v>0</v>
      </c>
      <c r="Q1374" s="214">
        <v>0</v>
      </c>
      <c r="R1374" s="214">
        <f>Q1374*H1374</f>
        <v>0</v>
      </c>
      <c r="S1374" s="214">
        <v>0</v>
      </c>
      <c r="T1374" s="215">
        <f>S1374*H1374</f>
        <v>0</v>
      </c>
      <c r="AR1374" s="26" t="s">
        <v>307</v>
      </c>
      <c r="AT1374" s="26" t="s">
        <v>187</v>
      </c>
      <c r="AU1374" s="26" t="s">
        <v>89</v>
      </c>
      <c r="AY1374" s="26" t="s">
        <v>185</v>
      </c>
      <c r="BE1374" s="216">
        <f>IF(N1374="základní",J1374,0)</f>
        <v>0</v>
      </c>
      <c r="BF1374" s="216">
        <f>IF(N1374="snížená",J1374,0)</f>
        <v>0</v>
      </c>
      <c r="BG1374" s="216">
        <f>IF(N1374="zákl. přenesená",J1374,0)</f>
        <v>0</v>
      </c>
      <c r="BH1374" s="216">
        <f>IF(N1374="sníž. přenesená",J1374,0)</f>
        <v>0</v>
      </c>
      <c r="BI1374" s="216">
        <f>IF(N1374="nulová",J1374,0)</f>
        <v>0</v>
      </c>
      <c r="BJ1374" s="26" t="s">
        <v>24</v>
      </c>
      <c r="BK1374" s="216">
        <f>ROUND(I1374*H1374,2)</f>
        <v>0</v>
      </c>
      <c r="BL1374" s="26" t="s">
        <v>307</v>
      </c>
      <c r="BM1374" s="26" t="s">
        <v>1489</v>
      </c>
    </row>
    <row r="1375" spans="2:65" s="1" customFormat="1" ht="121.5">
      <c r="B1375" s="44"/>
      <c r="C1375" s="66"/>
      <c r="D1375" s="217" t="s">
        <v>194</v>
      </c>
      <c r="E1375" s="66"/>
      <c r="F1375" s="218" t="s">
        <v>1485</v>
      </c>
      <c r="G1375" s="66"/>
      <c r="H1375" s="66"/>
      <c r="I1375" s="175"/>
      <c r="J1375" s="66"/>
      <c r="K1375" s="66"/>
      <c r="L1375" s="64"/>
      <c r="M1375" s="219"/>
      <c r="N1375" s="45"/>
      <c r="O1375" s="45"/>
      <c r="P1375" s="45"/>
      <c r="Q1375" s="45"/>
      <c r="R1375" s="45"/>
      <c r="S1375" s="45"/>
      <c r="T1375" s="81"/>
      <c r="AT1375" s="26" t="s">
        <v>194</v>
      </c>
      <c r="AU1375" s="26" t="s">
        <v>89</v>
      </c>
    </row>
    <row r="1376" spans="2:65" s="11" customFormat="1" ht="29.85" customHeight="1">
      <c r="B1376" s="188"/>
      <c r="C1376" s="189"/>
      <c r="D1376" s="202" t="s">
        <v>78</v>
      </c>
      <c r="E1376" s="203" t="s">
        <v>1490</v>
      </c>
      <c r="F1376" s="203" t="s">
        <v>1491</v>
      </c>
      <c r="G1376" s="189"/>
      <c r="H1376" s="189"/>
      <c r="I1376" s="192"/>
      <c r="J1376" s="204">
        <f>BK1376</f>
        <v>0</v>
      </c>
      <c r="K1376" s="189"/>
      <c r="L1376" s="194"/>
      <c r="M1376" s="195"/>
      <c r="N1376" s="196"/>
      <c r="O1376" s="196"/>
      <c r="P1376" s="197">
        <f>SUM(P1377:P1442)</f>
        <v>0</v>
      </c>
      <c r="Q1376" s="196"/>
      <c r="R1376" s="197">
        <f>SUM(R1377:R1442)</f>
        <v>4.1422692373860004</v>
      </c>
      <c r="S1376" s="196"/>
      <c r="T1376" s="198">
        <f>SUM(T1377:T1442)</f>
        <v>0</v>
      </c>
      <c r="AR1376" s="199" t="s">
        <v>89</v>
      </c>
      <c r="AT1376" s="200" t="s">
        <v>78</v>
      </c>
      <c r="AU1376" s="200" t="s">
        <v>24</v>
      </c>
      <c r="AY1376" s="199" t="s">
        <v>185</v>
      </c>
      <c r="BK1376" s="201">
        <f>SUM(BK1377:BK1442)</f>
        <v>0</v>
      </c>
    </row>
    <row r="1377" spans="2:65" s="1" customFormat="1" ht="31.5" customHeight="1">
      <c r="B1377" s="44"/>
      <c r="C1377" s="205" t="s">
        <v>1492</v>
      </c>
      <c r="D1377" s="205" t="s">
        <v>187</v>
      </c>
      <c r="E1377" s="206" t="s">
        <v>1493</v>
      </c>
      <c r="F1377" s="207" t="s">
        <v>1494</v>
      </c>
      <c r="G1377" s="208" t="s">
        <v>239</v>
      </c>
      <c r="H1377" s="209">
        <v>112.86</v>
      </c>
      <c r="I1377" s="210"/>
      <c r="J1377" s="211">
        <f>ROUND(I1377*H1377,2)</f>
        <v>0</v>
      </c>
      <c r="K1377" s="207" t="s">
        <v>191</v>
      </c>
      <c r="L1377" s="64"/>
      <c r="M1377" s="212" t="s">
        <v>35</v>
      </c>
      <c r="N1377" s="213" t="s">
        <v>50</v>
      </c>
      <c r="O1377" s="45"/>
      <c r="P1377" s="214">
        <f>O1377*H1377</f>
        <v>0</v>
      </c>
      <c r="Q1377" s="214">
        <v>2.4661010000000001E-4</v>
      </c>
      <c r="R1377" s="214">
        <f>Q1377*H1377</f>
        <v>2.7832415886000002E-2</v>
      </c>
      <c r="S1377" s="214">
        <v>0</v>
      </c>
      <c r="T1377" s="215">
        <f>S1377*H1377</f>
        <v>0</v>
      </c>
      <c r="AR1377" s="26" t="s">
        <v>307</v>
      </c>
      <c r="AT1377" s="26" t="s">
        <v>187</v>
      </c>
      <c r="AU1377" s="26" t="s">
        <v>89</v>
      </c>
      <c r="AY1377" s="26" t="s">
        <v>185</v>
      </c>
      <c r="BE1377" s="216">
        <f>IF(N1377="základní",J1377,0)</f>
        <v>0</v>
      </c>
      <c r="BF1377" s="216">
        <f>IF(N1377="snížená",J1377,0)</f>
        <v>0</v>
      </c>
      <c r="BG1377" s="216">
        <f>IF(N1377="zákl. přenesená",J1377,0)</f>
        <v>0</v>
      </c>
      <c r="BH1377" s="216">
        <f>IF(N1377="sníž. přenesená",J1377,0)</f>
        <v>0</v>
      </c>
      <c r="BI1377" s="216">
        <f>IF(N1377="nulová",J1377,0)</f>
        <v>0</v>
      </c>
      <c r="BJ1377" s="26" t="s">
        <v>24</v>
      </c>
      <c r="BK1377" s="216">
        <f>ROUND(I1377*H1377,2)</f>
        <v>0</v>
      </c>
      <c r="BL1377" s="26" t="s">
        <v>307</v>
      </c>
      <c r="BM1377" s="26" t="s">
        <v>1495</v>
      </c>
    </row>
    <row r="1378" spans="2:65" s="1" customFormat="1" ht="94.5">
      <c r="B1378" s="44"/>
      <c r="C1378" s="66"/>
      <c r="D1378" s="217" t="s">
        <v>194</v>
      </c>
      <c r="E1378" s="66"/>
      <c r="F1378" s="218" t="s">
        <v>1496</v>
      </c>
      <c r="G1378" s="66"/>
      <c r="H1378" s="66"/>
      <c r="I1378" s="175"/>
      <c r="J1378" s="66"/>
      <c r="K1378" s="66"/>
      <c r="L1378" s="64"/>
      <c r="M1378" s="219"/>
      <c r="N1378" s="45"/>
      <c r="O1378" s="45"/>
      <c r="P1378" s="45"/>
      <c r="Q1378" s="45"/>
      <c r="R1378" s="45"/>
      <c r="S1378" s="45"/>
      <c r="T1378" s="81"/>
      <c r="AT1378" s="26" t="s">
        <v>194</v>
      </c>
      <c r="AU1378" s="26" t="s">
        <v>89</v>
      </c>
    </row>
    <row r="1379" spans="2:65" s="13" customFormat="1" ht="13.5">
      <c r="B1379" s="231"/>
      <c r="C1379" s="232"/>
      <c r="D1379" s="217" t="s">
        <v>196</v>
      </c>
      <c r="E1379" s="243" t="s">
        <v>35</v>
      </c>
      <c r="F1379" s="244" t="s">
        <v>1034</v>
      </c>
      <c r="G1379" s="232"/>
      <c r="H1379" s="245">
        <v>13.5</v>
      </c>
      <c r="I1379" s="237"/>
      <c r="J1379" s="232"/>
      <c r="K1379" s="232"/>
      <c r="L1379" s="238"/>
      <c r="M1379" s="239"/>
      <c r="N1379" s="240"/>
      <c r="O1379" s="240"/>
      <c r="P1379" s="240"/>
      <c r="Q1379" s="240"/>
      <c r="R1379" s="240"/>
      <c r="S1379" s="240"/>
      <c r="T1379" s="241"/>
      <c r="AT1379" s="242" t="s">
        <v>196</v>
      </c>
      <c r="AU1379" s="242" t="s">
        <v>89</v>
      </c>
      <c r="AV1379" s="13" t="s">
        <v>89</v>
      </c>
      <c r="AW1379" s="13" t="s">
        <v>42</v>
      </c>
      <c r="AX1379" s="13" t="s">
        <v>79</v>
      </c>
      <c r="AY1379" s="242" t="s">
        <v>185</v>
      </c>
    </row>
    <row r="1380" spans="2:65" s="13" customFormat="1" ht="13.5">
      <c r="B1380" s="231"/>
      <c r="C1380" s="232"/>
      <c r="D1380" s="217" t="s">
        <v>196</v>
      </c>
      <c r="E1380" s="243" t="s">
        <v>35</v>
      </c>
      <c r="F1380" s="244" t="s">
        <v>1497</v>
      </c>
      <c r="G1380" s="232"/>
      <c r="H1380" s="245">
        <v>30.24</v>
      </c>
      <c r="I1380" s="237"/>
      <c r="J1380" s="232"/>
      <c r="K1380" s="232"/>
      <c r="L1380" s="238"/>
      <c r="M1380" s="239"/>
      <c r="N1380" s="240"/>
      <c r="O1380" s="240"/>
      <c r="P1380" s="240"/>
      <c r="Q1380" s="240"/>
      <c r="R1380" s="240"/>
      <c r="S1380" s="240"/>
      <c r="T1380" s="241"/>
      <c r="AT1380" s="242" t="s">
        <v>196</v>
      </c>
      <c r="AU1380" s="242" t="s">
        <v>89</v>
      </c>
      <c r="AV1380" s="13" t="s">
        <v>89</v>
      </c>
      <c r="AW1380" s="13" t="s">
        <v>42</v>
      </c>
      <c r="AX1380" s="13" t="s">
        <v>79</v>
      </c>
      <c r="AY1380" s="242" t="s">
        <v>185</v>
      </c>
    </row>
    <row r="1381" spans="2:65" s="13" customFormat="1" ht="13.5">
      <c r="B1381" s="231"/>
      <c r="C1381" s="232"/>
      <c r="D1381" s="217" t="s">
        <v>196</v>
      </c>
      <c r="E1381" s="243" t="s">
        <v>35</v>
      </c>
      <c r="F1381" s="244" t="s">
        <v>1498</v>
      </c>
      <c r="G1381" s="232"/>
      <c r="H1381" s="245">
        <v>28.8</v>
      </c>
      <c r="I1381" s="237"/>
      <c r="J1381" s="232"/>
      <c r="K1381" s="232"/>
      <c r="L1381" s="238"/>
      <c r="M1381" s="239"/>
      <c r="N1381" s="240"/>
      <c r="O1381" s="240"/>
      <c r="P1381" s="240"/>
      <c r="Q1381" s="240"/>
      <c r="R1381" s="240"/>
      <c r="S1381" s="240"/>
      <c r="T1381" s="241"/>
      <c r="AT1381" s="242" t="s">
        <v>196</v>
      </c>
      <c r="AU1381" s="242" t="s">
        <v>89</v>
      </c>
      <c r="AV1381" s="13" t="s">
        <v>89</v>
      </c>
      <c r="AW1381" s="13" t="s">
        <v>42</v>
      </c>
      <c r="AX1381" s="13" t="s">
        <v>79</v>
      </c>
      <c r="AY1381" s="242" t="s">
        <v>185</v>
      </c>
    </row>
    <row r="1382" spans="2:65" s="13" customFormat="1" ht="13.5">
      <c r="B1382" s="231"/>
      <c r="C1382" s="232"/>
      <c r="D1382" s="217" t="s">
        <v>196</v>
      </c>
      <c r="E1382" s="243" t="s">
        <v>35</v>
      </c>
      <c r="F1382" s="244" t="s">
        <v>1499</v>
      </c>
      <c r="G1382" s="232"/>
      <c r="H1382" s="245">
        <v>40.32</v>
      </c>
      <c r="I1382" s="237"/>
      <c r="J1382" s="232"/>
      <c r="K1382" s="232"/>
      <c r="L1382" s="238"/>
      <c r="M1382" s="239"/>
      <c r="N1382" s="240"/>
      <c r="O1382" s="240"/>
      <c r="P1382" s="240"/>
      <c r="Q1382" s="240"/>
      <c r="R1382" s="240"/>
      <c r="S1382" s="240"/>
      <c r="T1382" s="241"/>
      <c r="AT1382" s="242" t="s">
        <v>196</v>
      </c>
      <c r="AU1382" s="242" t="s">
        <v>89</v>
      </c>
      <c r="AV1382" s="13" t="s">
        <v>89</v>
      </c>
      <c r="AW1382" s="13" t="s">
        <v>42</v>
      </c>
      <c r="AX1382" s="13" t="s">
        <v>79</v>
      </c>
      <c r="AY1382" s="242" t="s">
        <v>185</v>
      </c>
    </row>
    <row r="1383" spans="2:65" s="14" customFormat="1" ht="13.5">
      <c r="B1383" s="246"/>
      <c r="C1383" s="247"/>
      <c r="D1383" s="233" t="s">
        <v>196</v>
      </c>
      <c r="E1383" s="248" t="s">
        <v>35</v>
      </c>
      <c r="F1383" s="249" t="s">
        <v>208</v>
      </c>
      <c r="G1383" s="247"/>
      <c r="H1383" s="250">
        <v>112.86</v>
      </c>
      <c r="I1383" s="251"/>
      <c r="J1383" s="247"/>
      <c r="K1383" s="247"/>
      <c r="L1383" s="252"/>
      <c r="M1383" s="253"/>
      <c r="N1383" s="254"/>
      <c r="O1383" s="254"/>
      <c r="P1383" s="254"/>
      <c r="Q1383" s="254"/>
      <c r="R1383" s="254"/>
      <c r="S1383" s="254"/>
      <c r="T1383" s="255"/>
      <c r="AT1383" s="256" t="s">
        <v>196</v>
      </c>
      <c r="AU1383" s="256" t="s">
        <v>89</v>
      </c>
      <c r="AV1383" s="14" t="s">
        <v>192</v>
      </c>
      <c r="AW1383" s="14" t="s">
        <v>42</v>
      </c>
      <c r="AX1383" s="14" t="s">
        <v>24</v>
      </c>
      <c r="AY1383" s="256" t="s">
        <v>185</v>
      </c>
    </row>
    <row r="1384" spans="2:65" s="1" customFormat="1" ht="44.25" customHeight="1">
      <c r="B1384" s="44"/>
      <c r="C1384" s="257" t="s">
        <v>1500</v>
      </c>
      <c r="D1384" s="257" t="s">
        <v>246</v>
      </c>
      <c r="E1384" s="258" t="s">
        <v>1501</v>
      </c>
      <c r="F1384" s="259" t="s">
        <v>1502</v>
      </c>
      <c r="G1384" s="260" t="s">
        <v>302</v>
      </c>
      <c r="H1384" s="261">
        <v>5</v>
      </c>
      <c r="I1384" s="262"/>
      <c r="J1384" s="263">
        <f>ROUND(I1384*H1384,2)</f>
        <v>0</v>
      </c>
      <c r="K1384" s="259" t="s">
        <v>35</v>
      </c>
      <c r="L1384" s="264"/>
      <c r="M1384" s="265" t="s">
        <v>35</v>
      </c>
      <c r="N1384" s="266" t="s">
        <v>50</v>
      </c>
      <c r="O1384" s="45"/>
      <c r="P1384" s="214">
        <f>O1384*H1384</f>
        <v>0</v>
      </c>
      <c r="Q1384" s="214">
        <v>4.6699999999999998E-2</v>
      </c>
      <c r="R1384" s="214">
        <f>Q1384*H1384</f>
        <v>0.23349999999999999</v>
      </c>
      <c r="S1384" s="214">
        <v>0</v>
      </c>
      <c r="T1384" s="215">
        <f>S1384*H1384</f>
        <v>0</v>
      </c>
      <c r="AR1384" s="26" t="s">
        <v>449</v>
      </c>
      <c r="AT1384" s="26" t="s">
        <v>246</v>
      </c>
      <c r="AU1384" s="26" t="s">
        <v>89</v>
      </c>
      <c r="AY1384" s="26" t="s">
        <v>185</v>
      </c>
      <c r="BE1384" s="216">
        <f>IF(N1384="základní",J1384,0)</f>
        <v>0</v>
      </c>
      <c r="BF1384" s="216">
        <f>IF(N1384="snížená",J1384,0)</f>
        <v>0</v>
      </c>
      <c r="BG1384" s="216">
        <f>IF(N1384="zákl. přenesená",J1384,0)</f>
        <v>0</v>
      </c>
      <c r="BH1384" s="216">
        <f>IF(N1384="sníž. přenesená",J1384,0)</f>
        <v>0</v>
      </c>
      <c r="BI1384" s="216">
        <f>IF(N1384="nulová",J1384,0)</f>
        <v>0</v>
      </c>
      <c r="BJ1384" s="26" t="s">
        <v>24</v>
      </c>
      <c r="BK1384" s="216">
        <f>ROUND(I1384*H1384,2)</f>
        <v>0</v>
      </c>
      <c r="BL1384" s="26" t="s">
        <v>307</v>
      </c>
      <c r="BM1384" s="26" t="s">
        <v>1503</v>
      </c>
    </row>
    <row r="1385" spans="2:65" s="12" customFormat="1" ht="13.5">
      <c r="B1385" s="220"/>
      <c r="C1385" s="221"/>
      <c r="D1385" s="217" t="s">
        <v>196</v>
      </c>
      <c r="E1385" s="222" t="s">
        <v>35</v>
      </c>
      <c r="F1385" s="223" t="s">
        <v>1504</v>
      </c>
      <c r="G1385" s="221"/>
      <c r="H1385" s="224" t="s">
        <v>35</v>
      </c>
      <c r="I1385" s="225"/>
      <c r="J1385" s="221"/>
      <c r="K1385" s="221"/>
      <c r="L1385" s="226"/>
      <c r="M1385" s="227"/>
      <c r="N1385" s="228"/>
      <c r="O1385" s="228"/>
      <c r="P1385" s="228"/>
      <c r="Q1385" s="228"/>
      <c r="R1385" s="228"/>
      <c r="S1385" s="228"/>
      <c r="T1385" s="229"/>
      <c r="AT1385" s="230" t="s">
        <v>196</v>
      </c>
      <c r="AU1385" s="230" t="s">
        <v>89</v>
      </c>
      <c r="AV1385" s="12" t="s">
        <v>24</v>
      </c>
      <c r="AW1385" s="12" t="s">
        <v>42</v>
      </c>
      <c r="AX1385" s="12" t="s">
        <v>79</v>
      </c>
      <c r="AY1385" s="230" t="s">
        <v>185</v>
      </c>
    </row>
    <row r="1386" spans="2:65" s="13" customFormat="1" ht="13.5">
      <c r="B1386" s="231"/>
      <c r="C1386" s="232"/>
      <c r="D1386" s="233" t="s">
        <v>196</v>
      </c>
      <c r="E1386" s="234" t="s">
        <v>35</v>
      </c>
      <c r="F1386" s="235" t="s">
        <v>222</v>
      </c>
      <c r="G1386" s="232"/>
      <c r="H1386" s="236">
        <v>5</v>
      </c>
      <c r="I1386" s="237"/>
      <c r="J1386" s="232"/>
      <c r="K1386" s="232"/>
      <c r="L1386" s="238"/>
      <c r="M1386" s="239"/>
      <c r="N1386" s="240"/>
      <c r="O1386" s="240"/>
      <c r="P1386" s="240"/>
      <c r="Q1386" s="240"/>
      <c r="R1386" s="240"/>
      <c r="S1386" s="240"/>
      <c r="T1386" s="241"/>
      <c r="AT1386" s="242" t="s">
        <v>196</v>
      </c>
      <c r="AU1386" s="242" t="s">
        <v>89</v>
      </c>
      <c r="AV1386" s="13" t="s">
        <v>89</v>
      </c>
      <c r="AW1386" s="13" t="s">
        <v>42</v>
      </c>
      <c r="AX1386" s="13" t="s">
        <v>24</v>
      </c>
      <c r="AY1386" s="242" t="s">
        <v>185</v>
      </c>
    </row>
    <row r="1387" spans="2:65" s="1" customFormat="1" ht="44.25" customHeight="1">
      <c r="B1387" s="44"/>
      <c r="C1387" s="257" t="s">
        <v>1505</v>
      </c>
      <c r="D1387" s="257" t="s">
        <v>246</v>
      </c>
      <c r="E1387" s="258" t="s">
        <v>1506</v>
      </c>
      <c r="F1387" s="259" t="s">
        <v>1507</v>
      </c>
      <c r="G1387" s="260" t="s">
        <v>302</v>
      </c>
      <c r="H1387" s="261">
        <v>8</v>
      </c>
      <c r="I1387" s="262"/>
      <c r="J1387" s="263">
        <f>ROUND(I1387*H1387,2)</f>
        <v>0</v>
      </c>
      <c r="K1387" s="259" t="s">
        <v>35</v>
      </c>
      <c r="L1387" s="264"/>
      <c r="M1387" s="265" t="s">
        <v>35</v>
      </c>
      <c r="N1387" s="266" t="s">
        <v>50</v>
      </c>
      <c r="O1387" s="45"/>
      <c r="P1387" s="214">
        <f>O1387*H1387</f>
        <v>0</v>
      </c>
      <c r="Q1387" s="214">
        <v>6.5000000000000002E-2</v>
      </c>
      <c r="R1387" s="214">
        <f>Q1387*H1387</f>
        <v>0.52</v>
      </c>
      <c r="S1387" s="214">
        <v>0</v>
      </c>
      <c r="T1387" s="215">
        <f>S1387*H1387</f>
        <v>0</v>
      </c>
      <c r="AR1387" s="26" t="s">
        <v>449</v>
      </c>
      <c r="AT1387" s="26" t="s">
        <v>246</v>
      </c>
      <c r="AU1387" s="26" t="s">
        <v>89</v>
      </c>
      <c r="AY1387" s="26" t="s">
        <v>185</v>
      </c>
      <c r="BE1387" s="216">
        <f>IF(N1387="základní",J1387,0)</f>
        <v>0</v>
      </c>
      <c r="BF1387" s="216">
        <f>IF(N1387="snížená",J1387,0)</f>
        <v>0</v>
      </c>
      <c r="BG1387" s="216">
        <f>IF(N1387="zákl. přenesená",J1387,0)</f>
        <v>0</v>
      </c>
      <c r="BH1387" s="216">
        <f>IF(N1387="sníž. přenesená",J1387,0)</f>
        <v>0</v>
      </c>
      <c r="BI1387" s="216">
        <f>IF(N1387="nulová",J1387,0)</f>
        <v>0</v>
      </c>
      <c r="BJ1387" s="26" t="s">
        <v>24</v>
      </c>
      <c r="BK1387" s="216">
        <f>ROUND(I1387*H1387,2)</f>
        <v>0</v>
      </c>
      <c r="BL1387" s="26" t="s">
        <v>307</v>
      </c>
      <c r="BM1387" s="26" t="s">
        <v>1508</v>
      </c>
    </row>
    <row r="1388" spans="2:65" s="12" customFormat="1" ht="13.5">
      <c r="B1388" s="220"/>
      <c r="C1388" s="221"/>
      <c r="D1388" s="217" t="s">
        <v>196</v>
      </c>
      <c r="E1388" s="222" t="s">
        <v>35</v>
      </c>
      <c r="F1388" s="223" t="s">
        <v>1509</v>
      </c>
      <c r="G1388" s="221"/>
      <c r="H1388" s="224" t="s">
        <v>35</v>
      </c>
      <c r="I1388" s="225"/>
      <c r="J1388" s="221"/>
      <c r="K1388" s="221"/>
      <c r="L1388" s="226"/>
      <c r="M1388" s="227"/>
      <c r="N1388" s="228"/>
      <c r="O1388" s="228"/>
      <c r="P1388" s="228"/>
      <c r="Q1388" s="228"/>
      <c r="R1388" s="228"/>
      <c r="S1388" s="228"/>
      <c r="T1388" s="229"/>
      <c r="AT1388" s="230" t="s">
        <v>196</v>
      </c>
      <c r="AU1388" s="230" t="s">
        <v>89</v>
      </c>
      <c r="AV1388" s="12" t="s">
        <v>24</v>
      </c>
      <c r="AW1388" s="12" t="s">
        <v>42</v>
      </c>
      <c r="AX1388" s="12" t="s">
        <v>79</v>
      </c>
      <c r="AY1388" s="230" t="s">
        <v>185</v>
      </c>
    </row>
    <row r="1389" spans="2:65" s="13" customFormat="1" ht="13.5">
      <c r="B1389" s="231"/>
      <c r="C1389" s="232"/>
      <c r="D1389" s="233" t="s">
        <v>196</v>
      </c>
      <c r="E1389" s="234" t="s">
        <v>35</v>
      </c>
      <c r="F1389" s="235" t="s">
        <v>245</v>
      </c>
      <c r="G1389" s="232"/>
      <c r="H1389" s="236">
        <v>8</v>
      </c>
      <c r="I1389" s="237"/>
      <c r="J1389" s="232"/>
      <c r="K1389" s="232"/>
      <c r="L1389" s="238"/>
      <c r="M1389" s="239"/>
      <c r="N1389" s="240"/>
      <c r="O1389" s="240"/>
      <c r="P1389" s="240"/>
      <c r="Q1389" s="240"/>
      <c r="R1389" s="240"/>
      <c r="S1389" s="240"/>
      <c r="T1389" s="241"/>
      <c r="AT1389" s="242" t="s">
        <v>196</v>
      </c>
      <c r="AU1389" s="242" t="s">
        <v>89</v>
      </c>
      <c r="AV1389" s="13" t="s">
        <v>89</v>
      </c>
      <c r="AW1389" s="13" t="s">
        <v>42</v>
      </c>
      <c r="AX1389" s="13" t="s">
        <v>24</v>
      </c>
      <c r="AY1389" s="242" t="s">
        <v>185</v>
      </c>
    </row>
    <row r="1390" spans="2:65" s="1" customFormat="1" ht="44.25" customHeight="1">
      <c r="B1390" s="44"/>
      <c r="C1390" s="257" t="s">
        <v>1510</v>
      </c>
      <c r="D1390" s="257" t="s">
        <v>246</v>
      </c>
      <c r="E1390" s="258" t="s">
        <v>1511</v>
      </c>
      <c r="F1390" s="259" t="s">
        <v>1512</v>
      </c>
      <c r="G1390" s="260" t="s">
        <v>302</v>
      </c>
      <c r="H1390" s="261">
        <v>8</v>
      </c>
      <c r="I1390" s="262"/>
      <c r="J1390" s="263">
        <f>ROUND(I1390*H1390,2)</f>
        <v>0</v>
      </c>
      <c r="K1390" s="259" t="s">
        <v>35</v>
      </c>
      <c r="L1390" s="264"/>
      <c r="M1390" s="265" t="s">
        <v>35</v>
      </c>
      <c r="N1390" s="266" t="s">
        <v>50</v>
      </c>
      <c r="O1390" s="45"/>
      <c r="P1390" s="214">
        <f>O1390*H1390</f>
        <v>0</v>
      </c>
      <c r="Q1390" s="214">
        <v>6.2E-2</v>
      </c>
      <c r="R1390" s="214">
        <f>Q1390*H1390</f>
        <v>0.496</v>
      </c>
      <c r="S1390" s="214">
        <v>0</v>
      </c>
      <c r="T1390" s="215">
        <f>S1390*H1390</f>
        <v>0</v>
      </c>
      <c r="AR1390" s="26" t="s">
        <v>449</v>
      </c>
      <c r="AT1390" s="26" t="s">
        <v>246</v>
      </c>
      <c r="AU1390" s="26" t="s">
        <v>89</v>
      </c>
      <c r="AY1390" s="26" t="s">
        <v>185</v>
      </c>
      <c r="BE1390" s="216">
        <f>IF(N1390="základní",J1390,0)</f>
        <v>0</v>
      </c>
      <c r="BF1390" s="216">
        <f>IF(N1390="snížená",J1390,0)</f>
        <v>0</v>
      </c>
      <c r="BG1390" s="216">
        <f>IF(N1390="zákl. přenesená",J1390,0)</f>
        <v>0</v>
      </c>
      <c r="BH1390" s="216">
        <f>IF(N1390="sníž. přenesená",J1390,0)</f>
        <v>0</v>
      </c>
      <c r="BI1390" s="216">
        <f>IF(N1390="nulová",J1390,0)</f>
        <v>0</v>
      </c>
      <c r="BJ1390" s="26" t="s">
        <v>24</v>
      </c>
      <c r="BK1390" s="216">
        <f>ROUND(I1390*H1390,2)</f>
        <v>0</v>
      </c>
      <c r="BL1390" s="26" t="s">
        <v>307</v>
      </c>
      <c r="BM1390" s="26" t="s">
        <v>1513</v>
      </c>
    </row>
    <row r="1391" spans="2:65" s="12" customFormat="1" ht="13.5">
      <c r="B1391" s="220"/>
      <c r="C1391" s="221"/>
      <c r="D1391" s="217" t="s">
        <v>196</v>
      </c>
      <c r="E1391" s="222" t="s">
        <v>35</v>
      </c>
      <c r="F1391" s="223" t="s">
        <v>1514</v>
      </c>
      <c r="G1391" s="221"/>
      <c r="H1391" s="224" t="s">
        <v>35</v>
      </c>
      <c r="I1391" s="225"/>
      <c r="J1391" s="221"/>
      <c r="K1391" s="221"/>
      <c r="L1391" s="226"/>
      <c r="M1391" s="227"/>
      <c r="N1391" s="228"/>
      <c r="O1391" s="228"/>
      <c r="P1391" s="228"/>
      <c r="Q1391" s="228"/>
      <c r="R1391" s="228"/>
      <c r="S1391" s="228"/>
      <c r="T1391" s="229"/>
      <c r="AT1391" s="230" t="s">
        <v>196</v>
      </c>
      <c r="AU1391" s="230" t="s">
        <v>89</v>
      </c>
      <c r="AV1391" s="12" t="s">
        <v>24</v>
      </c>
      <c r="AW1391" s="12" t="s">
        <v>42</v>
      </c>
      <c r="AX1391" s="12" t="s">
        <v>79</v>
      </c>
      <c r="AY1391" s="230" t="s">
        <v>185</v>
      </c>
    </row>
    <row r="1392" spans="2:65" s="13" customFormat="1" ht="13.5">
      <c r="B1392" s="231"/>
      <c r="C1392" s="232"/>
      <c r="D1392" s="233" t="s">
        <v>196</v>
      </c>
      <c r="E1392" s="234" t="s">
        <v>35</v>
      </c>
      <c r="F1392" s="235" t="s">
        <v>245</v>
      </c>
      <c r="G1392" s="232"/>
      <c r="H1392" s="236">
        <v>8</v>
      </c>
      <c r="I1392" s="237"/>
      <c r="J1392" s="232"/>
      <c r="K1392" s="232"/>
      <c r="L1392" s="238"/>
      <c r="M1392" s="239"/>
      <c r="N1392" s="240"/>
      <c r="O1392" s="240"/>
      <c r="P1392" s="240"/>
      <c r="Q1392" s="240"/>
      <c r="R1392" s="240"/>
      <c r="S1392" s="240"/>
      <c r="T1392" s="241"/>
      <c r="AT1392" s="242" t="s">
        <v>196</v>
      </c>
      <c r="AU1392" s="242" t="s">
        <v>89</v>
      </c>
      <c r="AV1392" s="13" t="s">
        <v>89</v>
      </c>
      <c r="AW1392" s="13" t="s">
        <v>42</v>
      </c>
      <c r="AX1392" s="13" t="s">
        <v>24</v>
      </c>
      <c r="AY1392" s="242" t="s">
        <v>185</v>
      </c>
    </row>
    <row r="1393" spans="2:65" s="1" customFormat="1" ht="44.25" customHeight="1">
      <c r="B1393" s="44"/>
      <c r="C1393" s="257" t="s">
        <v>1515</v>
      </c>
      <c r="D1393" s="257" t="s">
        <v>246</v>
      </c>
      <c r="E1393" s="258" t="s">
        <v>1516</v>
      </c>
      <c r="F1393" s="259" t="s">
        <v>1517</v>
      </c>
      <c r="G1393" s="260" t="s">
        <v>302</v>
      </c>
      <c r="H1393" s="261">
        <v>8</v>
      </c>
      <c r="I1393" s="262"/>
      <c r="J1393" s="263">
        <f>ROUND(I1393*H1393,2)</f>
        <v>0</v>
      </c>
      <c r="K1393" s="259" t="s">
        <v>35</v>
      </c>
      <c r="L1393" s="264"/>
      <c r="M1393" s="265" t="s">
        <v>35</v>
      </c>
      <c r="N1393" s="266" t="s">
        <v>50</v>
      </c>
      <c r="O1393" s="45"/>
      <c r="P1393" s="214">
        <f>O1393*H1393</f>
        <v>0</v>
      </c>
      <c r="Q1393" s="214">
        <v>8.6999999999999994E-2</v>
      </c>
      <c r="R1393" s="214">
        <f>Q1393*H1393</f>
        <v>0.69599999999999995</v>
      </c>
      <c r="S1393" s="214">
        <v>0</v>
      </c>
      <c r="T1393" s="215">
        <f>S1393*H1393</f>
        <v>0</v>
      </c>
      <c r="AR1393" s="26" t="s">
        <v>449</v>
      </c>
      <c r="AT1393" s="26" t="s">
        <v>246</v>
      </c>
      <c r="AU1393" s="26" t="s">
        <v>89</v>
      </c>
      <c r="AY1393" s="26" t="s">
        <v>185</v>
      </c>
      <c r="BE1393" s="216">
        <f>IF(N1393="základní",J1393,0)</f>
        <v>0</v>
      </c>
      <c r="BF1393" s="216">
        <f>IF(N1393="snížená",J1393,0)</f>
        <v>0</v>
      </c>
      <c r="BG1393" s="216">
        <f>IF(N1393="zákl. přenesená",J1393,0)</f>
        <v>0</v>
      </c>
      <c r="BH1393" s="216">
        <f>IF(N1393="sníž. přenesená",J1393,0)</f>
        <v>0</v>
      </c>
      <c r="BI1393" s="216">
        <f>IF(N1393="nulová",J1393,0)</f>
        <v>0</v>
      </c>
      <c r="BJ1393" s="26" t="s">
        <v>24</v>
      </c>
      <c r="BK1393" s="216">
        <f>ROUND(I1393*H1393,2)</f>
        <v>0</v>
      </c>
      <c r="BL1393" s="26" t="s">
        <v>307</v>
      </c>
      <c r="BM1393" s="26" t="s">
        <v>1518</v>
      </c>
    </row>
    <row r="1394" spans="2:65" s="12" customFormat="1" ht="13.5">
      <c r="B1394" s="220"/>
      <c r="C1394" s="221"/>
      <c r="D1394" s="217" t="s">
        <v>196</v>
      </c>
      <c r="E1394" s="222" t="s">
        <v>35</v>
      </c>
      <c r="F1394" s="223" t="s">
        <v>1519</v>
      </c>
      <c r="G1394" s="221"/>
      <c r="H1394" s="224" t="s">
        <v>35</v>
      </c>
      <c r="I1394" s="225"/>
      <c r="J1394" s="221"/>
      <c r="K1394" s="221"/>
      <c r="L1394" s="226"/>
      <c r="M1394" s="227"/>
      <c r="N1394" s="228"/>
      <c r="O1394" s="228"/>
      <c r="P1394" s="228"/>
      <c r="Q1394" s="228"/>
      <c r="R1394" s="228"/>
      <c r="S1394" s="228"/>
      <c r="T1394" s="229"/>
      <c r="AT1394" s="230" t="s">
        <v>196</v>
      </c>
      <c r="AU1394" s="230" t="s">
        <v>89</v>
      </c>
      <c r="AV1394" s="12" t="s">
        <v>24</v>
      </c>
      <c r="AW1394" s="12" t="s">
        <v>42</v>
      </c>
      <c r="AX1394" s="12" t="s">
        <v>79</v>
      </c>
      <c r="AY1394" s="230" t="s">
        <v>185</v>
      </c>
    </row>
    <row r="1395" spans="2:65" s="13" customFormat="1" ht="13.5">
      <c r="B1395" s="231"/>
      <c r="C1395" s="232"/>
      <c r="D1395" s="233" t="s">
        <v>196</v>
      </c>
      <c r="E1395" s="234" t="s">
        <v>35</v>
      </c>
      <c r="F1395" s="235" t="s">
        <v>245</v>
      </c>
      <c r="G1395" s="232"/>
      <c r="H1395" s="236">
        <v>8</v>
      </c>
      <c r="I1395" s="237"/>
      <c r="J1395" s="232"/>
      <c r="K1395" s="232"/>
      <c r="L1395" s="238"/>
      <c r="M1395" s="239"/>
      <c r="N1395" s="240"/>
      <c r="O1395" s="240"/>
      <c r="P1395" s="240"/>
      <c r="Q1395" s="240"/>
      <c r="R1395" s="240"/>
      <c r="S1395" s="240"/>
      <c r="T1395" s="241"/>
      <c r="AT1395" s="242" t="s">
        <v>196</v>
      </c>
      <c r="AU1395" s="242" t="s">
        <v>89</v>
      </c>
      <c r="AV1395" s="13" t="s">
        <v>89</v>
      </c>
      <c r="AW1395" s="13" t="s">
        <v>42</v>
      </c>
      <c r="AX1395" s="13" t="s">
        <v>24</v>
      </c>
      <c r="AY1395" s="242" t="s">
        <v>185</v>
      </c>
    </row>
    <row r="1396" spans="2:65" s="1" customFormat="1" ht="31.5" customHeight="1">
      <c r="B1396" s="44"/>
      <c r="C1396" s="205" t="s">
        <v>1520</v>
      </c>
      <c r="D1396" s="205" t="s">
        <v>187</v>
      </c>
      <c r="E1396" s="206" t="s">
        <v>1521</v>
      </c>
      <c r="F1396" s="207" t="s">
        <v>1522</v>
      </c>
      <c r="G1396" s="208" t="s">
        <v>302</v>
      </c>
      <c r="H1396" s="209">
        <v>29</v>
      </c>
      <c r="I1396" s="210"/>
      <c r="J1396" s="211">
        <f>ROUND(I1396*H1396,2)</f>
        <v>0</v>
      </c>
      <c r="K1396" s="207" t="s">
        <v>191</v>
      </c>
      <c r="L1396" s="64"/>
      <c r="M1396" s="212" t="s">
        <v>35</v>
      </c>
      <c r="N1396" s="213" t="s">
        <v>50</v>
      </c>
      <c r="O1396" s="45"/>
      <c r="P1396" s="214">
        <f>O1396*H1396</f>
        <v>0</v>
      </c>
      <c r="Q1396" s="214">
        <v>0</v>
      </c>
      <c r="R1396" s="214">
        <f>Q1396*H1396</f>
        <v>0</v>
      </c>
      <c r="S1396" s="214">
        <v>0</v>
      </c>
      <c r="T1396" s="215">
        <f>S1396*H1396</f>
        <v>0</v>
      </c>
      <c r="AR1396" s="26" t="s">
        <v>307</v>
      </c>
      <c r="AT1396" s="26" t="s">
        <v>187</v>
      </c>
      <c r="AU1396" s="26" t="s">
        <v>89</v>
      </c>
      <c r="AY1396" s="26" t="s">
        <v>185</v>
      </c>
      <c r="BE1396" s="216">
        <f>IF(N1396="základní",J1396,0)</f>
        <v>0</v>
      </c>
      <c r="BF1396" s="216">
        <f>IF(N1396="snížená",J1396,0)</f>
        <v>0</v>
      </c>
      <c r="BG1396" s="216">
        <f>IF(N1396="zákl. přenesená",J1396,0)</f>
        <v>0</v>
      </c>
      <c r="BH1396" s="216">
        <f>IF(N1396="sníž. přenesená",J1396,0)</f>
        <v>0</v>
      </c>
      <c r="BI1396" s="216">
        <f>IF(N1396="nulová",J1396,0)</f>
        <v>0</v>
      </c>
      <c r="BJ1396" s="26" t="s">
        <v>24</v>
      </c>
      <c r="BK1396" s="216">
        <f>ROUND(I1396*H1396,2)</f>
        <v>0</v>
      </c>
      <c r="BL1396" s="26" t="s">
        <v>307</v>
      </c>
      <c r="BM1396" s="26" t="s">
        <v>1523</v>
      </c>
    </row>
    <row r="1397" spans="2:65" s="1" customFormat="1" ht="148.5">
      <c r="B1397" s="44"/>
      <c r="C1397" s="66"/>
      <c r="D1397" s="217" t="s">
        <v>194</v>
      </c>
      <c r="E1397" s="66"/>
      <c r="F1397" s="218" t="s">
        <v>1524</v>
      </c>
      <c r="G1397" s="66"/>
      <c r="H1397" s="66"/>
      <c r="I1397" s="175"/>
      <c r="J1397" s="66"/>
      <c r="K1397" s="66"/>
      <c r="L1397" s="64"/>
      <c r="M1397" s="219"/>
      <c r="N1397" s="45"/>
      <c r="O1397" s="45"/>
      <c r="P1397" s="45"/>
      <c r="Q1397" s="45"/>
      <c r="R1397" s="45"/>
      <c r="S1397" s="45"/>
      <c r="T1397" s="81"/>
      <c r="AT1397" s="26" t="s">
        <v>194</v>
      </c>
      <c r="AU1397" s="26" t="s">
        <v>89</v>
      </c>
    </row>
    <row r="1398" spans="2:65" s="13" customFormat="1" ht="13.5">
      <c r="B1398" s="231"/>
      <c r="C1398" s="232"/>
      <c r="D1398" s="233" t="s">
        <v>196</v>
      </c>
      <c r="E1398" s="234" t="s">
        <v>35</v>
      </c>
      <c r="F1398" s="235" t="s">
        <v>1525</v>
      </c>
      <c r="G1398" s="232"/>
      <c r="H1398" s="236">
        <v>29</v>
      </c>
      <c r="I1398" s="237"/>
      <c r="J1398" s="232"/>
      <c r="K1398" s="232"/>
      <c r="L1398" s="238"/>
      <c r="M1398" s="239"/>
      <c r="N1398" s="240"/>
      <c r="O1398" s="240"/>
      <c r="P1398" s="240"/>
      <c r="Q1398" s="240"/>
      <c r="R1398" s="240"/>
      <c r="S1398" s="240"/>
      <c r="T1398" s="241"/>
      <c r="AT1398" s="242" t="s">
        <v>196</v>
      </c>
      <c r="AU1398" s="242" t="s">
        <v>89</v>
      </c>
      <c r="AV1398" s="13" t="s">
        <v>89</v>
      </c>
      <c r="AW1398" s="13" t="s">
        <v>42</v>
      </c>
      <c r="AX1398" s="13" t="s">
        <v>24</v>
      </c>
      <c r="AY1398" s="242" t="s">
        <v>185</v>
      </c>
    </row>
    <row r="1399" spans="2:65" s="1" customFormat="1" ht="22.5" customHeight="1">
      <c r="B1399" s="44"/>
      <c r="C1399" s="257" t="s">
        <v>1526</v>
      </c>
      <c r="D1399" s="257" t="s">
        <v>246</v>
      </c>
      <c r="E1399" s="258" t="s">
        <v>1527</v>
      </c>
      <c r="F1399" s="259" t="s">
        <v>1528</v>
      </c>
      <c r="G1399" s="260" t="s">
        <v>302</v>
      </c>
      <c r="H1399" s="261">
        <v>16</v>
      </c>
      <c r="I1399" s="262"/>
      <c r="J1399" s="263">
        <f>ROUND(I1399*H1399,2)</f>
        <v>0</v>
      </c>
      <c r="K1399" s="259" t="s">
        <v>191</v>
      </c>
      <c r="L1399" s="264"/>
      <c r="M1399" s="265" t="s">
        <v>35</v>
      </c>
      <c r="N1399" s="266" t="s">
        <v>50</v>
      </c>
      <c r="O1399" s="45"/>
      <c r="P1399" s="214">
        <f>O1399*H1399</f>
        <v>0</v>
      </c>
      <c r="Q1399" s="214">
        <v>1.6500000000000001E-2</v>
      </c>
      <c r="R1399" s="214">
        <f>Q1399*H1399</f>
        <v>0.26400000000000001</v>
      </c>
      <c r="S1399" s="214">
        <v>0</v>
      </c>
      <c r="T1399" s="215">
        <f>S1399*H1399</f>
        <v>0</v>
      </c>
      <c r="AR1399" s="26" t="s">
        <v>449</v>
      </c>
      <c r="AT1399" s="26" t="s">
        <v>246</v>
      </c>
      <c r="AU1399" s="26" t="s">
        <v>89</v>
      </c>
      <c r="AY1399" s="26" t="s">
        <v>185</v>
      </c>
      <c r="BE1399" s="216">
        <f>IF(N1399="základní",J1399,0)</f>
        <v>0</v>
      </c>
      <c r="BF1399" s="216">
        <f>IF(N1399="snížená",J1399,0)</f>
        <v>0</v>
      </c>
      <c r="BG1399" s="216">
        <f>IF(N1399="zákl. přenesená",J1399,0)</f>
        <v>0</v>
      </c>
      <c r="BH1399" s="216">
        <f>IF(N1399="sníž. přenesená",J1399,0)</f>
        <v>0</v>
      </c>
      <c r="BI1399" s="216">
        <f>IF(N1399="nulová",J1399,0)</f>
        <v>0</v>
      </c>
      <c r="BJ1399" s="26" t="s">
        <v>24</v>
      </c>
      <c r="BK1399" s="216">
        <f>ROUND(I1399*H1399,2)</f>
        <v>0</v>
      </c>
      <c r="BL1399" s="26" t="s">
        <v>307</v>
      </c>
      <c r="BM1399" s="26" t="s">
        <v>1529</v>
      </c>
    </row>
    <row r="1400" spans="2:65" s="1" customFormat="1" ht="22.5" customHeight="1">
      <c r="B1400" s="44"/>
      <c r="C1400" s="257" t="s">
        <v>1530</v>
      </c>
      <c r="D1400" s="257" t="s">
        <v>246</v>
      </c>
      <c r="E1400" s="258" t="s">
        <v>1531</v>
      </c>
      <c r="F1400" s="259" t="s">
        <v>1532</v>
      </c>
      <c r="G1400" s="260" t="s">
        <v>302</v>
      </c>
      <c r="H1400" s="261">
        <v>13</v>
      </c>
      <c r="I1400" s="262"/>
      <c r="J1400" s="263">
        <f>ROUND(I1400*H1400,2)</f>
        <v>0</v>
      </c>
      <c r="K1400" s="259" t="s">
        <v>191</v>
      </c>
      <c r="L1400" s="264"/>
      <c r="M1400" s="265" t="s">
        <v>35</v>
      </c>
      <c r="N1400" s="266" t="s">
        <v>50</v>
      </c>
      <c r="O1400" s="45"/>
      <c r="P1400" s="214">
        <f>O1400*H1400</f>
        <v>0</v>
      </c>
      <c r="Q1400" s="214">
        <v>1.8499999999999999E-2</v>
      </c>
      <c r="R1400" s="214">
        <f>Q1400*H1400</f>
        <v>0.24049999999999999</v>
      </c>
      <c r="S1400" s="214">
        <v>0</v>
      </c>
      <c r="T1400" s="215">
        <f>S1400*H1400</f>
        <v>0</v>
      </c>
      <c r="AR1400" s="26" t="s">
        <v>449</v>
      </c>
      <c r="AT1400" s="26" t="s">
        <v>246</v>
      </c>
      <c r="AU1400" s="26" t="s">
        <v>89</v>
      </c>
      <c r="AY1400" s="26" t="s">
        <v>185</v>
      </c>
      <c r="BE1400" s="216">
        <f>IF(N1400="základní",J1400,0)</f>
        <v>0</v>
      </c>
      <c r="BF1400" s="216">
        <f>IF(N1400="snížená",J1400,0)</f>
        <v>0</v>
      </c>
      <c r="BG1400" s="216">
        <f>IF(N1400="zákl. přenesená",J1400,0)</f>
        <v>0</v>
      </c>
      <c r="BH1400" s="216">
        <f>IF(N1400="sníž. přenesená",J1400,0)</f>
        <v>0</v>
      </c>
      <c r="BI1400" s="216">
        <f>IF(N1400="nulová",J1400,0)</f>
        <v>0</v>
      </c>
      <c r="BJ1400" s="26" t="s">
        <v>24</v>
      </c>
      <c r="BK1400" s="216">
        <f>ROUND(I1400*H1400,2)</f>
        <v>0</v>
      </c>
      <c r="BL1400" s="26" t="s">
        <v>307</v>
      </c>
      <c r="BM1400" s="26" t="s">
        <v>1533</v>
      </c>
    </row>
    <row r="1401" spans="2:65" s="1" customFormat="1" ht="31.5" customHeight="1">
      <c r="B1401" s="44"/>
      <c r="C1401" s="205" t="s">
        <v>1534</v>
      </c>
      <c r="D1401" s="205" t="s">
        <v>187</v>
      </c>
      <c r="E1401" s="206" t="s">
        <v>1535</v>
      </c>
      <c r="F1401" s="207" t="s">
        <v>1536</v>
      </c>
      <c r="G1401" s="208" t="s">
        <v>302</v>
      </c>
      <c r="H1401" s="209">
        <v>17</v>
      </c>
      <c r="I1401" s="210"/>
      <c r="J1401" s="211">
        <f>ROUND(I1401*H1401,2)</f>
        <v>0</v>
      </c>
      <c r="K1401" s="207" t="s">
        <v>191</v>
      </c>
      <c r="L1401" s="64"/>
      <c r="M1401" s="212" t="s">
        <v>35</v>
      </c>
      <c r="N1401" s="213" t="s">
        <v>50</v>
      </c>
      <c r="O1401" s="45"/>
      <c r="P1401" s="214">
        <f>O1401*H1401</f>
        <v>0</v>
      </c>
      <c r="Q1401" s="214">
        <v>0</v>
      </c>
      <c r="R1401" s="214">
        <f>Q1401*H1401</f>
        <v>0</v>
      </c>
      <c r="S1401" s="214">
        <v>0</v>
      </c>
      <c r="T1401" s="215">
        <f>S1401*H1401</f>
        <v>0</v>
      </c>
      <c r="AR1401" s="26" t="s">
        <v>307</v>
      </c>
      <c r="AT1401" s="26" t="s">
        <v>187</v>
      </c>
      <c r="AU1401" s="26" t="s">
        <v>89</v>
      </c>
      <c r="AY1401" s="26" t="s">
        <v>185</v>
      </c>
      <c r="BE1401" s="216">
        <f>IF(N1401="základní",J1401,0)</f>
        <v>0</v>
      </c>
      <c r="BF1401" s="216">
        <f>IF(N1401="snížená",J1401,0)</f>
        <v>0</v>
      </c>
      <c r="BG1401" s="216">
        <f>IF(N1401="zákl. přenesená",J1401,0)</f>
        <v>0</v>
      </c>
      <c r="BH1401" s="216">
        <f>IF(N1401="sníž. přenesená",J1401,0)</f>
        <v>0</v>
      </c>
      <c r="BI1401" s="216">
        <f>IF(N1401="nulová",J1401,0)</f>
        <v>0</v>
      </c>
      <c r="BJ1401" s="26" t="s">
        <v>24</v>
      </c>
      <c r="BK1401" s="216">
        <f>ROUND(I1401*H1401,2)</f>
        <v>0</v>
      </c>
      <c r="BL1401" s="26" t="s">
        <v>307</v>
      </c>
      <c r="BM1401" s="26" t="s">
        <v>1537</v>
      </c>
    </row>
    <row r="1402" spans="2:65" s="1" customFormat="1" ht="148.5">
      <c r="B1402" s="44"/>
      <c r="C1402" s="66"/>
      <c r="D1402" s="217" t="s">
        <v>194</v>
      </c>
      <c r="E1402" s="66"/>
      <c r="F1402" s="218" t="s">
        <v>1524</v>
      </c>
      <c r="G1402" s="66"/>
      <c r="H1402" s="66"/>
      <c r="I1402" s="175"/>
      <c r="J1402" s="66"/>
      <c r="K1402" s="66"/>
      <c r="L1402" s="64"/>
      <c r="M1402" s="219"/>
      <c r="N1402" s="45"/>
      <c r="O1402" s="45"/>
      <c r="P1402" s="45"/>
      <c r="Q1402" s="45"/>
      <c r="R1402" s="45"/>
      <c r="S1402" s="45"/>
      <c r="T1402" s="81"/>
      <c r="AT1402" s="26" t="s">
        <v>194</v>
      </c>
      <c r="AU1402" s="26" t="s">
        <v>89</v>
      </c>
    </row>
    <row r="1403" spans="2:65" s="12" customFormat="1" ht="13.5">
      <c r="B1403" s="220"/>
      <c r="C1403" s="221"/>
      <c r="D1403" s="217" t="s">
        <v>196</v>
      </c>
      <c r="E1403" s="222" t="s">
        <v>35</v>
      </c>
      <c r="F1403" s="223" t="s">
        <v>755</v>
      </c>
      <c r="G1403" s="221"/>
      <c r="H1403" s="224" t="s">
        <v>35</v>
      </c>
      <c r="I1403" s="225"/>
      <c r="J1403" s="221"/>
      <c r="K1403" s="221"/>
      <c r="L1403" s="226"/>
      <c r="M1403" s="227"/>
      <c r="N1403" s="228"/>
      <c r="O1403" s="228"/>
      <c r="P1403" s="228"/>
      <c r="Q1403" s="228"/>
      <c r="R1403" s="228"/>
      <c r="S1403" s="228"/>
      <c r="T1403" s="229"/>
      <c r="AT1403" s="230" t="s">
        <v>196</v>
      </c>
      <c r="AU1403" s="230" t="s">
        <v>89</v>
      </c>
      <c r="AV1403" s="12" t="s">
        <v>24</v>
      </c>
      <c r="AW1403" s="12" t="s">
        <v>42</v>
      </c>
      <c r="AX1403" s="12" t="s">
        <v>79</v>
      </c>
      <c r="AY1403" s="230" t="s">
        <v>185</v>
      </c>
    </row>
    <row r="1404" spans="2:65" s="13" customFormat="1" ht="13.5">
      <c r="B1404" s="231"/>
      <c r="C1404" s="232"/>
      <c r="D1404" s="233" t="s">
        <v>196</v>
      </c>
      <c r="E1404" s="234" t="s">
        <v>35</v>
      </c>
      <c r="F1404" s="235" t="s">
        <v>317</v>
      </c>
      <c r="G1404" s="232"/>
      <c r="H1404" s="236">
        <v>17</v>
      </c>
      <c r="I1404" s="237"/>
      <c r="J1404" s="232"/>
      <c r="K1404" s="232"/>
      <c r="L1404" s="238"/>
      <c r="M1404" s="239"/>
      <c r="N1404" s="240"/>
      <c r="O1404" s="240"/>
      <c r="P1404" s="240"/>
      <c r="Q1404" s="240"/>
      <c r="R1404" s="240"/>
      <c r="S1404" s="240"/>
      <c r="T1404" s="241"/>
      <c r="AT1404" s="242" t="s">
        <v>196</v>
      </c>
      <c r="AU1404" s="242" t="s">
        <v>89</v>
      </c>
      <c r="AV1404" s="13" t="s">
        <v>89</v>
      </c>
      <c r="AW1404" s="13" t="s">
        <v>42</v>
      </c>
      <c r="AX1404" s="13" t="s">
        <v>24</v>
      </c>
      <c r="AY1404" s="242" t="s">
        <v>185</v>
      </c>
    </row>
    <row r="1405" spans="2:65" s="1" customFormat="1" ht="22.5" customHeight="1">
      <c r="B1405" s="44"/>
      <c r="C1405" s="257" t="s">
        <v>1538</v>
      </c>
      <c r="D1405" s="257" t="s">
        <v>246</v>
      </c>
      <c r="E1405" s="258" t="s">
        <v>1539</v>
      </c>
      <c r="F1405" s="259" t="s">
        <v>1540</v>
      </c>
      <c r="G1405" s="260" t="s">
        <v>302</v>
      </c>
      <c r="H1405" s="261">
        <v>17</v>
      </c>
      <c r="I1405" s="262"/>
      <c r="J1405" s="263">
        <f>ROUND(I1405*H1405,2)</f>
        <v>0</v>
      </c>
      <c r="K1405" s="259" t="s">
        <v>191</v>
      </c>
      <c r="L1405" s="264"/>
      <c r="M1405" s="265" t="s">
        <v>35</v>
      </c>
      <c r="N1405" s="266" t="s">
        <v>50</v>
      </c>
      <c r="O1405" s="45"/>
      <c r="P1405" s="214">
        <f>O1405*H1405</f>
        <v>0</v>
      </c>
      <c r="Q1405" s="214">
        <v>2.1499999999999998E-2</v>
      </c>
      <c r="R1405" s="214">
        <f>Q1405*H1405</f>
        <v>0.36549999999999999</v>
      </c>
      <c r="S1405" s="214">
        <v>0</v>
      </c>
      <c r="T1405" s="215">
        <f>S1405*H1405</f>
        <v>0</v>
      </c>
      <c r="AR1405" s="26" t="s">
        <v>449</v>
      </c>
      <c r="AT1405" s="26" t="s">
        <v>246</v>
      </c>
      <c r="AU1405" s="26" t="s">
        <v>89</v>
      </c>
      <c r="AY1405" s="26" t="s">
        <v>185</v>
      </c>
      <c r="BE1405" s="216">
        <f>IF(N1405="základní",J1405,0)</f>
        <v>0</v>
      </c>
      <c r="BF1405" s="216">
        <f>IF(N1405="snížená",J1405,0)</f>
        <v>0</v>
      </c>
      <c r="BG1405" s="216">
        <f>IF(N1405="zákl. přenesená",J1405,0)</f>
        <v>0</v>
      </c>
      <c r="BH1405" s="216">
        <f>IF(N1405="sníž. přenesená",J1405,0)</f>
        <v>0</v>
      </c>
      <c r="BI1405" s="216">
        <f>IF(N1405="nulová",J1405,0)</f>
        <v>0</v>
      </c>
      <c r="BJ1405" s="26" t="s">
        <v>24</v>
      </c>
      <c r="BK1405" s="216">
        <f>ROUND(I1405*H1405,2)</f>
        <v>0</v>
      </c>
      <c r="BL1405" s="26" t="s">
        <v>307</v>
      </c>
      <c r="BM1405" s="26" t="s">
        <v>1541</v>
      </c>
    </row>
    <row r="1406" spans="2:65" s="1" customFormat="1" ht="31.5" customHeight="1">
      <c r="B1406" s="44"/>
      <c r="C1406" s="205" t="s">
        <v>1542</v>
      </c>
      <c r="D1406" s="205" t="s">
        <v>187</v>
      </c>
      <c r="E1406" s="206" t="s">
        <v>1543</v>
      </c>
      <c r="F1406" s="207" t="s">
        <v>1544</v>
      </c>
      <c r="G1406" s="208" t="s">
        <v>302</v>
      </c>
      <c r="H1406" s="209">
        <v>2</v>
      </c>
      <c r="I1406" s="210"/>
      <c r="J1406" s="211">
        <f>ROUND(I1406*H1406,2)</f>
        <v>0</v>
      </c>
      <c r="K1406" s="207" t="s">
        <v>191</v>
      </c>
      <c r="L1406" s="64"/>
      <c r="M1406" s="212" t="s">
        <v>35</v>
      </c>
      <c r="N1406" s="213" t="s">
        <v>50</v>
      </c>
      <c r="O1406" s="45"/>
      <c r="P1406" s="214">
        <f>O1406*H1406</f>
        <v>0</v>
      </c>
      <c r="Q1406" s="214">
        <v>0</v>
      </c>
      <c r="R1406" s="214">
        <f>Q1406*H1406</f>
        <v>0</v>
      </c>
      <c r="S1406" s="214">
        <v>0</v>
      </c>
      <c r="T1406" s="215">
        <f>S1406*H1406</f>
        <v>0</v>
      </c>
      <c r="AR1406" s="26" t="s">
        <v>307</v>
      </c>
      <c r="AT1406" s="26" t="s">
        <v>187</v>
      </c>
      <c r="AU1406" s="26" t="s">
        <v>89</v>
      </c>
      <c r="AY1406" s="26" t="s">
        <v>185</v>
      </c>
      <c r="BE1406" s="216">
        <f>IF(N1406="základní",J1406,0)</f>
        <v>0</v>
      </c>
      <c r="BF1406" s="216">
        <f>IF(N1406="snížená",J1406,0)</f>
        <v>0</v>
      </c>
      <c r="BG1406" s="216">
        <f>IF(N1406="zákl. přenesená",J1406,0)</f>
        <v>0</v>
      </c>
      <c r="BH1406" s="216">
        <f>IF(N1406="sníž. přenesená",J1406,0)</f>
        <v>0</v>
      </c>
      <c r="BI1406" s="216">
        <f>IF(N1406="nulová",J1406,0)</f>
        <v>0</v>
      </c>
      <c r="BJ1406" s="26" t="s">
        <v>24</v>
      </c>
      <c r="BK1406" s="216">
        <f>ROUND(I1406*H1406,2)</f>
        <v>0</v>
      </c>
      <c r="BL1406" s="26" t="s">
        <v>307</v>
      </c>
      <c r="BM1406" s="26" t="s">
        <v>1545</v>
      </c>
    </row>
    <row r="1407" spans="2:65" s="1" customFormat="1" ht="148.5">
      <c r="B1407" s="44"/>
      <c r="C1407" s="66"/>
      <c r="D1407" s="217" t="s">
        <v>194</v>
      </c>
      <c r="E1407" s="66"/>
      <c r="F1407" s="218" t="s">
        <v>1524</v>
      </c>
      <c r="G1407" s="66"/>
      <c r="H1407" s="66"/>
      <c r="I1407" s="175"/>
      <c r="J1407" s="66"/>
      <c r="K1407" s="66"/>
      <c r="L1407" s="64"/>
      <c r="M1407" s="219"/>
      <c r="N1407" s="45"/>
      <c r="O1407" s="45"/>
      <c r="P1407" s="45"/>
      <c r="Q1407" s="45"/>
      <c r="R1407" s="45"/>
      <c r="S1407" s="45"/>
      <c r="T1407" s="81"/>
      <c r="AT1407" s="26" t="s">
        <v>194</v>
      </c>
      <c r="AU1407" s="26" t="s">
        <v>89</v>
      </c>
    </row>
    <row r="1408" spans="2:65" s="12" customFormat="1" ht="13.5">
      <c r="B1408" s="220"/>
      <c r="C1408" s="221"/>
      <c r="D1408" s="217" t="s">
        <v>196</v>
      </c>
      <c r="E1408" s="222" t="s">
        <v>35</v>
      </c>
      <c r="F1408" s="223" t="s">
        <v>755</v>
      </c>
      <c r="G1408" s="221"/>
      <c r="H1408" s="224" t="s">
        <v>35</v>
      </c>
      <c r="I1408" s="225"/>
      <c r="J1408" s="221"/>
      <c r="K1408" s="221"/>
      <c r="L1408" s="226"/>
      <c r="M1408" s="227"/>
      <c r="N1408" s="228"/>
      <c r="O1408" s="228"/>
      <c r="P1408" s="228"/>
      <c r="Q1408" s="228"/>
      <c r="R1408" s="228"/>
      <c r="S1408" s="228"/>
      <c r="T1408" s="229"/>
      <c r="AT1408" s="230" t="s">
        <v>196</v>
      </c>
      <c r="AU1408" s="230" t="s">
        <v>89</v>
      </c>
      <c r="AV1408" s="12" t="s">
        <v>24</v>
      </c>
      <c r="AW1408" s="12" t="s">
        <v>42</v>
      </c>
      <c r="AX1408" s="12" t="s">
        <v>79</v>
      </c>
      <c r="AY1408" s="230" t="s">
        <v>185</v>
      </c>
    </row>
    <row r="1409" spans="2:65" s="13" customFormat="1" ht="13.5">
      <c r="B1409" s="231"/>
      <c r="C1409" s="232"/>
      <c r="D1409" s="233" t="s">
        <v>196</v>
      </c>
      <c r="E1409" s="234" t="s">
        <v>35</v>
      </c>
      <c r="F1409" s="235" t="s">
        <v>89</v>
      </c>
      <c r="G1409" s="232"/>
      <c r="H1409" s="236">
        <v>2</v>
      </c>
      <c r="I1409" s="237"/>
      <c r="J1409" s="232"/>
      <c r="K1409" s="232"/>
      <c r="L1409" s="238"/>
      <c r="M1409" s="239"/>
      <c r="N1409" s="240"/>
      <c r="O1409" s="240"/>
      <c r="P1409" s="240"/>
      <c r="Q1409" s="240"/>
      <c r="R1409" s="240"/>
      <c r="S1409" s="240"/>
      <c r="T1409" s="241"/>
      <c r="AT1409" s="242" t="s">
        <v>196</v>
      </c>
      <c r="AU1409" s="242" t="s">
        <v>89</v>
      </c>
      <c r="AV1409" s="13" t="s">
        <v>89</v>
      </c>
      <c r="AW1409" s="13" t="s">
        <v>42</v>
      </c>
      <c r="AX1409" s="13" t="s">
        <v>24</v>
      </c>
      <c r="AY1409" s="242" t="s">
        <v>185</v>
      </c>
    </row>
    <row r="1410" spans="2:65" s="1" customFormat="1" ht="44.25" customHeight="1">
      <c r="B1410" s="44"/>
      <c r="C1410" s="257" t="s">
        <v>1546</v>
      </c>
      <c r="D1410" s="257" t="s">
        <v>246</v>
      </c>
      <c r="E1410" s="258" t="s">
        <v>1547</v>
      </c>
      <c r="F1410" s="259" t="s">
        <v>1548</v>
      </c>
      <c r="G1410" s="260" t="s">
        <v>302</v>
      </c>
      <c r="H1410" s="261">
        <v>2</v>
      </c>
      <c r="I1410" s="262"/>
      <c r="J1410" s="263">
        <f>ROUND(I1410*H1410,2)</f>
        <v>0</v>
      </c>
      <c r="K1410" s="259" t="s">
        <v>35</v>
      </c>
      <c r="L1410" s="264"/>
      <c r="M1410" s="265" t="s">
        <v>35</v>
      </c>
      <c r="N1410" s="266" t="s">
        <v>50</v>
      </c>
      <c r="O1410" s="45"/>
      <c r="P1410" s="214">
        <f>O1410*H1410</f>
        <v>0</v>
      </c>
      <c r="Q1410" s="214">
        <v>3.9E-2</v>
      </c>
      <c r="R1410" s="214">
        <f>Q1410*H1410</f>
        <v>7.8E-2</v>
      </c>
      <c r="S1410" s="214">
        <v>0</v>
      </c>
      <c r="T1410" s="215">
        <f>S1410*H1410</f>
        <v>0</v>
      </c>
      <c r="AR1410" s="26" t="s">
        <v>449</v>
      </c>
      <c r="AT1410" s="26" t="s">
        <v>246</v>
      </c>
      <c r="AU1410" s="26" t="s">
        <v>89</v>
      </c>
      <c r="AY1410" s="26" t="s">
        <v>185</v>
      </c>
      <c r="BE1410" s="216">
        <f>IF(N1410="základní",J1410,0)</f>
        <v>0</v>
      </c>
      <c r="BF1410" s="216">
        <f>IF(N1410="snížená",J1410,0)</f>
        <v>0</v>
      </c>
      <c r="BG1410" s="216">
        <f>IF(N1410="zákl. přenesená",J1410,0)</f>
        <v>0</v>
      </c>
      <c r="BH1410" s="216">
        <f>IF(N1410="sníž. přenesená",J1410,0)</f>
        <v>0</v>
      </c>
      <c r="BI1410" s="216">
        <f>IF(N1410="nulová",J1410,0)</f>
        <v>0</v>
      </c>
      <c r="BJ1410" s="26" t="s">
        <v>24</v>
      </c>
      <c r="BK1410" s="216">
        <f>ROUND(I1410*H1410,2)</f>
        <v>0</v>
      </c>
      <c r="BL1410" s="26" t="s">
        <v>307</v>
      </c>
      <c r="BM1410" s="26" t="s">
        <v>1549</v>
      </c>
    </row>
    <row r="1411" spans="2:65" s="1" customFormat="1" ht="31.5" customHeight="1">
      <c r="B1411" s="44"/>
      <c r="C1411" s="205" t="s">
        <v>1550</v>
      </c>
      <c r="D1411" s="205" t="s">
        <v>187</v>
      </c>
      <c r="E1411" s="206" t="s">
        <v>1551</v>
      </c>
      <c r="F1411" s="207" t="s">
        <v>1552</v>
      </c>
      <c r="G1411" s="208" t="s">
        <v>302</v>
      </c>
      <c r="H1411" s="209">
        <v>2</v>
      </c>
      <c r="I1411" s="210"/>
      <c r="J1411" s="211">
        <f>ROUND(I1411*H1411,2)</f>
        <v>0</v>
      </c>
      <c r="K1411" s="207" t="s">
        <v>191</v>
      </c>
      <c r="L1411" s="64"/>
      <c r="M1411" s="212" t="s">
        <v>35</v>
      </c>
      <c r="N1411" s="213" t="s">
        <v>50</v>
      </c>
      <c r="O1411" s="45"/>
      <c r="P1411" s="214">
        <f>O1411*H1411</f>
        <v>0</v>
      </c>
      <c r="Q1411" s="214">
        <v>0</v>
      </c>
      <c r="R1411" s="214">
        <f>Q1411*H1411</f>
        <v>0</v>
      </c>
      <c r="S1411" s="214">
        <v>0</v>
      </c>
      <c r="T1411" s="215">
        <f>S1411*H1411</f>
        <v>0</v>
      </c>
      <c r="AR1411" s="26" t="s">
        <v>307</v>
      </c>
      <c r="AT1411" s="26" t="s">
        <v>187</v>
      </c>
      <c r="AU1411" s="26" t="s">
        <v>89</v>
      </c>
      <c r="AY1411" s="26" t="s">
        <v>185</v>
      </c>
      <c r="BE1411" s="216">
        <f>IF(N1411="základní",J1411,0)</f>
        <v>0</v>
      </c>
      <c r="BF1411" s="216">
        <f>IF(N1411="snížená",J1411,0)</f>
        <v>0</v>
      </c>
      <c r="BG1411" s="216">
        <f>IF(N1411="zákl. přenesená",J1411,0)</f>
        <v>0</v>
      </c>
      <c r="BH1411" s="216">
        <f>IF(N1411="sníž. přenesená",J1411,0)</f>
        <v>0</v>
      </c>
      <c r="BI1411" s="216">
        <f>IF(N1411="nulová",J1411,0)</f>
        <v>0</v>
      </c>
      <c r="BJ1411" s="26" t="s">
        <v>24</v>
      </c>
      <c r="BK1411" s="216">
        <f>ROUND(I1411*H1411,2)</f>
        <v>0</v>
      </c>
      <c r="BL1411" s="26" t="s">
        <v>307</v>
      </c>
      <c r="BM1411" s="26" t="s">
        <v>1553</v>
      </c>
    </row>
    <row r="1412" spans="2:65" s="1" customFormat="1" ht="148.5">
      <c r="B1412" s="44"/>
      <c r="C1412" s="66"/>
      <c r="D1412" s="217" t="s">
        <v>194</v>
      </c>
      <c r="E1412" s="66"/>
      <c r="F1412" s="218" t="s">
        <v>1524</v>
      </c>
      <c r="G1412" s="66"/>
      <c r="H1412" s="66"/>
      <c r="I1412" s="175"/>
      <c r="J1412" s="66"/>
      <c r="K1412" s="66"/>
      <c r="L1412" s="64"/>
      <c r="M1412" s="219"/>
      <c r="N1412" s="45"/>
      <c r="O1412" s="45"/>
      <c r="P1412" s="45"/>
      <c r="Q1412" s="45"/>
      <c r="R1412" s="45"/>
      <c r="S1412" s="45"/>
      <c r="T1412" s="81"/>
      <c r="AT1412" s="26" t="s">
        <v>194</v>
      </c>
      <c r="AU1412" s="26" t="s">
        <v>89</v>
      </c>
    </row>
    <row r="1413" spans="2:65" s="12" customFormat="1" ht="13.5">
      <c r="B1413" s="220"/>
      <c r="C1413" s="221"/>
      <c r="D1413" s="217" t="s">
        <v>196</v>
      </c>
      <c r="E1413" s="222" t="s">
        <v>35</v>
      </c>
      <c r="F1413" s="223" t="s">
        <v>755</v>
      </c>
      <c r="G1413" s="221"/>
      <c r="H1413" s="224" t="s">
        <v>35</v>
      </c>
      <c r="I1413" s="225"/>
      <c r="J1413" s="221"/>
      <c r="K1413" s="221"/>
      <c r="L1413" s="226"/>
      <c r="M1413" s="227"/>
      <c r="N1413" s="228"/>
      <c r="O1413" s="228"/>
      <c r="P1413" s="228"/>
      <c r="Q1413" s="228"/>
      <c r="R1413" s="228"/>
      <c r="S1413" s="228"/>
      <c r="T1413" s="229"/>
      <c r="AT1413" s="230" t="s">
        <v>196</v>
      </c>
      <c r="AU1413" s="230" t="s">
        <v>89</v>
      </c>
      <c r="AV1413" s="12" t="s">
        <v>24</v>
      </c>
      <c r="AW1413" s="12" t="s">
        <v>42</v>
      </c>
      <c r="AX1413" s="12" t="s">
        <v>79</v>
      </c>
      <c r="AY1413" s="230" t="s">
        <v>185</v>
      </c>
    </row>
    <row r="1414" spans="2:65" s="13" customFormat="1" ht="13.5">
      <c r="B1414" s="231"/>
      <c r="C1414" s="232"/>
      <c r="D1414" s="233" t="s">
        <v>196</v>
      </c>
      <c r="E1414" s="234" t="s">
        <v>35</v>
      </c>
      <c r="F1414" s="235" t="s">
        <v>89</v>
      </c>
      <c r="G1414" s="232"/>
      <c r="H1414" s="236">
        <v>2</v>
      </c>
      <c r="I1414" s="237"/>
      <c r="J1414" s="232"/>
      <c r="K1414" s="232"/>
      <c r="L1414" s="238"/>
      <c r="M1414" s="239"/>
      <c r="N1414" s="240"/>
      <c r="O1414" s="240"/>
      <c r="P1414" s="240"/>
      <c r="Q1414" s="240"/>
      <c r="R1414" s="240"/>
      <c r="S1414" s="240"/>
      <c r="T1414" s="241"/>
      <c r="AT1414" s="242" t="s">
        <v>196</v>
      </c>
      <c r="AU1414" s="242" t="s">
        <v>89</v>
      </c>
      <c r="AV1414" s="13" t="s">
        <v>89</v>
      </c>
      <c r="AW1414" s="13" t="s">
        <v>42</v>
      </c>
      <c r="AX1414" s="13" t="s">
        <v>24</v>
      </c>
      <c r="AY1414" s="242" t="s">
        <v>185</v>
      </c>
    </row>
    <row r="1415" spans="2:65" s="1" customFormat="1" ht="31.5" customHeight="1">
      <c r="B1415" s="44"/>
      <c r="C1415" s="257" t="s">
        <v>1554</v>
      </c>
      <c r="D1415" s="257" t="s">
        <v>246</v>
      </c>
      <c r="E1415" s="258" t="s">
        <v>1555</v>
      </c>
      <c r="F1415" s="259" t="s">
        <v>1556</v>
      </c>
      <c r="G1415" s="260" t="s">
        <v>302</v>
      </c>
      <c r="H1415" s="261">
        <v>1</v>
      </c>
      <c r="I1415" s="262"/>
      <c r="J1415" s="263">
        <f>ROUND(I1415*H1415,2)</f>
        <v>0</v>
      </c>
      <c r="K1415" s="259" t="s">
        <v>191</v>
      </c>
      <c r="L1415" s="264"/>
      <c r="M1415" s="265" t="s">
        <v>35</v>
      </c>
      <c r="N1415" s="266" t="s">
        <v>50</v>
      </c>
      <c r="O1415" s="45"/>
      <c r="P1415" s="214">
        <f>O1415*H1415</f>
        <v>0</v>
      </c>
      <c r="Q1415" s="214">
        <v>4.7E-2</v>
      </c>
      <c r="R1415" s="214">
        <f>Q1415*H1415</f>
        <v>4.7E-2</v>
      </c>
      <c r="S1415" s="214">
        <v>0</v>
      </c>
      <c r="T1415" s="215">
        <f>S1415*H1415</f>
        <v>0</v>
      </c>
      <c r="AR1415" s="26" t="s">
        <v>449</v>
      </c>
      <c r="AT1415" s="26" t="s">
        <v>246</v>
      </c>
      <c r="AU1415" s="26" t="s">
        <v>89</v>
      </c>
      <c r="AY1415" s="26" t="s">
        <v>185</v>
      </c>
      <c r="BE1415" s="216">
        <f>IF(N1415="základní",J1415,0)</f>
        <v>0</v>
      </c>
      <c r="BF1415" s="216">
        <f>IF(N1415="snížená",J1415,0)</f>
        <v>0</v>
      </c>
      <c r="BG1415" s="216">
        <f>IF(N1415="zákl. přenesená",J1415,0)</f>
        <v>0</v>
      </c>
      <c r="BH1415" s="216">
        <f>IF(N1415="sníž. přenesená",J1415,0)</f>
        <v>0</v>
      </c>
      <c r="BI1415" s="216">
        <f>IF(N1415="nulová",J1415,0)</f>
        <v>0</v>
      </c>
      <c r="BJ1415" s="26" t="s">
        <v>24</v>
      </c>
      <c r="BK1415" s="216">
        <f>ROUND(I1415*H1415,2)</f>
        <v>0</v>
      </c>
      <c r="BL1415" s="26" t="s">
        <v>307</v>
      </c>
      <c r="BM1415" s="26" t="s">
        <v>1557</v>
      </c>
    </row>
    <row r="1416" spans="2:65" s="1" customFormat="1" ht="31.5" customHeight="1">
      <c r="B1416" s="44"/>
      <c r="C1416" s="257" t="s">
        <v>1558</v>
      </c>
      <c r="D1416" s="257" t="s">
        <v>246</v>
      </c>
      <c r="E1416" s="258" t="s">
        <v>1559</v>
      </c>
      <c r="F1416" s="259" t="s">
        <v>1560</v>
      </c>
      <c r="G1416" s="260" t="s">
        <v>302</v>
      </c>
      <c r="H1416" s="261">
        <v>1</v>
      </c>
      <c r="I1416" s="262"/>
      <c r="J1416" s="263">
        <f>ROUND(I1416*H1416,2)</f>
        <v>0</v>
      </c>
      <c r="K1416" s="259" t="s">
        <v>35</v>
      </c>
      <c r="L1416" s="264"/>
      <c r="M1416" s="265" t="s">
        <v>35</v>
      </c>
      <c r="N1416" s="266" t="s">
        <v>50</v>
      </c>
      <c r="O1416" s="45"/>
      <c r="P1416" s="214">
        <f>O1416*H1416</f>
        <v>0</v>
      </c>
      <c r="Q1416" s="214">
        <v>4.7E-2</v>
      </c>
      <c r="R1416" s="214">
        <f>Q1416*H1416</f>
        <v>4.7E-2</v>
      </c>
      <c r="S1416" s="214">
        <v>0</v>
      </c>
      <c r="T1416" s="215">
        <f>S1416*H1416</f>
        <v>0</v>
      </c>
      <c r="AR1416" s="26" t="s">
        <v>449</v>
      </c>
      <c r="AT1416" s="26" t="s">
        <v>246</v>
      </c>
      <c r="AU1416" s="26" t="s">
        <v>89</v>
      </c>
      <c r="AY1416" s="26" t="s">
        <v>185</v>
      </c>
      <c r="BE1416" s="216">
        <f>IF(N1416="základní",J1416,0)</f>
        <v>0</v>
      </c>
      <c r="BF1416" s="216">
        <f>IF(N1416="snížená",J1416,0)</f>
        <v>0</v>
      </c>
      <c r="BG1416" s="216">
        <f>IF(N1416="zákl. přenesená",J1416,0)</f>
        <v>0</v>
      </c>
      <c r="BH1416" s="216">
        <f>IF(N1416="sníž. přenesená",J1416,0)</f>
        <v>0</v>
      </c>
      <c r="BI1416" s="216">
        <f>IF(N1416="nulová",J1416,0)</f>
        <v>0</v>
      </c>
      <c r="BJ1416" s="26" t="s">
        <v>24</v>
      </c>
      <c r="BK1416" s="216">
        <f>ROUND(I1416*H1416,2)</f>
        <v>0</v>
      </c>
      <c r="BL1416" s="26" t="s">
        <v>307</v>
      </c>
      <c r="BM1416" s="26" t="s">
        <v>1561</v>
      </c>
    </row>
    <row r="1417" spans="2:65" s="1" customFormat="1" ht="31.5" customHeight="1">
      <c r="B1417" s="44"/>
      <c r="C1417" s="205" t="s">
        <v>1562</v>
      </c>
      <c r="D1417" s="205" t="s">
        <v>187</v>
      </c>
      <c r="E1417" s="206" t="s">
        <v>1563</v>
      </c>
      <c r="F1417" s="207" t="s">
        <v>1564</v>
      </c>
      <c r="G1417" s="208" t="s">
        <v>302</v>
      </c>
      <c r="H1417" s="209">
        <v>3</v>
      </c>
      <c r="I1417" s="210"/>
      <c r="J1417" s="211">
        <f>ROUND(I1417*H1417,2)</f>
        <v>0</v>
      </c>
      <c r="K1417" s="207" t="s">
        <v>191</v>
      </c>
      <c r="L1417" s="64"/>
      <c r="M1417" s="212" t="s">
        <v>35</v>
      </c>
      <c r="N1417" s="213" t="s">
        <v>50</v>
      </c>
      <c r="O1417" s="45"/>
      <c r="P1417" s="214">
        <f>O1417*H1417</f>
        <v>0</v>
      </c>
      <c r="Q1417" s="214">
        <v>8.6920960000000001E-4</v>
      </c>
      <c r="R1417" s="214">
        <f>Q1417*H1417</f>
        <v>2.6076288000000001E-3</v>
      </c>
      <c r="S1417" s="214">
        <v>0</v>
      </c>
      <c r="T1417" s="215">
        <f>S1417*H1417</f>
        <v>0</v>
      </c>
      <c r="AR1417" s="26" t="s">
        <v>307</v>
      </c>
      <c r="AT1417" s="26" t="s">
        <v>187</v>
      </c>
      <c r="AU1417" s="26" t="s">
        <v>89</v>
      </c>
      <c r="AY1417" s="26" t="s">
        <v>185</v>
      </c>
      <c r="BE1417" s="216">
        <f>IF(N1417="základní",J1417,0)</f>
        <v>0</v>
      </c>
      <c r="BF1417" s="216">
        <f>IF(N1417="snížená",J1417,0)</f>
        <v>0</v>
      </c>
      <c r="BG1417" s="216">
        <f>IF(N1417="zákl. přenesená",J1417,0)</f>
        <v>0</v>
      </c>
      <c r="BH1417" s="216">
        <f>IF(N1417="sníž. přenesená",J1417,0)</f>
        <v>0</v>
      </c>
      <c r="BI1417" s="216">
        <f>IF(N1417="nulová",J1417,0)</f>
        <v>0</v>
      </c>
      <c r="BJ1417" s="26" t="s">
        <v>24</v>
      </c>
      <c r="BK1417" s="216">
        <f>ROUND(I1417*H1417,2)</f>
        <v>0</v>
      </c>
      <c r="BL1417" s="26" t="s">
        <v>307</v>
      </c>
      <c r="BM1417" s="26" t="s">
        <v>1565</v>
      </c>
    </row>
    <row r="1418" spans="2:65" s="1" customFormat="1" ht="148.5">
      <c r="B1418" s="44"/>
      <c r="C1418" s="66"/>
      <c r="D1418" s="217" t="s">
        <v>194</v>
      </c>
      <c r="E1418" s="66"/>
      <c r="F1418" s="218" t="s">
        <v>1524</v>
      </c>
      <c r="G1418" s="66"/>
      <c r="H1418" s="66"/>
      <c r="I1418" s="175"/>
      <c r="J1418" s="66"/>
      <c r="K1418" s="66"/>
      <c r="L1418" s="64"/>
      <c r="M1418" s="219"/>
      <c r="N1418" s="45"/>
      <c r="O1418" s="45"/>
      <c r="P1418" s="45"/>
      <c r="Q1418" s="45"/>
      <c r="R1418" s="45"/>
      <c r="S1418" s="45"/>
      <c r="T1418" s="81"/>
      <c r="AT1418" s="26" t="s">
        <v>194</v>
      </c>
      <c r="AU1418" s="26" t="s">
        <v>89</v>
      </c>
    </row>
    <row r="1419" spans="2:65" s="12" customFormat="1" ht="13.5">
      <c r="B1419" s="220"/>
      <c r="C1419" s="221"/>
      <c r="D1419" s="217" t="s">
        <v>196</v>
      </c>
      <c r="E1419" s="222" t="s">
        <v>35</v>
      </c>
      <c r="F1419" s="223" t="s">
        <v>755</v>
      </c>
      <c r="G1419" s="221"/>
      <c r="H1419" s="224" t="s">
        <v>35</v>
      </c>
      <c r="I1419" s="225"/>
      <c r="J1419" s="221"/>
      <c r="K1419" s="221"/>
      <c r="L1419" s="226"/>
      <c r="M1419" s="227"/>
      <c r="N1419" s="228"/>
      <c r="O1419" s="228"/>
      <c r="P1419" s="228"/>
      <c r="Q1419" s="228"/>
      <c r="R1419" s="228"/>
      <c r="S1419" s="228"/>
      <c r="T1419" s="229"/>
      <c r="AT1419" s="230" t="s">
        <v>196</v>
      </c>
      <c r="AU1419" s="230" t="s">
        <v>89</v>
      </c>
      <c r="AV1419" s="12" t="s">
        <v>24</v>
      </c>
      <c r="AW1419" s="12" t="s">
        <v>42</v>
      </c>
      <c r="AX1419" s="12" t="s">
        <v>79</v>
      </c>
      <c r="AY1419" s="230" t="s">
        <v>185</v>
      </c>
    </row>
    <row r="1420" spans="2:65" s="13" customFormat="1" ht="13.5">
      <c r="B1420" s="231"/>
      <c r="C1420" s="232"/>
      <c r="D1420" s="233" t="s">
        <v>196</v>
      </c>
      <c r="E1420" s="234" t="s">
        <v>35</v>
      </c>
      <c r="F1420" s="235" t="s">
        <v>105</v>
      </c>
      <c r="G1420" s="232"/>
      <c r="H1420" s="236">
        <v>3</v>
      </c>
      <c r="I1420" s="237"/>
      <c r="J1420" s="232"/>
      <c r="K1420" s="232"/>
      <c r="L1420" s="238"/>
      <c r="M1420" s="239"/>
      <c r="N1420" s="240"/>
      <c r="O1420" s="240"/>
      <c r="P1420" s="240"/>
      <c r="Q1420" s="240"/>
      <c r="R1420" s="240"/>
      <c r="S1420" s="240"/>
      <c r="T1420" s="241"/>
      <c r="AT1420" s="242" t="s">
        <v>196</v>
      </c>
      <c r="AU1420" s="242" t="s">
        <v>89</v>
      </c>
      <c r="AV1420" s="13" t="s">
        <v>89</v>
      </c>
      <c r="AW1420" s="13" t="s">
        <v>42</v>
      </c>
      <c r="AX1420" s="13" t="s">
        <v>24</v>
      </c>
      <c r="AY1420" s="242" t="s">
        <v>185</v>
      </c>
    </row>
    <row r="1421" spans="2:65" s="1" customFormat="1" ht="22.5" customHeight="1">
      <c r="B1421" s="44"/>
      <c r="C1421" s="257" t="s">
        <v>1566</v>
      </c>
      <c r="D1421" s="257" t="s">
        <v>246</v>
      </c>
      <c r="E1421" s="258" t="s">
        <v>1567</v>
      </c>
      <c r="F1421" s="259" t="s">
        <v>1568</v>
      </c>
      <c r="G1421" s="260" t="s">
        <v>302</v>
      </c>
      <c r="H1421" s="261">
        <v>2</v>
      </c>
      <c r="I1421" s="262"/>
      <c r="J1421" s="263">
        <f>ROUND(I1421*H1421,2)</f>
        <v>0</v>
      </c>
      <c r="K1421" s="259" t="s">
        <v>191</v>
      </c>
      <c r="L1421" s="264"/>
      <c r="M1421" s="265" t="s">
        <v>35</v>
      </c>
      <c r="N1421" s="266" t="s">
        <v>50</v>
      </c>
      <c r="O1421" s="45"/>
      <c r="P1421" s="214">
        <f>O1421*H1421</f>
        <v>0</v>
      </c>
      <c r="Q1421" s="214">
        <v>7.3999999999999996E-2</v>
      </c>
      <c r="R1421" s="214">
        <f>Q1421*H1421</f>
        <v>0.14799999999999999</v>
      </c>
      <c r="S1421" s="214">
        <v>0</v>
      </c>
      <c r="T1421" s="215">
        <f>S1421*H1421</f>
        <v>0</v>
      </c>
      <c r="AR1421" s="26" t="s">
        <v>449</v>
      </c>
      <c r="AT1421" s="26" t="s">
        <v>246</v>
      </c>
      <c r="AU1421" s="26" t="s">
        <v>89</v>
      </c>
      <c r="AY1421" s="26" t="s">
        <v>185</v>
      </c>
      <c r="BE1421" s="216">
        <f>IF(N1421="základní",J1421,0)</f>
        <v>0</v>
      </c>
      <c r="BF1421" s="216">
        <f>IF(N1421="snížená",J1421,0)</f>
        <v>0</v>
      </c>
      <c r="BG1421" s="216">
        <f>IF(N1421="zákl. přenesená",J1421,0)</f>
        <v>0</v>
      </c>
      <c r="BH1421" s="216">
        <f>IF(N1421="sníž. přenesená",J1421,0)</f>
        <v>0</v>
      </c>
      <c r="BI1421" s="216">
        <f>IF(N1421="nulová",J1421,0)</f>
        <v>0</v>
      </c>
      <c r="BJ1421" s="26" t="s">
        <v>24</v>
      </c>
      <c r="BK1421" s="216">
        <f>ROUND(I1421*H1421,2)</f>
        <v>0</v>
      </c>
      <c r="BL1421" s="26" t="s">
        <v>307</v>
      </c>
      <c r="BM1421" s="26" t="s">
        <v>1569</v>
      </c>
    </row>
    <row r="1422" spans="2:65" s="1" customFormat="1" ht="31.5" customHeight="1">
      <c r="B1422" s="44"/>
      <c r="C1422" s="257" t="s">
        <v>1570</v>
      </c>
      <c r="D1422" s="257" t="s">
        <v>246</v>
      </c>
      <c r="E1422" s="258" t="s">
        <v>1571</v>
      </c>
      <c r="F1422" s="259" t="s">
        <v>1572</v>
      </c>
      <c r="G1422" s="260" t="s">
        <v>302</v>
      </c>
      <c r="H1422" s="261">
        <v>1</v>
      </c>
      <c r="I1422" s="262"/>
      <c r="J1422" s="263">
        <f>ROUND(I1422*H1422,2)</f>
        <v>0</v>
      </c>
      <c r="K1422" s="259" t="s">
        <v>35</v>
      </c>
      <c r="L1422" s="264"/>
      <c r="M1422" s="265" t="s">
        <v>35</v>
      </c>
      <c r="N1422" s="266" t="s">
        <v>50</v>
      </c>
      <c r="O1422" s="45"/>
      <c r="P1422" s="214">
        <f>O1422*H1422</f>
        <v>0</v>
      </c>
      <c r="Q1422" s="214">
        <v>0.12</v>
      </c>
      <c r="R1422" s="214">
        <f>Q1422*H1422</f>
        <v>0.12</v>
      </c>
      <c r="S1422" s="214">
        <v>0</v>
      </c>
      <c r="T1422" s="215">
        <f>S1422*H1422</f>
        <v>0</v>
      </c>
      <c r="AR1422" s="26" t="s">
        <v>449</v>
      </c>
      <c r="AT1422" s="26" t="s">
        <v>246</v>
      </c>
      <c r="AU1422" s="26" t="s">
        <v>89</v>
      </c>
      <c r="AY1422" s="26" t="s">
        <v>185</v>
      </c>
      <c r="BE1422" s="216">
        <f>IF(N1422="základní",J1422,0)</f>
        <v>0</v>
      </c>
      <c r="BF1422" s="216">
        <f>IF(N1422="snížená",J1422,0)</f>
        <v>0</v>
      </c>
      <c r="BG1422" s="216">
        <f>IF(N1422="zákl. přenesená",J1422,0)</f>
        <v>0</v>
      </c>
      <c r="BH1422" s="216">
        <f>IF(N1422="sníž. přenesená",J1422,0)</f>
        <v>0</v>
      </c>
      <c r="BI1422" s="216">
        <f>IF(N1422="nulová",J1422,0)</f>
        <v>0</v>
      </c>
      <c r="BJ1422" s="26" t="s">
        <v>24</v>
      </c>
      <c r="BK1422" s="216">
        <f>ROUND(I1422*H1422,2)</f>
        <v>0</v>
      </c>
      <c r="BL1422" s="26" t="s">
        <v>307</v>
      </c>
      <c r="BM1422" s="26" t="s">
        <v>1573</v>
      </c>
    </row>
    <row r="1423" spans="2:65" s="1" customFormat="1" ht="31.5" customHeight="1">
      <c r="B1423" s="44"/>
      <c r="C1423" s="205" t="s">
        <v>1574</v>
      </c>
      <c r="D1423" s="205" t="s">
        <v>187</v>
      </c>
      <c r="E1423" s="206" t="s">
        <v>1575</v>
      </c>
      <c r="F1423" s="207" t="s">
        <v>1576</v>
      </c>
      <c r="G1423" s="208" t="s">
        <v>302</v>
      </c>
      <c r="H1423" s="209">
        <v>3</v>
      </c>
      <c r="I1423" s="210"/>
      <c r="J1423" s="211">
        <f>ROUND(I1423*H1423,2)</f>
        <v>0</v>
      </c>
      <c r="K1423" s="207" t="s">
        <v>191</v>
      </c>
      <c r="L1423" s="64"/>
      <c r="M1423" s="212" t="s">
        <v>35</v>
      </c>
      <c r="N1423" s="213" t="s">
        <v>50</v>
      </c>
      <c r="O1423" s="45"/>
      <c r="P1423" s="214">
        <f>O1423*H1423</f>
        <v>0</v>
      </c>
      <c r="Q1423" s="214">
        <v>8.0973090000000002E-4</v>
      </c>
      <c r="R1423" s="214">
        <f>Q1423*H1423</f>
        <v>2.4291927E-3</v>
      </c>
      <c r="S1423" s="214">
        <v>0</v>
      </c>
      <c r="T1423" s="215">
        <f>S1423*H1423</f>
        <v>0</v>
      </c>
      <c r="AR1423" s="26" t="s">
        <v>307</v>
      </c>
      <c r="AT1423" s="26" t="s">
        <v>187</v>
      </c>
      <c r="AU1423" s="26" t="s">
        <v>89</v>
      </c>
      <c r="AY1423" s="26" t="s">
        <v>185</v>
      </c>
      <c r="BE1423" s="216">
        <f>IF(N1423="základní",J1423,0)</f>
        <v>0</v>
      </c>
      <c r="BF1423" s="216">
        <f>IF(N1423="snížená",J1423,0)</f>
        <v>0</v>
      </c>
      <c r="BG1423" s="216">
        <f>IF(N1423="zákl. přenesená",J1423,0)</f>
        <v>0</v>
      </c>
      <c r="BH1423" s="216">
        <f>IF(N1423="sníž. přenesená",J1423,0)</f>
        <v>0</v>
      </c>
      <c r="BI1423" s="216">
        <f>IF(N1423="nulová",J1423,0)</f>
        <v>0</v>
      </c>
      <c r="BJ1423" s="26" t="s">
        <v>24</v>
      </c>
      <c r="BK1423" s="216">
        <f>ROUND(I1423*H1423,2)</f>
        <v>0</v>
      </c>
      <c r="BL1423" s="26" t="s">
        <v>307</v>
      </c>
      <c r="BM1423" s="26" t="s">
        <v>1577</v>
      </c>
    </row>
    <row r="1424" spans="2:65" s="1" customFormat="1" ht="148.5">
      <c r="B1424" s="44"/>
      <c r="C1424" s="66"/>
      <c r="D1424" s="217" t="s">
        <v>194</v>
      </c>
      <c r="E1424" s="66"/>
      <c r="F1424" s="218" t="s">
        <v>1524</v>
      </c>
      <c r="G1424" s="66"/>
      <c r="H1424" s="66"/>
      <c r="I1424" s="175"/>
      <c r="J1424" s="66"/>
      <c r="K1424" s="66"/>
      <c r="L1424" s="64"/>
      <c r="M1424" s="219"/>
      <c r="N1424" s="45"/>
      <c r="O1424" s="45"/>
      <c r="P1424" s="45"/>
      <c r="Q1424" s="45"/>
      <c r="R1424" s="45"/>
      <c r="S1424" s="45"/>
      <c r="T1424" s="81"/>
      <c r="AT1424" s="26" t="s">
        <v>194</v>
      </c>
      <c r="AU1424" s="26" t="s">
        <v>89</v>
      </c>
    </row>
    <row r="1425" spans="2:65" s="12" customFormat="1" ht="13.5">
      <c r="B1425" s="220"/>
      <c r="C1425" s="221"/>
      <c r="D1425" s="217" t="s">
        <v>196</v>
      </c>
      <c r="E1425" s="222" t="s">
        <v>35</v>
      </c>
      <c r="F1425" s="223" t="s">
        <v>755</v>
      </c>
      <c r="G1425" s="221"/>
      <c r="H1425" s="224" t="s">
        <v>35</v>
      </c>
      <c r="I1425" s="225"/>
      <c r="J1425" s="221"/>
      <c r="K1425" s="221"/>
      <c r="L1425" s="226"/>
      <c r="M1425" s="227"/>
      <c r="N1425" s="228"/>
      <c r="O1425" s="228"/>
      <c r="P1425" s="228"/>
      <c r="Q1425" s="228"/>
      <c r="R1425" s="228"/>
      <c r="S1425" s="228"/>
      <c r="T1425" s="229"/>
      <c r="AT1425" s="230" t="s">
        <v>196</v>
      </c>
      <c r="AU1425" s="230" t="s">
        <v>89</v>
      </c>
      <c r="AV1425" s="12" t="s">
        <v>24</v>
      </c>
      <c r="AW1425" s="12" t="s">
        <v>42</v>
      </c>
      <c r="AX1425" s="12" t="s">
        <v>79</v>
      </c>
      <c r="AY1425" s="230" t="s">
        <v>185</v>
      </c>
    </row>
    <row r="1426" spans="2:65" s="13" customFormat="1" ht="13.5">
      <c r="B1426" s="231"/>
      <c r="C1426" s="232"/>
      <c r="D1426" s="233" t="s">
        <v>196</v>
      </c>
      <c r="E1426" s="234" t="s">
        <v>35</v>
      </c>
      <c r="F1426" s="235" t="s">
        <v>105</v>
      </c>
      <c r="G1426" s="232"/>
      <c r="H1426" s="236">
        <v>3</v>
      </c>
      <c r="I1426" s="237"/>
      <c r="J1426" s="232"/>
      <c r="K1426" s="232"/>
      <c r="L1426" s="238"/>
      <c r="M1426" s="239"/>
      <c r="N1426" s="240"/>
      <c r="O1426" s="240"/>
      <c r="P1426" s="240"/>
      <c r="Q1426" s="240"/>
      <c r="R1426" s="240"/>
      <c r="S1426" s="240"/>
      <c r="T1426" s="241"/>
      <c r="AT1426" s="242" t="s">
        <v>196</v>
      </c>
      <c r="AU1426" s="242" t="s">
        <v>89</v>
      </c>
      <c r="AV1426" s="13" t="s">
        <v>89</v>
      </c>
      <c r="AW1426" s="13" t="s">
        <v>42</v>
      </c>
      <c r="AX1426" s="13" t="s">
        <v>24</v>
      </c>
      <c r="AY1426" s="242" t="s">
        <v>185</v>
      </c>
    </row>
    <row r="1427" spans="2:65" s="1" customFormat="1" ht="31.5" customHeight="1">
      <c r="B1427" s="44"/>
      <c r="C1427" s="257" t="s">
        <v>1578</v>
      </c>
      <c r="D1427" s="257" t="s">
        <v>246</v>
      </c>
      <c r="E1427" s="258" t="s">
        <v>1579</v>
      </c>
      <c r="F1427" s="259" t="s">
        <v>1580</v>
      </c>
      <c r="G1427" s="260" t="s">
        <v>302</v>
      </c>
      <c r="H1427" s="261">
        <v>2</v>
      </c>
      <c r="I1427" s="262"/>
      <c r="J1427" s="263">
        <f>ROUND(I1427*H1427,2)</f>
        <v>0</v>
      </c>
      <c r="K1427" s="259" t="s">
        <v>35</v>
      </c>
      <c r="L1427" s="264"/>
      <c r="M1427" s="265" t="s">
        <v>35</v>
      </c>
      <c r="N1427" s="266" t="s">
        <v>50</v>
      </c>
      <c r="O1427" s="45"/>
      <c r="P1427" s="214">
        <f>O1427*H1427</f>
        <v>0</v>
      </c>
      <c r="Q1427" s="214">
        <v>0.193</v>
      </c>
      <c r="R1427" s="214">
        <f>Q1427*H1427</f>
        <v>0.38600000000000001</v>
      </c>
      <c r="S1427" s="214">
        <v>0</v>
      </c>
      <c r="T1427" s="215">
        <f>S1427*H1427</f>
        <v>0</v>
      </c>
      <c r="AR1427" s="26" t="s">
        <v>449</v>
      </c>
      <c r="AT1427" s="26" t="s">
        <v>246</v>
      </c>
      <c r="AU1427" s="26" t="s">
        <v>89</v>
      </c>
      <c r="AY1427" s="26" t="s">
        <v>185</v>
      </c>
      <c r="BE1427" s="216">
        <f>IF(N1427="základní",J1427,0)</f>
        <v>0</v>
      </c>
      <c r="BF1427" s="216">
        <f>IF(N1427="snížená",J1427,0)</f>
        <v>0</v>
      </c>
      <c r="BG1427" s="216">
        <f>IF(N1427="zákl. přenesená",J1427,0)</f>
        <v>0</v>
      </c>
      <c r="BH1427" s="216">
        <f>IF(N1427="sníž. přenesená",J1427,0)</f>
        <v>0</v>
      </c>
      <c r="BI1427" s="216">
        <f>IF(N1427="nulová",J1427,0)</f>
        <v>0</v>
      </c>
      <c r="BJ1427" s="26" t="s">
        <v>24</v>
      </c>
      <c r="BK1427" s="216">
        <f>ROUND(I1427*H1427,2)</f>
        <v>0</v>
      </c>
      <c r="BL1427" s="26" t="s">
        <v>307</v>
      </c>
      <c r="BM1427" s="26" t="s">
        <v>1581</v>
      </c>
    </row>
    <row r="1428" spans="2:65" s="1" customFormat="1" ht="31.5" customHeight="1">
      <c r="B1428" s="44"/>
      <c r="C1428" s="257" t="s">
        <v>1582</v>
      </c>
      <c r="D1428" s="257" t="s">
        <v>246</v>
      </c>
      <c r="E1428" s="258" t="s">
        <v>1583</v>
      </c>
      <c r="F1428" s="259" t="s">
        <v>1584</v>
      </c>
      <c r="G1428" s="260" t="s">
        <v>302</v>
      </c>
      <c r="H1428" s="261">
        <v>1</v>
      </c>
      <c r="I1428" s="262"/>
      <c r="J1428" s="263">
        <f>ROUND(I1428*H1428,2)</f>
        <v>0</v>
      </c>
      <c r="K1428" s="259" t="s">
        <v>35</v>
      </c>
      <c r="L1428" s="264"/>
      <c r="M1428" s="265" t="s">
        <v>35</v>
      </c>
      <c r="N1428" s="266" t="s">
        <v>50</v>
      </c>
      <c r="O1428" s="45"/>
      <c r="P1428" s="214">
        <f>O1428*H1428</f>
        <v>0</v>
      </c>
      <c r="Q1428" s="214">
        <v>0.193</v>
      </c>
      <c r="R1428" s="214">
        <f>Q1428*H1428</f>
        <v>0.193</v>
      </c>
      <c r="S1428" s="214">
        <v>0</v>
      </c>
      <c r="T1428" s="215">
        <f>S1428*H1428</f>
        <v>0</v>
      </c>
      <c r="AR1428" s="26" t="s">
        <v>449</v>
      </c>
      <c r="AT1428" s="26" t="s">
        <v>246</v>
      </c>
      <c r="AU1428" s="26" t="s">
        <v>89</v>
      </c>
      <c r="AY1428" s="26" t="s">
        <v>185</v>
      </c>
      <c r="BE1428" s="216">
        <f>IF(N1428="základní",J1428,0)</f>
        <v>0</v>
      </c>
      <c r="BF1428" s="216">
        <f>IF(N1428="snížená",J1428,0)</f>
        <v>0</v>
      </c>
      <c r="BG1428" s="216">
        <f>IF(N1428="zákl. přenesená",J1428,0)</f>
        <v>0</v>
      </c>
      <c r="BH1428" s="216">
        <f>IF(N1428="sníž. přenesená",J1428,0)</f>
        <v>0</v>
      </c>
      <c r="BI1428" s="216">
        <f>IF(N1428="nulová",J1428,0)</f>
        <v>0</v>
      </c>
      <c r="BJ1428" s="26" t="s">
        <v>24</v>
      </c>
      <c r="BK1428" s="216">
        <f>ROUND(I1428*H1428,2)</f>
        <v>0</v>
      </c>
      <c r="BL1428" s="26" t="s">
        <v>307</v>
      </c>
      <c r="BM1428" s="26" t="s">
        <v>1585</v>
      </c>
    </row>
    <row r="1429" spans="2:65" s="1" customFormat="1" ht="31.5" customHeight="1">
      <c r="B1429" s="44"/>
      <c r="C1429" s="205" t="s">
        <v>1586</v>
      </c>
      <c r="D1429" s="205" t="s">
        <v>187</v>
      </c>
      <c r="E1429" s="206" t="s">
        <v>1587</v>
      </c>
      <c r="F1429" s="207" t="s">
        <v>1588</v>
      </c>
      <c r="G1429" s="208" t="s">
        <v>302</v>
      </c>
      <c r="H1429" s="209">
        <v>2</v>
      </c>
      <c r="I1429" s="210"/>
      <c r="J1429" s="211">
        <f>ROUND(I1429*H1429,2)</f>
        <v>0</v>
      </c>
      <c r="K1429" s="207" t="s">
        <v>191</v>
      </c>
      <c r="L1429" s="64"/>
      <c r="M1429" s="212" t="s">
        <v>35</v>
      </c>
      <c r="N1429" s="213" t="s">
        <v>50</v>
      </c>
      <c r="O1429" s="45"/>
      <c r="P1429" s="214">
        <f>O1429*H1429</f>
        <v>0</v>
      </c>
      <c r="Q1429" s="214">
        <v>0</v>
      </c>
      <c r="R1429" s="214">
        <f>Q1429*H1429</f>
        <v>0</v>
      </c>
      <c r="S1429" s="214">
        <v>0</v>
      </c>
      <c r="T1429" s="215">
        <f>S1429*H1429</f>
        <v>0</v>
      </c>
      <c r="AR1429" s="26" t="s">
        <v>307</v>
      </c>
      <c r="AT1429" s="26" t="s">
        <v>187</v>
      </c>
      <c r="AU1429" s="26" t="s">
        <v>89</v>
      </c>
      <c r="AY1429" s="26" t="s">
        <v>185</v>
      </c>
      <c r="BE1429" s="216">
        <f>IF(N1429="základní",J1429,0)</f>
        <v>0</v>
      </c>
      <c r="BF1429" s="216">
        <f>IF(N1429="snížená",J1429,0)</f>
        <v>0</v>
      </c>
      <c r="BG1429" s="216">
        <f>IF(N1429="zákl. přenesená",J1429,0)</f>
        <v>0</v>
      </c>
      <c r="BH1429" s="216">
        <f>IF(N1429="sníž. přenesená",J1429,0)</f>
        <v>0</v>
      </c>
      <c r="BI1429" s="216">
        <f>IF(N1429="nulová",J1429,0)</f>
        <v>0</v>
      </c>
      <c r="BJ1429" s="26" t="s">
        <v>24</v>
      </c>
      <c r="BK1429" s="216">
        <f>ROUND(I1429*H1429,2)</f>
        <v>0</v>
      </c>
      <c r="BL1429" s="26" t="s">
        <v>307</v>
      </c>
      <c r="BM1429" s="26" t="s">
        <v>1589</v>
      </c>
    </row>
    <row r="1430" spans="2:65" s="1" customFormat="1" ht="148.5">
      <c r="B1430" s="44"/>
      <c r="C1430" s="66"/>
      <c r="D1430" s="217" t="s">
        <v>194</v>
      </c>
      <c r="E1430" s="66"/>
      <c r="F1430" s="218" t="s">
        <v>1524</v>
      </c>
      <c r="G1430" s="66"/>
      <c r="H1430" s="66"/>
      <c r="I1430" s="175"/>
      <c r="J1430" s="66"/>
      <c r="K1430" s="66"/>
      <c r="L1430" s="64"/>
      <c r="M1430" s="219"/>
      <c r="N1430" s="45"/>
      <c r="O1430" s="45"/>
      <c r="P1430" s="45"/>
      <c r="Q1430" s="45"/>
      <c r="R1430" s="45"/>
      <c r="S1430" s="45"/>
      <c r="T1430" s="81"/>
      <c r="AT1430" s="26" t="s">
        <v>194</v>
      </c>
      <c r="AU1430" s="26" t="s">
        <v>89</v>
      </c>
    </row>
    <row r="1431" spans="2:65" s="12" customFormat="1" ht="13.5">
      <c r="B1431" s="220"/>
      <c r="C1431" s="221"/>
      <c r="D1431" s="217" t="s">
        <v>196</v>
      </c>
      <c r="E1431" s="222" t="s">
        <v>35</v>
      </c>
      <c r="F1431" s="223" t="s">
        <v>755</v>
      </c>
      <c r="G1431" s="221"/>
      <c r="H1431" s="224" t="s">
        <v>35</v>
      </c>
      <c r="I1431" s="225"/>
      <c r="J1431" s="221"/>
      <c r="K1431" s="221"/>
      <c r="L1431" s="226"/>
      <c r="M1431" s="227"/>
      <c r="N1431" s="228"/>
      <c r="O1431" s="228"/>
      <c r="P1431" s="228"/>
      <c r="Q1431" s="228"/>
      <c r="R1431" s="228"/>
      <c r="S1431" s="228"/>
      <c r="T1431" s="229"/>
      <c r="AT1431" s="230" t="s">
        <v>196</v>
      </c>
      <c r="AU1431" s="230" t="s">
        <v>89</v>
      </c>
      <c r="AV1431" s="12" t="s">
        <v>24</v>
      </c>
      <c r="AW1431" s="12" t="s">
        <v>42</v>
      </c>
      <c r="AX1431" s="12" t="s">
        <v>79</v>
      </c>
      <c r="AY1431" s="230" t="s">
        <v>185</v>
      </c>
    </row>
    <row r="1432" spans="2:65" s="13" customFormat="1" ht="13.5">
      <c r="B1432" s="231"/>
      <c r="C1432" s="232"/>
      <c r="D1432" s="233" t="s">
        <v>196</v>
      </c>
      <c r="E1432" s="234" t="s">
        <v>35</v>
      </c>
      <c r="F1432" s="235" t="s">
        <v>89</v>
      </c>
      <c r="G1432" s="232"/>
      <c r="H1432" s="236">
        <v>2</v>
      </c>
      <c r="I1432" s="237"/>
      <c r="J1432" s="232"/>
      <c r="K1432" s="232"/>
      <c r="L1432" s="238"/>
      <c r="M1432" s="239"/>
      <c r="N1432" s="240"/>
      <c r="O1432" s="240"/>
      <c r="P1432" s="240"/>
      <c r="Q1432" s="240"/>
      <c r="R1432" s="240"/>
      <c r="S1432" s="240"/>
      <c r="T1432" s="241"/>
      <c r="AT1432" s="242" t="s">
        <v>196</v>
      </c>
      <c r="AU1432" s="242" t="s">
        <v>89</v>
      </c>
      <c r="AV1432" s="13" t="s">
        <v>89</v>
      </c>
      <c r="AW1432" s="13" t="s">
        <v>42</v>
      </c>
      <c r="AX1432" s="13" t="s">
        <v>24</v>
      </c>
      <c r="AY1432" s="242" t="s">
        <v>185</v>
      </c>
    </row>
    <row r="1433" spans="2:65" s="1" customFormat="1" ht="22.5" customHeight="1">
      <c r="B1433" s="44"/>
      <c r="C1433" s="257" t="s">
        <v>1590</v>
      </c>
      <c r="D1433" s="257" t="s">
        <v>246</v>
      </c>
      <c r="E1433" s="258" t="s">
        <v>1591</v>
      </c>
      <c r="F1433" s="259" t="s">
        <v>1592</v>
      </c>
      <c r="G1433" s="260" t="s">
        <v>302</v>
      </c>
      <c r="H1433" s="261">
        <v>2</v>
      </c>
      <c r="I1433" s="262"/>
      <c r="J1433" s="263">
        <f>ROUND(I1433*H1433,2)</f>
        <v>0</v>
      </c>
      <c r="K1433" s="259" t="s">
        <v>191</v>
      </c>
      <c r="L1433" s="264"/>
      <c r="M1433" s="265" t="s">
        <v>35</v>
      </c>
      <c r="N1433" s="266" t="s">
        <v>50</v>
      </c>
      <c r="O1433" s="45"/>
      <c r="P1433" s="214">
        <f>O1433*H1433</f>
        <v>0</v>
      </c>
      <c r="Q1433" s="214">
        <v>4.7000000000000002E-3</v>
      </c>
      <c r="R1433" s="214">
        <f>Q1433*H1433</f>
        <v>9.4000000000000004E-3</v>
      </c>
      <c r="S1433" s="214">
        <v>0</v>
      </c>
      <c r="T1433" s="215">
        <f>S1433*H1433</f>
        <v>0</v>
      </c>
      <c r="AR1433" s="26" t="s">
        <v>449</v>
      </c>
      <c r="AT1433" s="26" t="s">
        <v>246</v>
      </c>
      <c r="AU1433" s="26" t="s">
        <v>89</v>
      </c>
      <c r="AY1433" s="26" t="s">
        <v>185</v>
      </c>
      <c r="BE1433" s="216">
        <f>IF(N1433="základní",J1433,0)</f>
        <v>0</v>
      </c>
      <c r="BF1433" s="216">
        <f>IF(N1433="snížená",J1433,0)</f>
        <v>0</v>
      </c>
      <c r="BG1433" s="216">
        <f>IF(N1433="zákl. přenesená",J1433,0)</f>
        <v>0</v>
      </c>
      <c r="BH1433" s="216">
        <f>IF(N1433="sníž. přenesená",J1433,0)</f>
        <v>0</v>
      </c>
      <c r="BI1433" s="216">
        <f>IF(N1433="nulová",J1433,0)</f>
        <v>0</v>
      </c>
      <c r="BJ1433" s="26" t="s">
        <v>24</v>
      </c>
      <c r="BK1433" s="216">
        <f>ROUND(I1433*H1433,2)</f>
        <v>0</v>
      </c>
      <c r="BL1433" s="26" t="s">
        <v>307</v>
      </c>
      <c r="BM1433" s="26" t="s">
        <v>1593</v>
      </c>
    </row>
    <row r="1434" spans="2:65" s="1" customFormat="1" ht="31.5" customHeight="1">
      <c r="B1434" s="44"/>
      <c r="C1434" s="205" t="s">
        <v>1594</v>
      </c>
      <c r="D1434" s="205" t="s">
        <v>187</v>
      </c>
      <c r="E1434" s="206" t="s">
        <v>1595</v>
      </c>
      <c r="F1434" s="207" t="s">
        <v>1596</v>
      </c>
      <c r="G1434" s="208" t="s">
        <v>302</v>
      </c>
      <c r="H1434" s="209">
        <v>29</v>
      </c>
      <c r="I1434" s="210"/>
      <c r="J1434" s="211">
        <f>ROUND(I1434*H1434,2)</f>
        <v>0</v>
      </c>
      <c r="K1434" s="207" t="s">
        <v>191</v>
      </c>
      <c r="L1434" s="64"/>
      <c r="M1434" s="212" t="s">
        <v>35</v>
      </c>
      <c r="N1434" s="213" t="s">
        <v>50</v>
      </c>
      <c r="O1434" s="45"/>
      <c r="P1434" s="214">
        <f>O1434*H1434</f>
        <v>0</v>
      </c>
      <c r="Q1434" s="214">
        <v>0</v>
      </c>
      <c r="R1434" s="214">
        <f>Q1434*H1434</f>
        <v>0</v>
      </c>
      <c r="S1434" s="214">
        <v>0</v>
      </c>
      <c r="T1434" s="215">
        <f>S1434*H1434</f>
        <v>0</v>
      </c>
      <c r="AR1434" s="26" t="s">
        <v>307</v>
      </c>
      <c r="AT1434" s="26" t="s">
        <v>187</v>
      </c>
      <c r="AU1434" s="26" t="s">
        <v>89</v>
      </c>
      <c r="AY1434" s="26" t="s">
        <v>185</v>
      </c>
      <c r="BE1434" s="216">
        <f>IF(N1434="základní",J1434,0)</f>
        <v>0</v>
      </c>
      <c r="BF1434" s="216">
        <f>IF(N1434="snížená",J1434,0)</f>
        <v>0</v>
      </c>
      <c r="BG1434" s="216">
        <f>IF(N1434="zákl. přenesená",J1434,0)</f>
        <v>0</v>
      </c>
      <c r="BH1434" s="216">
        <f>IF(N1434="sníž. přenesená",J1434,0)</f>
        <v>0</v>
      </c>
      <c r="BI1434" s="216">
        <f>IF(N1434="nulová",J1434,0)</f>
        <v>0</v>
      </c>
      <c r="BJ1434" s="26" t="s">
        <v>24</v>
      </c>
      <c r="BK1434" s="216">
        <f>ROUND(I1434*H1434,2)</f>
        <v>0</v>
      </c>
      <c r="BL1434" s="26" t="s">
        <v>307</v>
      </c>
      <c r="BM1434" s="26" t="s">
        <v>1597</v>
      </c>
    </row>
    <row r="1435" spans="2:65" s="1" customFormat="1" ht="40.5">
      <c r="B1435" s="44"/>
      <c r="C1435" s="66"/>
      <c r="D1435" s="217" t="s">
        <v>194</v>
      </c>
      <c r="E1435" s="66"/>
      <c r="F1435" s="218" t="s">
        <v>1598</v>
      </c>
      <c r="G1435" s="66"/>
      <c r="H1435" s="66"/>
      <c r="I1435" s="175"/>
      <c r="J1435" s="66"/>
      <c r="K1435" s="66"/>
      <c r="L1435" s="64"/>
      <c r="M1435" s="219"/>
      <c r="N1435" s="45"/>
      <c r="O1435" s="45"/>
      <c r="P1435" s="45"/>
      <c r="Q1435" s="45"/>
      <c r="R1435" s="45"/>
      <c r="S1435" s="45"/>
      <c r="T1435" s="81"/>
      <c r="AT1435" s="26" t="s">
        <v>194</v>
      </c>
      <c r="AU1435" s="26" t="s">
        <v>89</v>
      </c>
    </row>
    <row r="1436" spans="2:65" s="13" customFormat="1" ht="13.5">
      <c r="B1436" s="231"/>
      <c r="C1436" s="232"/>
      <c r="D1436" s="233" t="s">
        <v>196</v>
      </c>
      <c r="E1436" s="234" t="s">
        <v>35</v>
      </c>
      <c r="F1436" s="235" t="s">
        <v>1599</v>
      </c>
      <c r="G1436" s="232"/>
      <c r="H1436" s="236">
        <v>29</v>
      </c>
      <c r="I1436" s="237"/>
      <c r="J1436" s="232"/>
      <c r="K1436" s="232"/>
      <c r="L1436" s="238"/>
      <c r="M1436" s="239"/>
      <c r="N1436" s="240"/>
      <c r="O1436" s="240"/>
      <c r="P1436" s="240"/>
      <c r="Q1436" s="240"/>
      <c r="R1436" s="240"/>
      <c r="S1436" s="240"/>
      <c r="T1436" s="241"/>
      <c r="AT1436" s="242" t="s">
        <v>196</v>
      </c>
      <c r="AU1436" s="242" t="s">
        <v>89</v>
      </c>
      <c r="AV1436" s="13" t="s">
        <v>89</v>
      </c>
      <c r="AW1436" s="13" t="s">
        <v>42</v>
      </c>
      <c r="AX1436" s="13" t="s">
        <v>24</v>
      </c>
      <c r="AY1436" s="242" t="s">
        <v>185</v>
      </c>
    </row>
    <row r="1437" spans="2:65" s="1" customFormat="1" ht="22.5" customHeight="1">
      <c r="B1437" s="44"/>
      <c r="C1437" s="257" t="s">
        <v>1600</v>
      </c>
      <c r="D1437" s="257" t="s">
        <v>246</v>
      </c>
      <c r="E1437" s="258" t="s">
        <v>1601</v>
      </c>
      <c r="F1437" s="259" t="s">
        <v>1602</v>
      </c>
      <c r="G1437" s="260" t="s">
        <v>190</v>
      </c>
      <c r="H1437" s="261">
        <v>53.1</v>
      </c>
      <c r="I1437" s="262"/>
      <c r="J1437" s="263">
        <f>ROUND(I1437*H1437,2)</f>
        <v>0</v>
      </c>
      <c r="K1437" s="259" t="s">
        <v>191</v>
      </c>
      <c r="L1437" s="264"/>
      <c r="M1437" s="265" t="s">
        <v>35</v>
      </c>
      <c r="N1437" s="266" t="s">
        <v>50</v>
      </c>
      <c r="O1437" s="45"/>
      <c r="P1437" s="214">
        <f>O1437*H1437</f>
        <v>0</v>
      </c>
      <c r="Q1437" s="214">
        <v>5.0000000000000001E-3</v>
      </c>
      <c r="R1437" s="214">
        <f>Q1437*H1437</f>
        <v>0.26550000000000001</v>
      </c>
      <c r="S1437" s="214">
        <v>0</v>
      </c>
      <c r="T1437" s="215">
        <f>S1437*H1437</f>
        <v>0</v>
      </c>
      <c r="AR1437" s="26" t="s">
        <v>449</v>
      </c>
      <c r="AT1437" s="26" t="s">
        <v>246</v>
      </c>
      <c r="AU1437" s="26" t="s">
        <v>89</v>
      </c>
      <c r="AY1437" s="26" t="s">
        <v>185</v>
      </c>
      <c r="BE1437" s="216">
        <f>IF(N1437="základní",J1437,0)</f>
        <v>0</v>
      </c>
      <c r="BF1437" s="216">
        <f>IF(N1437="snížená",J1437,0)</f>
        <v>0</v>
      </c>
      <c r="BG1437" s="216">
        <f>IF(N1437="zákl. přenesená",J1437,0)</f>
        <v>0</v>
      </c>
      <c r="BH1437" s="216">
        <f>IF(N1437="sníž. přenesená",J1437,0)</f>
        <v>0</v>
      </c>
      <c r="BI1437" s="216">
        <f>IF(N1437="nulová",J1437,0)</f>
        <v>0</v>
      </c>
      <c r="BJ1437" s="26" t="s">
        <v>24</v>
      </c>
      <c r="BK1437" s="216">
        <f>ROUND(I1437*H1437,2)</f>
        <v>0</v>
      </c>
      <c r="BL1437" s="26" t="s">
        <v>307</v>
      </c>
      <c r="BM1437" s="26" t="s">
        <v>1603</v>
      </c>
    </row>
    <row r="1438" spans="2:65" s="13" customFormat="1" ht="13.5">
      <c r="B1438" s="231"/>
      <c r="C1438" s="232"/>
      <c r="D1438" s="233" t="s">
        <v>196</v>
      </c>
      <c r="E1438" s="234" t="s">
        <v>35</v>
      </c>
      <c r="F1438" s="235" t="s">
        <v>702</v>
      </c>
      <c r="G1438" s="232"/>
      <c r="H1438" s="236">
        <v>53.1</v>
      </c>
      <c r="I1438" s="237"/>
      <c r="J1438" s="232"/>
      <c r="K1438" s="232"/>
      <c r="L1438" s="238"/>
      <c r="M1438" s="239"/>
      <c r="N1438" s="240"/>
      <c r="O1438" s="240"/>
      <c r="P1438" s="240"/>
      <c r="Q1438" s="240"/>
      <c r="R1438" s="240"/>
      <c r="S1438" s="240"/>
      <c r="T1438" s="241"/>
      <c r="AT1438" s="242" t="s">
        <v>196</v>
      </c>
      <c r="AU1438" s="242" t="s">
        <v>89</v>
      </c>
      <c r="AV1438" s="13" t="s">
        <v>89</v>
      </c>
      <c r="AW1438" s="13" t="s">
        <v>42</v>
      </c>
      <c r="AX1438" s="13" t="s">
        <v>24</v>
      </c>
      <c r="AY1438" s="242" t="s">
        <v>185</v>
      </c>
    </row>
    <row r="1439" spans="2:65" s="1" customFormat="1" ht="31.5" customHeight="1">
      <c r="B1439" s="44"/>
      <c r="C1439" s="205" t="s">
        <v>1604</v>
      </c>
      <c r="D1439" s="205" t="s">
        <v>187</v>
      </c>
      <c r="E1439" s="206" t="s">
        <v>1605</v>
      </c>
      <c r="F1439" s="207" t="s">
        <v>1606</v>
      </c>
      <c r="G1439" s="208" t="s">
        <v>231</v>
      </c>
      <c r="H1439" s="209">
        <v>4.1420000000000003</v>
      </c>
      <c r="I1439" s="210"/>
      <c r="J1439" s="211">
        <f>ROUND(I1439*H1439,2)</f>
        <v>0</v>
      </c>
      <c r="K1439" s="207" t="s">
        <v>191</v>
      </c>
      <c r="L1439" s="64"/>
      <c r="M1439" s="212" t="s">
        <v>35</v>
      </c>
      <c r="N1439" s="213" t="s">
        <v>50</v>
      </c>
      <c r="O1439" s="45"/>
      <c r="P1439" s="214">
        <f>O1439*H1439</f>
        <v>0</v>
      </c>
      <c r="Q1439" s="214">
        <v>0</v>
      </c>
      <c r="R1439" s="214">
        <f>Q1439*H1439</f>
        <v>0</v>
      </c>
      <c r="S1439" s="214">
        <v>0</v>
      </c>
      <c r="T1439" s="215">
        <f>S1439*H1439</f>
        <v>0</v>
      </c>
      <c r="AR1439" s="26" t="s">
        <v>307</v>
      </c>
      <c r="AT1439" s="26" t="s">
        <v>187</v>
      </c>
      <c r="AU1439" s="26" t="s">
        <v>89</v>
      </c>
      <c r="AY1439" s="26" t="s">
        <v>185</v>
      </c>
      <c r="BE1439" s="216">
        <f>IF(N1439="základní",J1439,0)</f>
        <v>0</v>
      </c>
      <c r="BF1439" s="216">
        <f>IF(N1439="snížená",J1439,0)</f>
        <v>0</v>
      </c>
      <c r="BG1439" s="216">
        <f>IF(N1439="zákl. přenesená",J1439,0)</f>
        <v>0</v>
      </c>
      <c r="BH1439" s="216">
        <f>IF(N1439="sníž. přenesená",J1439,0)</f>
        <v>0</v>
      </c>
      <c r="BI1439" s="216">
        <f>IF(N1439="nulová",J1439,0)</f>
        <v>0</v>
      </c>
      <c r="BJ1439" s="26" t="s">
        <v>24</v>
      </c>
      <c r="BK1439" s="216">
        <f>ROUND(I1439*H1439,2)</f>
        <v>0</v>
      </c>
      <c r="BL1439" s="26" t="s">
        <v>307</v>
      </c>
      <c r="BM1439" s="26" t="s">
        <v>1607</v>
      </c>
    </row>
    <row r="1440" spans="2:65" s="1" customFormat="1" ht="121.5">
      <c r="B1440" s="44"/>
      <c r="C1440" s="66"/>
      <c r="D1440" s="233" t="s">
        <v>194</v>
      </c>
      <c r="E1440" s="66"/>
      <c r="F1440" s="281" t="s">
        <v>1608</v>
      </c>
      <c r="G1440" s="66"/>
      <c r="H1440" s="66"/>
      <c r="I1440" s="175"/>
      <c r="J1440" s="66"/>
      <c r="K1440" s="66"/>
      <c r="L1440" s="64"/>
      <c r="M1440" s="219"/>
      <c r="N1440" s="45"/>
      <c r="O1440" s="45"/>
      <c r="P1440" s="45"/>
      <c r="Q1440" s="45"/>
      <c r="R1440" s="45"/>
      <c r="S1440" s="45"/>
      <c r="T1440" s="81"/>
      <c r="AT1440" s="26" t="s">
        <v>194</v>
      </c>
      <c r="AU1440" s="26" t="s">
        <v>89</v>
      </c>
    </row>
    <row r="1441" spans="2:65" s="1" customFormat="1" ht="44.25" customHeight="1">
      <c r="B1441" s="44"/>
      <c r="C1441" s="205" t="s">
        <v>1609</v>
      </c>
      <c r="D1441" s="205" t="s">
        <v>187</v>
      </c>
      <c r="E1441" s="206" t="s">
        <v>1610</v>
      </c>
      <c r="F1441" s="207" t="s">
        <v>1611</v>
      </c>
      <c r="G1441" s="208" t="s">
        <v>231</v>
      </c>
      <c r="H1441" s="209">
        <v>4.1420000000000003</v>
      </c>
      <c r="I1441" s="210"/>
      <c r="J1441" s="211">
        <f>ROUND(I1441*H1441,2)</f>
        <v>0</v>
      </c>
      <c r="K1441" s="207" t="s">
        <v>191</v>
      </c>
      <c r="L1441" s="64"/>
      <c r="M1441" s="212" t="s">
        <v>35</v>
      </c>
      <c r="N1441" s="213" t="s">
        <v>50</v>
      </c>
      <c r="O1441" s="45"/>
      <c r="P1441" s="214">
        <f>O1441*H1441</f>
        <v>0</v>
      </c>
      <c r="Q1441" s="214">
        <v>0</v>
      </c>
      <c r="R1441" s="214">
        <f>Q1441*H1441</f>
        <v>0</v>
      </c>
      <c r="S1441" s="214">
        <v>0</v>
      </c>
      <c r="T1441" s="215">
        <f>S1441*H1441</f>
        <v>0</v>
      </c>
      <c r="AR1441" s="26" t="s">
        <v>307</v>
      </c>
      <c r="AT1441" s="26" t="s">
        <v>187</v>
      </c>
      <c r="AU1441" s="26" t="s">
        <v>89</v>
      </c>
      <c r="AY1441" s="26" t="s">
        <v>185</v>
      </c>
      <c r="BE1441" s="216">
        <f>IF(N1441="základní",J1441,0)</f>
        <v>0</v>
      </c>
      <c r="BF1441" s="216">
        <f>IF(N1441="snížená",J1441,0)</f>
        <v>0</v>
      </c>
      <c r="BG1441" s="216">
        <f>IF(N1441="zákl. přenesená",J1441,0)</f>
        <v>0</v>
      </c>
      <c r="BH1441" s="216">
        <f>IF(N1441="sníž. přenesená",J1441,0)</f>
        <v>0</v>
      </c>
      <c r="BI1441" s="216">
        <f>IF(N1441="nulová",J1441,0)</f>
        <v>0</v>
      </c>
      <c r="BJ1441" s="26" t="s">
        <v>24</v>
      </c>
      <c r="BK1441" s="216">
        <f>ROUND(I1441*H1441,2)</f>
        <v>0</v>
      </c>
      <c r="BL1441" s="26" t="s">
        <v>307</v>
      </c>
      <c r="BM1441" s="26" t="s">
        <v>1612</v>
      </c>
    </row>
    <row r="1442" spans="2:65" s="1" customFormat="1" ht="121.5">
      <c r="B1442" s="44"/>
      <c r="C1442" s="66"/>
      <c r="D1442" s="217" t="s">
        <v>194</v>
      </c>
      <c r="E1442" s="66"/>
      <c r="F1442" s="218" t="s">
        <v>1608</v>
      </c>
      <c r="G1442" s="66"/>
      <c r="H1442" s="66"/>
      <c r="I1442" s="175"/>
      <c r="J1442" s="66"/>
      <c r="K1442" s="66"/>
      <c r="L1442" s="64"/>
      <c r="M1442" s="219"/>
      <c r="N1442" s="45"/>
      <c r="O1442" s="45"/>
      <c r="P1442" s="45"/>
      <c r="Q1442" s="45"/>
      <c r="R1442" s="45"/>
      <c r="S1442" s="45"/>
      <c r="T1442" s="81"/>
      <c r="AT1442" s="26" t="s">
        <v>194</v>
      </c>
      <c r="AU1442" s="26" t="s">
        <v>89</v>
      </c>
    </row>
    <row r="1443" spans="2:65" s="11" customFormat="1" ht="29.85" customHeight="1">
      <c r="B1443" s="188"/>
      <c r="C1443" s="189"/>
      <c r="D1443" s="202" t="s">
        <v>78</v>
      </c>
      <c r="E1443" s="203" t="s">
        <v>1613</v>
      </c>
      <c r="F1443" s="203" t="s">
        <v>1614</v>
      </c>
      <c r="G1443" s="189"/>
      <c r="H1443" s="189"/>
      <c r="I1443" s="192"/>
      <c r="J1443" s="204">
        <f>BK1443</f>
        <v>0</v>
      </c>
      <c r="K1443" s="189"/>
      <c r="L1443" s="194"/>
      <c r="M1443" s="195"/>
      <c r="N1443" s="196"/>
      <c r="O1443" s="196"/>
      <c r="P1443" s="197">
        <f>SUM(P1444:P1494)</f>
        <v>0</v>
      </c>
      <c r="Q1443" s="196"/>
      <c r="R1443" s="197">
        <f>SUM(R1444:R1494)</f>
        <v>1.3668550479999999</v>
      </c>
      <c r="S1443" s="196"/>
      <c r="T1443" s="198">
        <f>SUM(T1444:T1494)</f>
        <v>1.9510977999999999</v>
      </c>
      <c r="AR1443" s="199" t="s">
        <v>89</v>
      </c>
      <c r="AT1443" s="200" t="s">
        <v>78</v>
      </c>
      <c r="AU1443" s="200" t="s">
        <v>24</v>
      </c>
      <c r="AY1443" s="199" t="s">
        <v>185</v>
      </c>
      <c r="BK1443" s="201">
        <f>SUM(BK1444:BK1494)</f>
        <v>0</v>
      </c>
    </row>
    <row r="1444" spans="2:65" s="1" customFormat="1" ht="22.5" customHeight="1">
      <c r="B1444" s="44"/>
      <c r="C1444" s="205" t="s">
        <v>1615</v>
      </c>
      <c r="D1444" s="205" t="s">
        <v>187</v>
      </c>
      <c r="E1444" s="206" t="s">
        <v>1616</v>
      </c>
      <c r="F1444" s="207" t="s">
        <v>1617</v>
      </c>
      <c r="G1444" s="208" t="s">
        <v>239</v>
      </c>
      <c r="H1444" s="209">
        <v>39.43</v>
      </c>
      <c r="I1444" s="210"/>
      <c r="J1444" s="211">
        <f>ROUND(I1444*H1444,2)</f>
        <v>0</v>
      </c>
      <c r="K1444" s="207" t="s">
        <v>191</v>
      </c>
      <c r="L1444" s="64"/>
      <c r="M1444" s="212" t="s">
        <v>35</v>
      </c>
      <c r="N1444" s="213" t="s">
        <v>50</v>
      </c>
      <c r="O1444" s="45"/>
      <c r="P1444" s="214">
        <f>O1444*H1444</f>
        <v>0</v>
      </c>
      <c r="Q1444" s="214">
        <v>0</v>
      </c>
      <c r="R1444" s="214">
        <f>Q1444*H1444</f>
        <v>0</v>
      </c>
      <c r="S1444" s="214">
        <v>3.3000000000000002E-2</v>
      </c>
      <c r="T1444" s="215">
        <f>S1444*H1444</f>
        <v>1.3011900000000001</v>
      </c>
      <c r="AR1444" s="26" t="s">
        <v>307</v>
      </c>
      <c r="AT1444" s="26" t="s">
        <v>187</v>
      </c>
      <c r="AU1444" s="26" t="s">
        <v>89</v>
      </c>
      <c r="AY1444" s="26" t="s">
        <v>185</v>
      </c>
      <c r="BE1444" s="216">
        <f>IF(N1444="základní",J1444,0)</f>
        <v>0</v>
      </c>
      <c r="BF1444" s="216">
        <f>IF(N1444="snížená",J1444,0)</f>
        <v>0</v>
      </c>
      <c r="BG1444" s="216">
        <f>IF(N1444="zákl. přenesená",J1444,0)</f>
        <v>0</v>
      </c>
      <c r="BH1444" s="216">
        <f>IF(N1444="sníž. přenesená",J1444,0)</f>
        <v>0</v>
      </c>
      <c r="BI1444" s="216">
        <f>IF(N1444="nulová",J1444,0)</f>
        <v>0</v>
      </c>
      <c r="BJ1444" s="26" t="s">
        <v>24</v>
      </c>
      <c r="BK1444" s="216">
        <f>ROUND(I1444*H1444,2)</f>
        <v>0</v>
      </c>
      <c r="BL1444" s="26" t="s">
        <v>307</v>
      </c>
      <c r="BM1444" s="26" t="s">
        <v>1618</v>
      </c>
    </row>
    <row r="1445" spans="2:65" s="12" customFormat="1" ht="13.5">
      <c r="B1445" s="220"/>
      <c r="C1445" s="221"/>
      <c r="D1445" s="217" t="s">
        <v>196</v>
      </c>
      <c r="E1445" s="222" t="s">
        <v>35</v>
      </c>
      <c r="F1445" s="223" t="s">
        <v>1619</v>
      </c>
      <c r="G1445" s="221"/>
      <c r="H1445" s="224" t="s">
        <v>35</v>
      </c>
      <c r="I1445" s="225"/>
      <c r="J1445" s="221"/>
      <c r="K1445" s="221"/>
      <c r="L1445" s="226"/>
      <c r="M1445" s="227"/>
      <c r="N1445" s="228"/>
      <c r="O1445" s="228"/>
      <c r="P1445" s="228"/>
      <c r="Q1445" s="228"/>
      <c r="R1445" s="228"/>
      <c r="S1445" s="228"/>
      <c r="T1445" s="229"/>
      <c r="AT1445" s="230" t="s">
        <v>196</v>
      </c>
      <c r="AU1445" s="230" t="s">
        <v>89</v>
      </c>
      <c r="AV1445" s="12" t="s">
        <v>24</v>
      </c>
      <c r="AW1445" s="12" t="s">
        <v>42</v>
      </c>
      <c r="AX1445" s="12" t="s">
        <v>79</v>
      </c>
      <c r="AY1445" s="230" t="s">
        <v>185</v>
      </c>
    </row>
    <row r="1446" spans="2:65" s="13" customFormat="1" ht="13.5">
      <c r="B1446" s="231"/>
      <c r="C1446" s="232"/>
      <c r="D1446" s="217" t="s">
        <v>196</v>
      </c>
      <c r="E1446" s="243" t="s">
        <v>35</v>
      </c>
      <c r="F1446" s="244" t="s">
        <v>1620</v>
      </c>
      <c r="G1446" s="232"/>
      <c r="H1446" s="245">
        <v>10.8</v>
      </c>
      <c r="I1446" s="237"/>
      <c r="J1446" s="232"/>
      <c r="K1446" s="232"/>
      <c r="L1446" s="238"/>
      <c r="M1446" s="239"/>
      <c r="N1446" s="240"/>
      <c r="O1446" s="240"/>
      <c r="P1446" s="240"/>
      <c r="Q1446" s="240"/>
      <c r="R1446" s="240"/>
      <c r="S1446" s="240"/>
      <c r="T1446" s="241"/>
      <c r="AT1446" s="242" t="s">
        <v>196</v>
      </c>
      <c r="AU1446" s="242" t="s">
        <v>89</v>
      </c>
      <c r="AV1446" s="13" t="s">
        <v>89</v>
      </c>
      <c r="AW1446" s="13" t="s">
        <v>42</v>
      </c>
      <c r="AX1446" s="13" t="s">
        <v>79</v>
      </c>
      <c r="AY1446" s="242" t="s">
        <v>185</v>
      </c>
    </row>
    <row r="1447" spans="2:65" s="13" customFormat="1" ht="13.5">
      <c r="B1447" s="231"/>
      <c r="C1447" s="232"/>
      <c r="D1447" s="217" t="s">
        <v>196</v>
      </c>
      <c r="E1447" s="243" t="s">
        <v>35</v>
      </c>
      <c r="F1447" s="244" t="s">
        <v>1621</v>
      </c>
      <c r="G1447" s="232"/>
      <c r="H1447" s="245">
        <v>8.7149999999999999</v>
      </c>
      <c r="I1447" s="237"/>
      <c r="J1447" s="232"/>
      <c r="K1447" s="232"/>
      <c r="L1447" s="238"/>
      <c r="M1447" s="239"/>
      <c r="N1447" s="240"/>
      <c r="O1447" s="240"/>
      <c r="P1447" s="240"/>
      <c r="Q1447" s="240"/>
      <c r="R1447" s="240"/>
      <c r="S1447" s="240"/>
      <c r="T1447" s="241"/>
      <c r="AT1447" s="242" t="s">
        <v>196</v>
      </c>
      <c r="AU1447" s="242" t="s">
        <v>89</v>
      </c>
      <c r="AV1447" s="13" t="s">
        <v>89</v>
      </c>
      <c r="AW1447" s="13" t="s">
        <v>42</v>
      </c>
      <c r="AX1447" s="13" t="s">
        <v>79</v>
      </c>
      <c r="AY1447" s="242" t="s">
        <v>185</v>
      </c>
    </row>
    <row r="1448" spans="2:65" s="13" customFormat="1" ht="13.5">
      <c r="B1448" s="231"/>
      <c r="C1448" s="232"/>
      <c r="D1448" s="217" t="s">
        <v>196</v>
      </c>
      <c r="E1448" s="243" t="s">
        <v>35</v>
      </c>
      <c r="F1448" s="244" t="s">
        <v>1622</v>
      </c>
      <c r="G1448" s="232"/>
      <c r="H1448" s="245">
        <v>7.0149999999999997</v>
      </c>
      <c r="I1448" s="237"/>
      <c r="J1448" s="232"/>
      <c r="K1448" s="232"/>
      <c r="L1448" s="238"/>
      <c r="M1448" s="239"/>
      <c r="N1448" s="240"/>
      <c r="O1448" s="240"/>
      <c r="P1448" s="240"/>
      <c r="Q1448" s="240"/>
      <c r="R1448" s="240"/>
      <c r="S1448" s="240"/>
      <c r="T1448" s="241"/>
      <c r="AT1448" s="242" t="s">
        <v>196</v>
      </c>
      <c r="AU1448" s="242" t="s">
        <v>89</v>
      </c>
      <c r="AV1448" s="13" t="s">
        <v>89</v>
      </c>
      <c r="AW1448" s="13" t="s">
        <v>42</v>
      </c>
      <c r="AX1448" s="13" t="s">
        <v>79</v>
      </c>
      <c r="AY1448" s="242" t="s">
        <v>185</v>
      </c>
    </row>
    <row r="1449" spans="2:65" s="13" customFormat="1" ht="13.5">
      <c r="B1449" s="231"/>
      <c r="C1449" s="232"/>
      <c r="D1449" s="217" t="s">
        <v>196</v>
      </c>
      <c r="E1449" s="243" t="s">
        <v>35</v>
      </c>
      <c r="F1449" s="244" t="s">
        <v>1623</v>
      </c>
      <c r="G1449" s="232"/>
      <c r="H1449" s="245">
        <v>9.15</v>
      </c>
      <c r="I1449" s="237"/>
      <c r="J1449" s="232"/>
      <c r="K1449" s="232"/>
      <c r="L1449" s="238"/>
      <c r="M1449" s="239"/>
      <c r="N1449" s="240"/>
      <c r="O1449" s="240"/>
      <c r="P1449" s="240"/>
      <c r="Q1449" s="240"/>
      <c r="R1449" s="240"/>
      <c r="S1449" s="240"/>
      <c r="T1449" s="241"/>
      <c r="AT1449" s="242" t="s">
        <v>196</v>
      </c>
      <c r="AU1449" s="242" t="s">
        <v>89</v>
      </c>
      <c r="AV1449" s="13" t="s">
        <v>89</v>
      </c>
      <c r="AW1449" s="13" t="s">
        <v>42</v>
      </c>
      <c r="AX1449" s="13" t="s">
        <v>79</v>
      </c>
      <c r="AY1449" s="242" t="s">
        <v>185</v>
      </c>
    </row>
    <row r="1450" spans="2:65" s="12" customFormat="1" ht="13.5">
      <c r="B1450" s="220"/>
      <c r="C1450" s="221"/>
      <c r="D1450" s="217" t="s">
        <v>196</v>
      </c>
      <c r="E1450" s="222" t="s">
        <v>35</v>
      </c>
      <c r="F1450" s="223" t="s">
        <v>1624</v>
      </c>
      <c r="G1450" s="221"/>
      <c r="H1450" s="224" t="s">
        <v>35</v>
      </c>
      <c r="I1450" s="225"/>
      <c r="J1450" s="221"/>
      <c r="K1450" s="221"/>
      <c r="L1450" s="226"/>
      <c r="M1450" s="227"/>
      <c r="N1450" s="228"/>
      <c r="O1450" s="228"/>
      <c r="P1450" s="228"/>
      <c r="Q1450" s="228"/>
      <c r="R1450" s="228"/>
      <c r="S1450" s="228"/>
      <c r="T1450" s="229"/>
      <c r="AT1450" s="230" t="s">
        <v>196</v>
      </c>
      <c r="AU1450" s="230" t="s">
        <v>89</v>
      </c>
      <c r="AV1450" s="12" t="s">
        <v>24</v>
      </c>
      <c r="AW1450" s="12" t="s">
        <v>42</v>
      </c>
      <c r="AX1450" s="12" t="s">
        <v>79</v>
      </c>
      <c r="AY1450" s="230" t="s">
        <v>185</v>
      </c>
    </row>
    <row r="1451" spans="2:65" s="13" customFormat="1" ht="13.5">
      <c r="B1451" s="231"/>
      <c r="C1451" s="232"/>
      <c r="D1451" s="217" t="s">
        <v>196</v>
      </c>
      <c r="E1451" s="243" t="s">
        <v>35</v>
      </c>
      <c r="F1451" s="244" t="s">
        <v>1625</v>
      </c>
      <c r="G1451" s="232"/>
      <c r="H1451" s="245">
        <v>3.75</v>
      </c>
      <c r="I1451" s="237"/>
      <c r="J1451" s="232"/>
      <c r="K1451" s="232"/>
      <c r="L1451" s="238"/>
      <c r="M1451" s="239"/>
      <c r="N1451" s="240"/>
      <c r="O1451" s="240"/>
      <c r="P1451" s="240"/>
      <c r="Q1451" s="240"/>
      <c r="R1451" s="240"/>
      <c r="S1451" s="240"/>
      <c r="T1451" s="241"/>
      <c r="AT1451" s="242" t="s">
        <v>196</v>
      </c>
      <c r="AU1451" s="242" t="s">
        <v>89</v>
      </c>
      <c r="AV1451" s="13" t="s">
        <v>89</v>
      </c>
      <c r="AW1451" s="13" t="s">
        <v>42</v>
      </c>
      <c r="AX1451" s="13" t="s">
        <v>79</v>
      </c>
      <c r="AY1451" s="242" t="s">
        <v>185</v>
      </c>
    </row>
    <row r="1452" spans="2:65" s="14" customFormat="1" ht="13.5">
      <c r="B1452" s="246"/>
      <c r="C1452" s="247"/>
      <c r="D1452" s="233" t="s">
        <v>196</v>
      </c>
      <c r="E1452" s="248" t="s">
        <v>35</v>
      </c>
      <c r="F1452" s="249" t="s">
        <v>208</v>
      </c>
      <c r="G1452" s="247"/>
      <c r="H1452" s="250">
        <v>39.43</v>
      </c>
      <c r="I1452" s="251"/>
      <c r="J1452" s="247"/>
      <c r="K1452" s="247"/>
      <c r="L1452" s="252"/>
      <c r="M1452" s="253"/>
      <c r="N1452" s="254"/>
      <c r="O1452" s="254"/>
      <c r="P1452" s="254"/>
      <c r="Q1452" s="254"/>
      <c r="R1452" s="254"/>
      <c r="S1452" s="254"/>
      <c r="T1452" s="255"/>
      <c r="AT1452" s="256" t="s">
        <v>196</v>
      </c>
      <c r="AU1452" s="256" t="s">
        <v>89</v>
      </c>
      <c r="AV1452" s="14" t="s">
        <v>192</v>
      </c>
      <c r="AW1452" s="14" t="s">
        <v>42</v>
      </c>
      <c r="AX1452" s="14" t="s">
        <v>24</v>
      </c>
      <c r="AY1452" s="256" t="s">
        <v>185</v>
      </c>
    </row>
    <row r="1453" spans="2:65" s="1" customFormat="1" ht="22.5" customHeight="1">
      <c r="B1453" s="44"/>
      <c r="C1453" s="205" t="s">
        <v>1626</v>
      </c>
      <c r="D1453" s="205" t="s">
        <v>187</v>
      </c>
      <c r="E1453" s="206" t="s">
        <v>1627</v>
      </c>
      <c r="F1453" s="207" t="s">
        <v>1628</v>
      </c>
      <c r="G1453" s="208" t="s">
        <v>1629</v>
      </c>
      <c r="H1453" s="209">
        <v>1</v>
      </c>
      <c r="I1453" s="210"/>
      <c r="J1453" s="211">
        <f>ROUND(I1453*H1453,2)</f>
        <v>0</v>
      </c>
      <c r="K1453" s="207" t="s">
        <v>35</v>
      </c>
      <c r="L1453" s="64"/>
      <c r="M1453" s="212" t="s">
        <v>35</v>
      </c>
      <c r="N1453" s="213" t="s">
        <v>50</v>
      </c>
      <c r="O1453" s="45"/>
      <c r="P1453" s="214">
        <f>O1453*H1453</f>
        <v>0</v>
      </c>
      <c r="Q1453" s="214">
        <v>0</v>
      </c>
      <c r="R1453" s="214">
        <f>Q1453*H1453</f>
        <v>0</v>
      </c>
      <c r="S1453" s="214">
        <v>1.7999999999999999E-2</v>
      </c>
      <c r="T1453" s="215">
        <f>S1453*H1453</f>
        <v>1.7999999999999999E-2</v>
      </c>
      <c r="AR1453" s="26" t="s">
        <v>307</v>
      </c>
      <c r="AT1453" s="26" t="s">
        <v>187</v>
      </c>
      <c r="AU1453" s="26" t="s">
        <v>89</v>
      </c>
      <c r="AY1453" s="26" t="s">
        <v>185</v>
      </c>
      <c r="BE1453" s="216">
        <f>IF(N1453="základní",J1453,0)</f>
        <v>0</v>
      </c>
      <c r="BF1453" s="216">
        <f>IF(N1453="snížená",J1453,0)</f>
        <v>0</v>
      </c>
      <c r="BG1453" s="216">
        <f>IF(N1453="zákl. přenesená",J1453,0)</f>
        <v>0</v>
      </c>
      <c r="BH1453" s="216">
        <f>IF(N1453="sníž. přenesená",J1453,0)</f>
        <v>0</v>
      </c>
      <c r="BI1453" s="216">
        <f>IF(N1453="nulová",J1453,0)</f>
        <v>0</v>
      </c>
      <c r="BJ1453" s="26" t="s">
        <v>24</v>
      </c>
      <c r="BK1453" s="216">
        <f>ROUND(I1453*H1453,2)</f>
        <v>0</v>
      </c>
      <c r="BL1453" s="26" t="s">
        <v>307</v>
      </c>
      <c r="BM1453" s="26" t="s">
        <v>1630</v>
      </c>
    </row>
    <row r="1454" spans="2:65" s="1" customFormat="1" ht="22.5" customHeight="1">
      <c r="B1454" s="44"/>
      <c r="C1454" s="205" t="s">
        <v>1631</v>
      </c>
      <c r="D1454" s="205" t="s">
        <v>187</v>
      </c>
      <c r="E1454" s="206" t="s">
        <v>1632</v>
      </c>
      <c r="F1454" s="207" t="s">
        <v>1633</v>
      </c>
      <c r="G1454" s="208" t="s">
        <v>239</v>
      </c>
      <c r="H1454" s="209">
        <v>7.5640000000000001</v>
      </c>
      <c r="I1454" s="210"/>
      <c r="J1454" s="211">
        <f>ROUND(I1454*H1454,2)</f>
        <v>0</v>
      </c>
      <c r="K1454" s="207" t="s">
        <v>35</v>
      </c>
      <c r="L1454" s="64"/>
      <c r="M1454" s="212" t="s">
        <v>35</v>
      </c>
      <c r="N1454" s="213" t="s">
        <v>50</v>
      </c>
      <c r="O1454" s="45"/>
      <c r="P1454" s="214">
        <f>O1454*H1454</f>
        <v>0</v>
      </c>
      <c r="Q1454" s="214">
        <v>0</v>
      </c>
      <c r="R1454" s="214">
        <f>Q1454*H1454</f>
        <v>0</v>
      </c>
      <c r="S1454" s="214">
        <v>1.0200000000000001E-2</v>
      </c>
      <c r="T1454" s="215">
        <f>S1454*H1454</f>
        <v>7.7152800000000007E-2</v>
      </c>
      <c r="AR1454" s="26" t="s">
        <v>192</v>
      </c>
      <c r="AT1454" s="26" t="s">
        <v>187</v>
      </c>
      <c r="AU1454" s="26" t="s">
        <v>89</v>
      </c>
      <c r="AY1454" s="26" t="s">
        <v>185</v>
      </c>
      <c r="BE1454" s="216">
        <f>IF(N1454="základní",J1454,0)</f>
        <v>0</v>
      </c>
      <c r="BF1454" s="216">
        <f>IF(N1454="snížená",J1454,0)</f>
        <v>0</v>
      </c>
      <c r="BG1454" s="216">
        <f>IF(N1454="zákl. přenesená",J1454,0)</f>
        <v>0</v>
      </c>
      <c r="BH1454" s="216">
        <f>IF(N1454="sníž. přenesená",J1454,0)</f>
        <v>0</v>
      </c>
      <c r="BI1454" s="216">
        <f>IF(N1454="nulová",J1454,0)</f>
        <v>0</v>
      </c>
      <c r="BJ1454" s="26" t="s">
        <v>24</v>
      </c>
      <c r="BK1454" s="216">
        <f>ROUND(I1454*H1454,2)</f>
        <v>0</v>
      </c>
      <c r="BL1454" s="26" t="s">
        <v>192</v>
      </c>
      <c r="BM1454" s="26" t="s">
        <v>1634</v>
      </c>
    </row>
    <row r="1455" spans="2:65" s="12" customFormat="1" ht="13.5">
      <c r="B1455" s="220"/>
      <c r="C1455" s="221"/>
      <c r="D1455" s="217" t="s">
        <v>196</v>
      </c>
      <c r="E1455" s="222" t="s">
        <v>35</v>
      </c>
      <c r="F1455" s="223" t="s">
        <v>314</v>
      </c>
      <c r="G1455" s="221"/>
      <c r="H1455" s="224" t="s">
        <v>35</v>
      </c>
      <c r="I1455" s="225"/>
      <c r="J1455" s="221"/>
      <c r="K1455" s="221"/>
      <c r="L1455" s="226"/>
      <c r="M1455" s="227"/>
      <c r="N1455" s="228"/>
      <c r="O1455" s="228"/>
      <c r="P1455" s="228"/>
      <c r="Q1455" s="228"/>
      <c r="R1455" s="228"/>
      <c r="S1455" s="228"/>
      <c r="T1455" s="229"/>
      <c r="AT1455" s="230" t="s">
        <v>196</v>
      </c>
      <c r="AU1455" s="230" t="s">
        <v>89</v>
      </c>
      <c r="AV1455" s="12" t="s">
        <v>24</v>
      </c>
      <c r="AW1455" s="12" t="s">
        <v>42</v>
      </c>
      <c r="AX1455" s="12" t="s">
        <v>79</v>
      </c>
      <c r="AY1455" s="230" t="s">
        <v>185</v>
      </c>
    </row>
    <row r="1456" spans="2:65" s="13" customFormat="1" ht="13.5">
      <c r="B1456" s="231"/>
      <c r="C1456" s="232"/>
      <c r="D1456" s="233" t="s">
        <v>196</v>
      </c>
      <c r="E1456" s="234" t="s">
        <v>35</v>
      </c>
      <c r="F1456" s="235" t="s">
        <v>1635</v>
      </c>
      <c r="G1456" s="232"/>
      <c r="H1456" s="236">
        <v>7.5640000000000001</v>
      </c>
      <c r="I1456" s="237"/>
      <c r="J1456" s="232"/>
      <c r="K1456" s="232"/>
      <c r="L1456" s="238"/>
      <c r="M1456" s="239"/>
      <c r="N1456" s="240"/>
      <c r="O1456" s="240"/>
      <c r="P1456" s="240"/>
      <c r="Q1456" s="240"/>
      <c r="R1456" s="240"/>
      <c r="S1456" s="240"/>
      <c r="T1456" s="241"/>
      <c r="AT1456" s="242" t="s">
        <v>196</v>
      </c>
      <c r="AU1456" s="242" t="s">
        <v>89</v>
      </c>
      <c r="AV1456" s="13" t="s">
        <v>89</v>
      </c>
      <c r="AW1456" s="13" t="s">
        <v>42</v>
      </c>
      <c r="AX1456" s="13" t="s">
        <v>24</v>
      </c>
      <c r="AY1456" s="242" t="s">
        <v>185</v>
      </c>
    </row>
    <row r="1457" spans="2:65" s="1" customFormat="1" ht="31.5" customHeight="1">
      <c r="B1457" s="44"/>
      <c r="C1457" s="205" t="s">
        <v>1636</v>
      </c>
      <c r="D1457" s="205" t="s">
        <v>187</v>
      </c>
      <c r="E1457" s="206" t="s">
        <v>1637</v>
      </c>
      <c r="F1457" s="207" t="s">
        <v>1638</v>
      </c>
      <c r="G1457" s="208" t="s">
        <v>190</v>
      </c>
      <c r="H1457" s="209">
        <v>57.57</v>
      </c>
      <c r="I1457" s="210"/>
      <c r="J1457" s="211">
        <f>ROUND(I1457*H1457,2)</f>
        <v>0</v>
      </c>
      <c r="K1457" s="207" t="s">
        <v>191</v>
      </c>
      <c r="L1457" s="64"/>
      <c r="M1457" s="212" t="s">
        <v>35</v>
      </c>
      <c r="N1457" s="213" t="s">
        <v>50</v>
      </c>
      <c r="O1457" s="45"/>
      <c r="P1457" s="214">
        <f>O1457*H1457</f>
        <v>0</v>
      </c>
      <c r="Q1457" s="214">
        <v>5.6400000000000002E-5</v>
      </c>
      <c r="R1457" s="214">
        <f>Q1457*H1457</f>
        <v>3.2469479999999999E-3</v>
      </c>
      <c r="S1457" s="214">
        <v>0</v>
      </c>
      <c r="T1457" s="215">
        <f>S1457*H1457</f>
        <v>0</v>
      </c>
      <c r="AR1457" s="26" t="s">
        <v>307</v>
      </c>
      <c r="AT1457" s="26" t="s">
        <v>187</v>
      </c>
      <c r="AU1457" s="26" t="s">
        <v>89</v>
      </c>
      <c r="AY1457" s="26" t="s">
        <v>185</v>
      </c>
      <c r="BE1457" s="216">
        <f>IF(N1457="základní",J1457,0)</f>
        <v>0</v>
      </c>
      <c r="BF1457" s="216">
        <f>IF(N1457="snížená",J1457,0)</f>
        <v>0</v>
      </c>
      <c r="BG1457" s="216">
        <f>IF(N1457="zákl. přenesená",J1457,0)</f>
        <v>0</v>
      </c>
      <c r="BH1457" s="216">
        <f>IF(N1457="sníž. přenesená",J1457,0)</f>
        <v>0</v>
      </c>
      <c r="BI1457" s="216">
        <f>IF(N1457="nulová",J1457,0)</f>
        <v>0</v>
      </c>
      <c r="BJ1457" s="26" t="s">
        <v>24</v>
      </c>
      <c r="BK1457" s="216">
        <f>ROUND(I1457*H1457,2)</f>
        <v>0</v>
      </c>
      <c r="BL1457" s="26" t="s">
        <v>307</v>
      </c>
      <c r="BM1457" s="26" t="s">
        <v>1639</v>
      </c>
    </row>
    <row r="1458" spans="2:65" s="1" customFormat="1" ht="121.5">
      <c r="B1458" s="44"/>
      <c r="C1458" s="66"/>
      <c r="D1458" s="217" t="s">
        <v>194</v>
      </c>
      <c r="E1458" s="66"/>
      <c r="F1458" s="218" t="s">
        <v>1640</v>
      </c>
      <c r="G1458" s="66"/>
      <c r="H1458" s="66"/>
      <c r="I1458" s="175"/>
      <c r="J1458" s="66"/>
      <c r="K1458" s="66"/>
      <c r="L1458" s="64"/>
      <c r="M1458" s="219"/>
      <c r="N1458" s="45"/>
      <c r="O1458" s="45"/>
      <c r="P1458" s="45"/>
      <c r="Q1458" s="45"/>
      <c r="R1458" s="45"/>
      <c r="S1458" s="45"/>
      <c r="T1458" s="81"/>
      <c r="AT1458" s="26" t="s">
        <v>194</v>
      </c>
      <c r="AU1458" s="26" t="s">
        <v>89</v>
      </c>
    </row>
    <row r="1459" spans="2:65" s="12" customFormat="1" ht="13.5">
      <c r="B1459" s="220"/>
      <c r="C1459" s="221"/>
      <c r="D1459" s="217" t="s">
        <v>196</v>
      </c>
      <c r="E1459" s="222" t="s">
        <v>35</v>
      </c>
      <c r="F1459" s="223" t="s">
        <v>1641</v>
      </c>
      <c r="G1459" s="221"/>
      <c r="H1459" s="224" t="s">
        <v>35</v>
      </c>
      <c r="I1459" s="225"/>
      <c r="J1459" s="221"/>
      <c r="K1459" s="221"/>
      <c r="L1459" s="226"/>
      <c r="M1459" s="227"/>
      <c r="N1459" s="228"/>
      <c r="O1459" s="228"/>
      <c r="P1459" s="228"/>
      <c r="Q1459" s="228"/>
      <c r="R1459" s="228"/>
      <c r="S1459" s="228"/>
      <c r="T1459" s="229"/>
      <c r="AT1459" s="230" t="s">
        <v>196</v>
      </c>
      <c r="AU1459" s="230" t="s">
        <v>89</v>
      </c>
      <c r="AV1459" s="12" t="s">
        <v>24</v>
      </c>
      <c r="AW1459" s="12" t="s">
        <v>42</v>
      </c>
      <c r="AX1459" s="12" t="s">
        <v>79</v>
      </c>
      <c r="AY1459" s="230" t="s">
        <v>185</v>
      </c>
    </row>
    <row r="1460" spans="2:65" s="13" customFormat="1" ht="13.5">
      <c r="B1460" s="231"/>
      <c r="C1460" s="232"/>
      <c r="D1460" s="217" t="s">
        <v>196</v>
      </c>
      <c r="E1460" s="243" t="s">
        <v>35</v>
      </c>
      <c r="F1460" s="244" t="s">
        <v>1642</v>
      </c>
      <c r="G1460" s="232"/>
      <c r="H1460" s="245">
        <v>25</v>
      </c>
      <c r="I1460" s="237"/>
      <c r="J1460" s="232"/>
      <c r="K1460" s="232"/>
      <c r="L1460" s="238"/>
      <c r="M1460" s="239"/>
      <c r="N1460" s="240"/>
      <c r="O1460" s="240"/>
      <c r="P1460" s="240"/>
      <c r="Q1460" s="240"/>
      <c r="R1460" s="240"/>
      <c r="S1460" s="240"/>
      <c r="T1460" s="241"/>
      <c r="AT1460" s="242" t="s">
        <v>196</v>
      </c>
      <c r="AU1460" s="242" t="s">
        <v>89</v>
      </c>
      <c r="AV1460" s="13" t="s">
        <v>89</v>
      </c>
      <c r="AW1460" s="13" t="s">
        <v>42</v>
      </c>
      <c r="AX1460" s="13" t="s">
        <v>79</v>
      </c>
      <c r="AY1460" s="242" t="s">
        <v>185</v>
      </c>
    </row>
    <row r="1461" spans="2:65" s="12" customFormat="1" ht="13.5">
      <c r="B1461" s="220"/>
      <c r="C1461" s="221"/>
      <c r="D1461" s="217" t="s">
        <v>196</v>
      </c>
      <c r="E1461" s="222" t="s">
        <v>35</v>
      </c>
      <c r="F1461" s="223" t="s">
        <v>1643</v>
      </c>
      <c r="G1461" s="221"/>
      <c r="H1461" s="224" t="s">
        <v>35</v>
      </c>
      <c r="I1461" s="225"/>
      <c r="J1461" s="221"/>
      <c r="K1461" s="221"/>
      <c r="L1461" s="226"/>
      <c r="M1461" s="227"/>
      <c r="N1461" s="228"/>
      <c r="O1461" s="228"/>
      <c r="P1461" s="228"/>
      <c r="Q1461" s="228"/>
      <c r="R1461" s="228"/>
      <c r="S1461" s="228"/>
      <c r="T1461" s="229"/>
      <c r="AT1461" s="230" t="s">
        <v>196</v>
      </c>
      <c r="AU1461" s="230" t="s">
        <v>89</v>
      </c>
      <c r="AV1461" s="12" t="s">
        <v>24</v>
      </c>
      <c r="AW1461" s="12" t="s">
        <v>42</v>
      </c>
      <c r="AX1461" s="12" t="s">
        <v>79</v>
      </c>
      <c r="AY1461" s="230" t="s">
        <v>185</v>
      </c>
    </row>
    <row r="1462" spans="2:65" s="13" customFormat="1" ht="13.5">
      <c r="B1462" s="231"/>
      <c r="C1462" s="232"/>
      <c r="D1462" s="217" t="s">
        <v>196</v>
      </c>
      <c r="E1462" s="243" t="s">
        <v>35</v>
      </c>
      <c r="F1462" s="244" t="s">
        <v>1644</v>
      </c>
      <c r="G1462" s="232"/>
      <c r="H1462" s="245">
        <v>32.57</v>
      </c>
      <c r="I1462" s="237"/>
      <c r="J1462" s="232"/>
      <c r="K1462" s="232"/>
      <c r="L1462" s="238"/>
      <c r="M1462" s="239"/>
      <c r="N1462" s="240"/>
      <c r="O1462" s="240"/>
      <c r="P1462" s="240"/>
      <c r="Q1462" s="240"/>
      <c r="R1462" s="240"/>
      <c r="S1462" s="240"/>
      <c r="T1462" s="241"/>
      <c r="AT1462" s="242" t="s">
        <v>196</v>
      </c>
      <c r="AU1462" s="242" t="s">
        <v>89</v>
      </c>
      <c r="AV1462" s="13" t="s">
        <v>89</v>
      </c>
      <c r="AW1462" s="13" t="s">
        <v>42</v>
      </c>
      <c r="AX1462" s="13" t="s">
        <v>79</v>
      </c>
      <c r="AY1462" s="242" t="s">
        <v>185</v>
      </c>
    </row>
    <row r="1463" spans="2:65" s="14" customFormat="1" ht="13.5">
      <c r="B1463" s="246"/>
      <c r="C1463" s="247"/>
      <c r="D1463" s="233" t="s">
        <v>196</v>
      </c>
      <c r="E1463" s="248" t="s">
        <v>35</v>
      </c>
      <c r="F1463" s="249" t="s">
        <v>208</v>
      </c>
      <c r="G1463" s="247"/>
      <c r="H1463" s="250">
        <v>57.57</v>
      </c>
      <c r="I1463" s="251"/>
      <c r="J1463" s="247"/>
      <c r="K1463" s="247"/>
      <c r="L1463" s="252"/>
      <c r="M1463" s="253"/>
      <c r="N1463" s="254"/>
      <c r="O1463" s="254"/>
      <c r="P1463" s="254"/>
      <c r="Q1463" s="254"/>
      <c r="R1463" s="254"/>
      <c r="S1463" s="254"/>
      <c r="T1463" s="255"/>
      <c r="AT1463" s="256" t="s">
        <v>196</v>
      </c>
      <c r="AU1463" s="256" t="s">
        <v>89</v>
      </c>
      <c r="AV1463" s="14" t="s">
        <v>192</v>
      </c>
      <c r="AW1463" s="14" t="s">
        <v>42</v>
      </c>
      <c r="AX1463" s="14" t="s">
        <v>24</v>
      </c>
      <c r="AY1463" s="256" t="s">
        <v>185</v>
      </c>
    </row>
    <row r="1464" spans="2:65" s="1" customFormat="1" ht="31.5" customHeight="1">
      <c r="B1464" s="44"/>
      <c r="C1464" s="257" t="s">
        <v>1645</v>
      </c>
      <c r="D1464" s="257" t="s">
        <v>246</v>
      </c>
      <c r="E1464" s="258" t="s">
        <v>1646</v>
      </c>
      <c r="F1464" s="259" t="s">
        <v>1647</v>
      </c>
      <c r="G1464" s="260" t="s">
        <v>190</v>
      </c>
      <c r="H1464" s="261">
        <v>25</v>
      </c>
      <c r="I1464" s="262"/>
      <c r="J1464" s="263">
        <f>ROUND(I1464*H1464,2)</f>
        <v>0</v>
      </c>
      <c r="K1464" s="259" t="s">
        <v>35</v>
      </c>
      <c r="L1464" s="264"/>
      <c r="M1464" s="265" t="s">
        <v>35</v>
      </c>
      <c r="N1464" s="266" t="s">
        <v>50</v>
      </c>
      <c r="O1464" s="45"/>
      <c r="P1464" s="214">
        <f>O1464*H1464</f>
        <v>0</v>
      </c>
      <c r="Q1464" s="214">
        <v>1.8929999999999999E-2</v>
      </c>
      <c r="R1464" s="214">
        <f>Q1464*H1464</f>
        <v>0.47324999999999995</v>
      </c>
      <c r="S1464" s="214">
        <v>0</v>
      </c>
      <c r="T1464" s="215">
        <f>S1464*H1464</f>
        <v>0</v>
      </c>
      <c r="AR1464" s="26" t="s">
        <v>449</v>
      </c>
      <c r="AT1464" s="26" t="s">
        <v>246</v>
      </c>
      <c r="AU1464" s="26" t="s">
        <v>89</v>
      </c>
      <c r="AY1464" s="26" t="s">
        <v>185</v>
      </c>
      <c r="BE1464" s="216">
        <f>IF(N1464="základní",J1464,0)</f>
        <v>0</v>
      </c>
      <c r="BF1464" s="216">
        <f>IF(N1464="snížená",J1464,0)</f>
        <v>0</v>
      </c>
      <c r="BG1464" s="216">
        <f>IF(N1464="zákl. přenesená",J1464,0)</f>
        <v>0</v>
      </c>
      <c r="BH1464" s="216">
        <f>IF(N1464="sníž. přenesená",J1464,0)</f>
        <v>0</v>
      </c>
      <c r="BI1464" s="216">
        <f>IF(N1464="nulová",J1464,0)</f>
        <v>0</v>
      </c>
      <c r="BJ1464" s="26" t="s">
        <v>24</v>
      </c>
      <c r="BK1464" s="216">
        <f>ROUND(I1464*H1464,2)</f>
        <v>0</v>
      </c>
      <c r="BL1464" s="26" t="s">
        <v>307</v>
      </c>
      <c r="BM1464" s="26" t="s">
        <v>1648</v>
      </c>
    </row>
    <row r="1465" spans="2:65" s="1" customFormat="1" ht="31.5" customHeight="1">
      <c r="B1465" s="44"/>
      <c r="C1465" s="257" t="s">
        <v>1649</v>
      </c>
      <c r="D1465" s="257" t="s">
        <v>246</v>
      </c>
      <c r="E1465" s="258" t="s">
        <v>1650</v>
      </c>
      <c r="F1465" s="259" t="s">
        <v>1647</v>
      </c>
      <c r="G1465" s="260" t="s">
        <v>190</v>
      </c>
      <c r="H1465" s="261">
        <v>32.57</v>
      </c>
      <c r="I1465" s="262"/>
      <c r="J1465" s="263">
        <f>ROUND(I1465*H1465,2)</f>
        <v>0</v>
      </c>
      <c r="K1465" s="259" t="s">
        <v>35</v>
      </c>
      <c r="L1465" s="264"/>
      <c r="M1465" s="265" t="s">
        <v>35</v>
      </c>
      <c r="N1465" s="266" t="s">
        <v>50</v>
      </c>
      <c r="O1465" s="45"/>
      <c r="P1465" s="214">
        <f>O1465*H1465</f>
        <v>0</v>
      </c>
      <c r="Q1465" s="214">
        <v>1.8929999999999999E-2</v>
      </c>
      <c r="R1465" s="214">
        <f>Q1465*H1465</f>
        <v>0.61655009999999999</v>
      </c>
      <c r="S1465" s="214">
        <v>0</v>
      </c>
      <c r="T1465" s="215">
        <f>S1465*H1465</f>
        <v>0</v>
      </c>
      <c r="AR1465" s="26" t="s">
        <v>449</v>
      </c>
      <c r="AT1465" s="26" t="s">
        <v>246</v>
      </c>
      <c r="AU1465" s="26" t="s">
        <v>89</v>
      </c>
      <c r="AY1465" s="26" t="s">
        <v>185</v>
      </c>
      <c r="BE1465" s="216">
        <f>IF(N1465="základní",J1465,0)</f>
        <v>0</v>
      </c>
      <c r="BF1465" s="216">
        <f>IF(N1465="snížená",J1465,0)</f>
        <v>0</v>
      </c>
      <c r="BG1465" s="216">
        <f>IF(N1465="zákl. přenesená",J1465,0)</f>
        <v>0</v>
      </c>
      <c r="BH1465" s="216">
        <f>IF(N1465="sníž. přenesená",J1465,0)</f>
        <v>0</v>
      </c>
      <c r="BI1465" s="216">
        <f>IF(N1465="nulová",J1465,0)</f>
        <v>0</v>
      </c>
      <c r="BJ1465" s="26" t="s">
        <v>24</v>
      </c>
      <c r="BK1465" s="216">
        <f>ROUND(I1465*H1465,2)</f>
        <v>0</v>
      </c>
      <c r="BL1465" s="26" t="s">
        <v>307</v>
      </c>
      <c r="BM1465" s="26" t="s">
        <v>1651</v>
      </c>
    </row>
    <row r="1466" spans="2:65" s="1" customFormat="1" ht="31.5" customHeight="1">
      <c r="B1466" s="44"/>
      <c r="C1466" s="257" t="s">
        <v>1652</v>
      </c>
      <c r="D1466" s="257" t="s">
        <v>246</v>
      </c>
      <c r="E1466" s="258" t="s">
        <v>1653</v>
      </c>
      <c r="F1466" s="259" t="s">
        <v>1654</v>
      </c>
      <c r="G1466" s="260" t="s">
        <v>201</v>
      </c>
      <c r="H1466" s="261">
        <v>0.19400000000000001</v>
      </c>
      <c r="I1466" s="262"/>
      <c r="J1466" s="263">
        <f>ROUND(I1466*H1466,2)</f>
        <v>0</v>
      </c>
      <c r="K1466" s="259" t="s">
        <v>191</v>
      </c>
      <c r="L1466" s="264"/>
      <c r="M1466" s="265" t="s">
        <v>35</v>
      </c>
      <c r="N1466" s="266" t="s">
        <v>50</v>
      </c>
      <c r="O1466" s="45"/>
      <c r="P1466" s="214">
        <f>O1466*H1466</f>
        <v>0</v>
      </c>
      <c r="Q1466" s="214">
        <v>3.2000000000000001E-2</v>
      </c>
      <c r="R1466" s="214">
        <f>Q1466*H1466</f>
        <v>6.208E-3</v>
      </c>
      <c r="S1466" s="214">
        <v>0</v>
      </c>
      <c r="T1466" s="215">
        <f>S1466*H1466</f>
        <v>0</v>
      </c>
      <c r="AR1466" s="26" t="s">
        <v>449</v>
      </c>
      <c r="AT1466" s="26" t="s">
        <v>246</v>
      </c>
      <c r="AU1466" s="26" t="s">
        <v>89</v>
      </c>
      <c r="AY1466" s="26" t="s">
        <v>185</v>
      </c>
      <c r="BE1466" s="216">
        <f>IF(N1466="základní",J1466,0)</f>
        <v>0</v>
      </c>
      <c r="BF1466" s="216">
        <f>IF(N1466="snížená",J1466,0)</f>
        <v>0</v>
      </c>
      <c r="BG1466" s="216">
        <f>IF(N1466="zákl. přenesená",J1466,0)</f>
        <v>0</v>
      </c>
      <c r="BH1466" s="216">
        <f>IF(N1466="sníž. přenesená",J1466,0)</f>
        <v>0</v>
      </c>
      <c r="BI1466" s="216">
        <f>IF(N1466="nulová",J1466,0)</f>
        <v>0</v>
      </c>
      <c r="BJ1466" s="26" t="s">
        <v>24</v>
      </c>
      <c r="BK1466" s="216">
        <f>ROUND(I1466*H1466,2)</f>
        <v>0</v>
      </c>
      <c r="BL1466" s="26" t="s">
        <v>307</v>
      </c>
      <c r="BM1466" s="26" t="s">
        <v>1655</v>
      </c>
    </row>
    <row r="1467" spans="2:65" s="1" customFormat="1" ht="27">
      <c r="B1467" s="44"/>
      <c r="C1467" s="66"/>
      <c r="D1467" s="217" t="s">
        <v>250</v>
      </c>
      <c r="E1467" s="66"/>
      <c r="F1467" s="218" t="s">
        <v>1656</v>
      </c>
      <c r="G1467" s="66"/>
      <c r="H1467" s="66"/>
      <c r="I1467" s="175"/>
      <c r="J1467" s="66"/>
      <c r="K1467" s="66"/>
      <c r="L1467" s="64"/>
      <c r="M1467" s="219"/>
      <c r="N1467" s="45"/>
      <c r="O1467" s="45"/>
      <c r="P1467" s="45"/>
      <c r="Q1467" s="45"/>
      <c r="R1467" s="45"/>
      <c r="S1467" s="45"/>
      <c r="T1467" s="81"/>
      <c r="AT1467" s="26" t="s">
        <v>250</v>
      </c>
      <c r="AU1467" s="26" t="s">
        <v>89</v>
      </c>
    </row>
    <row r="1468" spans="2:65" s="12" customFormat="1" ht="13.5">
      <c r="B1468" s="220"/>
      <c r="C1468" s="221"/>
      <c r="D1468" s="217" t="s">
        <v>196</v>
      </c>
      <c r="E1468" s="222" t="s">
        <v>35</v>
      </c>
      <c r="F1468" s="223" t="s">
        <v>1657</v>
      </c>
      <c r="G1468" s="221"/>
      <c r="H1468" s="224" t="s">
        <v>35</v>
      </c>
      <c r="I1468" s="225"/>
      <c r="J1468" s="221"/>
      <c r="K1468" s="221"/>
      <c r="L1468" s="226"/>
      <c r="M1468" s="227"/>
      <c r="N1468" s="228"/>
      <c r="O1468" s="228"/>
      <c r="P1468" s="228"/>
      <c r="Q1468" s="228"/>
      <c r="R1468" s="228"/>
      <c r="S1468" s="228"/>
      <c r="T1468" s="229"/>
      <c r="AT1468" s="230" t="s">
        <v>196</v>
      </c>
      <c r="AU1468" s="230" t="s">
        <v>89</v>
      </c>
      <c r="AV1468" s="12" t="s">
        <v>24</v>
      </c>
      <c r="AW1468" s="12" t="s">
        <v>42</v>
      </c>
      <c r="AX1468" s="12" t="s">
        <v>79</v>
      </c>
      <c r="AY1468" s="230" t="s">
        <v>185</v>
      </c>
    </row>
    <row r="1469" spans="2:65" s="13" customFormat="1" ht="13.5">
      <c r="B1469" s="231"/>
      <c r="C1469" s="232"/>
      <c r="D1469" s="233" t="s">
        <v>196</v>
      </c>
      <c r="E1469" s="234" t="s">
        <v>35</v>
      </c>
      <c r="F1469" s="235" t="s">
        <v>1658</v>
      </c>
      <c r="G1469" s="232"/>
      <c r="H1469" s="236">
        <v>0.19400000000000001</v>
      </c>
      <c r="I1469" s="237"/>
      <c r="J1469" s="232"/>
      <c r="K1469" s="232"/>
      <c r="L1469" s="238"/>
      <c r="M1469" s="239"/>
      <c r="N1469" s="240"/>
      <c r="O1469" s="240"/>
      <c r="P1469" s="240"/>
      <c r="Q1469" s="240"/>
      <c r="R1469" s="240"/>
      <c r="S1469" s="240"/>
      <c r="T1469" s="241"/>
      <c r="AT1469" s="242" t="s">
        <v>196</v>
      </c>
      <c r="AU1469" s="242" t="s">
        <v>89</v>
      </c>
      <c r="AV1469" s="13" t="s">
        <v>89</v>
      </c>
      <c r="AW1469" s="13" t="s">
        <v>42</v>
      </c>
      <c r="AX1469" s="13" t="s">
        <v>24</v>
      </c>
      <c r="AY1469" s="242" t="s">
        <v>185</v>
      </c>
    </row>
    <row r="1470" spans="2:65" s="1" customFormat="1" ht="22.5" customHeight="1">
      <c r="B1470" s="44"/>
      <c r="C1470" s="257" t="s">
        <v>1659</v>
      </c>
      <c r="D1470" s="257" t="s">
        <v>246</v>
      </c>
      <c r="E1470" s="258" t="s">
        <v>1660</v>
      </c>
      <c r="F1470" s="259" t="s">
        <v>1661</v>
      </c>
      <c r="G1470" s="260" t="s">
        <v>231</v>
      </c>
      <c r="H1470" s="261">
        <v>0.216</v>
      </c>
      <c r="I1470" s="262"/>
      <c r="J1470" s="263">
        <f>ROUND(I1470*H1470,2)</f>
        <v>0</v>
      </c>
      <c r="K1470" s="259" t="s">
        <v>191</v>
      </c>
      <c r="L1470" s="264"/>
      <c r="M1470" s="265" t="s">
        <v>35</v>
      </c>
      <c r="N1470" s="266" t="s">
        <v>50</v>
      </c>
      <c r="O1470" s="45"/>
      <c r="P1470" s="214">
        <f>O1470*H1470</f>
        <v>0</v>
      </c>
      <c r="Q1470" s="214">
        <v>1</v>
      </c>
      <c r="R1470" s="214">
        <f>Q1470*H1470</f>
        <v>0.216</v>
      </c>
      <c r="S1470" s="214">
        <v>0</v>
      </c>
      <c r="T1470" s="215">
        <f>S1470*H1470</f>
        <v>0</v>
      </c>
      <c r="AR1470" s="26" t="s">
        <v>449</v>
      </c>
      <c r="AT1470" s="26" t="s">
        <v>246</v>
      </c>
      <c r="AU1470" s="26" t="s">
        <v>89</v>
      </c>
      <c r="AY1470" s="26" t="s">
        <v>185</v>
      </c>
      <c r="BE1470" s="216">
        <f>IF(N1470="základní",J1470,0)</f>
        <v>0</v>
      </c>
      <c r="BF1470" s="216">
        <f>IF(N1470="snížená",J1470,0)</f>
        <v>0</v>
      </c>
      <c r="BG1470" s="216">
        <f>IF(N1470="zákl. přenesená",J1470,0)</f>
        <v>0</v>
      </c>
      <c r="BH1470" s="216">
        <f>IF(N1470="sníž. přenesená",J1470,0)</f>
        <v>0</v>
      </c>
      <c r="BI1470" s="216">
        <f>IF(N1470="nulová",J1470,0)</f>
        <v>0</v>
      </c>
      <c r="BJ1470" s="26" t="s">
        <v>24</v>
      </c>
      <c r="BK1470" s="216">
        <f>ROUND(I1470*H1470,2)</f>
        <v>0</v>
      </c>
      <c r="BL1470" s="26" t="s">
        <v>307</v>
      </c>
      <c r="BM1470" s="26" t="s">
        <v>1662</v>
      </c>
    </row>
    <row r="1471" spans="2:65" s="1" customFormat="1" ht="27">
      <c r="B1471" s="44"/>
      <c r="C1471" s="66"/>
      <c r="D1471" s="217" t="s">
        <v>250</v>
      </c>
      <c r="E1471" s="66"/>
      <c r="F1471" s="218" t="s">
        <v>1663</v>
      </c>
      <c r="G1471" s="66"/>
      <c r="H1471" s="66"/>
      <c r="I1471" s="175"/>
      <c r="J1471" s="66"/>
      <c r="K1471" s="66"/>
      <c r="L1471" s="64"/>
      <c r="M1471" s="219"/>
      <c r="N1471" s="45"/>
      <c r="O1471" s="45"/>
      <c r="P1471" s="45"/>
      <c r="Q1471" s="45"/>
      <c r="R1471" s="45"/>
      <c r="S1471" s="45"/>
      <c r="T1471" s="81"/>
      <c r="AT1471" s="26" t="s">
        <v>250</v>
      </c>
      <c r="AU1471" s="26" t="s">
        <v>89</v>
      </c>
    </row>
    <row r="1472" spans="2:65" s="12" customFormat="1" ht="13.5">
      <c r="B1472" s="220"/>
      <c r="C1472" s="221"/>
      <c r="D1472" s="217" t="s">
        <v>196</v>
      </c>
      <c r="E1472" s="222" t="s">
        <v>35</v>
      </c>
      <c r="F1472" s="223" t="s">
        <v>1664</v>
      </c>
      <c r="G1472" s="221"/>
      <c r="H1472" s="224" t="s">
        <v>35</v>
      </c>
      <c r="I1472" s="225"/>
      <c r="J1472" s="221"/>
      <c r="K1472" s="221"/>
      <c r="L1472" s="226"/>
      <c r="M1472" s="227"/>
      <c r="N1472" s="228"/>
      <c r="O1472" s="228"/>
      <c r="P1472" s="228"/>
      <c r="Q1472" s="228"/>
      <c r="R1472" s="228"/>
      <c r="S1472" s="228"/>
      <c r="T1472" s="229"/>
      <c r="AT1472" s="230" t="s">
        <v>196</v>
      </c>
      <c r="AU1472" s="230" t="s">
        <v>89</v>
      </c>
      <c r="AV1472" s="12" t="s">
        <v>24</v>
      </c>
      <c r="AW1472" s="12" t="s">
        <v>42</v>
      </c>
      <c r="AX1472" s="12" t="s">
        <v>79</v>
      </c>
      <c r="AY1472" s="230" t="s">
        <v>185</v>
      </c>
    </row>
    <row r="1473" spans="2:65" s="13" customFormat="1" ht="13.5">
      <c r="B1473" s="231"/>
      <c r="C1473" s="232"/>
      <c r="D1473" s="233" t="s">
        <v>196</v>
      </c>
      <c r="E1473" s="234" t="s">
        <v>35</v>
      </c>
      <c r="F1473" s="235" t="s">
        <v>1665</v>
      </c>
      <c r="G1473" s="232"/>
      <c r="H1473" s="236">
        <v>0.216</v>
      </c>
      <c r="I1473" s="237"/>
      <c r="J1473" s="232"/>
      <c r="K1473" s="232"/>
      <c r="L1473" s="238"/>
      <c r="M1473" s="239"/>
      <c r="N1473" s="240"/>
      <c r="O1473" s="240"/>
      <c r="P1473" s="240"/>
      <c r="Q1473" s="240"/>
      <c r="R1473" s="240"/>
      <c r="S1473" s="240"/>
      <c r="T1473" s="241"/>
      <c r="AT1473" s="242" t="s">
        <v>196</v>
      </c>
      <c r="AU1473" s="242" t="s">
        <v>89</v>
      </c>
      <c r="AV1473" s="13" t="s">
        <v>89</v>
      </c>
      <c r="AW1473" s="13" t="s">
        <v>42</v>
      </c>
      <c r="AX1473" s="13" t="s">
        <v>24</v>
      </c>
      <c r="AY1473" s="242" t="s">
        <v>185</v>
      </c>
    </row>
    <row r="1474" spans="2:65" s="1" customFormat="1" ht="31.5" customHeight="1">
      <c r="B1474" s="44"/>
      <c r="C1474" s="257" t="s">
        <v>1666</v>
      </c>
      <c r="D1474" s="257" t="s">
        <v>246</v>
      </c>
      <c r="E1474" s="258" t="s">
        <v>1667</v>
      </c>
      <c r="F1474" s="259" t="s">
        <v>1668</v>
      </c>
      <c r="G1474" s="260" t="s">
        <v>302</v>
      </c>
      <c r="H1474" s="261">
        <v>172</v>
      </c>
      <c r="I1474" s="262"/>
      <c r="J1474" s="263">
        <f>ROUND(I1474*H1474,2)</f>
        <v>0</v>
      </c>
      <c r="K1474" s="259" t="s">
        <v>35</v>
      </c>
      <c r="L1474" s="264"/>
      <c r="M1474" s="265" t="s">
        <v>35</v>
      </c>
      <c r="N1474" s="266" t="s">
        <v>50</v>
      </c>
      <c r="O1474" s="45"/>
      <c r="P1474" s="214">
        <f>O1474*H1474</f>
        <v>0</v>
      </c>
      <c r="Q1474" s="214">
        <v>2.9999999999999997E-4</v>
      </c>
      <c r="R1474" s="214">
        <f>Q1474*H1474</f>
        <v>5.1599999999999993E-2</v>
      </c>
      <c r="S1474" s="214">
        <v>0</v>
      </c>
      <c r="T1474" s="215">
        <f>S1474*H1474</f>
        <v>0</v>
      </c>
      <c r="AR1474" s="26" t="s">
        <v>449</v>
      </c>
      <c r="AT1474" s="26" t="s">
        <v>246</v>
      </c>
      <c r="AU1474" s="26" t="s">
        <v>89</v>
      </c>
      <c r="AY1474" s="26" t="s">
        <v>185</v>
      </c>
      <c r="BE1474" s="216">
        <f>IF(N1474="základní",J1474,0)</f>
        <v>0</v>
      </c>
      <c r="BF1474" s="216">
        <f>IF(N1474="snížená",J1474,0)</f>
        <v>0</v>
      </c>
      <c r="BG1474" s="216">
        <f>IF(N1474="zákl. přenesená",J1474,0)</f>
        <v>0</v>
      </c>
      <c r="BH1474" s="216">
        <f>IF(N1474="sníž. přenesená",J1474,0)</f>
        <v>0</v>
      </c>
      <c r="BI1474" s="216">
        <f>IF(N1474="nulová",J1474,0)</f>
        <v>0</v>
      </c>
      <c r="BJ1474" s="26" t="s">
        <v>24</v>
      </c>
      <c r="BK1474" s="216">
        <f>ROUND(I1474*H1474,2)</f>
        <v>0</v>
      </c>
      <c r="BL1474" s="26" t="s">
        <v>307</v>
      </c>
      <c r="BM1474" s="26" t="s">
        <v>1669</v>
      </c>
    </row>
    <row r="1475" spans="2:65" s="12" customFormat="1" ht="13.5">
      <c r="B1475" s="220"/>
      <c r="C1475" s="221"/>
      <c r="D1475" s="217" t="s">
        <v>196</v>
      </c>
      <c r="E1475" s="222" t="s">
        <v>35</v>
      </c>
      <c r="F1475" s="223" t="s">
        <v>1670</v>
      </c>
      <c r="G1475" s="221"/>
      <c r="H1475" s="224" t="s">
        <v>35</v>
      </c>
      <c r="I1475" s="225"/>
      <c r="J1475" s="221"/>
      <c r="K1475" s="221"/>
      <c r="L1475" s="226"/>
      <c r="M1475" s="227"/>
      <c r="N1475" s="228"/>
      <c r="O1475" s="228"/>
      <c r="P1475" s="228"/>
      <c r="Q1475" s="228"/>
      <c r="R1475" s="228"/>
      <c r="S1475" s="228"/>
      <c r="T1475" s="229"/>
      <c r="AT1475" s="230" t="s">
        <v>196</v>
      </c>
      <c r="AU1475" s="230" t="s">
        <v>89</v>
      </c>
      <c r="AV1475" s="12" t="s">
        <v>24</v>
      </c>
      <c r="AW1475" s="12" t="s">
        <v>42</v>
      </c>
      <c r="AX1475" s="12" t="s">
        <v>79</v>
      </c>
      <c r="AY1475" s="230" t="s">
        <v>185</v>
      </c>
    </row>
    <row r="1476" spans="2:65" s="13" customFormat="1" ht="13.5">
      <c r="B1476" s="231"/>
      <c r="C1476" s="232"/>
      <c r="D1476" s="233" t="s">
        <v>196</v>
      </c>
      <c r="E1476" s="234" t="s">
        <v>35</v>
      </c>
      <c r="F1476" s="235" t="s">
        <v>1671</v>
      </c>
      <c r="G1476" s="232"/>
      <c r="H1476" s="236">
        <v>172</v>
      </c>
      <c r="I1476" s="237"/>
      <c r="J1476" s="232"/>
      <c r="K1476" s="232"/>
      <c r="L1476" s="238"/>
      <c r="M1476" s="239"/>
      <c r="N1476" s="240"/>
      <c r="O1476" s="240"/>
      <c r="P1476" s="240"/>
      <c r="Q1476" s="240"/>
      <c r="R1476" s="240"/>
      <c r="S1476" s="240"/>
      <c r="T1476" s="241"/>
      <c r="AT1476" s="242" t="s">
        <v>196</v>
      </c>
      <c r="AU1476" s="242" t="s">
        <v>89</v>
      </c>
      <c r="AV1476" s="13" t="s">
        <v>89</v>
      </c>
      <c r="AW1476" s="13" t="s">
        <v>42</v>
      </c>
      <c r="AX1476" s="13" t="s">
        <v>24</v>
      </c>
      <c r="AY1476" s="242" t="s">
        <v>185</v>
      </c>
    </row>
    <row r="1477" spans="2:65" s="1" customFormat="1" ht="22.5" customHeight="1">
      <c r="B1477" s="44"/>
      <c r="C1477" s="205" t="s">
        <v>1672</v>
      </c>
      <c r="D1477" s="205" t="s">
        <v>187</v>
      </c>
      <c r="E1477" s="206" t="s">
        <v>1673</v>
      </c>
      <c r="F1477" s="207" t="s">
        <v>1674</v>
      </c>
      <c r="G1477" s="208" t="s">
        <v>190</v>
      </c>
      <c r="H1477" s="209">
        <v>9</v>
      </c>
      <c r="I1477" s="210"/>
      <c r="J1477" s="211">
        <f>ROUND(I1477*H1477,2)</f>
        <v>0</v>
      </c>
      <c r="K1477" s="207" t="s">
        <v>191</v>
      </c>
      <c r="L1477" s="64"/>
      <c r="M1477" s="212" t="s">
        <v>35</v>
      </c>
      <c r="N1477" s="213" t="s">
        <v>50</v>
      </c>
      <c r="O1477" s="45"/>
      <c r="P1477" s="214">
        <f>O1477*H1477</f>
        <v>0</v>
      </c>
      <c r="Q1477" s="214">
        <v>0</v>
      </c>
      <c r="R1477" s="214">
        <f>Q1477*H1477</f>
        <v>0</v>
      </c>
      <c r="S1477" s="214">
        <v>1.6E-2</v>
      </c>
      <c r="T1477" s="215">
        <f>S1477*H1477</f>
        <v>0.14400000000000002</v>
      </c>
      <c r="AR1477" s="26" t="s">
        <v>307</v>
      </c>
      <c r="AT1477" s="26" t="s">
        <v>187</v>
      </c>
      <c r="AU1477" s="26" t="s">
        <v>89</v>
      </c>
      <c r="AY1477" s="26" t="s">
        <v>185</v>
      </c>
      <c r="BE1477" s="216">
        <f>IF(N1477="základní",J1477,0)</f>
        <v>0</v>
      </c>
      <c r="BF1477" s="216">
        <f>IF(N1477="snížená",J1477,0)</f>
        <v>0</v>
      </c>
      <c r="BG1477" s="216">
        <f>IF(N1477="zákl. přenesená",J1477,0)</f>
        <v>0</v>
      </c>
      <c r="BH1477" s="216">
        <f>IF(N1477="sníž. přenesená",J1477,0)</f>
        <v>0</v>
      </c>
      <c r="BI1477" s="216">
        <f>IF(N1477="nulová",J1477,0)</f>
        <v>0</v>
      </c>
      <c r="BJ1477" s="26" t="s">
        <v>24</v>
      </c>
      <c r="BK1477" s="216">
        <f>ROUND(I1477*H1477,2)</f>
        <v>0</v>
      </c>
      <c r="BL1477" s="26" t="s">
        <v>307</v>
      </c>
      <c r="BM1477" s="26" t="s">
        <v>1675</v>
      </c>
    </row>
    <row r="1478" spans="2:65" s="12" customFormat="1" ht="13.5">
      <c r="B1478" s="220"/>
      <c r="C1478" s="221"/>
      <c r="D1478" s="217" t="s">
        <v>196</v>
      </c>
      <c r="E1478" s="222" t="s">
        <v>35</v>
      </c>
      <c r="F1478" s="223" t="s">
        <v>1676</v>
      </c>
      <c r="G1478" s="221"/>
      <c r="H1478" s="224" t="s">
        <v>35</v>
      </c>
      <c r="I1478" s="225"/>
      <c r="J1478" s="221"/>
      <c r="K1478" s="221"/>
      <c r="L1478" s="226"/>
      <c r="M1478" s="227"/>
      <c r="N1478" s="228"/>
      <c r="O1478" s="228"/>
      <c r="P1478" s="228"/>
      <c r="Q1478" s="228"/>
      <c r="R1478" s="228"/>
      <c r="S1478" s="228"/>
      <c r="T1478" s="229"/>
      <c r="AT1478" s="230" t="s">
        <v>196</v>
      </c>
      <c r="AU1478" s="230" t="s">
        <v>89</v>
      </c>
      <c r="AV1478" s="12" t="s">
        <v>24</v>
      </c>
      <c r="AW1478" s="12" t="s">
        <v>42</v>
      </c>
      <c r="AX1478" s="12" t="s">
        <v>79</v>
      </c>
      <c r="AY1478" s="230" t="s">
        <v>185</v>
      </c>
    </row>
    <row r="1479" spans="2:65" s="13" customFormat="1" ht="13.5">
      <c r="B1479" s="231"/>
      <c r="C1479" s="232"/>
      <c r="D1479" s="233" t="s">
        <v>196</v>
      </c>
      <c r="E1479" s="234" t="s">
        <v>35</v>
      </c>
      <c r="F1479" s="235" t="s">
        <v>1677</v>
      </c>
      <c r="G1479" s="232"/>
      <c r="H1479" s="236">
        <v>9</v>
      </c>
      <c r="I1479" s="237"/>
      <c r="J1479" s="232"/>
      <c r="K1479" s="232"/>
      <c r="L1479" s="238"/>
      <c r="M1479" s="239"/>
      <c r="N1479" s="240"/>
      <c r="O1479" s="240"/>
      <c r="P1479" s="240"/>
      <c r="Q1479" s="240"/>
      <c r="R1479" s="240"/>
      <c r="S1479" s="240"/>
      <c r="T1479" s="241"/>
      <c r="AT1479" s="242" t="s">
        <v>196</v>
      </c>
      <c r="AU1479" s="242" t="s">
        <v>89</v>
      </c>
      <c r="AV1479" s="13" t="s">
        <v>89</v>
      </c>
      <c r="AW1479" s="13" t="s">
        <v>42</v>
      </c>
      <c r="AX1479" s="13" t="s">
        <v>24</v>
      </c>
      <c r="AY1479" s="242" t="s">
        <v>185</v>
      </c>
    </row>
    <row r="1480" spans="2:65" s="1" customFormat="1" ht="31.5" customHeight="1">
      <c r="B1480" s="44"/>
      <c r="C1480" s="205" t="s">
        <v>1678</v>
      </c>
      <c r="D1480" s="205" t="s">
        <v>187</v>
      </c>
      <c r="E1480" s="206" t="s">
        <v>1679</v>
      </c>
      <c r="F1480" s="207" t="s">
        <v>1680</v>
      </c>
      <c r="G1480" s="208" t="s">
        <v>1681</v>
      </c>
      <c r="H1480" s="209">
        <v>243</v>
      </c>
      <c r="I1480" s="210"/>
      <c r="J1480" s="211">
        <f>ROUND(I1480*H1480,2)</f>
        <v>0</v>
      </c>
      <c r="K1480" s="207" t="s">
        <v>191</v>
      </c>
      <c r="L1480" s="64"/>
      <c r="M1480" s="212" t="s">
        <v>35</v>
      </c>
      <c r="N1480" s="213" t="s">
        <v>50</v>
      </c>
      <c r="O1480" s="45"/>
      <c r="P1480" s="214">
        <f>O1480*H1480</f>
        <v>0</v>
      </c>
      <c r="Q1480" s="214">
        <v>0</v>
      </c>
      <c r="R1480" s="214">
        <f>Q1480*H1480</f>
        <v>0</v>
      </c>
      <c r="S1480" s="214">
        <v>1E-3</v>
      </c>
      <c r="T1480" s="215">
        <f>S1480*H1480</f>
        <v>0.24299999999999999</v>
      </c>
      <c r="AR1480" s="26" t="s">
        <v>307</v>
      </c>
      <c r="AT1480" s="26" t="s">
        <v>187</v>
      </c>
      <c r="AU1480" s="26" t="s">
        <v>89</v>
      </c>
      <c r="AY1480" s="26" t="s">
        <v>185</v>
      </c>
      <c r="BE1480" s="216">
        <f>IF(N1480="základní",J1480,0)</f>
        <v>0</v>
      </c>
      <c r="BF1480" s="216">
        <f>IF(N1480="snížená",J1480,0)</f>
        <v>0</v>
      </c>
      <c r="BG1480" s="216">
        <f>IF(N1480="zákl. přenesená",J1480,0)</f>
        <v>0</v>
      </c>
      <c r="BH1480" s="216">
        <f>IF(N1480="sníž. přenesená",J1480,0)</f>
        <v>0</v>
      </c>
      <c r="BI1480" s="216">
        <f>IF(N1480="nulová",J1480,0)</f>
        <v>0</v>
      </c>
      <c r="BJ1480" s="26" t="s">
        <v>24</v>
      </c>
      <c r="BK1480" s="216">
        <f>ROUND(I1480*H1480,2)</f>
        <v>0</v>
      </c>
      <c r="BL1480" s="26" t="s">
        <v>307</v>
      </c>
      <c r="BM1480" s="26" t="s">
        <v>1682</v>
      </c>
    </row>
    <row r="1481" spans="2:65" s="1" customFormat="1" ht="54">
      <c r="B1481" s="44"/>
      <c r="C1481" s="66"/>
      <c r="D1481" s="217" t="s">
        <v>194</v>
      </c>
      <c r="E1481" s="66"/>
      <c r="F1481" s="218" t="s">
        <v>1683</v>
      </c>
      <c r="G1481" s="66"/>
      <c r="H1481" s="66"/>
      <c r="I1481" s="175"/>
      <c r="J1481" s="66"/>
      <c r="K1481" s="66"/>
      <c r="L1481" s="64"/>
      <c r="M1481" s="219"/>
      <c r="N1481" s="45"/>
      <c r="O1481" s="45"/>
      <c r="P1481" s="45"/>
      <c r="Q1481" s="45"/>
      <c r="R1481" s="45"/>
      <c r="S1481" s="45"/>
      <c r="T1481" s="81"/>
      <c r="AT1481" s="26" t="s">
        <v>194</v>
      </c>
      <c r="AU1481" s="26" t="s">
        <v>89</v>
      </c>
    </row>
    <row r="1482" spans="2:65" s="12" customFormat="1" ht="13.5">
      <c r="B1482" s="220"/>
      <c r="C1482" s="221"/>
      <c r="D1482" s="217" t="s">
        <v>196</v>
      </c>
      <c r="E1482" s="222" t="s">
        <v>35</v>
      </c>
      <c r="F1482" s="223" t="s">
        <v>1684</v>
      </c>
      <c r="G1482" s="221"/>
      <c r="H1482" s="224" t="s">
        <v>35</v>
      </c>
      <c r="I1482" s="225"/>
      <c r="J1482" s="221"/>
      <c r="K1482" s="221"/>
      <c r="L1482" s="226"/>
      <c r="M1482" s="227"/>
      <c r="N1482" s="228"/>
      <c r="O1482" s="228"/>
      <c r="P1482" s="228"/>
      <c r="Q1482" s="228"/>
      <c r="R1482" s="228"/>
      <c r="S1482" s="228"/>
      <c r="T1482" s="229"/>
      <c r="AT1482" s="230" t="s">
        <v>196</v>
      </c>
      <c r="AU1482" s="230" t="s">
        <v>89</v>
      </c>
      <c r="AV1482" s="12" t="s">
        <v>24</v>
      </c>
      <c r="AW1482" s="12" t="s">
        <v>42</v>
      </c>
      <c r="AX1482" s="12" t="s">
        <v>79</v>
      </c>
      <c r="AY1482" s="230" t="s">
        <v>185</v>
      </c>
    </row>
    <row r="1483" spans="2:65" s="13" customFormat="1" ht="13.5">
      <c r="B1483" s="231"/>
      <c r="C1483" s="232"/>
      <c r="D1483" s="233" t="s">
        <v>196</v>
      </c>
      <c r="E1483" s="234" t="s">
        <v>35</v>
      </c>
      <c r="F1483" s="235" t="s">
        <v>1685</v>
      </c>
      <c r="G1483" s="232"/>
      <c r="H1483" s="236">
        <v>243</v>
      </c>
      <c r="I1483" s="237"/>
      <c r="J1483" s="232"/>
      <c r="K1483" s="232"/>
      <c r="L1483" s="238"/>
      <c r="M1483" s="239"/>
      <c r="N1483" s="240"/>
      <c r="O1483" s="240"/>
      <c r="P1483" s="240"/>
      <c r="Q1483" s="240"/>
      <c r="R1483" s="240"/>
      <c r="S1483" s="240"/>
      <c r="T1483" s="241"/>
      <c r="AT1483" s="242" t="s">
        <v>196</v>
      </c>
      <c r="AU1483" s="242" t="s">
        <v>89</v>
      </c>
      <c r="AV1483" s="13" t="s">
        <v>89</v>
      </c>
      <c r="AW1483" s="13" t="s">
        <v>42</v>
      </c>
      <c r="AX1483" s="13" t="s">
        <v>24</v>
      </c>
      <c r="AY1483" s="242" t="s">
        <v>185</v>
      </c>
    </row>
    <row r="1484" spans="2:65" s="1" customFormat="1" ht="31.5" customHeight="1">
      <c r="B1484" s="44"/>
      <c r="C1484" s="205" t="s">
        <v>1686</v>
      </c>
      <c r="D1484" s="205" t="s">
        <v>187</v>
      </c>
      <c r="E1484" s="206" t="s">
        <v>1687</v>
      </c>
      <c r="F1484" s="207" t="s">
        <v>1688</v>
      </c>
      <c r="G1484" s="208" t="s">
        <v>1681</v>
      </c>
      <c r="H1484" s="209">
        <v>167.755</v>
      </c>
      <c r="I1484" s="210"/>
      <c r="J1484" s="211">
        <f>ROUND(I1484*H1484,2)</f>
        <v>0</v>
      </c>
      <c r="K1484" s="207" t="s">
        <v>191</v>
      </c>
      <c r="L1484" s="64"/>
      <c r="M1484" s="212" t="s">
        <v>35</v>
      </c>
      <c r="N1484" s="213" t="s">
        <v>50</v>
      </c>
      <c r="O1484" s="45"/>
      <c r="P1484" s="214">
        <f>O1484*H1484</f>
        <v>0</v>
      </c>
      <c r="Q1484" s="214">
        <v>0</v>
      </c>
      <c r="R1484" s="214">
        <f>Q1484*H1484</f>
        <v>0</v>
      </c>
      <c r="S1484" s="214">
        <v>1E-3</v>
      </c>
      <c r="T1484" s="215">
        <f>S1484*H1484</f>
        <v>0.16775499999999999</v>
      </c>
      <c r="AR1484" s="26" t="s">
        <v>307</v>
      </c>
      <c r="AT1484" s="26" t="s">
        <v>187</v>
      </c>
      <c r="AU1484" s="26" t="s">
        <v>89</v>
      </c>
      <c r="AY1484" s="26" t="s">
        <v>185</v>
      </c>
      <c r="BE1484" s="216">
        <f>IF(N1484="základní",J1484,0)</f>
        <v>0</v>
      </c>
      <c r="BF1484" s="216">
        <f>IF(N1484="snížená",J1484,0)</f>
        <v>0</v>
      </c>
      <c r="BG1484" s="216">
        <f>IF(N1484="zákl. přenesená",J1484,0)</f>
        <v>0</v>
      </c>
      <c r="BH1484" s="216">
        <f>IF(N1484="sníž. přenesená",J1484,0)</f>
        <v>0</v>
      </c>
      <c r="BI1484" s="216">
        <f>IF(N1484="nulová",J1484,0)</f>
        <v>0</v>
      </c>
      <c r="BJ1484" s="26" t="s">
        <v>24</v>
      </c>
      <c r="BK1484" s="216">
        <f>ROUND(I1484*H1484,2)</f>
        <v>0</v>
      </c>
      <c r="BL1484" s="26" t="s">
        <v>307</v>
      </c>
      <c r="BM1484" s="26" t="s">
        <v>1689</v>
      </c>
    </row>
    <row r="1485" spans="2:65" s="1" customFormat="1" ht="54">
      <c r="B1485" s="44"/>
      <c r="C1485" s="66"/>
      <c r="D1485" s="217" t="s">
        <v>194</v>
      </c>
      <c r="E1485" s="66"/>
      <c r="F1485" s="218" t="s">
        <v>1683</v>
      </c>
      <c r="G1485" s="66"/>
      <c r="H1485" s="66"/>
      <c r="I1485" s="175"/>
      <c r="J1485" s="66"/>
      <c r="K1485" s="66"/>
      <c r="L1485" s="64"/>
      <c r="M1485" s="219"/>
      <c r="N1485" s="45"/>
      <c r="O1485" s="45"/>
      <c r="P1485" s="45"/>
      <c r="Q1485" s="45"/>
      <c r="R1485" s="45"/>
      <c r="S1485" s="45"/>
      <c r="T1485" s="81"/>
      <c r="AT1485" s="26" t="s">
        <v>194</v>
      </c>
      <c r="AU1485" s="26" t="s">
        <v>89</v>
      </c>
    </row>
    <row r="1486" spans="2:65" s="12" customFormat="1" ht="13.5">
      <c r="B1486" s="220"/>
      <c r="C1486" s="221"/>
      <c r="D1486" s="217" t="s">
        <v>196</v>
      </c>
      <c r="E1486" s="222" t="s">
        <v>35</v>
      </c>
      <c r="F1486" s="223" t="s">
        <v>1690</v>
      </c>
      <c r="G1486" s="221"/>
      <c r="H1486" s="224" t="s">
        <v>35</v>
      </c>
      <c r="I1486" s="225"/>
      <c r="J1486" s="221"/>
      <c r="K1486" s="221"/>
      <c r="L1486" s="226"/>
      <c r="M1486" s="227"/>
      <c r="N1486" s="228"/>
      <c r="O1486" s="228"/>
      <c r="P1486" s="228"/>
      <c r="Q1486" s="228"/>
      <c r="R1486" s="228"/>
      <c r="S1486" s="228"/>
      <c r="T1486" s="229"/>
      <c r="AT1486" s="230" t="s">
        <v>196</v>
      </c>
      <c r="AU1486" s="230" t="s">
        <v>89</v>
      </c>
      <c r="AV1486" s="12" t="s">
        <v>24</v>
      </c>
      <c r="AW1486" s="12" t="s">
        <v>42</v>
      </c>
      <c r="AX1486" s="12" t="s">
        <v>79</v>
      </c>
      <c r="AY1486" s="230" t="s">
        <v>185</v>
      </c>
    </row>
    <row r="1487" spans="2:65" s="13" customFormat="1" ht="13.5">
      <c r="B1487" s="231"/>
      <c r="C1487" s="232"/>
      <c r="D1487" s="217" t="s">
        <v>196</v>
      </c>
      <c r="E1487" s="243" t="s">
        <v>35</v>
      </c>
      <c r="F1487" s="244" t="s">
        <v>1691</v>
      </c>
      <c r="G1487" s="232"/>
      <c r="H1487" s="245">
        <v>95.754999999999995</v>
      </c>
      <c r="I1487" s="237"/>
      <c r="J1487" s="232"/>
      <c r="K1487" s="232"/>
      <c r="L1487" s="238"/>
      <c r="M1487" s="239"/>
      <c r="N1487" s="240"/>
      <c r="O1487" s="240"/>
      <c r="P1487" s="240"/>
      <c r="Q1487" s="240"/>
      <c r="R1487" s="240"/>
      <c r="S1487" s="240"/>
      <c r="T1487" s="241"/>
      <c r="AT1487" s="242" t="s">
        <v>196</v>
      </c>
      <c r="AU1487" s="242" t="s">
        <v>89</v>
      </c>
      <c r="AV1487" s="13" t="s">
        <v>89</v>
      </c>
      <c r="AW1487" s="13" t="s">
        <v>42</v>
      </c>
      <c r="AX1487" s="13" t="s">
        <v>79</v>
      </c>
      <c r="AY1487" s="242" t="s">
        <v>185</v>
      </c>
    </row>
    <row r="1488" spans="2:65" s="12" customFormat="1" ht="13.5">
      <c r="B1488" s="220"/>
      <c r="C1488" s="221"/>
      <c r="D1488" s="217" t="s">
        <v>196</v>
      </c>
      <c r="E1488" s="222" t="s">
        <v>35</v>
      </c>
      <c r="F1488" s="223" t="s">
        <v>1692</v>
      </c>
      <c r="G1488" s="221"/>
      <c r="H1488" s="224" t="s">
        <v>35</v>
      </c>
      <c r="I1488" s="225"/>
      <c r="J1488" s="221"/>
      <c r="K1488" s="221"/>
      <c r="L1488" s="226"/>
      <c r="M1488" s="227"/>
      <c r="N1488" s="228"/>
      <c r="O1488" s="228"/>
      <c r="P1488" s="228"/>
      <c r="Q1488" s="228"/>
      <c r="R1488" s="228"/>
      <c r="S1488" s="228"/>
      <c r="T1488" s="229"/>
      <c r="AT1488" s="230" t="s">
        <v>196</v>
      </c>
      <c r="AU1488" s="230" t="s">
        <v>89</v>
      </c>
      <c r="AV1488" s="12" t="s">
        <v>24</v>
      </c>
      <c r="AW1488" s="12" t="s">
        <v>42</v>
      </c>
      <c r="AX1488" s="12" t="s">
        <v>79</v>
      </c>
      <c r="AY1488" s="230" t="s">
        <v>185</v>
      </c>
    </row>
    <row r="1489" spans="2:65" s="13" customFormat="1" ht="13.5">
      <c r="B1489" s="231"/>
      <c r="C1489" s="232"/>
      <c r="D1489" s="217" t="s">
        <v>196</v>
      </c>
      <c r="E1489" s="243" t="s">
        <v>35</v>
      </c>
      <c r="F1489" s="244" t="s">
        <v>787</v>
      </c>
      <c r="G1489" s="232"/>
      <c r="H1489" s="245">
        <v>72</v>
      </c>
      <c r="I1489" s="237"/>
      <c r="J1489" s="232"/>
      <c r="K1489" s="232"/>
      <c r="L1489" s="238"/>
      <c r="M1489" s="239"/>
      <c r="N1489" s="240"/>
      <c r="O1489" s="240"/>
      <c r="P1489" s="240"/>
      <c r="Q1489" s="240"/>
      <c r="R1489" s="240"/>
      <c r="S1489" s="240"/>
      <c r="T1489" s="241"/>
      <c r="AT1489" s="242" t="s">
        <v>196</v>
      </c>
      <c r="AU1489" s="242" t="s">
        <v>89</v>
      </c>
      <c r="AV1489" s="13" t="s">
        <v>89</v>
      </c>
      <c r="AW1489" s="13" t="s">
        <v>42</v>
      </c>
      <c r="AX1489" s="13" t="s">
        <v>79</v>
      </c>
      <c r="AY1489" s="242" t="s">
        <v>185</v>
      </c>
    </row>
    <row r="1490" spans="2:65" s="14" customFormat="1" ht="13.5">
      <c r="B1490" s="246"/>
      <c r="C1490" s="247"/>
      <c r="D1490" s="233" t="s">
        <v>196</v>
      </c>
      <c r="E1490" s="248" t="s">
        <v>35</v>
      </c>
      <c r="F1490" s="249" t="s">
        <v>208</v>
      </c>
      <c r="G1490" s="247"/>
      <c r="H1490" s="250">
        <v>167.755</v>
      </c>
      <c r="I1490" s="251"/>
      <c r="J1490" s="247"/>
      <c r="K1490" s="247"/>
      <c r="L1490" s="252"/>
      <c r="M1490" s="253"/>
      <c r="N1490" s="254"/>
      <c r="O1490" s="254"/>
      <c r="P1490" s="254"/>
      <c r="Q1490" s="254"/>
      <c r="R1490" s="254"/>
      <c r="S1490" s="254"/>
      <c r="T1490" s="255"/>
      <c r="AT1490" s="256" t="s">
        <v>196</v>
      </c>
      <c r="AU1490" s="256" t="s">
        <v>89</v>
      </c>
      <c r="AV1490" s="14" t="s">
        <v>192</v>
      </c>
      <c r="AW1490" s="14" t="s">
        <v>42</v>
      </c>
      <c r="AX1490" s="14" t="s">
        <v>24</v>
      </c>
      <c r="AY1490" s="256" t="s">
        <v>185</v>
      </c>
    </row>
    <row r="1491" spans="2:65" s="1" customFormat="1" ht="31.5" customHeight="1">
      <c r="B1491" s="44"/>
      <c r="C1491" s="205" t="s">
        <v>1693</v>
      </c>
      <c r="D1491" s="205" t="s">
        <v>187</v>
      </c>
      <c r="E1491" s="206" t="s">
        <v>1694</v>
      </c>
      <c r="F1491" s="207" t="s">
        <v>1695</v>
      </c>
      <c r="G1491" s="208" t="s">
        <v>231</v>
      </c>
      <c r="H1491" s="209">
        <v>1.367</v>
      </c>
      <c r="I1491" s="210"/>
      <c r="J1491" s="211">
        <f>ROUND(I1491*H1491,2)</f>
        <v>0</v>
      </c>
      <c r="K1491" s="207" t="s">
        <v>191</v>
      </c>
      <c r="L1491" s="64"/>
      <c r="M1491" s="212" t="s">
        <v>35</v>
      </c>
      <c r="N1491" s="213" t="s">
        <v>50</v>
      </c>
      <c r="O1491" s="45"/>
      <c r="P1491" s="214">
        <f>O1491*H1491</f>
        <v>0</v>
      </c>
      <c r="Q1491" s="214">
        <v>0</v>
      </c>
      <c r="R1491" s="214">
        <f>Q1491*H1491</f>
        <v>0</v>
      </c>
      <c r="S1491" s="214">
        <v>0</v>
      </c>
      <c r="T1491" s="215">
        <f>S1491*H1491</f>
        <v>0</v>
      </c>
      <c r="AR1491" s="26" t="s">
        <v>307</v>
      </c>
      <c r="AT1491" s="26" t="s">
        <v>187</v>
      </c>
      <c r="AU1491" s="26" t="s">
        <v>89</v>
      </c>
      <c r="AY1491" s="26" t="s">
        <v>185</v>
      </c>
      <c r="BE1491" s="216">
        <f>IF(N1491="základní",J1491,0)</f>
        <v>0</v>
      </c>
      <c r="BF1491" s="216">
        <f>IF(N1491="snížená",J1491,0)</f>
        <v>0</v>
      </c>
      <c r="BG1491" s="216">
        <f>IF(N1491="zákl. přenesená",J1491,0)</f>
        <v>0</v>
      </c>
      <c r="BH1491" s="216">
        <f>IF(N1491="sníž. přenesená",J1491,0)</f>
        <v>0</v>
      </c>
      <c r="BI1491" s="216">
        <f>IF(N1491="nulová",J1491,0)</f>
        <v>0</v>
      </c>
      <c r="BJ1491" s="26" t="s">
        <v>24</v>
      </c>
      <c r="BK1491" s="216">
        <f>ROUND(I1491*H1491,2)</f>
        <v>0</v>
      </c>
      <c r="BL1491" s="26" t="s">
        <v>307</v>
      </c>
      <c r="BM1491" s="26" t="s">
        <v>1696</v>
      </c>
    </row>
    <row r="1492" spans="2:65" s="1" customFormat="1" ht="121.5">
      <c r="B1492" s="44"/>
      <c r="C1492" s="66"/>
      <c r="D1492" s="233" t="s">
        <v>194</v>
      </c>
      <c r="E1492" s="66"/>
      <c r="F1492" s="281" t="s">
        <v>1697</v>
      </c>
      <c r="G1492" s="66"/>
      <c r="H1492" s="66"/>
      <c r="I1492" s="175"/>
      <c r="J1492" s="66"/>
      <c r="K1492" s="66"/>
      <c r="L1492" s="64"/>
      <c r="M1492" s="219"/>
      <c r="N1492" s="45"/>
      <c r="O1492" s="45"/>
      <c r="P1492" s="45"/>
      <c r="Q1492" s="45"/>
      <c r="R1492" s="45"/>
      <c r="S1492" s="45"/>
      <c r="T1492" s="81"/>
      <c r="AT1492" s="26" t="s">
        <v>194</v>
      </c>
      <c r="AU1492" s="26" t="s">
        <v>89</v>
      </c>
    </row>
    <row r="1493" spans="2:65" s="1" customFormat="1" ht="44.25" customHeight="1">
      <c r="B1493" s="44"/>
      <c r="C1493" s="205" t="s">
        <v>1698</v>
      </c>
      <c r="D1493" s="205" t="s">
        <v>187</v>
      </c>
      <c r="E1493" s="206" t="s">
        <v>1699</v>
      </c>
      <c r="F1493" s="207" t="s">
        <v>1700</v>
      </c>
      <c r="G1493" s="208" t="s">
        <v>231</v>
      </c>
      <c r="H1493" s="209">
        <v>1.367</v>
      </c>
      <c r="I1493" s="210"/>
      <c r="J1493" s="211">
        <f>ROUND(I1493*H1493,2)</f>
        <v>0</v>
      </c>
      <c r="K1493" s="207" t="s">
        <v>191</v>
      </c>
      <c r="L1493" s="64"/>
      <c r="M1493" s="212" t="s">
        <v>35</v>
      </c>
      <c r="N1493" s="213" t="s">
        <v>50</v>
      </c>
      <c r="O1493" s="45"/>
      <c r="P1493" s="214">
        <f>O1493*H1493</f>
        <v>0</v>
      </c>
      <c r="Q1493" s="214">
        <v>0</v>
      </c>
      <c r="R1493" s="214">
        <f>Q1493*H1493</f>
        <v>0</v>
      </c>
      <c r="S1493" s="214">
        <v>0</v>
      </c>
      <c r="T1493" s="215">
        <f>S1493*H1493</f>
        <v>0</v>
      </c>
      <c r="AR1493" s="26" t="s">
        <v>307</v>
      </c>
      <c r="AT1493" s="26" t="s">
        <v>187</v>
      </c>
      <c r="AU1493" s="26" t="s">
        <v>89</v>
      </c>
      <c r="AY1493" s="26" t="s">
        <v>185</v>
      </c>
      <c r="BE1493" s="216">
        <f>IF(N1493="základní",J1493,0)</f>
        <v>0</v>
      </c>
      <c r="BF1493" s="216">
        <f>IF(N1493="snížená",J1493,0)</f>
        <v>0</v>
      </c>
      <c r="BG1493" s="216">
        <f>IF(N1493="zákl. přenesená",J1493,0)</f>
        <v>0</v>
      </c>
      <c r="BH1493" s="216">
        <f>IF(N1493="sníž. přenesená",J1493,0)</f>
        <v>0</v>
      </c>
      <c r="BI1493" s="216">
        <f>IF(N1493="nulová",J1493,0)</f>
        <v>0</v>
      </c>
      <c r="BJ1493" s="26" t="s">
        <v>24</v>
      </c>
      <c r="BK1493" s="216">
        <f>ROUND(I1493*H1493,2)</f>
        <v>0</v>
      </c>
      <c r="BL1493" s="26" t="s">
        <v>307</v>
      </c>
      <c r="BM1493" s="26" t="s">
        <v>1701</v>
      </c>
    </row>
    <row r="1494" spans="2:65" s="1" customFormat="1" ht="121.5">
      <c r="B1494" s="44"/>
      <c r="C1494" s="66"/>
      <c r="D1494" s="217" t="s">
        <v>194</v>
      </c>
      <c r="E1494" s="66"/>
      <c r="F1494" s="218" t="s">
        <v>1697</v>
      </c>
      <c r="G1494" s="66"/>
      <c r="H1494" s="66"/>
      <c r="I1494" s="175"/>
      <c r="J1494" s="66"/>
      <c r="K1494" s="66"/>
      <c r="L1494" s="64"/>
      <c r="M1494" s="219"/>
      <c r="N1494" s="45"/>
      <c r="O1494" s="45"/>
      <c r="P1494" s="45"/>
      <c r="Q1494" s="45"/>
      <c r="R1494" s="45"/>
      <c r="S1494" s="45"/>
      <c r="T1494" s="81"/>
      <c r="AT1494" s="26" t="s">
        <v>194</v>
      </c>
      <c r="AU1494" s="26" t="s">
        <v>89</v>
      </c>
    </row>
    <row r="1495" spans="2:65" s="11" customFormat="1" ht="29.85" customHeight="1">
      <c r="B1495" s="188"/>
      <c r="C1495" s="189"/>
      <c r="D1495" s="202" t="s">
        <v>78</v>
      </c>
      <c r="E1495" s="203" t="s">
        <v>1702</v>
      </c>
      <c r="F1495" s="203" t="s">
        <v>1703</v>
      </c>
      <c r="G1495" s="189"/>
      <c r="H1495" s="189"/>
      <c r="I1495" s="192"/>
      <c r="J1495" s="204">
        <f>BK1495</f>
        <v>0</v>
      </c>
      <c r="K1495" s="189"/>
      <c r="L1495" s="194"/>
      <c r="M1495" s="195"/>
      <c r="N1495" s="196"/>
      <c r="O1495" s="196"/>
      <c r="P1495" s="197">
        <f>SUM(P1496:P1532)</f>
        <v>0</v>
      </c>
      <c r="Q1495" s="196"/>
      <c r="R1495" s="197">
        <f>SUM(R1496:R1532)</f>
        <v>4.7714482999999994</v>
      </c>
      <c r="S1495" s="196"/>
      <c r="T1495" s="198">
        <f>SUM(T1496:T1532)</f>
        <v>0</v>
      </c>
      <c r="AR1495" s="199" t="s">
        <v>89</v>
      </c>
      <c r="AT1495" s="200" t="s">
        <v>78</v>
      </c>
      <c r="AU1495" s="200" t="s">
        <v>24</v>
      </c>
      <c r="AY1495" s="199" t="s">
        <v>185</v>
      </c>
      <c r="BK1495" s="201">
        <f>SUM(BK1496:BK1532)</f>
        <v>0</v>
      </c>
    </row>
    <row r="1496" spans="2:65" s="1" customFormat="1" ht="31.5" customHeight="1">
      <c r="B1496" s="44"/>
      <c r="C1496" s="205" t="s">
        <v>1704</v>
      </c>
      <c r="D1496" s="205" t="s">
        <v>187</v>
      </c>
      <c r="E1496" s="206" t="s">
        <v>1705</v>
      </c>
      <c r="F1496" s="207" t="s">
        <v>1706</v>
      </c>
      <c r="G1496" s="208" t="s">
        <v>190</v>
      </c>
      <c r="H1496" s="209">
        <v>87.85</v>
      </c>
      <c r="I1496" s="210"/>
      <c r="J1496" s="211">
        <f>ROUND(I1496*H1496,2)</f>
        <v>0</v>
      </c>
      <c r="K1496" s="207" t="s">
        <v>191</v>
      </c>
      <c r="L1496" s="64"/>
      <c r="M1496" s="212" t="s">
        <v>35</v>
      </c>
      <c r="N1496" s="213" t="s">
        <v>50</v>
      </c>
      <c r="O1496" s="45"/>
      <c r="P1496" s="214">
        <f>O1496*H1496</f>
        <v>0</v>
      </c>
      <c r="Q1496" s="214">
        <v>2.7999999999999998E-4</v>
      </c>
      <c r="R1496" s="214">
        <f>Q1496*H1496</f>
        <v>2.4597999999999995E-2</v>
      </c>
      <c r="S1496" s="214">
        <v>0</v>
      </c>
      <c r="T1496" s="215">
        <f>S1496*H1496</f>
        <v>0</v>
      </c>
      <c r="AR1496" s="26" t="s">
        <v>307</v>
      </c>
      <c r="AT1496" s="26" t="s">
        <v>187</v>
      </c>
      <c r="AU1496" s="26" t="s">
        <v>89</v>
      </c>
      <c r="AY1496" s="26" t="s">
        <v>185</v>
      </c>
      <c r="BE1496" s="216">
        <f>IF(N1496="základní",J1496,0)</f>
        <v>0</v>
      </c>
      <c r="BF1496" s="216">
        <f>IF(N1496="snížená",J1496,0)</f>
        <v>0</v>
      </c>
      <c r="BG1496" s="216">
        <f>IF(N1496="zákl. přenesená",J1496,0)</f>
        <v>0</v>
      </c>
      <c r="BH1496" s="216">
        <f>IF(N1496="sníž. přenesená",J1496,0)</f>
        <v>0</v>
      </c>
      <c r="BI1496" s="216">
        <f>IF(N1496="nulová",J1496,0)</f>
        <v>0</v>
      </c>
      <c r="BJ1496" s="26" t="s">
        <v>24</v>
      </c>
      <c r="BK1496" s="216">
        <f>ROUND(I1496*H1496,2)</f>
        <v>0</v>
      </c>
      <c r="BL1496" s="26" t="s">
        <v>307</v>
      </c>
      <c r="BM1496" s="26" t="s">
        <v>1707</v>
      </c>
    </row>
    <row r="1497" spans="2:65" s="12" customFormat="1" ht="13.5">
      <c r="B1497" s="220"/>
      <c r="C1497" s="221"/>
      <c r="D1497" s="217" t="s">
        <v>196</v>
      </c>
      <c r="E1497" s="222" t="s">
        <v>35</v>
      </c>
      <c r="F1497" s="223" t="s">
        <v>362</v>
      </c>
      <c r="G1497" s="221"/>
      <c r="H1497" s="224" t="s">
        <v>35</v>
      </c>
      <c r="I1497" s="225"/>
      <c r="J1497" s="221"/>
      <c r="K1497" s="221"/>
      <c r="L1497" s="226"/>
      <c r="M1497" s="227"/>
      <c r="N1497" s="228"/>
      <c r="O1497" s="228"/>
      <c r="P1497" s="228"/>
      <c r="Q1497" s="228"/>
      <c r="R1497" s="228"/>
      <c r="S1497" s="228"/>
      <c r="T1497" s="229"/>
      <c r="AT1497" s="230" t="s">
        <v>196</v>
      </c>
      <c r="AU1497" s="230" t="s">
        <v>89</v>
      </c>
      <c r="AV1497" s="12" t="s">
        <v>24</v>
      </c>
      <c r="AW1497" s="12" t="s">
        <v>42</v>
      </c>
      <c r="AX1497" s="12" t="s">
        <v>79</v>
      </c>
      <c r="AY1497" s="230" t="s">
        <v>185</v>
      </c>
    </row>
    <row r="1498" spans="2:65" s="12" customFormat="1" ht="13.5">
      <c r="B1498" s="220"/>
      <c r="C1498" s="221"/>
      <c r="D1498" s="217" t="s">
        <v>196</v>
      </c>
      <c r="E1498" s="222" t="s">
        <v>35</v>
      </c>
      <c r="F1498" s="223" t="s">
        <v>1708</v>
      </c>
      <c r="G1498" s="221"/>
      <c r="H1498" s="224" t="s">
        <v>35</v>
      </c>
      <c r="I1498" s="225"/>
      <c r="J1498" s="221"/>
      <c r="K1498" s="221"/>
      <c r="L1498" s="226"/>
      <c r="M1498" s="227"/>
      <c r="N1498" s="228"/>
      <c r="O1498" s="228"/>
      <c r="P1498" s="228"/>
      <c r="Q1498" s="228"/>
      <c r="R1498" s="228"/>
      <c r="S1498" s="228"/>
      <c r="T1498" s="229"/>
      <c r="AT1498" s="230" t="s">
        <v>196</v>
      </c>
      <c r="AU1498" s="230" t="s">
        <v>89</v>
      </c>
      <c r="AV1498" s="12" t="s">
        <v>24</v>
      </c>
      <c r="AW1498" s="12" t="s">
        <v>42</v>
      </c>
      <c r="AX1498" s="12" t="s">
        <v>79</v>
      </c>
      <c r="AY1498" s="230" t="s">
        <v>185</v>
      </c>
    </row>
    <row r="1499" spans="2:65" s="13" customFormat="1" ht="13.5">
      <c r="B1499" s="231"/>
      <c r="C1499" s="232"/>
      <c r="D1499" s="217" t="s">
        <v>196</v>
      </c>
      <c r="E1499" s="243" t="s">
        <v>35</v>
      </c>
      <c r="F1499" s="244" t="s">
        <v>1709</v>
      </c>
      <c r="G1499" s="232"/>
      <c r="H1499" s="245">
        <v>6.45</v>
      </c>
      <c r="I1499" s="237"/>
      <c r="J1499" s="232"/>
      <c r="K1499" s="232"/>
      <c r="L1499" s="238"/>
      <c r="M1499" s="239"/>
      <c r="N1499" s="240"/>
      <c r="O1499" s="240"/>
      <c r="P1499" s="240"/>
      <c r="Q1499" s="240"/>
      <c r="R1499" s="240"/>
      <c r="S1499" s="240"/>
      <c r="T1499" s="241"/>
      <c r="AT1499" s="242" t="s">
        <v>196</v>
      </c>
      <c r="AU1499" s="242" t="s">
        <v>89</v>
      </c>
      <c r="AV1499" s="13" t="s">
        <v>89</v>
      </c>
      <c r="AW1499" s="13" t="s">
        <v>42</v>
      </c>
      <c r="AX1499" s="13" t="s">
        <v>79</v>
      </c>
      <c r="AY1499" s="242" t="s">
        <v>185</v>
      </c>
    </row>
    <row r="1500" spans="2:65" s="12" customFormat="1" ht="13.5">
      <c r="B1500" s="220"/>
      <c r="C1500" s="221"/>
      <c r="D1500" s="217" t="s">
        <v>196</v>
      </c>
      <c r="E1500" s="222" t="s">
        <v>35</v>
      </c>
      <c r="F1500" s="223" t="s">
        <v>1710</v>
      </c>
      <c r="G1500" s="221"/>
      <c r="H1500" s="224" t="s">
        <v>35</v>
      </c>
      <c r="I1500" s="225"/>
      <c r="J1500" s="221"/>
      <c r="K1500" s="221"/>
      <c r="L1500" s="226"/>
      <c r="M1500" s="227"/>
      <c r="N1500" s="228"/>
      <c r="O1500" s="228"/>
      <c r="P1500" s="228"/>
      <c r="Q1500" s="228"/>
      <c r="R1500" s="228"/>
      <c r="S1500" s="228"/>
      <c r="T1500" s="229"/>
      <c r="AT1500" s="230" t="s">
        <v>196</v>
      </c>
      <c r="AU1500" s="230" t="s">
        <v>89</v>
      </c>
      <c r="AV1500" s="12" t="s">
        <v>24</v>
      </c>
      <c r="AW1500" s="12" t="s">
        <v>42</v>
      </c>
      <c r="AX1500" s="12" t="s">
        <v>79</v>
      </c>
      <c r="AY1500" s="230" t="s">
        <v>185</v>
      </c>
    </row>
    <row r="1501" spans="2:65" s="13" customFormat="1" ht="13.5">
      <c r="B1501" s="231"/>
      <c r="C1501" s="232"/>
      <c r="D1501" s="217" t="s">
        <v>196</v>
      </c>
      <c r="E1501" s="243" t="s">
        <v>35</v>
      </c>
      <c r="F1501" s="244" t="s">
        <v>1711</v>
      </c>
      <c r="G1501" s="232"/>
      <c r="H1501" s="245">
        <v>6</v>
      </c>
      <c r="I1501" s="237"/>
      <c r="J1501" s="232"/>
      <c r="K1501" s="232"/>
      <c r="L1501" s="238"/>
      <c r="M1501" s="239"/>
      <c r="N1501" s="240"/>
      <c r="O1501" s="240"/>
      <c r="P1501" s="240"/>
      <c r="Q1501" s="240"/>
      <c r="R1501" s="240"/>
      <c r="S1501" s="240"/>
      <c r="T1501" s="241"/>
      <c r="AT1501" s="242" t="s">
        <v>196</v>
      </c>
      <c r="AU1501" s="242" t="s">
        <v>89</v>
      </c>
      <c r="AV1501" s="13" t="s">
        <v>89</v>
      </c>
      <c r="AW1501" s="13" t="s">
        <v>42</v>
      </c>
      <c r="AX1501" s="13" t="s">
        <v>79</v>
      </c>
      <c r="AY1501" s="242" t="s">
        <v>185</v>
      </c>
    </row>
    <row r="1502" spans="2:65" s="12" customFormat="1" ht="13.5">
      <c r="B1502" s="220"/>
      <c r="C1502" s="221"/>
      <c r="D1502" s="217" t="s">
        <v>196</v>
      </c>
      <c r="E1502" s="222" t="s">
        <v>35</v>
      </c>
      <c r="F1502" s="223" t="s">
        <v>1712</v>
      </c>
      <c r="G1502" s="221"/>
      <c r="H1502" s="224" t="s">
        <v>35</v>
      </c>
      <c r="I1502" s="225"/>
      <c r="J1502" s="221"/>
      <c r="K1502" s="221"/>
      <c r="L1502" s="226"/>
      <c r="M1502" s="227"/>
      <c r="N1502" s="228"/>
      <c r="O1502" s="228"/>
      <c r="P1502" s="228"/>
      <c r="Q1502" s="228"/>
      <c r="R1502" s="228"/>
      <c r="S1502" s="228"/>
      <c r="T1502" s="229"/>
      <c r="AT1502" s="230" t="s">
        <v>196</v>
      </c>
      <c r="AU1502" s="230" t="s">
        <v>89</v>
      </c>
      <c r="AV1502" s="12" t="s">
        <v>24</v>
      </c>
      <c r="AW1502" s="12" t="s">
        <v>42</v>
      </c>
      <c r="AX1502" s="12" t="s">
        <v>79</v>
      </c>
      <c r="AY1502" s="230" t="s">
        <v>185</v>
      </c>
    </row>
    <row r="1503" spans="2:65" s="13" customFormat="1" ht="13.5">
      <c r="B1503" s="231"/>
      <c r="C1503" s="232"/>
      <c r="D1503" s="217" t="s">
        <v>196</v>
      </c>
      <c r="E1503" s="243" t="s">
        <v>35</v>
      </c>
      <c r="F1503" s="244" t="s">
        <v>1713</v>
      </c>
      <c r="G1503" s="232"/>
      <c r="H1503" s="245">
        <v>47.9</v>
      </c>
      <c r="I1503" s="237"/>
      <c r="J1503" s="232"/>
      <c r="K1503" s="232"/>
      <c r="L1503" s="238"/>
      <c r="M1503" s="239"/>
      <c r="N1503" s="240"/>
      <c r="O1503" s="240"/>
      <c r="P1503" s="240"/>
      <c r="Q1503" s="240"/>
      <c r="R1503" s="240"/>
      <c r="S1503" s="240"/>
      <c r="T1503" s="241"/>
      <c r="AT1503" s="242" t="s">
        <v>196</v>
      </c>
      <c r="AU1503" s="242" t="s">
        <v>89</v>
      </c>
      <c r="AV1503" s="13" t="s">
        <v>89</v>
      </c>
      <c r="AW1503" s="13" t="s">
        <v>42</v>
      </c>
      <c r="AX1503" s="13" t="s">
        <v>79</v>
      </c>
      <c r="AY1503" s="242" t="s">
        <v>185</v>
      </c>
    </row>
    <row r="1504" spans="2:65" s="12" customFormat="1" ht="13.5">
      <c r="B1504" s="220"/>
      <c r="C1504" s="221"/>
      <c r="D1504" s="217" t="s">
        <v>196</v>
      </c>
      <c r="E1504" s="222" t="s">
        <v>35</v>
      </c>
      <c r="F1504" s="223" t="s">
        <v>1714</v>
      </c>
      <c r="G1504" s="221"/>
      <c r="H1504" s="224" t="s">
        <v>35</v>
      </c>
      <c r="I1504" s="225"/>
      <c r="J1504" s="221"/>
      <c r="K1504" s="221"/>
      <c r="L1504" s="226"/>
      <c r="M1504" s="227"/>
      <c r="N1504" s="228"/>
      <c r="O1504" s="228"/>
      <c r="P1504" s="228"/>
      <c r="Q1504" s="228"/>
      <c r="R1504" s="228"/>
      <c r="S1504" s="228"/>
      <c r="T1504" s="229"/>
      <c r="AT1504" s="230" t="s">
        <v>196</v>
      </c>
      <c r="AU1504" s="230" t="s">
        <v>89</v>
      </c>
      <c r="AV1504" s="12" t="s">
        <v>24</v>
      </c>
      <c r="AW1504" s="12" t="s">
        <v>42</v>
      </c>
      <c r="AX1504" s="12" t="s">
        <v>79</v>
      </c>
      <c r="AY1504" s="230" t="s">
        <v>185</v>
      </c>
    </row>
    <row r="1505" spans="2:65" s="13" customFormat="1" ht="13.5">
      <c r="B1505" s="231"/>
      <c r="C1505" s="232"/>
      <c r="D1505" s="217" t="s">
        <v>196</v>
      </c>
      <c r="E1505" s="243" t="s">
        <v>35</v>
      </c>
      <c r="F1505" s="244" t="s">
        <v>1715</v>
      </c>
      <c r="G1505" s="232"/>
      <c r="H1505" s="245">
        <v>10.8</v>
      </c>
      <c r="I1505" s="237"/>
      <c r="J1505" s="232"/>
      <c r="K1505" s="232"/>
      <c r="L1505" s="238"/>
      <c r="M1505" s="239"/>
      <c r="N1505" s="240"/>
      <c r="O1505" s="240"/>
      <c r="P1505" s="240"/>
      <c r="Q1505" s="240"/>
      <c r="R1505" s="240"/>
      <c r="S1505" s="240"/>
      <c r="T1505" s="241"/>
      <c r="AT1505" s="242" t="s">
        <v>196</v>
      </c>
      <c r="AU1505" s="242" t="s">
        <v>89</v>
      </c>
      <c r="AV1505" s="13" t="s">
        <v>89</v>
      </c>
      <c r="AW1505" s="13" t="s">
        <v>42</v>
      </c>
      <c r="AX1505" s="13" t="s">
        <v>79</v>
      </c>
      <c r="AY1505" s="242" t="s">
        <v>185</v>
      </c>
    </row>
    <row r="1506" spans="2:65" s="12" customFormat="1" ht="13.5">
      <c r="B1506" s="220"/>
      <c r="C1506" s="221"/>
      <c r="D1506" s="217" t="s">
        <v>196</v>
      </c>
      <c r="E1506" s="222" t="s">
        <v>35</v>
      </c>
      <c r="F1506" s="223" t="s">
        <v>1716</v>
      </c>
      <c r="G1506" s="221"/>
      <c r="H1506" s="224" t="s">
        <v>35</v>
      </c>
      <c r="I1506" s="225"/>
      <c r="J1506" s="221"/>
      <c r="K1506" s="221"/>
      <c r="L1506" s="226"/>
      <c r="M1506" s="227"/>
      <c r="N1506" s="228"/>
      <c r="O1506" s="228"/>
      <c r="P1506" s="228"/>
      <c r="Q1506" s="228"/>
      <c r="R1506" s="228"/>
      <c r="S1506" s="228"/>
      <c r="T1506" s="229"/>
      <c r="AT1506" s="230" t="s">
        <v>196</v>
      </c>
      <c r="AU1506" s="230" t="s">
        <v>89</v>
      </c>
      <c r="AV1506" s="12" t="s">
        <v>24</v>
      </c>
      <c r="AW1506" s="12" t="s">
        <v>42</v>
      </c>
      <c r="AX1506" s="12" t="s">
        <v>79</v>
      </c>
      <c r="AY1506" s="230" t="s">
        <v>185</v>
      </c>
    </row>
    <row r="1507" spans="2:65" s="13" customFormat="1" ht="13.5">
      <c r="B1507" s="231"/>
      <c r="C1507" s="232"/>
      <c r="D1507" s="217" t="s">
        <v>196</v>
      </c>
      <c r="E1507" s="243" t="s">
        <v>35</v>
      </c>
      <c r="F1507" s="244" t="s">
        <v>1717</v>
      </c>
      <c r="G1507" s="232"/>
      <c r="H1507" s="245">
        <v>10.3</v>
      </c>
      <c r="I1507" s="237"/>
      <c r="J1507" s="232"/>
      <c r="K1507" s="232"/>
      <c r="L1507" s="238"/>
      <c r="M1507" s="239"/>
      <c r="N1507" s="240"/>
      <c r="O1507" s="240"/>
      <c r="P1507" s="240"/>
      <c r="Q1507" s="240"/>
      <c r="R1507" s="240"/>
      <c r="S1507" s="240"/>
      <c r="T1507" s="241"/>
      <c r="AT1507" s="242" t="s">
        <v>196</v>
      </c>
      <c r="AU1507" s="242" t="s">
        <v>89</v>
      </c>
      <c r="AV1507" s="13" t="s">
        <v>89</v>
      </c>
      <c r="AW1507" s="13" t="s">
        <v>42</v>
      </c>
      <c r="AX1507" s="13" t="s">
        <v>79</v>
      </c>
      <c r="AY1507" s="242" t="s">
        <v>185</v>
      </c>
    </row>
    <row r="1508" spans="2:65" s="12" customFormat="1" ht="13.5">
      <c r="B1508" s="220"/>
      <c r="C1508" s="221"/>
      <c r="D1508" s="217" t="s">
        <v>196</v>
      </c>
      <c r="E1508" s="222" t="s">
        <v>35</v>
      </c>
      <c r="F1508" s="223" t="s">
        <v>1718</v>
      </c>
      <c r="G1508" s="221"/>
      <c r="H1508" s="224" t="s">
        <v>35</v>
      </c>
      <c r="I1508" s="225"/>
      <c r="J1508" s="221"/>
      <c r="K1508" s="221"/>
      <c r="L1508" s="226"/>
      <c r="M1508" s="227"/>
      <c r="N1508" s="228"/>
      <c r="O1508" s="228"/>
      <c r="P1508" s="228"/>
      <c r="Q1508" s="228"/>
      <c r="R1508" s="228"/>
      <c r="S1508" s="228"/>
      <c r="T1508" s="229"/>
      <c r="AT1508" s="230" t="s">
        <v>196</v>
      </c>
      <c r="AU1508" s="230" t="s">
        <v>89</v>
      </c>
      <c r="AV1508" s="12" t="s">
        <v>24</v>
      </c>
      <c r="AW1508" s="12" t="s">
        <v>42</v>
      </c>
      <c r="AX1508" s="12" t="s">
        <v>79</v>
      </c>
      <c r="AY1508" s="230" t="s">
        <v>185</v>
      </c>
    </row>
    <row r="1509" spans="2:65" s="13" customFormat="1" ht="13.5">
      <c r="B1509" s="231"/>
      <c r="C1509" s="232"/>
      <c r="D1509" s="217" t="s">
        <v>196</v>
      </c>
      <c r="E1509" s="243" t="s">
        <v>35</v>
      </c>
      <c r="F1509" s="244" t="s">
        <v>1719</v>
      </c>
      <c r="G1509" s="232"/>
      <c r="H1509" s="245">
        <v>6.4</v>
      </c>
      <c r="I1509" s="237"/>
      <c r="J1509" s="232"/>
      <c r="K1509" s="232"/>
      <c r="L1509" s="238"/>
      <c r="M1509" s="239"/>
      <c r="N1509" s="240"/>
      <c r="O1509" s="240"/>
      <c r="P1509" s="240"/>
      <c r="Q1509" s="240"/>
      <c r="R1509" s="240"/>
      <c r="S1509" s="240"/>
      <c r="T1509" s="241"/>
      <c r="AT1509" s="242" t="s">
        <v>196</v>
      </c>
      <c r="AU1509" s="242" t="s">
        <v>89</v>
      </c>
      <c r="AV1509" s="13" t="s">
        <v>89</v>
      </c>
      <c r="AW1509" s="13" t="s">
        <v>42</v>
      </c>
      <c r="AX1509" s="13" t="s">
        <v>79</v>
      </c>
      <c r="AY1509" s="242" t="s">
        <v>185</v>
      </c>
    </row>
    <row r="1510" spans="2:65" s="14" customFormat="1" ht="13.5">
      <c r="B1510" s="246"/>
      <c r="C1510" s="247"/>
      <c r="D1510" s="233" t="s">
        <v>196</v>
      </c>
      <c r="E1510" s="248" t="s">
        <v>35</v>
      </c>
      <c r="F1510" s="249" t="s">
        <v>208</v>
      </c>
      <c r="G1510" s="247"/>
      <c r="H1510" s="250">
        <v>87.85</v>
      </c>
      <c r="I1510" s="251"/>
      <c r="J1510" s="247"/>
      <c r="K1510" s="247"/>
      <c r="L1510" s="252"/>
      <c r="M1510" s="253"/>
      <c r="N1510" s="254"/>
      <c r="O1510" s="254"/>
      <c r="P1510" s="254"/>
      <c r="Q1510" s="254"/>
      <c r="R1510" s="254"/>
      <c r="S1510" s="254"/>
      <c r="T1510" s="255"/>
      <c r="AT1510" s="256" t="s">
        <v>196</v>
      </c>
      <c r="AU1510" s="256" t="s">
        <v>89</v>
      </c>
      <c r="AV1510" s="14" t="s">
        <v>192</v>
      </c>
      <c r="AW1510" s="14" t="s">
        <v>42</v>
      </c>
      <c r="AX1510" s="14" t="s">
        <v>24</v>
      </c>
      <c r="AY1510" s="256" t="s">
        <v>185</v>
      </c>
    </row>
    <row r="1511" spans="2:65" s="1" customFormat="1" ht="22.5" customHeight="1">
      <c r="B1511" s="44"/>
      <c r="C1511" s="257" t="s">
        <v>1720</v>
      </c>
      <c r="D1511" s="257" t="s">
        <v>246</v>
      </c>
      <c r="E1511" s="258" t="s">
        <v>1721</v>
      </c>
      <c r="F1511" s="259" t="s">
        <v>1722</v>
      </c>
      <c r="G1511" s="260" t="s">
        <v>239</v>
      </c>
      <c r="H1511" s="261">
        <v>9.6639999999999997</v>
      </c>
      <c r="I1511" s="262"/>
      <c r="J1511" s="263">
        <f>ROUND(I1511*H1511,2)</f>
        <v>0</v>
      </c>
      <c r="K1511" s="259" t="s">
        <v>191</v>
      </c>
      <c r="L1511" s="264"/>
      <c r="M1511" s="265" t="s">
        <v>35</v>
      </c>
      <c r="N1511" s="266" t="s">
        <v>50</v>
      </c>
      <c r="O1511" s="45"/>
      <c r="P1511" s="214">
        <f>O1511*H1511</f>
        <v>0</v>
      </c>
      <c r="Q1511" s="214">
        <v>1.9199999999999998E-2</v>
      </c>
      <c r="R1511" s="214">
        <f>Q1511*H1511</f>
        <v>0.18554879999999999</v>
      </c>
      <c r="S1511" s="214">
        <v>0</v>
      </c>
      <c r="T1511" s="215">
        <f>S1511*H1511</f>
        <v>0</v>
      </c>
      <c r="AR1511" s="26" t="s">
        <v>449</v>
      </c>
      <c r="AT1511" s="26" t="s">
        <v>246</v>
      </c>
      <c r="AU1511" s="26" t="s">
        <v>89</v>
      </c>
      <c r="AY1511" s="26" t="s">
        <v>185</v>
      </c>
      <c r="BE1511" s="216">
        <f>IF(N1511="základní",J1511,0)</f>
        <v>0</v>
      </c>
      <c r="BF1511" s="216">
        <f>IF(N1511="snížená",J1511,0)</f>
        <v>0</v>
      </c>
      <c r="BG1511" s="216">
        <f>IF(N1511="zákl. přenesená",J1511,0)</f>
        <v>0</v>
      </c>
      <c r="BH1511" s="216">
        <f>IF(N1511="sníž. přenesená",J1511,0)</f>
        <v>0</v>
      </c>
      <c r="BI1511" s="216">
        <f>IF(N1511="nulová",J1511,0)</f>
        <v>0</v>
      </c>
      <c r="BJ1511" s="26" t="s">
        <v>24</v>
      </c>
      <c r="BK1511" s="216">
        <f>ROUND(I1511*H1511,2)</f>
        <v>0</v>
      </c>
      <c r="BL1511" s="26" t="s">
        <v>307</v>
      </c>
      <c r="BM1511" s="26" t="s">
        <v>1723</v>
      </c>
    </row>
    <row r="1512" spans="2:65" s="13" customFormat="1" ht="13.5">
      <c r="B1512" s="231"/>
      <c r="C1512" s="232"/>
      <c r="D1512" s="233" t="s">
        <v>196</v>
      </c>
      <c r="E1512" s="234" t="s">
        <v>35</v>
      </c>
      <c r="F1512" s="235" t="s">
        <v>1724</v>
      </c>
      <c r="G1512" s="232"/>
      <c r="H1512" s="236">
        <v>9.6639999999999997</v>
      </c>
      <c r="I1512" s="237"/>
      <c r="J1512" s="232"/>
      <c r="K1512" s="232"/>
      <c r="L1512" s="238"/>
      <c r="M1512" s="239"/>
      <c r="N1512" s="240"/>
      <c r="O1512" s="240"/>
      <c r="P1512" s="240"/>
      <c r="Q1512" s="240"/>
      <c r="R1512" s="240"/>
      <c r="S1512" s="240"/>
      <c r="T1512" s="241"/>
      <c r="AT1512" s="242" t="s">
        <v>196</v>
      </c>
      <c r="AU1512" s="242" t="s">
        <v>89</v>
      </c>
      <c r="AV1512" s="13" t="s">
        <v>89</v>
      </c>
      <c r="AW1512" s="13" t="s">
        <v>42</v>
      </c>
      <c r="AX1512" s="13" t="s">
        <v>24</v>
      </c>
      <c r="AY1512" s="242" t="s">
        <v>185</v>
      </c>
    </row>
    <row r="1513" spans="2:65" s="1" customFormat="1" ht="31.5" customHeight="1">
      <c r="B1513" s="44"/>
      <c r="C1513" s="205" t="s">
        <v>1725</v>
      </c>
      <c r="D1513" s="205" t="s">
        <v>187</v>
      </c>
      <c r="E1513" s="206" t="s">
        <v>1726</v>
      </c>
      <c r="F1513" s="207" t="s">
        <v>1727</v>
      </c>
      <c r="G1513" s="208" t="s">
        <v>239</v>
      </c>
      <c r="H1513" s="209">
        <v>179.9</v>
      </c>
      <c r="I1513" s="210"/>
      <c r="J1513" s="211">
        <f>ROUND(I1513*H1513,2)</f>
        <v>0</v>
      </c>
      <c r="K1513" s="207" t="s">
        <v>191</v>
      </c>
      <c r="L1513" s="64"/>
      <c r="M1513" s="212" t="s">
        <v>35</v>
      </c>
      <c r="N1513" s="213" t="s">
        <v>50</v>
      </c>
      <c r="O1513" s="45"/>
      <c r="P1513" s="214">
        <f>O1513*H1513</f>
        <v>0</v>
      </c>
      <c r="Q1513" s="214">
        <v>3.9199999999999999E-3</v>
      </c>
      <c r="R1513" s="214">
        <f>Q1513*H1513</f>
        <v>0.70520799999999995</v>
      </c>
      <c r="S1513" s="214">
        <v>0</v>
      </c>
      <c r="T1513" s="215">
        <f>S1513*H1513</f>
        <v>0</v>
      </c>
      <c r="AR1513" s="26" t="s">
        <v>307</v>
      </c>
      <c r="AT1513" s="26" t="s">
        <v>187</v>
      </c>
      <c r="AU1513" s="26" t="s">
        <v>89</v>
      </c>
      <c r="AY1513" s="26" t="s">
        <v>185</v>
      </c>
      <c r="BE1513" s="216">
        <f>IF(N1513="základní",J1513,0)</f>
        <v>0</v>
      </c>
      <c r="BF1513" s="216">
        <f>IF(N1513="snížená",J1513,0)</f>
        <v>0</v>
      </c>
      <c r="BG1513" s="216">
        <f>IF(N1513="zákl. přenesená",J1513,0)</f>
        <v>0</v>
      </c>
      <c r="BH1513" s="216">
        <f>IF(N1513="sníž. přenesená",J1513,0)</f>
        <v>0</v>
      </c>
      <c r="BI1513" s="216">
        <f>IF(N1513="nulová",J1513,0)</f>
        <v>0</v>
      </c>
      <c r="BJ1513" s="26" t="s">
        <v>24</v>
      </c>
      <c r="BK1513" s="216">
        <f>ROUND(I1513*H1513,2)</f>
        <v>0</v>
      </c>
      <c r="BL1513" s="26" t="s">
        <v>307</v>
      </c>
      <c r="BM1513" s="26" t="s">
        <v>1728</v>
      </c>
    </row>
    <row r="1514" spans="2:65" s="12" customFormat="1" ht="13.5">
      <c r="B1514" s="220"/>
      <c r="C1514" s="221"/>
      <c r="D1514" s="217" t="s">
        <v>196</v>
      </c>
      <c r="E1514" s="222" t="s">
        <v>35</v>
      </c>
      <c r="F1514" s="223" t="s">
        <v>1729</v>
      </c>
      <c r="G1514" s="221"/>
      <c r="H1514" s="224" t="s">
        <v>35</v>
      </c>
      <c r="I1514" s="225"/>
      <c r="J1514" s="221"/>
      <c r="K1514" s="221"/>
      <c r="L1514" s="226"/>
      <c r="M1514" s="227"/>
      <c r="N1514" s="228"/>
      <c r="O1514" s="228"/>
      <c r="P1514" s="228"/>
      <c r="Q1514" s="228"/>
      <c r="R1514" s="228"/>
      <c r="S1514" s="228"/>
      <c r="T1514" s="229"/>
      <c r="AT1514" s="230" t="s">
        <v>196</v>
      </c>
      <c r="AU1514" s="230" t="s">
        <v>89</v>
      </c>
      <c r="AV1514" s="12" t="s">
        <v>24</v>
      </c>
      <c r="AW1514" s="12" t="s">
        <v>42</v>
      </c>
      <c r="AX1514" s="12" t="s">
        <v>79</v>
      </c>
      <c r="AY1514" s="230" t="s">
        <v>185</v>
      </c>
    </row>
    <row r="1515" spans="2:65" s="13" customFormat="1" ht="27">
      <c r="B1515" s="231"/>
      <c r="C1515" s="232"/>
      <c r="D1515" s="217" t="s">
        <v>196</v>
      </c>
      <c r="E1515" s="243" t="s">
        <v>35</v>
      </c>
      <c r="F1515" s="244" t="s">
        <v>1334</v>
      </c>
      <c r="G1515" s="232"/>
      <c r="H1515" s="245">
        <v>179.9</v>
      </c>
      <c r="I1515" s="237"/>
      <c r="J1515" s="232"/>
      <c r="K1515" s="232"/>
      <c r="L1515" s="238"/>
      <c r="M1515" s="239"/>
      <c r="N1515" s="240"/>
      <c r="O1515" s="240"/>
      <c r="P1515" s="240"/>
      <c r="Q1515" s="240"/>
      <c r="R1515" s="240"/>
      <c r="S1515" s="240"/>
      <c r="T1515" s="241"/>
      <c r="AT1515" s="242" t="s">
        <v>196</v>
      </c>
      <c r="AU1515" s="242" t="s">
        <v>89</v>
      </c>
      <c r="AV1515" s="13" t="s">
        <v>89</v>
      </c>
      <c r="AW1515" s="13" t="s">
        <v>42</v>
      </c>
      <c r="AX1515" s="13" t="s">
        <v>79</v>
      </c>
      <c r="AY1515" s="242" t="s">
        <v>185</v>
      </c>
    </row>
    <row r="1516" spans="2:65" s="14" customFormat="1" ht="13.5">
      <c r="B1516" s="246"/>
      <c r="C1516" s="247"/>
      <c r="D1516" s="233" t="s">
        <v>196</v>
      </c>
      <c r="E1516" s="248" t="s">
        <v>35</v>
      </c>
      <c r="F1516" s="249" t="s">
        <v>208</v>
      </c>
      <c r="G1516" s="247"/>
      <c r="H1516" s="250">
        <v>179.9</v>
      </c>
      <c r="I1516" s="251"/>
      <c r="J1516" s="247"/>
      <c r="K1516" s="247"/>
      <c r="L1516" s="252"/>
      <c r="M1516" s="253"/>
      <c r="N1516" s="254"/>
      <c r="O1516" s="254"/>
      <c r="P1516" s="254"/>
      <c r="Q1516" s="254"/>
      <c r="R1516" s="254"/>
      <c r="S1516" s="254"/>
      <c r="T1516" s="255"/>
      <c r="AT1516" s="256" t="s">
        <v>196</v>
      </c>
      <c r="AU1516" s="256" t="s">
        <v>89</v>
      </c>
      <c r="AV1516" s="14" t="s">
        <v>192</v>
      </c>
      <c r="AW1516" s="14" t="s">
        <v>42</v>
      </c>
      <c r="AX1516" s="14" t="s">
        <v>24</v>
      </c>
      <c r="AY1516" s="256" t="s">
        <v>185</v>
      </c>
    </row>
    <row r="1517" spans="2:65" s="1" customFormat="1" ht="22.5" customHeight="1">
      <c r="B1517" s="44"/>
      <c r="C1517" s="257" t="s">
        <v>1730</v>
      </c>
      <c r="D1517" s="257" t="s">
        <v>246</v>
      </c>
      <c r="E1517" s="258" t="s">
        <v>1721</v>
      </c>
      <c r="F1517" s="259" t="s">
        <v>1722</v>
      </c>
      <c r="G1517" s="260" t="s">
        <v>239</v>
      </c>
      <c r="H1517" s="261">
        <v>197.89</v>
      </c>
      <c r="I1517" s="262"/>
      <c r="J1517" s="263">
        <f>ROUND(I1517*H1517,2)</f>
        <v>0</v>
      </c>
      <c r="K1517" s="259" t="s">
        <v>191</v>
      </c>
      <c r="L1517" s="264"/>
      <c r="M1517" s="265" t="s">
        <v>35</v>
      </c>
      <c r="N1517" s="266" t="s">
        <v>50</v>
      </c>
      <c r="O1517" s="45"/>
      <c r="P1517" s="214">
        <f>O1517*H1517</f>
        <v>0</v>
      </c>
      <c r="Q1517" s="214">
        <v>1.9199999999999998E-2</v>
      </c>
      <c r="R1517" s="214">
        <f>Q1517*H1517</f>
        <v>3.7994879999999993</v>
      </c>
      <c r="S1517" s="214">
        <v>0</v>
      </c>
      <c r="T1517" s="215">
        <f>S1517*H1517</f>
        <v>0</v>
      </c>
      <c r="AR1517" s="26" t="s">
        <v>449</v>
      </c>
      <c r="AT1517" s="26" t="s">
        <v>246</v>
      </c>
      <c r="AU1517" s="26" t="s">
        <v>89</v>
      </c>
      <c r="AY1517" s="26" t="s">
        <v>185</v>
      </c>
      <c r="BE1517" s="216">
        <f>IF(N1517="základní",J1517,0)</f>
        <v>0</v>
      </c>
      <c r="BF1517" s="216">
        <f>IF(N1517="snížená",J1517,0)</f>
        <v>0</v>
      </c>
      <c r="BG1517" s="216">
        <f>IF(N1517="zákl. přenesená",J1517,0)</f>
        <v>0</v>
      </c>
      <c r="BH1517" s="216">
        <f>IF(N1517="sníž. přenesená",J1517,0)</f>
        <v>0</v>
      </c>
      <c r="BI1517" s="216">
        <f>IF(N1517="nulová",J1517,0)</f>
        <v>0</v>
      </c>
      <c r="BJ1517" s="26" t="s">
        <v>24</v>
      </c>
      <c r="BK1517" s="216">
        <f>ROUND(I1517*H1517,2)</f>
        <v>0</v>
      </c>
      <c r="BL1517" s="26" t="s">
        <v>307</v>
      </c>
      <c r="BM1517" s="26" t="s">
        <v>1731</v>
      </c>
    </row>
    <row r="1518" spans="2:65" s="13" customFormat="1" ht="13.5">
      <c r="B1518" s="231"/>
      <c r="C1518" s="232"/>
      <c r="D1518" s="233" t="s">
        <v>196</v>
      </c>
      <c r="E1518" s="232"/>
      <c r="F1518" s="235" t="s">
        <v>1732</v>
      </c>
      <c r="G1518" s="232"/>
      <c r="H1518" s="236">
        <v>197.89</v>
      </c>
      <c r="I1518" s="237"/>
      <c r="J1518" s="232"/>
      <c r="K1518" s="232"/>
      <c r="L1518" s="238"/>
      <c r="M1518" s="239"/>
      <c r="N1518" s="240"/>
      <c r="O1518" s="240"/>
      <c r="P1518" s="240"/>
      <c r="Q1518" s="240"/>
      <c r="R1518" s="240"/>
      <c r="S1518" s="240"/>
      <c r="T1518" s="241"/>
      <c r="AT1518" s="242" t="s">
        <v>196</v>
      </c>
      <c r="AU1518" s="242" t="s">
        <v>89</v>
      </c>
      <c r="AV1518" s="13" t="s">
        <v>89</v>
      </c>
      <c r="AW1518" s="13" t="s">
        <v>6</v>
      </c>
      <c r="AX1518" s="13" t="s">
        <v>24</v>
      </c>
      <c r="AY1518" s="242" t="s">
        <v>185</v>
      </c>
    </row>
    <row r="1519" spans="2:65" s="1" customFormat="1" ht="22.5" customHeight="1">
      <c r="B1519" s="44"/>
      <c r="C1519" s="205" t="s">
        <v>1733</v>
      </c>
      <c r="D1519" s="205" t="s">
        <v>187</v>
      </c>
      <c r="E1519" s="206" t="s">
        <v>1734</v>
      </c>
      <c r="F1519" s="207" t="s">
        <v>1735</v>
      </c>
      <c r="G1519" s="208" t="s">
        <v>239</v>
      </c>
      <c r="H1519" s="209">
        <v>34.46</v>
      </c>
      <c r="I1519" s="210"/>
      <c r="J1519" s="211">
        <f>ROUND(I1519*H1519,2)</f>
        <v>0</v>
      </c>
      <c r="K1519" s="207" t="s">
        <v>191</v>
      </c>
      <c r="L1519" s="64"/>
      <c r="M1519" s="212" t="s">
        <v>35</v>
      </c>
      <c r="N1519" s="213" t="s">
        <v>50</v>
      </c>
      <c r="O1519" s="45"/>
      <c r="P1519" s="214">
        <f>O1519*H1519</f>
        <v>0</v>
      </c>
      <c r="Q1519" s="214">
        <v>0</v>
      </c>
      <c r="R1519" s="214">
        <f>Q1519*H1519</f>
        <v>0</v>
      </c>
      <c r="S1519" s="214">
        <v>0</v>
      </c>
      <c r="T1519" s="215">
        <f>S1519*H1519</f>
        <v>0</v>
      </c>
      <c r="AR1519" s="26" t="s">
        <v>307</v>
      </c>
      <c r="AT1519" s="26" t="s">
        <v>187</v>
      </c>
      <c r="AU1519" s="26" t="s">
        <v>89</v>
      </c>
      <c r="AY1519" s="26" t="s">
        <v>185</v>
      </c>
      <c r="BE1519" s="216">
        <f>IF(N1519="základní",J1519,0)</f>
        <v>0</v>
      </c>
      <c r="BF1519" s="216">
        <f>IF(N1519="snížená",J1519,0)</f>
        <v>0</v>
      </c>
      <c r="BG1519" s="216">
        <f>IF(N1519="zákl. přenesená",J1519,0)</f>
        <v>0</v>
      </c>
      <c r="BH1519" s="216">
        <f>IF(N1519="sníž. přenesená",J1519,0)</f>
        <v>0</v>
      </c>
      <c r="BI1519" s="216">
        <f>IF(N1519="nulová",J1519,0)</f>
        <v>0</v>
      </c>
      <c r="BJ1519" s="26" t="s">
        <v>24</v>
      </c>
      <c r="BK1519" s="216">
        <f>ROUND(I1519*H1519,2)</f>
        <v>0</v>
      </c>
      <c r="BL1519" s="26" t="s">
        <v>307</v>
      </c>
      <c r="BM1519" s="26" t="s">
        <v>1736</v>
      </c>
    </row>
    <row r="1520" spans="2:65" s="12" customFormat="1" ht="13.5">
      <c r="B1520" s="220"/>
      <c r="C1520" s="221"/>
      <c r="D1520" s="217" t="s">
        <v>196</v>
      </c>
      <c r="E1520" s="222" t="s">
        <v>35</v>
      </c>
      <c r="F1520" s="223" t="s">
        <v>305</v>
      </c>
      <c r="G1520" s="221"/>
      <c r="H1520" s="224" t="s">
        <v>35</v>
      </c>
      <c r="I1520" s="225"/>
      <c r="J1520" s="221"/>
      <c r="K1520" s="221"/>
      <c r="L1520" s="226"/>
      <c r="M1520" s="227"/>
      <c r="N1520" s="228"/>
      <c r="O1520" s="228"/>
      <c r="P1520" s="228"/>
      <c r="Q1520" s="228"/>
      <c r="R1520" s="228"/>
      <c r="S1520" s="228"/>
      <c r="T1520" s="229"/>
      <c r="AT1520" s="230" t="s">
        <v>196</v>
      </c>
      <c r="AU1520" s="230" t="s">
        <v>89</v>
      </c>
      <c r="AV1520" s="12" t="s">
        <v>24</v>
      </c>
      <c r="AW1520" s="12" t="s">
        <v>42</v>
      </c>
      <c r="AX1520" s="12" t="s">
        <v>79</v>
      </c>
      <c r="AY1520" s="230" t="s">
        <v>185</v>
      </c>
    </row>
    <row r="1521" spans="2:65" s="13" customFormat="1" ht="13.5">
      <c r="B1521" s="231"/>
      <c r="C1521" s="232"/>
      <c r="D1521" s="217" t="s">
        <v>196</v>
      </c>
      <c r="E1521" s="243" t="s">
        <v>35</v>
      </c>
      <c r="F1521" s="244" t="s">
        <v>1737</v>
      </c>
      <c r="G1521" s="232"/>
      <c r="H1521" s="245">
        <v>34.46</v>
      </c>
      <c r="I1521" s="237"/>
      <c r="J1521" s="232"/>
      <c r="K1521" s="232"/>
      <c r="L1521" s="238"/>
      <c r="M1521" s="239"/>
      <c r="N1521" s="240"/>
      <c r="O1521" s="240"/>
      <c r="P1521" s="240"/>
      <c r="Q1521" s="240"/>
      <c r="R1521" s="240"/>
      <c r="S1521" s="240"/>
      <c r="T1521" s="241"/>
      <c r="AT1521" s="242" t="s">
        <v>196</v>
      </c>
      <c r="AU1521" s="242" t="s">
        <v>89</v>
      </c>
      <c r="AV1521" s="13" t="s">
        <v>89</v>
      </c>
      <c r="AW1521" s="13" t="s">
        <v>42</v>
      </c>
      <c r="AX1521" s="13" t="s">
        <v>79</v>
      </c>
      <c r="AY1521" s="242" t="s">
        <v>185</v>
      </c>
    </row>
    <row r="1522" spans="2:65" s="14" customFormat="1" ht="13.5">
      <c r="B1522" s="246"/>
      <c r="C1522" s="247"/>
      <c r="D1522" s="233" t="s">
        <v>196</v>
      </c>
      <c r="E1522" s="248" t="s">
        <v>35</v>
      </c>
      <c r="F1522" s="249" t="s">
        <v>208</v>
      </c>
      <c r="G1522" s="247"/>
      <c r="H1522" s="250">
        <v>34.46</v>
      </c>
      <c r="I1522" s="251"/>
      <c r="J1522" s="247"/>
      <c r="K1522" s="247"/>
      <c r="L1522" s="252"/>
      <c r="M1522" s="253"/>
      <c r="N1522" s="254"/>
      <c r="O1522" s="254"/>
      <c r="P1522" s="254"/>
      <c r="Q1522" s="254"/>
      <c r="R1522" s="254"/>
      <c r="S1522" s="254"/>
      <c r="T1522" s="255"/>
      <c r="AT1522" s="256" t="s">
        <v>196</v>
      </c>
      <c r="AU1522" s="256" t="s">
        <v>89</v>
      </c>
      <c r="AV1522" s="14" t="s">
        <v>192</v>
      </c>
      <c r="AW1522" s="14" t="s">
        <v>42</v>
      </c>
      <c r="AX1522" s="14" t="s">
        <v>24</v>
      </c>
      <c r="AY1522" s="256" t="s">
        <v>185</v>
      </c>
    </row>
    <row r="1523" spans="2:65" s="1" customFormat="1" ht="31.5" customHeight="1">
      <c r="B1523" s="44"/>
      <c r="C1523" s="205" t="s">
        <v>1738</v>
      </c>
      <c r="D1523" s="205" t="s">
        <v>187</v>
      </c>
      <c r="E1523" s="206" t="s">
        <v>1739</v>
      </c>
      <c r="F1523" s="207" t="s">
        <v>1740</v>
      </c>
      <c r="G1523" s="208" t="s">
        <v>239</v>
      </c>
      <c r="H1523" s="209">
        <v>188.685</v>
      </c>
      <c r="I1523" s="210"/>
      <c r="J1523" s="211">
        <f>ROUND(I1523*H1523,2)</f>
        <v>0</v>
      </c>
      <c r="K1523" s="207" t="s">
        <v>191</v>
      </c>
      <c r="L1523" s="64"/>
      <c r="M1523" s="212" t="s">
        <v>35</v>
      </c>
      <c r="N1523" s="213" t="s">
        <v>50</v>
      </c>
      <c r="O1523" s="45"/>
      <c r="P1523" s="214">
        <f>O1523*H1523</f>
        <v>0</v>
      </c>
      <c r="Q1523" s="214">
        <v>0</v>
      </c>
      <c r="R1523" s="214">
        <f>Q1523*H1523</f>
        <v>0</v>
      </c>
      <c r="S1523" s="214">
        <v>0</v>
      </c>
      <c r="T1523" s="215">
        <f>S1523*H1523</f>
        <v>0</v>
      </c>
      <c r="AR1523" s="26" t="s">
        <v>307</v>
      </c>
      <c r="AT1523" s="26" t="s">
        <v>187</v>
      </c>
      <c r="AU1523" s="26" t="s">
        <v>89</v>
      </c>
      <c r="AY1523" s="26" t="s">
        <v>185</v>
      </c>
      <c r="BE1523" s="216">
        <f>IF(N1523="základní",J1523,0)</f>
        <v>0</v>
      </c>
      <c r="BF1523" s="216">
        <f>IF(N1523="snížená",J1523,0)</f>
        <v>0</v>
      </c>
      <c r="BG1523" s="216">
        <f>IF(N1523="zákl. přenesená",J1523,0)</f>
        <v>0</v>
      </c>
      <c r="BH1523" s="216">
        <f>IF(N1523="sníž. přenesená",J1523,0)</f>
        <v>0</v>
      </c>
      <c r="BI1523" s="216">
        <f>IF(N1523="nulová",J1523,0)</f>
        <v>0</v>
      </c>
      <c r="BJ1523" s="26" t="s">
        <v>24</v>
      </c>
      <c r="BK1523" s="216">
        <f>ROUND(I1523*H1523,2)</f>
        <v>0</v>
      </c>
      <c r="BL1523" s="26" t="s">
        <v>307</v>
      </c>
      <c r="BM1523" s="26" t="s">
        <v>1741</v>
      </c>
    </row>
    <row r="1524" spans="2:65" s="13" customFormat="1" ht="13.5">
      <c r="B1524" s="231"/>
      <c r="C1524" s="232"/>
      <c r="D1524" s="217" t="s">
        <v>196</v>
      </c>
      <c r="E1524" s="243" t="s">
        <v>35</v>
      </c>
      <c r="F1524" s="244" t="s">
        <v>1742</v>
      </c>
      <c r="G1524" s="232"/>
      <c r="H1524" s="245">
        <v>8.7850000000000001</v>
      </c>
      <c r="I1524" s="237"/>
      <c r="J1524" s="232"/>
      <c r="K1524" s="232"/>
      <c r="L1524" s="238"/>
      <c r="M1524" s="239"/>
      <c r="N1524" s="240"/>
      <c r="O1524" s="240"/>
      <c r="P1524" s="240"/>
      <c r="Q1524" s="240"/>
      <c r="R1524" s="240"/>
      <c r="S1524" s="240"/>
      <c r="T1524" s="241"/>
      <c r="AT1524" s="242" t="s">
        <v>196</v>
      </c>
      <c r="AU1524" s="242" t="s">
        <v>89</v>
      </c>
      <c r="AV1524" s="13" t="s">
        <v>89</v>
      </c>
      <c r="AW1524" s="13" t="s">
        <v>42</v>
      </c>
      <c r="AX1524" s="13" t="s">
        <v>79</v>
      </c>
      <c r="AY1524" s="242" t="s">
        <v>185</v>
      </c>
    </row>
    <row r="1525" spans="2:65" s="13" customFormat="1" ht="13.5">
      <c r="B1525" s="231"/>
      <c r="C1525" s="232"/>
      <c r="D1525" s="217" t="s">
        <v>196</v>
      </c>
      <c r="E1525" s="243" t="s">
        <v>35</v>
      </c>
      <c r="F1525" s="244" t="s">
        <v>1743</v>
      </c>
      <c r="G1525" s="232"/>
      <c r="H1525" s="245">
        <v>179.9</v>
      </c>
      <c r="I1525" s="237"/>
      <c r="J1525" s="232"/>
      <c r="K1525" s="232"/>
      <c r="L1525" s="238"/>
      <c r="M1525" s="239"/>
      <c r="N1525" s="240"/>
      <c r="O1525" s="240"/>
      <c r="P1525" s="240"/>
      <c r="Q1525" s="240"/>
      <c r="R1525" s="240"/>
      <c r="S1525" s="240"/>
      <c r="T1525" s="241"/>
      <c r="AT1525" s="242" t="s">
        <v>196</v>
      </c>
      <c r="AU1525" s="242" t="s">
        <v>89</v>
      </c>
      <c r="AV1525" s="13" t="s">
        <v>89</v>
      </c>
      <c r="AW1525" s="13" t="s">
        <v>42</v>
      </c>
      <c r="AX1525" s="13" t="s">
        <v>79</v>
      </c>
      <c r="AY1525" s="242" t="s">
        <v>185</v>
      </c>
    </row>
    <row r="1526" spans="2:65" s="14" customFormat="1" ht="13.5">
      <c r="B1526" s="246"/>
      <c r="C1526" s="247"/>
      <c r="D1526" s="233" t="s">
        <v>196</v>
      </c>
      <c r="E1526" s="248" t="s">
        <v>35</v>
      </c>
      <c r="F1526" s="249" t="s">
        <v>208</v>
      </c>
      <c r="G1526" s="247"/>
      <c r="H1526" s="250">
        <v>188.685</v>
      </c>
      <c r="I1526" s="251"/>
      <c r="J1526" s="247"/>
      <c r="K1526" s="247"/>
      <c r="L1526" s="252"/>
      <c r="M1526" s="253"/>
      <c r="N1526" s="254"/>
      <c r="O1526" s="254"/>
      <c r="P1526" s="254"/>
      <c r="Q1526" s="254"/>
      <c r="R1526" s="254"/>
      <c r="S1526" s="254"/>
      <c r="T1526" s="255"/>
      <c r="AT1526" s="256" t="s">
        <v>196</v>
      </c>
      <c r="AU1526" s="256" t="s">
        <v>89</v>
      </c>
      <c r="AV1526" s="14" t="s">
        <v>192</v>
      </c>
      <c r="AW1526" s="14" t="s">
        <v>42</v>
      </c>
      <c r="AX1526" s="14" t="s">
        <v>24</v>
      </c>
      <c r="AY1526" s="256" t="s">
        <v>185</v>
      </c>
    </row>
    <row r="1527" spans="2:65" s="1" customFormat="1" ht="22.5" customHeight="1">
      <c r="B1527" s="44"/>
      <c r="C1527" s="205" t="s">
        <v>1744</v>
      </c>
      <c r="D1527" s="205" t="s">
        <v>187</v>
      </c>
      <c r="E1527" s="206" t="s">
        <v>1745</v>
      </c>
      <c r="F1527" s="207" t="s">
        <v>1746</v>
      </c>
      <c r="G1527" s="208" t="s">
        <v>239</v>
      </c>
      <c r="H1527" s="209">
        <v>188.685</v>
      </c>
      <c r="I1527" s="210"/>
      <c r="J1527" s="211">
        <f>ROUND(I1527*H1527,2)</f>
        <v>0</v>
      </c>
      <c r="K1527" s="207" t="s">
        <v>191</v>
      </c>
      <c r="L1527" s="64"/>
      <c r="M1527" s="212" t="s">
        <v>35</v>
      </c>
      <c r="N1527" s="213" t="s">
        <v>50</v>
      </c>
      <c r="O1527" s="45"/>
      <c r="P1527" s="214">
        <f>O1527*H1527</f>
        <v>0</v>
      </c>
      <c r="Q1527" s="214">
        <v>2.9999999999999997E-4</v>
      </c>
      <c r="R1527" s="214">
        <f>Q1527*H1527</f>
        <v>5.6605499999999996E-2</v>
      </c>
      <c r="S1527" s="214">
        <v>0</v>
      </c>
      <c r="T1527" s="215">
        <f>S1527*H1527</f>
        <v>0</v>
      </c>
      <c r="AR1527" s="26" t="s">
        <v>307</v>
      </c>
      <c r="AT1527" s="26" t="s">
        <v>187</v>
      </c>
      <c r="AU1527" s="26" t="s">
        <v>89</v>
      </c>
      <c r="AY1527" s="26" t="s">
        <v>185</v>
      </c>
      <c r="BE1527" s="216">
        <f>IF(N1527="základní",J1527,0)</f>
        <v>0</v>
      </c>
      <c r="BF1527" s="216">
        <f>IF(N1527="snížená",J1527,0)</f>
        <v>0</v>
      </c>
      <c r="BG1527" s="216">
        <f>IF(N1527="zákl. přenesená",J1527,0)</f>
        <v>0</v>
      </c>
      <c r="BH1527" s="216">
        <f>IF(N1527="sníž. přenesená",J1527,0)</f>
        <v>0</v>
      </c>
      <c r="BI1527" s="216">
        <f>IF(N1527="nulová",J1527,0)</f>
        <v>0</v>
      </c>
      <c r="BJ1527" s="26" t="s">
        <v>24</v>
      </c>
      <c r="BK1527" s="216">
        <f>ROUND(I1527*H1527,2)</f>
        <v>0</v>
      </c>
      <c r="BL1527" s="26" t="s">
        <v>307</v>
      </c>
      <c r="BM1527" s="26" t="s">
        <v>1747</v>
      </c>
    </row>
    <row r="1528" spans="2:65" s="1" customFormat="1" ht="40.5">
      <c r="B1528" s="44"/>
      <c r="C1528" s="66"/>
      <c r="D1528" s="233" t="s">
        <v>194</v>
      </c>
      <c r="E1528" s="66"/>
      <c r="F1528" s="281" t="s">
        <v>1748</v>
      </c>
      <c r="G1528" s="66"/>
      <c r="H1528" s="66"/>
      <c r="I1528" s="175"/>
      <c r="J1528" s="66"/>
      <c r="K1528" s="66"/>
      <c r="L1528" s="64"/>
      <c r="M1528" s="219"/>
      <c r="N1528" s="45"/>
      <c r="O1528" s="45"/>
      <c r="P1528" s="45"/>
      <c r="Q1528" s="45"/>
      <c r="R1528" s="45"/>
      <c r="S1528" s="45"/>
      <c r="T1528" s="81"/>
      <c r="AT1528" s="26" t="s">
        <v>194</v>
      </c>
      <c r="AU1528" s="26" t="s">
        <v>89</v>
      </c>
    </row>
    <row r="1529" spans="2:65" s="1" customFormat="1" ht="31.5" customHeight="1">
      <c r="B1529" s="44"/>
      <c r="C1529" s="205" t="s">
        <v>1749</v>
      </c>
      <c r="D1529" s="205" t="s">
        <v>187</v>
      </c>
      <c r="E1529" s="206" t="s">
        <v>1750</v>
      </c>
      <c r="F1529" s="207" t="s">
        <v>1751</v>
      </c>
      <c r="G1529" s="208" t="s">
        <v>231</v>
      </c>
      <c r="H1529" s="209">
        <v>4.7709999999999999</v>
      </c>
      <c r="I1529" s="210"/>
      <c r="J1529" s="211">
        <f>ROUND(I1529*H1529,2)</f>
        <v>0</v>
      </c>
      <c r="K1529" s="207" t="s">
        <v>191</v>
      </c>
      <c r="L1529" s="64"/>
      <c r="M1529" s="212" t="s">
        <v>35</v>
      </c>
      <c r="N1529" s="213" t="s">
        <v>50</v>
      </c>
      <c r="O1529" s="45"/>
      <c r="P1529" s="214">
        <f>O1529*H1529</f>
        <v>0</v>
      </c>
      <c r="Q1529" s="214">
        <v>0</v>
      </c>
      <c r="R1529" s="214">
        <f>Q1529*H1529</f>
        <v>0</v>
      </c>
      <c r="S1529" s="214">
        <v>0</v>
      </c>
      <c r="T1529" s="215">
        <f>S1529*H1529</f>
        <v>0</v>
      </c>
      <c r="AR1529" s="26" t="s">
        <v>307</v>
      </c>
      <c r="AT1529" s="26" t="s">
        <v>187</v>
      </c>
      <c r="AU1529" s="26" t="s">
        <v>89</v>
      </c>
      <c r="AY1529" s="26" t="s">
        <v>185</v>
      </c>
      <c r="BE1529" s="216">
        <f>IF(N1529="základní",J1529,0)</f>
        <v>0</v>
      </c>
      <c r="BF1529" s="216">
        <f>IF(N1529="snížená",J1529,0)</f>
        <v>0</v>
      </c>
      <c r="BG1529" s="216">
        <f>IF(N1529="zákl. přenesená",J1529,0)</f>
        <v>0</v>
      </c>
      <c r="BH1529" s="216">
        <f>IF(N1529="sníž. přenesená",J1529,0)</f>
        <v>0</v>
      </c>
      <c r="BI1529" s="216">
        <f>IF(N1529="nulová",J1529,0)</f>
        <v>0</v>
      </c>
      <c r="BJ1529" s="26" t="s">
        <v>24</v>
      </c>
      <c r="BK1529" s="216">
        <f>ROUND(I1529*H1529,2)</f>
        <v>0</v>
      </c>
      <c r="BL1529" s="26" t="s">
        <v>307</v>
      </c>
      <c r="BM1529" s="26" t="s">
        <v>1752</v>
      </c>
    </row>
    <row r="1530" spans="2:65" s="1" customFormat="1" ht="121.5">
      <c r="B1530" s="44"/>
      <c r="C1530" s="66"/>
      <c r="D1530" s="233" t="s">
        <v>194</v>
      </c>
      <c r="E1530" s="66"/>
      <c r="F1530" s="281" t="s">
        <v>1199</v>
      </c>
      <c r="G1530" s="66"/>
      <c r="H1530" s="66"/>
      <c r="I1530" s="175"/>
      <c r="J1530" s="66"/>
      <c r="K1530" s="66"/>
      <c r="L1530" s="64"/>
      <c r="M1530" s="219"/>
      <c r="N1530" s="45"/>
      <c r="O1530" s="45"/>
      <c r="P1530" s="45"/>
      <c r="Q1530" s="45"/>
      <c r="R1530" s="45"/>
      <c r="S1530" s="45"/>
      <c r="T1530" s="81"/>
      <c r="AT1530" s="26" t="s">
        <v>194</v>
      </c>
      <c r="AU1530" s="26" t="s">
        <v>89</v>
      </c>
    </row>
    <row r="1531" spans="2:65" s="1" customFormat="1" ht="44.25" customHeight="1">
      <c r="B1531" s="44"/>
      <c r="C1531" s="205" t="s">
        <v>1753</v>
      </c>
      <c r="D1531" s="205" t="s">
        <v>187</v>
      </c>
      <c r="E1531" s="206" t="s">
        <v>1754</v>
      </c>
      <c r="F1531" s="207" t="s">
        <v>1755</v>
      </c>
      <c r="G1531" s="208" t="s">
        <v>231</v>
      </c>
      <c r="H1531" s="209">
        <v>4.7709999999999999</v>
      </c>
      <c r="I1531" s="210"/>
      <c r="J1531" s="211">
        <f>ROUND(I1531*H1531,2)</f>
        <v>0</v>
      </c>
      <c r="K1531" s="207" t="s">
        <v>191</v>
      </c>
      <c r="L1531" s="64"/>
      <c r="M1531" s="212" t="s">
        <v>35</v>
      </c>
      <c r="N1531" s="213" t="s">
        <v>50</v>
      </c>
      <c r="O1531" s="45"/>
      <c r="P1531" s="214">
        <f>O1531*H1531</f>
        <v>0</v>
      </c>
      <c r="Q1531" s="214">
        <v>0</v>
      </c>
      <c r="R1531" s="214">
        <f>Q1531*H1531</f>
        <v>0</v>
      </c>
      <c r="S1531" s="214">
        <v>0</v>
      </c>
      <c r="T1531" s="215">
        <f>S1531*H1531</f>
        <v>0</v>
      </c>
      <c r="AR1531" s="26" t="s">
        <v>307</v>
      </c>
      <c r="AT1531" s="26" t="s">
        <v>187</v>
      </c>
      <c r="AU1531" s="26" t="s">
        <v>89</v>
      </c>
      <c r="AY1531" s="26" t="s">
        <v>185</v>
      </c>
      <c r="BE1531" s="216">
        <f>IF(N1531="základní",J1531,0)</f>
        <v>0</v>
      </c>
      <c r="BF1531" s="216">
        <f>IF(N1531="snížená",J1531,0)</f>
        <v>0</v>
      </c>
      <c r="BG1531" s="216">
        <f>IF(N1531="zákl. přenesená",J1531,0)</f>
        <v>0</v>
      </c>
      <c r="BH1531" s="216">
        <f>IF(N1531="sníž. přenesená",J1531,0)</f>
        <v>0</v>
      </c>
      <c r="BI1531" s="216">
        <f>IF(N1531="nulová",J1531,0)</f>
        <v>0</v>
      </c>
      <c r="BJ1531" s="26" t="s">
        <v>24</v>
      </c>
      <c r="BK1531" s="216">
        <f>ROUND(I1531*H1531,2)</f>
        <v>0</v>
      </c>
      <c r="BL1531" s="26" t="s">
        <v>307</v>
      </c>
      <c r="BM1531" s="26" t="s">
        <v>1756</v>
      </c>
    </row>
    <row r="1532" spans="2:65" s="1" customFormat="1" ht="121.5">
      <c r="B1532" s="44"/>
      <c r="C1532" s="66"/>
      <c r="D1532" s="217" t="s">
        <v>194</v>
      </c>
      <c r="E1532" s="66"/>
      <c r="F1532" s="218" t="s">
        <v>1199</v>
      </c>
      <c r="G1532" s="66"/>
      <c r="H1532" s="66"/>
      <c r="I1532" s="175"/>
      <c r="J1532" s="66"/>
      <c r="K1532" s="66"/>
      <c r="L1532" s="64"/>
      <c r="M1532" s="219"/>
      <c r="N1532" s="45"/>
      <c r="O1532" s="45"/>
      <c r="P1532" s="45"/>
      <c r="Q1532" s="45"/>
      <c r="R1532" s="45"/>
      <c r="S1532" s="45"/>
      <c r="T1532" s="81"/>
      <c r="AT1532" s="26" t="s">
        <v>194</v>
      </c>
      <c r="AU1532" s="26" t="s">
        <v>89</v>
      </c>
    </row>
    <row r="1533" spans="2:65" s="11" customFormat="1" ht="29.85" customHeight="1">
      <c r="B1533" s="188"/>
      <c r="C1533" s="189"/>
      <c r="D1533" s="202" t="s">
        <v>78</v>
      </c>
      <c r="E1533" s="203" t="s">
        <v>1757</v>
      </c>
      <c r="F1533" s="203" t="s">
        <v>1758</v>
      </c>
      <c r="G1533" s="189"/>
      <c r="H1533" s="189"/>
      <c r="I1533" s="192"/>
      <c r="J1533" s="204">
        <f>BK1533</f>
        <v>0</v>
      </c>
      <c r="K1533" s="189"/>
      <c r="L1533" s="194"/>
      <c r="M1533" s="195"/>
      <c r="N1533" s="196"/>
      <c r="O1533" s="196"/>
      <c r="P1533" s="197">
        <f>SUM(P1534:P1583)</f>
        <v>0</v>
      </c>
      <c r="Q1533" s="196"/>
      <c r="R1533" s="197">
        <f>SUM(R1534:R1583)</f>
        <v>0.84770728000000006</v>
      </c>
      <c r="S1533" s="196"/>
      <c r="T1533" s="198">
        <f>SUM(T1534:T1583)</f>
        <v>0</v>
      </c>
      <c r="AR1533" s="199" t="s">
        <v>89</v>
      </c>
      <c r="AT1533" s="200" t="s">
        <v>78</v>
      </c>
      <c r="AU1533" s="200" t="s">
        <v>24</v>
      </c>
      <c r="AY1533" s="199" t="s">
        <v>185</v>
      </c>
      <c r="BK1533" s="201">
        <f>SUM(BK1534:BK1583)</f>
        <v>0</v>
      </c>
    </row>
    <row r="1534" spans="2:65" s="1" customFormat="1" ht="22.5" customHeight="1">
      <c r="B1534" s="44"/>
      <c r="C1534" s="205" t="s">
        <v>1759</v>
      </c>
      <c r="D1534" s="205" t="s">
        <v>187</v>
      </c>
      <c r="E1534" s="206" t="s">
        <v>1760</v>
      </c>
      <c r="F1534" s="207" t="s">
        <v>1761</v>
      </c>
      <c r="G1534" s="208" t="s">
        <v>239</v>
      </c>
      <c r="H1534" s="209">
        <v>186.1</v>
      </c>
      <c r="I1534" s="210"/>
      <c r="J1534" s="211">
        <f>ROUND(I1534*H1534,2)</f>
        <v>0</v>
      </c>
      <c r="K1534" s="207" t="s">
        <v>35</v>
      </c>
      <c r="L1534" s="64"/>
      <c r="M1534" s="212" t="s">
        <v>35</v>
      </c>
      <c r="N1534" s="213" t="s">
        <v>50</v>
      </c>
      <c r="O1534" s="45"/>
      <c r="P1534" s="214">
        <f>O1534*H1534</f>
        <v>0</v>
      </c>
      <c r="Q1534" s="214">
        <v>2.9999999999999997E-4</v>
      </c>
      <c r="R1534" s="214">
        <f>Q1534*H1534</f>
        <v>5.5829999999999991E-2</v>
      </c>
      <c r="S1534" s="214">
        <v>0</v>
      </c>
      <c r="T1534" s="215">
        <f>S1534*H1534</f>
        <v>0</v>
      </c>
      <c r="AR1534" s="26" t="s">
        <v>307</v>
      </c>
      <c r="AT1534" s="26" t="s">
        <v>187</v>
      </c>
      <c r="AU1534" s="26" t="s">
        <v>89</v>
      </c>
      <c r="AY1534" s="26" t="s">
        <v>185</v>
      </c>
      <c r="BE1534" s="216">
        <f>IF(N1534="základní",J1534,0)</f>
        <v>0</v>
      </c>
      <c r="BF1534" s="216">
        <f>IF(N1534="snížená",J1534,0)</f>
        <v>0</v>
      </c>
      <c r="BG1534" s="216">
        <f>IF(N1534="zákl. přenesená",J1534,0)</f>
        <v>0</v>
      </c>
      <c r="BH1534" s="216">
        <f>IF(N1534="sníž. přenesená",J1534,0)</f>
        <v>0</v>
      </c>
      <c r="BI1534" s="216">
        <f>IF(N1534="nulová",J1534,0)</f>
        <v>0</v>
      </c>
      <c r="BJ1534" s="26" t="s">
        <v>24</v>
      </c>
      <c r="BK1534" s="216">
        <f>ROUND(I1534*H1534,2)</f>
        <v>0</v>
      </c>
      <c r="BL1534" s="26" t="s">
        <v>307</v>
      </c>
      <c r="BM1534" s="26" t="s">
        <v>1762</v>
      </c>
    </row>
    <row r="1535" spans="2:65" s="12" customFormat="1" ht="13.5">
      <c r="B1535" s="220"/>
      <c r="C1535" s="221"/>
      <c r="D1535" s="217" t="s">
        <v>196</v>
      </c>
      <c r="E1535" s="222" t="s">
        <v>35</v>
      </c>
      <c r="F1535" s="223" t="s">
        <v>1763</v>
      </c>
      <c r="G1535" s="221"/>
      <c r="H1535" s="224" t="s">
        <v>35</v>
      </c>
      <c r="I1535" s="225"/>
      <c r="J1535" s="221"/>
      <c r="K1535" s="221"/>
      <c r="L1535" s="226"/>
      <c r="M1535" s="227"/>
      <c r="N1535" s="228"/>
      <c r="O1535" s="228"/>
      <c r="P1535" s="228"/>
      <c r="Q1535" s="228"/>
      <c r="R1535" s="228"/>
      <c r="S1535" s="228"/>
      <c r="T1535" s="229"/>
      <c r="AT1535" s="230" t="s">
        <v>196</v>
      </c>
      <c r="AU1535" s="230" t="s">
        <v>89</v>
      </c>
      <c r="AV1535" s="12" t="s">
        <v>24</v>
      </c>
      <c r="AW1535" s="12" t="s">
        <v>42</v>
      </c>
      <c r="AX1535" s="12" t="s">
        <v>79</v>
      </c>
      <c r="AY1535" s="230" t="s">
        <v>185</v>
      </c>
    </row>
    <row r="1536" spans="2:65" s="13" customFormat="1" ht="13.5">
      <c r="B1536" s="231"/>
      <c r="C1536" s="232"/>
      <c r="D1536" s="217" t="s">
        <v>196</v>
      </c>
      <c r="E1536" s="243" t="s">
        <v>35</v>
      </c>
      <c r="F1536" s="244" t="s">
        <v>1764</v>
      </c>
      <c r="G1536" s="232"/>
      <c r="H1536" s="245">
        <v>171.28</v>
      </c>
      <c r="I1536" s="237"/>
      <c r="J1536" s="232"/>
      <c r="K1536" s="232"/>
      <c r="L1536" s="238"/>
      <c r="M1536" s="239"/>
      <c r="N1536" s="240"/>
      <c r="O1536" s="240"/>
      <c r="P1536" s="240"/>
      <c r="Q1536" s="240"/>
      <c r="R1536" s="240"/>
      <c r="S1536" s="240"/>
      <c r="T1536" s="241"/>
      <c r="AT1536" s="242" t="s">
        <v>196</v>
      </c>
      <c r="AU1536" s="242" t="s">
        <v>89</v>
      </c>
      <c r="AV1536" s="13" t="s">
        <v>89</v>
      </c>
      <c r="AW1536" s="13" t="s">
        <v>42</v>
      </c>
      <c r="AX1536" s="13" t="s">
        <v>79</v>
      </c>
      <c r="AY1536" s="242" t="s">
        <v>185</v>
      </c>
    </row>
    <row r="1537" spans="2:65" s="13" customFormat="1" ht="13.5">
      <c r="B1537" s="231"/>
      <c r="C1537" s="232"/>
      <c r="D1537" s="217" t="s">
        <v>196</v>
      </c>
      <c r="E1537" s="243" t="s">
        <v>35</v>
      </c>
      <c r="F1537" s="244" t="s">
        <v>1765</v>
      </c>
      <c r="G1537" s="232"/>
      <c r="H1537" s="245">
        <v>14.82</v>
      </c>
      <c r="I1537" s="237"/>
      <c r="J1537" s="232"/>
      <c r="K1537" s="232"/>
      <c r="L1537" s="238"/>
      <c r="M1537" s="239"/>
      <c r="N1537" s="240"/>
      <c r="O1537" s="240"/>
      <c r="P1537" s="240"/>
      <c r="Q1537" s="240"/>
      <c r="R1537" s="240"/>
      <c r="S1537" s="240"/>
      <c r="T1537" s="241"/>
      <c r="AT1537" s="242" t="s">
        <v>196</v>
      </c>
      <c r="AU1537" s="242" t="s">
        <v>89</v>
      </c>
      <c r="AV1537" s="13" t="s">
        <v>89</v>
      </c>
      <c r="AW1537" s="13" t="s">
        <v>42</v>
      </c>
      <c r="AX1537" s="13" t="s">
        <v>79</v>
      </c>
      <c r="AY1537" s="242" t="s">
        <v>185</v>
      </c>
    </row>
    <row r="1538" spans="2:65" s="14" customFormat="1" ht="13.5">
      <c r="B1538" s="246"/>
      <c r="C1538" s="247"/>
      <c r="D1538" s="233" t="s">
        <v>196</v>
      </c>
      <c r="E1538" s="248" t="s">
        <v>35</v>
      </c>
      <c r="F1538" s="249" t="s">
        <v>208</v>
      </c>
      <c r="G1538" s="247"/>
      <c r="H1538" s="250">
        <v>186.1</v>
      </c>
      <c r="I1538" s="251"/>
      <c r="J1538" s="247"/>
      <c r="K1538" s="247"/>
      <c r="L1538" s="252"/>
      <c r="M1538" s="253"/>
      <c r="N1538" s="254"/>
      <c r="O1538" s="254"/>
      <c r="P1538" s="254"/>
      <c r="Q1538" s="254"/>
      <c r="R1538" s="254"/>
      <c r="S1538" s="254"/>
      <c r="T1538" s="255"/>
      <c r="AT1538" s="256" t="s">
        <v>196</v>
      </c>
      <c r="AU1538" s="256" t="s">
        <v>89</v>
      </c>
      <c r="AV1538" s="14" t="s">
        <v>192</v>
      </c>
      <c r="AW1538" s="14" t="s">
        <v>42</v>
      </c>
      <c r="AX1538" s="14" t="s">
        <v>24</v>
      </c>
      <c r="AY1538" s="256" t="s">
        <v>185</v>
      </c>
    </row>
    <row r="1539" spans="2:65" s="1" customFormat="1" ht="22.5" customHeight="1">
      <c r="B1539" s="44"/>
      <c r="C1539" s="257" t="s">
        <v>1766</v>
      </c>
      <c r="D1539" s="257" t="s">
        <v>246</v>
      </c>
      <c r="E1539" s="258" t="s">
        <v>1767</v>
      </c>
      <c r="F1539" s="259" t="s">
        <v>1768</v>
      </c>
      <c r="G1539" s="260" t="s">
        <v>239</v>
      </c>
      <c r="H1539" s="261">
        <v>204.71</v>
      </c>
      <c r="I1539" s="262"/>
      <c r="J1539" s="263">
        <f>ROUND(I1539*H1539,2)</f>
        <v>0</v>
      </c>
      <c r="K1539" s="259" t="s">
        <v>191</v>
      </c>
      <c r="L1539" s="264"/>
      <c r="M1539" s="265" t="s">
        <v>35</v>
      </c>
      <c r="N1539" s="266" t="s">
        <v>50</v>
      </c>
      <c r="O1539" s="45"/>
      <c r="P1539" s="214">
        <f>O1539*H1539</f>
        <v>0</v>
      </c>
      <c r="Q1539" s="214">
        <v>2.8300000000000001E-3</v>
      </c>
      <c r="R1539" s="214">
        <f>Q1539*H1539</f>
        <v>0.57932930000000005</v>
      </c>
      <c r="S1539" s="214">
        <v>0</v>
      </c>
      <c r="T1539" s="215">
        <f>S1539*H1539</f>
        <v>0</v>
      </c>
      <c r="AR1539" s="26" t="s">
        <v>449</v>
      </c>
      <c r="AT1539" s="26" t="s">
        <v>246</v>
      </c>
      <c r="AU1539" s="26" t="s">
        <v>89</v>
      </c>
      <c r="AY1539" s="26" t="s">
        <v>185</v>
      </c>
      <c r="BE1539" s="216">
        <f>IF(N1539="základní",J1539,0)</f>
        <v>0</v>
      </c>
      <c r="BF1539" s="216">
        <f>IF(N1539="snížená",J1539,0)</f>
        <v>0</v>
      </c>
      <c r="BG1539" s="216">
        <f>IF(N1539="zákl. přenesená",J1539,0)</f>
        <v>0</v>
      </c>
      <c r="BH1539" s="216">
        <f>IF(N1539="sníž. přenesená",J1539,0)</f>
        <v>0</v>
      </c>
      <c r="BI1539" s="216">
        <f>IF(N1539="nulová",J1539,0)</f>
        <v>0</v>
      </c>
      <c r="BJ1539" s="26" t="s">
        <v>24</v>
      </c>
      <c r="BK1539" s="216">
        <f>ROUND(I1539*H1539,2)</f>
        <v>0</v>
      </c>
      <c r="BL1539" s="26" t="s">
        <v>307</v>
      </c>
      <c r="BM1539" s="26" t="s">
        <v>1769</v>
      </c>
    </row>
    <row r="1540" spans="2:65" s="13" customFormat="1" ht="13.5">
      <c r="B1540" s="231"/>
      <c r="C1540" s="232"/>
      <c r="D1540" s="233" t="s">
        <v>196</v>
      </c>
      <c r="E1540" s="232"/>
      <c r="F1540" s="235" t="s">
        <v>1770</v>
      </c>
      <c r="G1540" s="232"/>
      <c r="H1540" s="236">
        <v>204.71</v>
      </c>
      <c r="I1540" s="237"/>
      <c r="J1540" s="232"/>
      <c r="K1540" s="232"/>
      <c r="L1540" s="238"/>
      <c r="M1540" s="239"/>
      <c r="N1540" s="240"/>
      <c r="O1540" s="240"/>
      <c r="P1540" s="240"/>
      <c r="Q1540" s="240"/>
      <c r="R1540" s="240"/>
      <c r="S1540" s="240"/>
      <c r="T1540" s="241"/>
      <c r="AT1540" s="242" t="s">
        <v>196</v>
      </c>
      <c r="AU1540" s="242" t="s">
        <v>89</v>
      </c>
      <c r="AV1540" s="13" t="s">
        <v>89</v>
      </c>
      <c r="AW1540" s="13" t="s">
        <v>6</v>
      </c>
      <c r="AX1540" s="13" t="s">
        <v>24</v>
      </c>
      <c r="AY1540" s="242" t="s">
        <v>185</v>
      </c>
    </row>
    <row r="1541" spans="2:65" s="1" customFormat="1" ht="22.5" customHeight="1">
      <c r="B1541" s="44"/>
      <c r="C1541" s="205" t="s">
        <v>1771</v>
      </c>
      <c r="D1541" s="205" t="s">
        <v>187</v>
      </c>
      <c r="E1541" s="206" t="s">
        <v>1772</v>
      </c>
      <c r="F1541" s="207" t="s">
        <v>1773</v>
      </c>
      <c r="G1541" s="208" t="s">
        <v>239</v>
      </c>
      <c r="H1541" s="209">
        <v>186.1</v>
      </c>
      <c r="I1541" s="210"/>
      <c r="J1541" s="211">
        <f>ROUND(I1541*H1541,2)</f>
        <v>0</v>
      </c>
      <c r="K1541" s="207" t="s">
        <v>191</v>
      </c>
      <c r="L1541" s="64"/>
      <c r="M1541" s="212" t="s">
        <v>35</v>
      </c>
      <c r="N1541" s="213" t="s">
        <v>50</v>
      </c>
      <c r="O1541" s="45"/>
      <c r="P1541" s="214">
        <f>O1541*H1541</f>
        <v>0</v>
      </c>
      <c r="Q1541" s="214">
        <v>0</v>
      </c>
      <c r="R1541" s="214">
        <f>Q1541*H1541</f>
        <v>0</v>
      </c>
      <c r="S1541" s="214">
        <v>0</v>
      </c>
      <c r="T1541" s="215">
        <f>S1541*H1541</f>
        <v>0</v>
      </c>
      <c r="AR1541" s="26" t="s">
        <v>307</v>
      </c>
      <c r="AT1541" s="26" t="s">
        <v>187</v>
      </c>
      <c r="AU1541" s="26" t="s">
        <v>89</v>
      </c>
      <c r="AY1541" s="26" t="s">
        <v>185</v>
      </c>
      <c r="BE1541" s="216">
        <f>IF(N1541="základní",J1541,0)</f>
        <v>0</v>
      </c>
      <c r="BF1541" s="216">
        <f>IF(N1541="snížená",J1541,0)</f>
        <v>0</v>
      </c>
      <c r="BG1541" s="216">
        <f>IF(N1541="zákl. přenesená",J1541,0)</f>
        <v>0</v>
      </c>
      <c r="BH1541" s="216">
        <f>IF(N1541="sníž. přenesená",J1541,0)</f>
        <v>0</v>
      </c>
      <c r="BI1541" s="216">
        <f>IF(N1541="nulová",J1541,0)</f>
        <v>0</v>
      </c>
      <c r="BJ1541" s="26" t="s">
        <v>24</v>
      </c>
      <c r="BK1541" s="216">
        <f>ROUND(I1541*H1541,2)</f>
        <v>0</v>
      </c>
      <c r="BL1541" s="26" t="s">
        <v>307</v>
      </c>
      <c r="BM1541" s="26" t="s">
        <v>1774</v>
      </c>
    </row>
    <row r="1542" spans="2:65" s="1" customFormat="1" ht="54">
      <c r="B1542" s="44"/>
      <c r="C1542" s="66"/>
      <c r="D1542" s="217" t="s">
        <v>194</v>
      </c>
      <c r="E1542" s="66"/>
      <c r="F1542" s="218" t="s">
        <v>1775</v>
      </c>
      <c r="G1542" s="66"/>
      <c r="H1542" s="66"/>
      <c r="I1542" s="175"/>
      <c r="J1542" s="66"/>
      <c r="K1542" s="66"/>
      <c r="L1542" s="64"/>
      <c r="M1542" s="219"/>
      <c r="N1542" s="45"/>
      <c r="O1542" s="45"/>
      <c r="P1542" s="45"/>
      <c r="Q1542" s="45"/>
      <c r="R1542" s="45"/>
      <c r="S1542" s="45"/>
      <c r="T1542" s="81"/>
      <c r="AT1542" s="26" t="s">
        <v>194</v>
      </c>
      <c r="AU1542" s="26" t="s">
        <v>89</v>
      </c>
    </row>
    <row r="1543" spans="2:65" s="12" customFormat="1" ht="13.5">
      <c r="B1543" s="220"/>
      <c r="C1543" s="221"/>
      <c r="D1543" s="217" t="s">
        <v>196</v>
      </c>
      <c r="E1543" s="222" t="s">
        <v>35</v>
      </c>
      <c r="F1543" s="223" t="s">
        <v>1763</v>
      </c>
      <c r="G1543" s="221"/>
      <c r="H1543" s="224" t="s">
        <v>35</v>
      </c>
      <c r="I1543" s="225"/>
      <c r="J1543" s="221"/>
      <c r="K1543" s="221"/>
      <c r="L1543" s="226"/>
      <c r="M1543" s="227"/>
      <c r="N1543" s="228"/>
      <c r="O1543" s="228"/>
      <c r="P1543" s="228"/>
      <c r="Q1543" s="228"/>
      <c r="R1543" s="228"/>
      <c r="S1543" s="228"/>
      <c r="T1543" s="229"/>
      <c r="AT1543" s="230" t="s">
        <v>196</v>
      </c>
      <c r="AU1543" s="230" t="s">
        <v>89</v>
      </c>
      <c r="AV1543" s="12" t="s">
        <v>24</v>
      </c>
      <c r="AW1543" s="12" t="s">
        <v>42</v>
      </c>
      <c r="AX1543" s="12" t="s">
        <v>79</v>
      </c>
      <c r="AY1543" s="230" t="s">
        <v>185</v>
      </c>
    </row>
    <row r="1544" spans="2:65" s="13" customFormat="1" ht="13.5">
      <c r="B1544" s="231"/>
      <c r="C1544" s="232"/>
      <c r="D1544" s="217" t="s">
        <v>196</v>
      </c>
      <c r="E1544" s="243" t="s">
        <v>35</v>
      </c>
      <c r="F1544" s="244" t="s">
        <v>1764</v>
      </c>
      <c r="G1544" s="232"/>
      <c r="H1544" s="245">
        <v>171.28</v>
      </c>
      <c r="I1544" s="237"/>
      <c r="J1544" s="232"/>
      <c r="K1544" s="232"/>
      <c r="L1544" s="238"/>
      <c r="M1544" s="239"/>
      <c r="N1544" s="240"/>
      <c r="O1544" s="240"/>
      <c r="P1544" s="240"/>
      <c r="Q1544" s="240"/>
      <c r="R1544" s="240"/>
      <c r="S1544" s="240"/>
      <c r="T1544" s="241"/>
      <c r="AT1544" s="242" t="s">
        <v>196</v>
      </c>
      <c r="AU1544" s="242" t="s">
        <v>89</v>
      </c>
      <c r="AV1544" s="13" t="s">
        <v>89</v>
      </c>
      <c r="AW1544" s="13" t="s">
        <v>42</v>
      </c>
      <c r="AX1544" s="13" t="s">
        <v>79</v>
      </c>
      <c r="AY1544" s="242" t="s">
        <v>185</v>
      </c>
    </row>
    <row r="1545" spans="2:65" s="13" customFormat="1" ht="13.5">
      <c r="B1545" s="231"/>
      <c r="C1545" s="232"/>
      <c r="D1545" s="217" t="s">
        <v>196</v>
      </c>
      <c r="E1545" s="243" t="s">
        <v>35</v>
      </c>
      <c r="F1545" s="244" t="s">
        <v>1765</v>
      </c>
      <c r="G1545" s="232"/>
      <c r="H1545" s="245">
        <v>14.82</v>
      </c>
      <c r="I1545" s="237"/>
      <c r="J1545" s="232"/>
      <c r="K1545" s="232"/>
      <c r="L1545" s="238"/>
      <c r="M1545" s="239"/>
      <c r="N1545" s="240"/>
      <c r="O1545" s="240"/>
      <c r="P1545" s="240"/>
      <c r="Q1545" s="240"/>
      <c r="R1545" s="240"/>
      <c r="S1545" s="240"/>
      <c r="T1545" s="241"/>
      <c r="AT1545" s="242" t="s">
        <v>196</v>
      </c>
      <c r="AU1545" s="242" t="s">
        <v>89</v>
      </c>
      <c r="AV1545" s="13" t="s">
        <v>89</v>
      </c>
      <c r="AW1545" s="13" t="s">
        <v>42</v>
      </c>
      <c r="AX1545" s="13" t="s">
        <v>79</v>
      </c>
      <c r="AY1545" s="242" t="s">
        <v>185</v>
      </c>
    </row>
    <row r="1546" spans="2:65" s="14" customFormat="1" ht="13.5">
      <c r="B1546" s="246"/>
      <c r="C1546" s="247"/>
      <c r="D1546" s="233" t="s">
        <v>196</v>
      </c>
      <c r="E1546" s="248" t="s">
        <v>35</v>
      </c>
      <c r="F1546" s="249" t="s">
        <v>208</v>
      </c>
      <c r="G1546" s="247"/>
      <c r="H1546" s="250">
        <v>186.1</v>
      </c>
      <c r="I1546" s="251"/>
      <c r="J1546" s="247"/>
      <c r="K1546" s="247"/>
      <c r="L1546" s="252"/>
      <c r="M1546" s="253"/>
      <c r="N1546" s="254"/>
      <c r="O1546" s="254"/>
      <c r="P1546" s="254"/>
      <c r="Q1546" s="254"/>
      <c r="R1546" s="254"/>
      <c r="S1546" s="254"/>
      <c r="T1546" s="255"/>
      <c r="AT1546" s="256" t="s">
        <v>196</v>
      </c>
      <c r="AU1546" s="256" t="s">
        <v>89</v>
      </c>
      <c r="AV1546" s="14" t="s">
        <v>192</v>
      </c>
      <c r="AW1546" s="14" t="s">
        <v>42</v>
      </c>
      <c r="AX1546" s="14" t="s">
        <v>24</v>
      </c>
      <c r="AY1546" s="256" t="s">
        <v>185</v>
      </c>
    </row>
    <row r="1547" spans="2:65" s="1" customFormat="1" ht="22.5" customHeight="1">
      <c r="B1547" s="44"/>
      <c r="C1547" s="257" t="s">
        <v>1776</v>
      </c>
      <c r="D1547" s="257" t="s">
        <v>246</v>
      </c>
      <c r="E1547" s="258" t="s">
        <v>1777</v>
      </c>
      <c r="F1547" s="259" t="s">
        <v>1778</v>
      </c>
      <c r="G1547" s="260" t="s">
        <v>239</v>
      </c>
      <c r="H1547" s="261">
        <v>189.822</v>
      </c>
      <c r="I1547" s="262"/>
      <c r="J1547" s="263">
        <f>ROUND(I1547*H1547,2)</f>
        <v>0</v>
      </c>
      <c r="K1547" s="259" t="s">
        <v>191</v>
      </c>
      <c r="L1547" s="264"/>
      <c r="M1547" s="265" t="s">
        <v>35</v>
      </c>
      <c r="N1547" s="266" t="s">
        <v>50</v>
      </c>
      <c r="O1547" s="45"/>
      <c r="P1547" s="214">
        <f>O1547*H1547</f>
        <v>0</v>
      </c>
      <c r="Q1547" s="214">
        <v>8.9999999999999998E-4</v>
      </c>
      <c r="R1547" s="214">
        <f>Q1547*H1547</f>
        <v>0.17083979999999999</v>
      </c>
      <c r="S1547" s="214">
        <v>0</v>
      </c>
      <c r="T1547" s="215">
        <f>S1547*H1547</f>
        <v>0</v>
      </c>
      <c r="AR1547" s="26" t="s">
        <v>449</v>
      </c>
      <c r="AT1547" s="26" t="s">
        <v>246</v>
      </c>
      <c r="AU1547" s="26" t="s">
        <v>89</v>
      </c>
      <c r="AY1547" s="26" t="s">
        <v>185</v>
      </c>
      <c r="BE1547" s="216">
        <f>IF(N1547="základní",J1547,0)</f>
        <v>0</v>
      </c>
      <c r="BF1547" s="216">
        <f>IF(N1547="snížená",J1547,0)</f>
        <v>0</v>
      </c>
      <c r="BG1547" s="216">
        <f>IF(N1547="zákl. přenesená",J1547,0)</f>
        <v>0</v>
      </c>
      <c r="BH1547" s="216">
        <f>IF(N1547="sníž. přenesená",J1547,0)</f>
        <v>0</v>
      </c>
      <c r="BI1547" s="216">
        <f>IF(N1547="nulová",J1547,0)</f>
        <v>0</v>
      </c>
      <c r="BJ1547" s="26" t="s">
        <v>24</v>
      </c>
      <c r="BK1547" s="216">
        <f>ROUND(I1547*H1547,2)</f>
        <v>0</v>
      </c>
      <c r="BL1547" s="26" t="s">
        <v>307</v>
      </c>
      <c r="BM1547" s="26" t="s">
        <v>1779</v>
      </c>
    </row>
    <row r="1548" spans="2:65" s="13" customFormat="1" ht="13.5">
      <c r="B1548" s="231"/>
      <c r="C1548" s="232"/>
      <c r="D1548" s="233" t="s">
        <v>196</v>
      </c>
      <c r="E1548" s="232"/>
      <c r="F1548" s="235" t="s">
        <v>1780</v>
      </c>
      <c r="G1548" s="232"/>
      <c r="H1548" s="236">
        <v>189.822</v>
      </c>
      <c r="I1548" s="237"/>
      <c r="J1548" s="232"/>
      <c r="K1548" s="232"/>
      <c r="L1548" s="238"/>
      <c r="M1548" s="239"/>
      <c r="N1548" s="240"/>
      <c r="O1548" s="240"/>
      <c r="P1548" s="240"/>
      <c r="Q1548" s="240"/>
      <c r="R1548" s="240"/>
      <c r="S1548" s="240"/>
      <c r="T1548" s="241"/>
      <c r="AT1548" s="242" t="s">
        <v>196</v>
      </c>
      <c r="AU1548" s="242" t="s">
        <v>89</v>
      </c>
      <c r="AV1548" s="13" t="s">
        <v>89</v>
      </c>
      <c r="AW1548" s="13" t="s">
        <v>6</v>
      </c>
      <c r="AX1548" s="13" t="s">
        <v>24</v>
      </c>
      <c r="AY1548" s="242" t="s">
        <v>185</v>
      </c>
    </row>
    <row r="1549" spans="2:65" s="1" customFormat="1" ht="22.5" customHeight="1">
      <c r="B1549" s="44"/>
      <c r="C1549" s="205" t="s">
        <v>1781</v>
      </c>
      <c r="D1549" s="205" t="s">
        <v>187</v>
      </c>
      <c r="E1549" s="206" t="s">
        <v>1782</v>
      </c>
      <c r="F1549" s="207" t="s">
        <v>1783</v>
      </c>
      <c r="G1549" s="208" t="s">
        <v>190</v>
      </c>
      <c r="H1549" s="209">
        <v>174.22</v>
      </c>
      <c r="I1549" s="210"/>
      <c r="J1549" s="211">
        <f>ROUND(I1549*H1549,2)</f>
        <v>0</v>
      </c>
      <c r="K1549" s="207" t="s">
        <v>191</v>
      </c>
      <c r="L1549" s="64"/>
      <c r="M1549" s="212" t="s">
        <v>35</v>
      </c>
      <c r="N1549" s="213" t="s">
        <v>50</v>
      </c>
      <c r="O1549" s="45"/>
      <c r="P1549" s="214">
        <f>O1549*H1549</f>
        <v>0</v>
      </c>
      <c r="Q1549" s="214">
        <v>1.5E-5</v>
      </c>
      <c r="R1549" s="214">
        <f>Q1549*H1549</f>
        <v>2.6133000000000003E-3</v>
      </c>
      <c r="S1549" s="214">
        <v>0</v>
      </c>
      <c r="T1549" s="215">
        <f>S1549*H1549</f>
        <v>0</v>
      </c>
      <c r="AR1549" s="26" t="s">
        <v>307</v>
      </c>
      <c r="AT1549" s="26" t="s">
        <v>187</v>
      </c>
      <c r="AU1549" s="26" t="s">
        <v>89</v>
      </c>
      <c r="AY1549" s="26" t="s">
        <v>185</v>
      </c>
      <c r="BE1549" s="216">
        <f>IF(N1549="základní",J1549,0)</f>
        <v>0</v>
      </c>
      <c r="BF1549" s="216">
        <f>IF(N1549="snížená",J1549,0)</f>
        <v>0</v>
      </c>
      <c r="BG1549" s="216">
        <f>IF(N1549="zákl. přenesená",J1549,0)</f>
        <v>0</v>
      </c>
      <c r="BH1549" s="216">
        <f>IF(N1549="sníž. přenesená",J1549,0)</f>
        <v>0</v>
      </c>
      <c r="BI1549" s="216">
        <f>IF(N1549="nulová",J1549,0)</f>
        <v>0</v>
      </c>
      <c r="BJ1549" s="26" t="s">
        <v>24</v>
      </c>
      <c r="BK1549" s="216">
        <f>ROUND(I1549*H1549,2)</f>
        <v>0</v>
      </c>
      <c r="BL1549" s="26" t="s">
        <v>307</v>
      </c>
      <c r="BM1549" s="26" t="s">
        <v>1784</v>
      </c>
    </row>
    <row r="1550" spans="2:65" s="12" customFormat="1" ht="13.5">
      <c r="B1550" s="220"/>
      <c r="C1550" s="221"/>
      <c r="D1550" s="217" t="s">
        <v>196</v>
      </c>
      <c r="E1550" s="222" t="s">
        <v>35</v>
      </c>
      <c r="F1550" s="223" t="s">
        <v>305</v>
      </c>
      <c r="G1550" s="221"/>
      <c r="H1550" s="224" t="s">
        <v>35</v>
      </c>
      <c r="I1550" s="225"/>
      <c r="J1550" s="221"/>
      <c r="K1550" s="221"/>
      <c r="L1550" s="226"/>
      <c r="M1550" s="227"/>
      <c r="N1550" s="228"/>
      <c r="O1550" s="228"/>
      <c r="P1550" s="228"/>
      <c r="Q1550" s="228"/>
      <c r="R1550" s="228"/>
      <c r="S1550" s="228"/>
      <c r="T1550" s="229"/>
      <c r="AT1550" s="230" t="s">
        <v>196</v>
      </c>
      <c r="AU1550" s="230" t="s">
        <v>89</v>
      </c>
      <c r="AV1550" s="12" t="s">
        <v>24</v>
      </c>
      <c r="AW1550" s="12" t="s">
        <v>42</v>
      </c>
      <c r="AX1550" s="12" t="s">
        <v>79</v>
      </c>
      <c r="AY1550" s="230" t="s">
        <v>185</v>
      </c>
    </row>
    <row r="1551" spans="2:65" s="12" customFormat="1" ht="13.5">
      <c r="B1551" s="220"/>
      <c r="C1551" s="221"/>
      <c r="D1551" s="217" t="s">
        <v>196</v>
      </c>
      <c r="E1551" s="222" t="s">
        <v>35</v>
      </c>
      <c r="F1551" s="223" t="s">
        <v>1785</v>
      </c>
      <c r="G1551" s="221"/>
      <c r="H1551" s="224" t="s">
        <v>35</v>
      </c>
      <c r="I1551" s="225"/>
      <c r="J1551" s="221"/>
      <c r="K1551" s="221"/>
      <c r="L1551" s="226"/>
      <c r="M1551" s="227"/>
      <c r="N1551" s="228"/>
      <c r="O1551" s="228"/>
      <c r="P1551" s="228"/>
      <c r="Q1551" s="228"/>
      <c r="R1551" s="228"/>
      <c r="S1551" s="228"/>
      <c r="T1551" s="229"/>
      <c r="AT1551" s="230" t="s">
        <v>196</v>
      </c>
      <c r="AU1551" s="230" t="s">
        <v>89</v>
      </c>
      <c r="AV1551" s="12" t="s">
        <v>24</v>
      </c>
      <c r="AW1551" s="12" t="s">
        <v>42</v>
      </c>
      <c r="AX1551" s="12" t="s">
        <v>79</v>
      </c>
      <c r="AY1551" s="230" t="s">
        <v>185</v>
      </c>
    </row>
    <row r="1552" spans="2:65" s="13" customFormat="1" ht="13.5">
      <c r="B1552" s="231"/>
      <c r="C1552" s="232"/>
      <c r="D1552" s="217" t="s">
        <v>196</v>
      </c>
      <c r="E1552" s="243" t="s">
        <v>35</v>
      </c>
      <c r="F1552" s="244" t="s">
        <v>1786</v>
      </c>
      <c r="G1552" s="232"/>
      <c r="H1552" s="245">
        <v>21.9</v>
      </c>
      <c r="I1552" s="237"/>
      <c r="J1552" s="232"/>
      <c r="K1552" s="232"/>
      <c r="L1552" s="238"/>
      <c r="M1552" s="239"/>
      <c r="N1552" s="240"/>
      <c r="O1552" s="240"/>
      <c r="P1552" s="240"/>
      <c r="Q1552" s="240"/>
      <c r="R1552" s="240"/>
      <c r="S1552" s="240"/>
      <c r="T1552" s="241"/>
      <c r="AT1552" s="242" t="s">
        <v>196</v>
      </c>
      <c r="AU1552" s="242" t="s">
        <v>89</v>
      </c>
      <c r="AV1552" s="13" t="s">
        <v>89</v>
      </c>
      <c r="AW1552" s="13" t="s">
        <v>42</v>
      </c>
      <c r="AX1552" s="13" t="s">
        <v>79</v>
      </c>
      <c r="AY1552" s="242" t="s">
        <v>185</v>
      </c>
    </row>
    <row r="1553" spans="2:51" s="12" customFormat="1" ht="13.5">
      <c r="B1553" s="220"/>
      <c r="C1553" s="221"/>
      <c r="D1553" s="217" t="s">
        <v>196</v>
      </c>
      <c r="E1553" s="222" t="s">
        <v>35</v>
      </c>
      <c r="F1553" s="223" t="s">
        <v>1787</v>
      </c>
      <c r="G1553" s="221"/>
      <c r="H1553" s="224" t="s">
        <v>35</v>
      </c>
      <c r="I1553" s="225"/>
      <c r="J1553" s="221"/>
      <c r="K1553" s="221"/>
      <c r="L1553" s="226"/>
      <c r="M1553" s="227"/>
      <c r="N1553" s="228"/>
      <c r="O1553" s="228"/>
      <c r="P1553" s="228"/>
      <c r="Q1553" s="228"/>
      <c r="R1553" s="228"/>
      <c r="S1553" s="228"/>
      <c r="T1553" s="229"/>
      <c r="AT1553" s="230" t="s">
        <v>196</v>
      </c>
      <c r="AU1553" s="230" t="s">
        <v>89</v>
      </c>
      <c r="AV1553" s="12" t="s">
        <v>24</v>
      </c>
      <c r="AW1553" s="12" t="s">
        <v>42</v>
      </c>
      <c r="AX1553" s="12" t="s">
        <v>79</v>
      </c>
      <c r="AY1553" s="230" t="s">
        <v>185</v>
      </c>
    </row>
    <row r="1554" spans="2:51" s="13" customFormat="1" ht="13.5">
      <c r="B1554" s="231"/>
      <c r="C1554" s="232"/>
      <c r="D1554" s="217" t="s">
        <v>196</v>
      </c>
      <c r="E1554" s="243" t="s">
        <v>35</v>
      </c>
      <c r="F1554" s="244" t="s">
        <v>1788</v>
      </c>
      <c r="G1554" s="232"/>
      <c r="H1554" s="245">
        <v>12.1</v>
      </c>
      <c r="I1554" s="237"/>
      <c r="J1554" s="232"/>
      <c r="K1554" s="232"/>
      <c r="L1554" s="238"/>
      <c r="M1554" s="239"/>
      <c r="N1554" s="240"/>
      <c r="O1554" s="240"/>
      <c r="P1554" s="240"/>
      <c r="Q1554" s="240"/>
      <c r="R1554" s="240"/>
      <c r="S1554" s="240"/>
      <c r="T1554" s="241"/>
      <c r="AT1554" s="242" t="s">
        <v>196</v>
      </c>
      <c r="AU1554" s="242" t="s">
        <v>89</v>
      </c>
      <c r="AV1554" s="13" t="s">
        <v>89</v>
      </c>
      <c r="AW1554" s="13" t="s">
        <v>42</v>
      </c>
      <c r="AX1554" s="13" t="s">
        <v>79</v>
      </c>
      <c r="AY1554" s="242" t="s">
        <v>185</v>
      </c>
    </row>
    <row r="1555" spans="2:51" s="12" customFormat="1" ht="13.5">
      <c r="B1555" s="220"/>
      <c r="C1555" s="221"/>
      <c r="D1555" s="217" t="s">
        <v>196</v>
      </c>
      <c r="E1555" s="222" t="s">
        <v>35</v>
      </c>
      <c r="F1555" s="223" t="s">
        <v>1789</v>
      </c>
      <c r="G1555" s="221"/>
      <c r="H1555" s="224" t="s">
        <v>35</v>
      </c>
      <c r="I1555" s="225"/>
      <c r="J1555" s="221"/>
      <c r="K1555" s="221"/>
      <c r="L1555" s="226"/>
      <c r="M1555" s="227"/>
      <c r="N1555" s="228"/>
      <c r="O1555" s="228"/>
      <c r="P1555" s="228"/>
      <c r="Q1555" s="228"/>
      <c r="R1555" s="228"/>
      <c r="S1555" s="228"/>
      <c r="T1555" s="229"/>
      <c r="AT1555" s="230" t="s">
        <v>196</v>
      </c>
      <c r="AU1555" s="230" t="s">
        <v>89</v>
      </c>
      <c r="AV1555" s="12" t="s">
        <v>24</v>
      </c>
      <c r="AW1555" s="12" t="s">
        <v>42</v>
      </c>
      <c r="AX1555" s="12" t="s">
        <v>79</v>
      </c>
      <c r="AY1555" s="230" t="s">
        <v>185</v>
      </c>
    </row>
    <row r="1556" spans="2:51" s="13" customFormat="1" ht="13.5">
      <c r="B1556" s="231"/>
      <c r="C1556" s="232"/>
      <c r="D1556" s="217" t="s">
        <v>196</v>
      </c>
      <c r="E1556" s="243" t="s">
        <v>35</v>
      </c>
      <c r="F1556" s="244" t="s">
        <v>1790</v>
      </c>
      <c r="G1556" s="232"/>
      <c r="H1556" s="245">
        <v>11.2</v>
      </c>
      <c r="I1556" s="237"/>
      <c r="J1556" s="232"/>
      <c r="K1556" s="232"/>
      <c r="L1556" s="238"/>
      <c r="M1556" s="239"/>
      <c r="N1556" s="240"/>
      <c r="O1556" s="240"/>
      <c r="P1556" s="240"/>
      <c r="Q1556" s="240"/>
      <c r="R1556" s="240"/>
      <c r="S1556" s="240"/>
      <c r="T1556" s="241"/>
      <c r="AT1556" s="242" t="s">
        <v>196</v>
      </c>
      <c r="AU1556" s="242" t="s">
        <v>89</v>
      </c>
      <c r="AV1556" s="13" t="s">
        <v>89</v>
      </c>
      <c r="AW1556" s="13" t="s">
        <v>42</v>
      </c>
      <c r="AX1556" s="13" t="s">
        <v>79</v>
      </c>
      <c r="AY1556" s="242" t="s">
        <v>185</v>
      </c>
    </row>
    <row r="1557" spans="2:51" s="12" customFormat="1" ht="13.5">
      <c r="B1557" s="220"/>
      <c r="C1557" s="221"/>
      <c r="D1557" s="217" t="s">
        <v>196</v>
      </c>
      <c r="E1557" s="222" t="s">
        <v>35</v>
      </c>
      <c r="F1557" s="223" t="s">
        <v>1791</v>
      </c>
      <c r="G1557" s="221"/>
      <c r="H1557" s="224" t="s">
        <v>35</v>
      </c>
      <c r="I1557" s="225"/>
      <c r="J1557" s="221"/>
      <c r="K1557" s="221"/>
      <c r="L1557" s="226"/>
      <c r="M1557" s="227"/>
      <c r="N1557" s="228"/>
      <c r="O1557" s="228"/>
      <c r="P1557" s="228"/>
      <c r="Q1557" s="228"/>
      <c r="R1557" s="228"/>
      <c r="S1557" s="228"/>
      <c r="T1557" s="229"/>
      <c r="AT1557" s="230" t="s">
        <v>196</v>
      </c>
      <c r="AU1557" s="230" t="s">
        <v>89</v>
      </c>
      <c r="AV1557" s="12" t="s">
        <v>24</v>
      </c>
      <c r="AW1557" s="12" t="s">
        <v>42</v>
      </c>
      <c r="AX1557" s="12" t="s">
        <v>79</v>
      </c>
      <c r="AY1557" s="230" t="s">
        <v>185</v>
      </c>
    </row>
    <row r="1558" spans="2:51" s="13" customFormat="1" ht="13.5">
      <c r="B1558" s="231"/>
      <c r="C1558" s="232"/>
      <c r="D1558" s="217" t="s">
        <v>196</v>
      </c>
      <c r="E1558" s="243" t="s">
        <v>35</v>
      </c>
      <c r="F1558" s="244" t="s">
        <v>1792</v>
      </c>
      <c r="G1558" s="232"/>
      <c r="H1558" s="245">
        <v>15.55</v>
      </c>
      <c r="I1558" s="237"/>
      <c r="J1558" s="232"/>
      <c r="K1558" s="232"/>
      <c r="L1558" s="238"/>
      <c r="M1558" s="239"/>
      <c r="N1558" s="240"/>
      <c r="O1558" s="240"/>
      <c r="P1558" s="240"/>
      <c r="Q1558" s="240"/>
      <c r="R1558" s="240"/>
      <c r="S1558" s="240"/>
      <c r="T1558" s="241"/>
      <c r="AT1558" s="242" t="s">
        <v>196</v>
      </c>
      <c r="AU1558" s="242" t="s">
        <v>89</v>
      </c>
      <c r="AV1558" s="13" t="s">
        <v>89</v>
      </c>
      <c r="AW1558" s="13" t="s">
        <v>42</v>
      </c>
      <c r="AX1558" s="13" t="s">
        <v>79</v>
      </c>
      <c r="AY1558" s="242" t="s">
        <v>185</v>
      </c>
    </row>
    <row r="1559" spans="2:51" s="12" customFormat="1" ht="13.5">
      <c r="B1559" s="220"/>
      <c r="C1559" s="221"/>
      <c r="D1559" s="217" t="s">
        <v>196</v>
      </c>
      <c r="E1559" s="222" t="s">
        <v>35</v>
      </c>
      <c r="F1559" s="223" t="s">
        <v>1793</v>
      </c>
      <c r="G1559" s="221"/>
      <c r="H1559" s="224" t="s">
        <v>35</v>
      </c>
      <c r="I1559" s="225"/>
      <c r="J1559" s="221"/>
      <c r="K1559" s="221"/>
      <c r="L1559" s="226"/>
      <c r="M1559" s="227"/>
      <c r="N1559" s="228"/>
      <c r="O1559" s="228"/>
      <c r="P1559" s="228"/>
      <c r="Q1559" s="228"/>
      <c r="R1559" s="228"/>
      <c r="S1559" s="228"/>
      <c r="T1559" s="229"/>
      <c r="AT1559" s="230" t="s">
        <v>196</v>
      </c>
      <c r="AU1559" s="230" t="s">
        <v>89</v>
      </c>
      <c r="AV1559" s="12" t="s">
        <v>24</v>
      </c>
      <c r="AW1559" s="12" t="s">
        <v>42</v>
      </c>
      <c r="AX1559" s="12" t="s">
        <v>79</v>
      </c>
      <c r="AY1559" s="230" t="s">
        <v>185</v>
      </c>
    </row>
    <row r="1560" spans="2:51" s="13" customFormat="1" ht="13.5">
      <c r="B1560" s="231"/>
      <c r="C1560" s="232"/>
      <c r="D1560" s="217" t="s">
        <v>196</v>
      </c>
      <c r="E1560" s="243" t="s">
        <v>35</v>
      </c>
      <c r="F1560" s="244" t="s">
        <v>1794</v>
      </c>
      <c r="G1560" s="232"/>
      <c r="H1560" s="245">
        <v>15.5</v>
      </c>
      <c r="I1560" s="237"/>
      <c r="J1560" s="232"/>
      <c r="K1560" s="232"/>
      <c r="L1560" s="238"/>
      <c r="M1560" s="239"/>
      <c r="N1560" s="240"/>
      <c r="O1560" s="240"/>
      <c r="P1560" s="240"/>
      <c r="Q1560" s="240"/>
      <c r="R1560" s="240"/>
      <c r="S1560" s="240"/>
      <c r="T1560" s="241"/>
      <c r="AT1560" s="242" t="s">
        <v>196</v>
      </c>
      <c r="AU1560" s="242" t="s">
        <v>89</v>
      </c>
      <c r="AV1560" s="13" t="s">
        <v>89</v>
      </c>
      <c r="AW1560" s="13" t="s">
        <v>42</v>
      </c>
      <c r="AX1560" s="13" t="s">
        <v>79</v>
      </c>
      <c r="AY1560" s="242" t="s">
        <v>185</v>
      </c>
    </row>
    <row r="1561" spans="2:51" s="12" customFormat="1" ht="13.5">
      <c r="B1561" s="220"/>
      <c r="C1561" s="221"/>
      <c r="D1561" s="217" t="s">
        <v>196</v>
      </c>
      <c r="E1561" s="222" t="s">
        <v>35</v>
      </c>
      <c r="F1561" s="223" t="s">
        <v>1795</v>
      </c>
      <c r="G1561" s="221"/>
      <c r="H1561" s="224" t="s">
        <v>35</v>
      </c>
      <c r="I1561" s="225"/>
      <c r="J1561" s="221"/>
      <c r="K1561" s="221"/>
      <c r="L1561" s="226"/>
      <c r="M1561" s="227"/>
      <c r="N1561" s="228"/>
      <c r="O1561" s="228"/>
      <c r="P1561" s="228"/>
      <c r="Q1561" s="228"/>
      <c r="R1561" s="228"/>
      <c r="S1561" s="228"/>
      <c r="T1561" s="229"/>
      <c r="AT1561" s="230" t="s">
        <v>196</v>
      </c>
      <c r="AU1561" s="230" t="s">
        <v>89</v>
      </c>
      <c r="AV1561" s="12" t="s">
        <v>24</v>
      </c>
      <c r="AW1561" s="12" t="s">
        <v>42</v>
      </c>
      <c r="AX1561" s="12" t="s">
        <v>79</v>
      </c>
      <c r="AY1561" s="230" t="s">
        <v>185</v>
      </c>
    </row>
    <row r="1562" spans="2:51" s="13" customFormat="1" ht="13.5">
      <c r="B1562" s="231"/>
      <c r="C1562" s="232"/>
      <c r="D1562" s="217" t="s">
        <v>196</v>
      </c>
      <c r="E1562" s="243" t="s">
        <v>35</v>
      </c>
      <c r="F1562" s="244" t="s">
        <v>1796</v>
      </c>
      <c r="G1562" s="232"/>
      <c r="H1562" s="245">
        <v>13.9</v>
      </c>
      <c r="I1562" s="237"/>
      <c r="J1562" s="232"/>
      <c r="K1562" s="232"/>
      <c r="L1562" s="238"/>
      <c r="M1562" s="239"/>
      <c r="N1562" s="240"/>
      <c r="O1562" s="240"/>
      <c r="P1562" s="240"/>
      <c r="Q1562" s="240"/>
      <c r="R1562" s="240"/>
      <c r="S1562" s="240"/>
      <c r="T1562" s="241"/>
      <c r="AT1562" s="242" t="s">
        <v>196</v>
      </c>
      <c r="AU1562" s="242" t="s">
        <v>89</v>
      </c>
      <c r="AV1562" s="13" t="s">
        <v>89</v>
      </c>
      <c r="AW1562" s="13" t="s">
        <v>42</v>
      </c>
      <c r="AX1562" s="13" t="s">
        <v>79</v>
      </c>
      <c r="AY1562" s="242" t="s">
        <v>185</v>
      </c>
    </row>
    <row r="1563" spans="2:51" s="12" customFormat="1" ht="13.5">
      <c r="B1563" s="220"/>
      <c r="C1563" s="221"/>
      <c r="D1563" s="217" t="s">
        <v>196</v>
      </c>
      <c r="E1563" s="222" t="s">
        <v>35</v>
      </c>
      <c r="F1563" s="223" t="s">
        <v>1797</v>
      </c>
      <c r="G1563" s="221"/>
      <c r="H1563" s="224" t="s">
        <v>35</v>
      </c>
      <c r="I1563" s="225"/>
      <c r="J1563" s="221"/>
      <c r="K1563" s="221"/>
      <c r="L1563" s="226"/>
      <c r="M1563" s="227"/>
      <c r="N1563" s="228"/>
      <c r="O1563" s="228"/>
      <c r="P1563" s="228"/>
      <c r="Q1563" s="228"/>
      <c r="R1563" s="228"/>
      <c r="S1563" s="228"/>
      <c r="T1563" s="229"/>
      <c r="AT1563" s="230" t="s">
        <v>196</v>
      </c>
      <c r="AU1563" s="230" t="s">
        <v>89</v>
      </c>
      <c r="AV1563" s="12" t="s">
        <v>24</v>
      </c>
      <c r="AW1563" s="12" t="s">
        <v>42</v>
      </c>
      <c r="AX1563" s="12" t="s">
        <v>79</v>
      </c>
      <c r="AY1563" s="230" t="s">
        <v>185</v>
      </c>
    </row>
    <row r="1564" spans="2:51" s="13" customFormat="1" ht="13.5">
      <c r="B1564" s="231"/>
      <c r="C1564" s="232"/>
      <c r="D1564" s="217" t="s">
        <v>196</v>
      </c>
      <c r="E1564" s="243" t="s">
        <v>35</v>
      </c>
      <c r="F1564" s="244" t="s">
        <v>1792</v>
      </c>
      <c r="G1564" s="232"/>
      <c r="H1564" s="245">
        <v>15.55</v>
      </c>
      <c r="I1564" s="237"/>
      <c r="J1564" s="232"/>
      <c r="K1564" s="232"/>
      <c r="L1564" s="238"/>
      <c r="M1564" s="239"/>
      <c r="N1564" s="240"/>
      <c r="O1564" s="240"/>
      <c r="P1564" s="240"/>
      <c r="Q1564" s="240"/>
      <c r="R1564" s="240"/>
      <c r="S1564" s="240"/>
      <c r="T1564" s="241"/>
      <c r="AT1564" s="242" t="s">
        <v>196</v>
      </c>
      <c r="AU1564" s="242" t="s">
        <v>89</v>
      </c>
      <c r="AV1564" s="13" t="s">
        <v>89</v>
      </c>
      <c r="AW1564" s="13" t="s">
        <v>42</v>
      </c>
      <c r="AX1564" s="13" t="s">
        <v>79</v>
      </c>
      <c r="AY1564" s="242" t="s">
        <v>185</v>
      </c>
    </row>
    <row r="1565" spans="2:51" s="12" customFormat="1" ht="13.5">
      <c r="B1565" s="220"/>
      <c r="C1565" s="221"/>
      <c r="D1565" s="217" t="s">
        <v>196</v>
      </c>
      <c r="E1565" s="222" t="s">
        <v>35</v>
      </c>
      <c r="F1565" s="223" t="s">
        <v>1798</v>
      </c>
      <c r="G1565" s="221"/>
      <c r="H1565" s="224" t="s">
        <v>35</v>
      </c>
      <c r="I1565" s="225"/>
      <c r="J1565" s="221"/>
      <c r="K1565" s="221"/>
      <c r="L1565" s="226"/>
      <c r="M1565" s="227"/>
      <c r="N1565" s="228"/>
      <c r="O1565" s="228"/>
      <c r="P1565" s="228"/>
      <c r="Q1565" s="228"/>
      <c r="R1565" s="228"/>
      <c r="S1565" s="228"/>
      <c r="T1565" s="229"/>
      <c r="AT1565" s="230" t="s">
        <v>196</v>
      </c>
      <c r="AU1565" s="230" t="s">
        <v>89</v>
      </c>
      <c r="AV1565" s="12" t="s">
        <v>24</v>
      </c>
      <c r="AW1565" s="12" t="s">
        <v>42</v>
      </c>
      <c r="AX1565" s="12" t="s">
        <v>79</v>
      </c>
      <c r="AY1565" s="230" t="s">
        <v>185</v>
      </c>
    </row>
    <row r="1566" spans="2:51" s="13" customFormat="1" ht="13.5">
      <c r="B1566" s="231"/>
      <c r="C1566" s="232"/>
      <c r="D1566" s="217" t="s">
        <v>196</v>
      </c>
      <c r="E1566" s="243" t="s">
        <v>35</v>
      </c>
      <c r="F1566" s="244" t="s">
        <v>1799</v>
      </c>
      <c r="G1566" s="232"/>
      <c r="H1566" s="245">
        <v>14.6</v>
      </c>
      <c r="I1566" s="237"/>
      <c r="J1566" s="232"/>
      <c r="K1566" s="232"/>
      <c r="L1566" s="238"/>
      <c r="M1566" s="239"/>
      <c r="N1566" s="240"/>
      <c r="O1566" s="240"/>
      <c r="P1566" s="240"/>
      <c r="Q1566" s="240"/>
      <c r="R1566" s="240"/>
      <c r="S1566" s="240"/>
      <c r="T1566" s="241"/>
      <c r="AT1566" s="242" t="s">
        <v>196</v>
      </c>
      <c r="AU1566" s="242" t="s">
        <v>89</v>
      </c>
      <c r="AV1566" s="13" t="s">
        <v>89</v>
      </c>
      <c r="AW1566" s="13" t="s">
        <v>42</v>
      </c>
      <c r="AX1566" s="13" t="s">
        <v>79</v>
      </c>
      <c r="AY1566" s="242" t="s">
        <v>185</v>
      </c>
    </row>
    <row r="1567" spans="2:51" s="12" customFormat="1" ht="13.5">
      <c r="B1567" s="220"/>
      <c r="C1567" s="221"/>
      <c r="D1567" s="217" t="s">
        <v>196</v>
      </c>
      <c r="E1567" s="222" t="s">
        <v>35</v>
      </c>
      <c r="F1567" s="223" t="s">
        <v>1800</v>
      </c>
      <c r="G1567" s="221"/>
      <c r="H1567" s="224" t="s">
        <v>35</v>
      </c>
      <c r="I1567" s="225"/>
      <c r="J1567" s="221"/>
      <c r="K1567" s="221"/>
      <c r="L1567" s="226"/>
      <c r="M1567" s="227"/>
      <c r="N1567" s="228"/>
      <c r="O1567" s="228"/>
      <c r="P1567" s="228"/>
      <c r="Q1567" s="228"/>
      <c r="R1567" s="228"/>
      <c r="S1567" s="228"/>
      <c r="T1567" s="229"/>
      <c r="AT1567" s="230" t="s">
        <v>196</v>
      </c>
      <c r="AU1567" s="230" t="s">
        <v>89</v>
      </c>
      <c r="AV1567" s="12" t="s">
        <v>24</v>
      </c>
      <c r="AW1567" s="12" t="s">
        <v>42</v>
      </c>
      <c r="AX1567" s="12" t="s">
        <v>79</v>
      </c>
      <c r="AY1567" s="230" t="s">
        <v>185</v>
      </c>
    </row>
    <row r="1568" spans="2:51" s="13" customFormat="1" ht="13.5">
      <c r="B1568" s="231"/>
      <c r="C1568" s="232"/>
      <c r="D1568" s="217" t="s">
        <v>196</v>
      </c>
      <c r="E1568" s="243" t="s">
        <v>35</v>
      </c>
      <c r="F1568" s="244" t="s">
        <v>1801</v>
      </c>
      <c r="G1568" s="232"/>
      <c r="H1568" s="245">
        <v>14.6</v>
      </c>
      <c r="I1568" s="237"/>
      <c r="J1568" s="232"/>
      <c r="K1568" s="232"/>
      <c r="L1568" s="238"/>
      <c r="M1568" s="239"/>
      <c r="N1568" s="240"/>
      <c r="O1568" s="240"/>
      <c r="P1568" s="240"/>
      <c r="Q1568" s="240"/>
      <c r="R1568" s="240"/>
      <c r="S1568" s="240"/>
      <c r="T1568" s="241"/>
      <c r="AT1568" s="242" t="s">
        <v>196</v>
      </c>
      <c r="AU1568" s="242" t="s">
        <v>89</v>
      </c>
      <c r="AV1568" s="13" t="s">
        <v>89</v>
      </c>
      <c r="AW1568" s="13" t="s">
        <v>42</v>
      </c>
      <c r="AX1568" s="13" t="s">
        <v>79</v>
      </c>
      <c r="AY1568" s="242" t="s">
        <v>185</v>
      </c>
    </row>
    <row r="1569" spans="2:65" s="12" customFormat="1" ht="13.5">
      <c r="B1569" s="220"/>
      <c r="C1569" s="221"/>
      <c r="D1569" s="217" t="s">
        <v>196</v>
      </c>
      <c r="E1569" s="222" t="s">
        <v>35</v>
      </c>
      <c r="F1569" s="223" t="s">
        <v>1802</v>
      </c>
      <c r="G1569" s="221"/>
      <c r="H1569" s="224" t="s">
        <v>35</v>
      </c>
      <c r="I1569" s="225"/>
      <c r="J1569" s="221"/>
      <c r="K1569" s="221"/>
      <c r="L1569" s="226"/>
      <c r="M1569" s="227"/>
      <c r="N1569" s="228"/>
      <c r="O1569" s="228"/>
      <c r="P1569" s="228"/>
      <c r="Q1569" s="228"/>
      <c r="R1569" s="228"/>
      <c r="S1569" s="228"/>
      <c r="T1569" s="229"/>
      <c r="AT1569" s="230" t="s">
        <v>196</v>
      </c>
      <c r="AU1569" s="230" t="s">
        <v>89</v>
      </c>
      <c r="AV1569" s="12" t="s">
        <v>24</v>
      </c>
      <c r="AW1569" s="12" t="s">
        <v>42</v>
      </c>
      <c r="AX1569" s="12" t="s">
        <v>79</v>
      </c>
      <c r="AY1569" s="230" t="s">
        <v>185</v>
      </c>
    </row>
    <row r="1570" spans="2:65" s="13" customFormat="1" ht="13.5">
      <c r="B1570" s="231"/>
      <c r="C1570" s="232"/>
      <c r="D1570" s="217" t="s">
        <v>196</v>
      </c>
      <c r="E1570" s="243" t="s">
        <v>35</v>
      </c>
      <c r="F1570" s="244" t="s">
        <v>1803</v>
      </c>
      <c r="G1570" s="232"/>
      <c r="H1570" s="245">
        <v>14.02</v>
      </c>
      <c r="I1570" s="237"/>
      <c r="J1570" s="232"/>
      <c r="K1570" s="232"/>
      <c r="L1570" s="238"/>
      <c r="M1570" s="239"/>
      <c r="N1570" s="240"/>
      <c r="O1570" s="240"/>
      <c r="P1570" s="240"/>
      <c r="Q1570" s="240"/>
      <c r="R1570" s="240"/>
      <c r="S1570" s="240"/>
      <c r="T1570" s="241"/>
      <c r="AT1570" s="242" t="s">
        <v>196</v>
      </c>
      <c r="AU1570" s="242" t="s">
        <v>89</v>
      </c>
      <c r="AV1570" s="13" t="s">
        <v>89</v>
      </c>
      <c r="AW1570" s="13" t="s">
        <v>42</v>
      </c>
      <c r="AX1570" s="13" t="s">
        <v>79</v>
      </c>
      <c r="AY1570" s="242" t="s">
        <v>185</v>
      </c>
    </row>
    <row r="1571" spans="2:65" s="12" customFormat="1" ht="13.5">
      <c r="B1571" s="220"/>
      <c r="C1571" s="221"/>
      <c r="D1571" s="217" t="s">
        <v>196</v>
      </c>
      <c r="E1571" s="222" t="s">
        <v>35</v>
      </c>
      <c r="F1571" s="223" t="s">
        <v>1804</v>
      </c>
      <c r="G1571" s="221"/>
      <c r="H1571" s="224" t="s">
        <v>35</v>
      </c>
      <c r="I1571" s="225"/>
      <c r="J1571" s="221"/>
      <c r="K1571" s="221"/>
      <c r="L1571" s="226"/>
      <c r="M1571" s="227"/>
      <c r="N1571" s="228"/>
      <c r="O1571" s="228"/>
      <c r="P1571" s="228"/>
      <c r="Q1571" s="228"/>
      <c r="R1571" s="228"/>
      <c r="S1571" s="228"/>
      <c r="T1571" s="229"/>
      <c r="AT1571" s="230" t="s">
        <v>196</v>
      </c>
      <c r="AU1571" s="230" t="s">
        <v>89</v>
      </c>
      <c r="AV1571" s="12" t="s">
        <v>24</v>
      </c>
      <c r="AW1571" s="12" t="s">
        <v>42</v>
      </c>
      <c r="AX1571" s="12" t="s">
        <v>79</v>
      </c>
      <c r="AY1571" s="230" t="s">
        <v>185</v>
      </c>
    </row>
    <row r="1572" spans="2:65" s="13" customFormat="1" ht="13.5">
      <c r="B1572" s="231"/>
      <c r="C1572" s="232"/>
      <c r="D1572" s="217" t="s">
        <v>196</v>
      </c>
      <c r="E1572" s="243" t="s">
        <v>35</v>
      </c>
      <c r="F1572" s="244" t="s">
        <v>1805</v>
      </c>
      <c r="G1572" s="232"/>
      <c r="H1572" s="245">
        <v>7.4</v>
      </c>
      <c r="I1572" s="237"/>
      <c r="J1572" s="232"/>
      <c r="K1572" s="232"/>
      <c r="L1572" s="238"/>
      <c r="M1572" s="239"/>
      <c r="N1572" s="240"/>
      <c r="O1572" s="240"/>
      <c r="P1572" s="240"/>
      <c r="Q1572" s="240"/>
      <c r="R1572" s="240"/>
      <c r="S1572" s="240"/>
      <c r="T1572" s="241"/>
      <c r="AT1572" s="242" t="s">
        <v>196</v>
      </c>
      <c r="AU1572" s="242" t="s">
        <v>89</v>
      </c>
      <c r="AV1572" s="13" t="s">
        <v>89</v>
      </c>
      <c r="AW1572" s="13" t="s">
        <v>42</v>
      </c>
      <c r="AX1572" s="13" t="s">
        <v>79</v>
      </c>
      <c r="AY1572" s="242" t="s">
        <v>185</v>
      </c>
    </row>
    <row r="1573" spans="2:65" s="12" customFormat="1" ht="13.5">
      <c r="B1573" s="220"/>
      <c r="C1573" s="221"/>
      <c r="D1573" s="217" t="s">
        <v>196</v>
      </c>
      <c r="E1573" s="222" t="s">
        <v>35</v>
      </c>
      <c r="F1573" s="223" t="s">
        <v>1806</v>
      </c>
      <c r="G1573" s="221"/>
      <c r="H1573" s="224" t="s">
        <v>35</v>
      </c>
      <c r="I1573" s="225"/>
      <c r="J1573" s="221"/>
      <c r="K1573" s="221"/>
      <c r="L1573" s="226"/>
      <c r="M1573" s="227"/>
      <c r="N1573" s="228"/>
      <c r="O1573" s="228"/>
      <c r="P1573" s="228"/>
      <c r="Q1573" s="228"/>
      <c r="R1573" s="228"/>
      <c r="S1573" s="228"/>
      <c r="T1573" s="229"/>
      <c r="AT1573" s="230" t="s">
        <v>196</v>
      </c>
      <c r="AU1573" s="230" t="s">
        <v>89</v>
      </c>
      <c r="AV1573" s="12" t="s">
        <v>24</v>
      </c>
      <c r="AW1573" s="12" t="s">
        <v>42</v>
      </c>
      <c r="AX1573" s="12" t="s">
        <v>79</v>
      </c>
      <c r="AY1573" s="230" t="s">
        <v>185</v>
      </c>
    </row>
    <row r="1574" spans="2:65" s="13" customFormat="1" ht="13.5">
      <c r="B1574" s="231"/>
      <c r="C1574" s="232"/>
      <c r="D1574" s="217" t="s">
        <v>196</v>
      </c>
      <c r="E1574" s="243" t="s">
        <v>35</v>
      </c>
      <c r="F1574" s="244" t="s">
        <v>1807</v>
      </c>
      <c r="G1574" s="232"/>
      <c r="H1574" s="245">
        <v>9.6999999999999993</v>
      </c>
      <c r="I1574" s="237"/>
      <c r="J1574" s="232"/>
      <c r="K1574" s="232"/>
      <c r="L1574" s="238"/>
      <c r="M1574" s="239"/>
      <c r="N1574" s="240"/>
      <c r="O1574" s="240"/>
      <c r="P1574" s="240"/>
      <c r="Q1574" s="240"/>
      <c r="R1574" s="240"/>
      <c r="S1574" s="240"/>
      <c r="T1574" s="241"/>
      <c r="AT1574" s="242" t="s">
        <v>196</v>
      </c>
      <c r="AU1574" s="242" t="s">
        <v>89</v>
      </c>
      <c r="AV1574" s="13" t="s">
        <v>89</v>
      </c>
      <c r="AW1574" s="13" t="s">
        <v>42</v>
      </c>
      <c r="AX1574" s="13" t="s">
        <v>79</v>
      </c>
      <c r="AY1574" s="242" t="s">
        <v>185</v>
      </c>
    </row>
    <row r="1575" spans="2:65" s="12" customFormat="1" ht="13.5">
      <c r="B1575" s="220"/>
      <c r="C1575" s="221"/>
      <c r="D1575" s="217" t="s">
        <v>196</v>
      </c>
      <c r="E1575" s="222" t="s">
        <v>35</v>
      </c>
      <c r="F1575" s="223" t="s">
        <v>1808</v>
      </c>
      <c r="G1575" s="221"/>
      <c r="H1575" s="224" t="s">
        <v>35</v>
      </c>
      <c r="I1575" s="225"/>
      <c r="J1575" s="221"/>
      <c r="K1575" s="221"/>
      <c r="L1575" s="226"/>
      <c r="M1575" s="227"/>
      <c r="N1575" s="228"/>
      <c r="O1575" s="228"/>
      <c r="P1575" s="228"/>
      <c r="Q1575" s="228"/>
      <c r="R1575" s="228"/>
      <c r="S1575" s="228"/>
      <c r="T1575" s="229"/>
      <c r="AT1575" s="230" t="s">
        <v>196</v>
      </c>
      <c r="AU1575" s="230" t="s">
        <v>89</v>
      </c>
      <c r="AV1575" s="12" t="s">
        <v>24</v>
      </c>
      <c r="AW1575" s="12" t="s">
        <v>42</v>
      </c>
      <c r="AX1575" s="12" t="s">
        <v>79</v>
      </c>
      <c r="AY1575" s="230" t="s">
        <v>185</v>
      </c>
    </row>
    <row r="1576" spans="2:65" s="13" customFormat="1" ht="13.5">
      <c r="B1576" s="231"/>
      <c r="C1576" s="232"/>
      <c r="D1576" s="217" t="s">
        <v>196</v>
      </c>
      <c r="E1576" s="243" t="s">
        <v>35</v>
      </c>
      <c r="F1576" s="244" t="s">
        <v>1809</v>
      </c>
      <c r="G1576" s="232"/>
      <c r="H1576" s="245">
        <v>8.1999999999999993</v>
      </c>
      <c r="I1576" s="237"/>
      <c r="J1576" s="232"/>
      <c r="K1576" s="232"/>
      <c r="L1576" s="238"/>
      <c r="M1576" s="239"/>
      <c r="N1576" s="240"/>
      <c r="O1576" s="240"/>
      <c r="P1576" s="240"/>
      <c r="Q1576" s="240"/>
      <c r="R1576" s="240"/>
      <c r="S1576" s="240"/>
      <c r="T1576" s="241"/>
      <c r="AT1576" s="242" t="s">
        <v>196</v>
      </c>
      <c r="AU1576" s="242" t="s">
        <v>89</v>
      </c>
      <c r="AV1576" s="13" t="s">
        <v>89</v>
      </c>
      <c r="AW1576" s="13" t="s">
        <v>42</v>
      </c>
      <c r="AX1576" s="13" t="s">
        <v>79</v>
      </c>
      <c r="AY1576" s="242" t="s">
        <v>185</v>
      </c>
    </row>
    <row r="1577" spans="2:65" s="14" customFormat="1" ht="13.5">
      <c r="B1577" s="246"/>
      <c r="C1577" s="247"/>
      <c r="D1577" s="233" t="s">
        <v>196</v>
      </c>
      <c r="E1577" s="248" t="s">
        <v>35</v>
      </c>
      <c r="F1577" s="249" t="s">
        <v>208</v>
      </c>
      <c r="G1577" s="247"/>
      <c r="H1577" s="250">
        <v>174.22</v>
      </c>
      <c r="I1577" s="251"/>
      <c r="J1577" s="247"/>
      <c r="K1577" s="247"/>
      <c r="L1577" s="252"/>
      <c r="M1577" s="253"/>
      <c r="N1577" s="254"/>
      <c r="O1577" s="254"/>
      <c r="P1577" s="254"/>
      <c r="Q1577" s="254"/>
      <c r="R1577" s="254"/>
      <c r="S1577" s="254"/>
      <c r="T1577" s="255"/>
      <c r="AT1577" s="256" t="s">
        <v>196</v>
      </c>
      <c r="AU1577" s="256" t="s">
        <v>89</v>
      </c>
      <c r="AV1577" s="14" t="s">
        <v>192</v>
      </c>
      <c r="AW1577" s="14" t="s">
        <v>42</v>
      </c>
      <c r="AX1577" s="14" t="s">
        <v>24</v>
      </c>
      <c r="AY1577" s="256" t="s">
        <v>185</v>
      </c>
    </row>
    <row r="1578" spans="2:65" s="1" customFormat="1" ht="22.5" customHeight="1">
      <c r="B1578" s="44"/>
      <c r="C1578" s="257" t="s">
        <v>1810</v>
      </c>
      <c r="D1578" s="257" t="s">
        <v>246</v>
      </c>
      <c r="E1578" s="258" t="s">
        <v>1811</v>
      </c>
      <c r="F1578" s="259" t="s">
        <v>1812</v>
      </c>
      <c r="G1578" s="260" t="s">
        <v>190</v>
      </c>
      <c r="H1578" s="261">
        <v>177.70400000000001</v>
      </c>
      <c r="I1578" s="262"/>
      <c r="J1578" s="263">
        <f>ROUND(I1578*H1578,2)</f>
        <v>0</v>
      </c>
      <c r="K1578" s="259" t="s">
        <v>191</v>
      </c>
      <c r="L1578" s="264"/>
      <c r="M1578" s="265" t="s">
        <v>35</v>
      </c>
      <c r="N1578" s="266" t="s">
        <v>50</v>
      </c>
      <c r="O1578" s="45"/>
      <c r="P1578" s="214">
        <f>O1578*H1578</f>
        <v>0</v>
      </c>
      <c r="Q1578" s="214">
        <v>2.2000000000000001E-4</v>
      </c>
      <c r="R1578" s="214">
        <f>Q1578*H1578</f>
        <v>3.9094880000000005E-2</v>
      </c>
      <c r="S1578" s="214">
        <v>0</v>
      </c>
      <c r="T1578" s="215">
        <f>S1578*H1578</f>
        <v>0</v>
      </c>
      <c r="AR1578" s="26" t="s">
        <v>449</v>
      </c>
      <c r="AT1578" s="26" t="s">
        <v>246</v>
      </c>
      <c r="AU1578" s="26" t="s">
        <v>89</v>
      </c>
      <c r="AY1578" s="26" t="s">
        <v>185</v>
      </c>
      <c r="BE1578" s="216">
        <f>IF(N1578="základní",J1578,0)</f>
        <v>0</v>
      </c>
      <c r="BF1578" s="216">
        <f>IF(N1578="snížená",J1578,0)</f>
        <v>0</v>
      </c>
      <c r="BG1578" s="216">
        <f>IF(N1578="zákl. přenesená",J1578,0)</f>
        <v>0</v>
      </c>
      <c r="BH1578" s="216">
        <f>IF(N1578="sníž. přenesená",J1578,0)</f>
        <v>0</v>
      </c>
      <c r="BI1578" s="216">
        <f>IF(N1578="nulová",J1578,0)</f>
        <v>0</v>
      </c>
      <c r="BJ1578" s="26" t="s">
        <v>24</v>
      </c>
      <c r="BK1578" s="216">
        <f>ROUND(I1578*H1578,2)</f>
        <v>0</v>
      </c>
      <c r="BL1578" s="26" t="s">
        <v>307</v>
      </c>
      <c r="BM1578" s="26" t="s">
        <v>1813</v>
      </c>
    </row>
    <row r="1579" spans="2:65" s="13" customFormat="1" ht="13.5">
      <c r="B1579" s="231"/>
      <c r="C1579" s="232"/>
      <c r="D1579" s="233" t="s">
        <v>196</v>
      </c>
      <c r="E1579" s="232"/>
      <c r="F1579" s="235" t="s">
        <v>1814</v>
      </c>
      <c r="G1579" s="232"/>
      <c r="H1579" s="236">
        <v>177.70400000000001</v>
      </c>
      <c r="I1579" s="237"/>
      <c r="J1579" s="232"/>
      <c r="K1579" s="232"/>
      <c r="L1579" s="238"/>
      <c r="M1579" s="239"/>
      <c r="N1579" s="240"/>
      <c r="O1579" s="240"/>
      <c r="P1579" s="240"/>
      <c r="Q1579" s="240"/>
      <c r="R1579" s="240"/>
      <c r="S1579" s="240"/>
      <c r="T1579" s="241"/>
      <c r="AT1579" s="242" t="s">
        <v>196</v>
      </c>
      <c r="AU1579" s="242" t="s">
        <v>89</v>
      </c>
      <c r="AV1579" s="13" t="s">
        <v>89</v>
      </c>
      <c r="AW1579" s="13" t="s">
        <v>6</v>
      </c>
      <c r="AX1579" s="13" t="s">
        <v>24</v>
      </c>
      <c r="AY1579" s="242" t="s">
        <v>185</v>
      </c>
    </row>
    <row r="1580" spans="2:65" s="1" customFormat="1" ht="31.5" customHeight="1">
      <c r="B1580" s="44"/>
      <c r="C1580" s="205" t="s">
        <v>1815</v>
      </c>
      <c r="D1580" s="205" t="s">
        <v>187</v>
      </c>
      <c r="E1580" s="206" t="s">
        <v>1816</v>
      </c>
      <c r="F1580" s="207" t="s">
        <v>1817</v>
      </c>
      <c r="G1580" s="208" t="s">
        <v>231</v>
      </c>
      <c r="H1580" s="209">
        <v>0.84799999999999998</v>
      </c>
      <c r="I1580" s="210"/>
      <c r="J1580" s="211">
        <f>ROUND(I1580*H1580,2)</f>
        <v>0</v>
      </c>
      <c r="K1580" s="207" t="s">
        <v>191</v>
      </c>
      <c r="L1580" s="64"/>
      <c r="M1580" s="212" t="s">
        <v>35</v>
      </c>
      <c r="N1580" s="213" t="s">
        <v>50</v>
      </c>
      <c r="O1580" s="45"/>
      <c r="P1580" s="214">
        <f>O1580*H1580</f>
        <v>0</v>
      </c>
      <c r="Q1580" s="214">
        <v>0</v>
      </c>
      <c r="R1580" s="214">
        <f>Q1580*H1580</f>
        <v>0</v>
      </c>
      <c r="S1580" s="214">
        <v>0</v>
      </c>
      <c r="T1580" s="215">
        <f>S1580*H1580</f>
        <v>0</v>
      </c>
      <c r="AR1580" s="26" t="s">
        <v>307</v>
      </c>
      <c r="AT1580" s="26" t="s">
        <v>187</v>
      </c>
      <c r="AU1580" s="26" t="s">
        <v>89</v>
      </c>
      <c r="AY1580" s="26" t="s">
        <v>185</v>
      </c>
      <c r="BE1580" s="216">
        <f>IF(N1580="základní",J1580,0)</f>
        <v>0</v>
      </c>
      <c r="BF1580" s="216">
        <f>IF(N1580="snížená",J1580,0)</f>
        <v>0</v>
      </c>
      <c r="BG1580" s="216">
        <f>IF(N1580="zákl. přenesená",J1580,0)</f>
        <v>0</v>
      </c>
      <c r="BH1580" s="216">
        <f>IF(N1580="sníž. přenesená",J1580,0)</f>
        <v>0</v>
      </c>
      <c r="BI1580" s="216">
        <f>IF(N1580="nulová",J1580,0)</f>
        <v>0</v>
      </c>
      <c r="BJ1580" s="26" t="s">
        <v>24</v>
      </c>
      <c r="BK1580" s="216">
        <f>ROUND(I1580*H1580,2)</f>
        <v>0</v>
      </c>
      <c r="BL1580" s="26" t="s">
        <v>307</v>
      </c>
      <c r="BM1580" s="26" t="s">
        <v>1818</v>
      </c>
    </row>
    <row r="1581" spans="2:65" s="1" customFormat="1" ht="121.5">
      <c r="B1581" s="44"/>
      <c r="C1581" s="66"/>
      <c r="D1581" s="233" t="s">
        <v>194</v>
      </c>
      <c r="E1581" s="66"/>
      <c r="F1581" s="281" t="s">
        <v>1608</v>
      </c>
      <c r="G1581" s="66"/>
      <c r="H1581" s="66"/>
      <c r="I1581" s="175"/>
      <c r="J1581" s="66"/>
      <c r="K1581" s="66"/>
      <c r="L1581" s="64"/>
      <c r="M1581" s="219"/>
      <c r="N1581" s="45"/>
      <c r="O1581" s="45"/>
      <c r="P1581" s="45"/>
      <c r="Q1581" s="45"/>
      <c r="R1581" s="45"/>
      <c r="S1581" s="45"/>
      <c r="T1581" s="81"/>
      <c r="AT1581" s="26" t="s">
        <v>194</v>
      </c>
      <c r="AU1581" s="26" t="s">
        <v>89</v>
      </c>
    </row>
    <row r="1582" spans="2:65" s="1" customFormat="1" ht="44.25" customHeight="1">
      <c r="B1582" s="44"/>
      <c r="C1582" s="205" t="s">
        <v>1819</v>
      </c>
      <c r="D1582" s="205" t="s">
        <v>187</v>
      </c>
      <c r="E1582" s="206" t="s">
        <v>1820</v>
      </c>
      <c r="F1582" s="207" t="s">
        <v>1821</v>
      </c>
      <c r="G1582" s="208" t="s">
        <v>231</v>
      </c>
      <c r="H1582" s="209">
        <v>0.84799999999999998</v>
      </c>
      <c r="I1582" s="210"/>
      <c r="J1582" s="211">
        <f>ROUND(I1582*H1582,2)</f>
        <v>0</v>
      </c>
      <c r="K1582" s="207" t="s">
        <v>191</v>
      </c>
      <c r="L1582" s="64"/>
      <c r="M1582" s="212" t="s">
        <v>35</v>
      </c>
      <c r="N1582" s="213" t="s">
        <v>50</v>
      </c>
      <c r="O1582" s="45"/>
      <c r="P1582" s="214">
        <f>O1582*H1582</f>
        <v>0</v>
      </c>
      <c r="Q1582" s="214">
        <v>0</v>
      </c>
      <c r="R1582" s="214">
        <f>Q1582*H1582</f>
        <v>0</v>
      </c>
      <c r="S1582" s="214">
        <v>0</v>
      </c>
      <c r="T1582" s="215">
        <f>S1582*H1582</f>
        <v>0</v>
      </c>
      <c r="AR1582" s="26" t="s">
        <v>307</v>
      </c>
      <c r="AT1582" s="26" t="s">
        <v>187</v>
      </c>
      <c r="AU1582" s="26" t="s">
        <v>89</v>
      </c>
      <c r="AY1582" s="26" t="s">
        <v>185</v>
      </c>
      <c r="BE1582" s="216">
        <f>IF(N1582="základní",J1582,0)</f>
        <v>0</v>
      </c>
      <c r="BF1582" s="216">
        <f>IF(N1582="snížená",J1582,0)</f>
        <v>0</v>
      </c>
      <c r="BG1582" s="216">
        <f>IF(N1582="zákl. přenesená",J1582,0)</f>
        <v>0</v>
      </c>
      <c r="BH1582" s="216">
        <f>IF(N1582="sníž. přenesená",J1582,0)</f>
        <v>0</v>
      </c>
      <c r="BI1582" s="216">
        <f>IF(N1582="nulová",J1582,0)</f>
        <v>0</v>
      </c>
      <c r="BJ1582" s="26" t="s">
        <v>24</v>
      </c>
      <c r="BK1582" s="216">
        <f>ROUND(I1582*H1582,2)</f>
        <v>0</v>
      </c>
      <c r="BL1582" s="26" t="s">
        <v>307</v>
      </c>
      <c r="BM1582" s="26" t="s">
        <v>1822</v>
      </c>
    </row>
    <row r="1583" spans="2:65" s="1" customFormat="1" ht="121.5">
      <c r="B1583" s="44"/>
      <c r="C1583" s="66"/>
      <c r="D1583" s="217" t="s">
        <v>194</v>
      </c>
      <c r="E1583" s="66"/>
      <c r="F1583" s="218" t="s">
        <v>1608</v>
      </c>
      <c r="G1583" s="66"/>
      <c r="H1583" s="66"/>
      <c r="I1583" s="175"/>
      <c r="J1583" s="66"/>
      <c r="K1583" s="66"/>
      <c r="L1583" s="64"/>
      <c r="M1583" s="219"/>
      <c r="N1583" s="45"/>
      <c r="O1583" s="45"/>
      <c r="P1583" s="45"/>
      <c r="Q1583" s="45"/>
      <c r="R1583" s="45"/>
      <c r="S1583" s="45"/>
      <c r="T1583" s="81"/>
      <c r="AT1583" s="26" t="s">
        <v>194</v>
      </c>
      <c r="AU1583" s="26" t="s">
        <v>89</v>
      </c>
    </row>
    <row r="1584" spans="2:65" s="11" customFormat="1" ht="29.85" customHeight="1">
      <c r="B1584" s="188"/>
      <c r="C1584" s="189"/>
      <c r="D1584" s="202" t="s">
        <v>78</v>
      </c>
      <c r="E1584" s="203" t="s">
        <v>1823</v>
      </c>
      <c r="F1584" s="203" t="s">
        <v>1824</v>
      </c>
      <c r="G1584" s="189"/>
      <c r="H1584" s="189"/>
      <c r="I1584" s="192"/>
      <c r="J1584" s="204">
        <f>BK1584</f>
        <v>0</v>
      </c>
      <c r="K1584" s="189"/>
      <c r="L1584" s="194"/>
      <c r="M1584" s="195"/>
      <c r="N1584" s="196"/>
      <c r="O1584" s="196"/>
      <c r="P1584" s="197">
        <f>SUM(P1585:P1665)</f>
        <v>0</v>
      </c>
      <c r="Q1584" s="196"/>
      <c r="R1584" s="197">
        <f>SUM(R1585:R1665)</f>
        <v>7.1307578000000005</v>
      </c>
      <c r="S1584" s="196"/>
      <c r="T1584" s="198">
        <f>SUM(T1585:T1665)</f>
        <v>1.196026</v>
      </c>
      <c r="AR1584" s="199" t="s">
        <v>89</v>
      </c>
      <c r="AT1584" s="200" t="s">
        <v>78</v>
      </c>
      <c r="AU1584" s="200" t="s">
        <v>24</v>
      </c>
      <c r="AY1584" s="199" t="s">
        <v>185</v>
      </c>
      <c r="BK1584" s="201">
        <f>SUM(BK1585:BK1665)</f>
        <v>0</v>
      </c>
    </row>
    <row r="1585" spans="2:65" s="1" customFormat="1" ht="22.5" customHeight="1">
      <c r="B1585" s="44"/>
      <c r="C1585" s="205" t="s">
        <v>1825</v>
      </c>
      <c r="D1585" s="205" t="s">
        <v>187</v>
      </c>
      <c r="E1585" s="206" t="s">
        <v>1826</v>
      </c>
      <c r="F1585" s="207" t="s">
        <v>1827</v>
      </c>
      <c r="G1585" s="208" t="s">
        <v>239</v>
      </c>
      <c r="H1585" s="209">
        <v>76.180000000000007</v>
      </c>
      <c r="I1585" s="210"/>
      <c r="J1585" s="211">
        <f>ROUND(I1585*H1585,2)</f>
        <v>0</v>
      </c>
      <c r="K1585" s="207" t="s">
        <v>191</v>
      </c>
      <c r="L1585" s="64"/>
      <c r="M1585" s="212" t="s">
        <v>35</v>
      </c>
      <c r="N1585" s="213" t="s">
        <v>50</v>
      </c>
      <c r="O1585" s="45"/>
      <c r="P1585" s="214">
        <f>O1585*H1585</f>
        <v>0</v>
      </c>
      <c r="Q1585" s="214">
        <v>0</v>
      </c>
      <c r="R1585" s="214">
        <f>Q1585*H1585</f>
        <v>0</v>
      </c>
      <c r="S1585" s="214">
        <v>1.5699999999999999E-2</v>
      </c>
      <c r="T1585" s="215">
        <f>S1585*H1585</f>
        <v>1.196026</v>
      </c>
      <c r="AR1585" s="26" t="s">
        <v>307</v>
      </c>
      <c r="AT1585" s="26" t="s">
        <v>187</v>
      </c>
      <c r="AU1585" s="26" t="s">
        <v>89</v>
      </c>
      <c r="AY1585" s="26" t="s">
        <v>185</v>
      </c>
      <c r="BE1585" s="216">
        <f>IF(N1585="základní",J1585,0)</f>
        <v>0</v>
      </c>
      <c r="BF1585" s="216">
        <f>IF(N1585="snížená",J1585,0)</f>
        <v>0</v>
      </c>
      <c r="BG1585" s="216">
        <f>IF(N1585="zákl. přenesená",J1585,0)</f>
        <v>0</v>
      </c>
      <c r="BH1585" s="216">
        <f>IF(N1585="sníž. přenesená",J1585,0)</f>
        <v>0</v>
      </c>
      <c r="BI1585" s="216">
        <f>IF(N1585="nulová",J1585,0)</f>
        <v>0</v>
      </c>
      <c r="BJ1585" s="26" t="s">
        <v>24</v>
      </c>
      <c r="BK1585" s="216">
        <f>ROUND(I1585*H1585,2)</f>
        <v>0</v>
      </c>
      <c r="BL1585" s="26" t="s">
        <v>307</v>
      </c>
      <c r="BM1585" s="26" t="s">
        <v>1828</v>
      </c>
    </row>
    <row r="1586" spans="2:65" s="12" customFormat="1" ht="13.5">
      <c r="B1586" s="220"/>
      <c r="C1586" s="221"/>
      <c r="D1586" s="217" t="s">
        <v>196</v>
      </c>
      <c r="E1586" s="222" t="s">
        <v>35</v>
      </c>
      <c r="F1586" s="223" t="s">
        <v>305</v>
      </c>
      <c r="G1586" s="221"/>
      <c r="H1586" s="224" t="s">
        <v>35</v>
      </c>
      <c r="I1586" s="225"/>
      <c r="J1586" s="221"/>
      <c r="K1586" s="221"/>
      <c r="L1586" s="226"/>
      <c r="M1586" s="227"/>
      <c r="N1586" s="228"/>
      <c r="O1586" s="228"/>
      <c r="P1586" s="228"/>
      <c r="Q1586" s="228"/>
      <c r="R1586" s="228"/>
      <c r="S1586" s="228"/>
      <c r="T1586" s="229"/>
      <c r="AT1586" s="230" t="s">
        <v>196</v>
      </c>
      <c r="AU1586" s="230" t="s">
        <v>89</v>
      </c>
      <c r="AV1586" s="12" t="s">
        <v>24</v>
      </c>
      <c r="AW1586" s="12" t="s">
        <v>42</v>
      </c>
      <c r="AX1586" s="12" t="s">
        <v>79</v>
      </c>
      <c r="AY1586" s="230" t="s">
        <v>185</v>
      </c>
    </row>
    <row r="1587" spans="2:65" s="12" customFormat="1" ht="13.5">
      <c r="B1587" s="220"/>
      <c r="C1587" s="221"/>
      <c r="D1587" s="217" t="s">
        <v>196</v>
      </c>
      <c r="E1587" s="222" t="s">
        <v>35</v>
      </c>
      <c r="F1587" s="223" t="s">
        <v>1787</v>
      </c>
      <c r="G1587" s="221"/>
      <c r="H1587" s="224" t="s">
        <v>35</v>
      </c>
      <c r="I1587" s="225"/>
      <c r="J1587" s="221"/>
      <c r="K1587" s="221"/>
      <c r="L1587" s="226"/>
      <c r="M1587" s="227"/>
      <c r="N1587" s="228"/>
      <c r="O1587" s="228"/>
      <c r="P1587" s="228"/>
      <c r="Q1587" s="228"/>
      <c r="R1587" s="228"/>
      <c r="S1587" s="228"/>
      <c r="T1587" s="229"/>
      <c r="AT1587" s="230" t="s">
        <v>196</v>
      </c>
      <c r="AU1587" s="230" t="s">
        <v>89</v>
      </c>
      <c r="AV1587" s="12" t="s">
        <v>24</v>
      </c>
      <c r="AW1587" s="12" t="s">
        <v>42</v>
      </c>
      <c r="AX1587" s="12" t="s">
        <v>79</v>
      </c>
      <c r="AY1587" s="230" t="s">
        <v>185</v>
      </c>
    </row>
    <row r="1588" spans="2:65" s="13" customFormat="1" ht="13.5">
      <c r="B1588" s="231"/>
      <c r="C1588" s="232"/>
      <c r="D1588" s="217" t="s">
        <v>196</v>
      </c>
      <c r="E1588" s="243" t="s">
        <v>35</v>
      </c>
      <c r="F1588" s="244" t="s">
        <v>1829</v>
      </c>
      <c r="G1588" s="232"/>
      <c r="H1588" s="245">
        <v>11.096</v>
      </c>
      <c r="I1588" s="237"/>
      <c r="J1588" s="232"/>
      <c r="K1588" s="232"/>
      <c r="L1588" s="238"/>
      <c r="M1588" s="239"/>
      <c r="N1588" s="240"/>
      <c r="O1588" s="240"/>
      <c r="P1588" s="240"/>
      <c r="Q1588" s="240"/>
      <c r="R1588" s="240"/>
      <c r="S1588" s="240"/>
      <c r="T1588" s="241"/>
      <c r="AT1588" s="242" t="s">
        <v>196</v>
      </c>
      <c r="AU1588" s="242" t="s">
        <v>89</v>
      </c>
      <c r="AV1588" s="13" t="s">
        <v>89</v>
      </c>
      <c r="AW1588" s="13" t="s">
        <v>42</v>
      </c>
      <c r="AX1588" s="13" t="s">
        <v>79</v>
      </c>
      <c r="AY1588" s="242" t="s">
        <v>185</v>
      </c>
    </row>
    <row r="1589" spans="2:65" s="12" customFormat="1" ht="13.5">
      <c r="B1589" s="220"/>
      <c r="C1589" s="221"/>
      <c r="D1589" s="217" t="s">
        <v>196</v>
      </c>
      <c r="E1589" s="222" t="s">
        <v>35</v>
      </c>
      <c r="F1589" s="223" t="s">
        <v>1789</v>
      </c>
      <c r="G1589" s="221"/>
      <c r="H1589" s="224" t="s">
        <v>35</v>
      </c>
      <c r="I1589" s="225"/>
      <c r="J1589" s="221"/>
      <c r="K1589" s="221"/>
      <c r="L1589" s="226"/>
      <c r="M1589" s="227"/>
      <c r="N1589" s="228"/>
      <c r="O1589" s="228"/>
      <c r="P1589" s="228"/>
      <c r="Q1589" s="228"/>
      <c r="R1589" s="228"/>
      <c r="S1589" s="228"/>
      <c r="T1589" s="229"/>
      <c r="AT1589" s="230" t="s">
        <v>196</v>
      </c>
      <c r="AU1589" s="230" t="s">
        <v>89</v>
      </c>
      <c r="AV1589" s="12" t="s">
        <v>24</v>
      </c>
      <c r="AW1589" s="12" t="s">
        <v>42</v>
      </c>
      <c r="AX1589" s="12" t="s">
        <v>79</v>
      </c>
      <c r="AY1589" s="230" t="s">
        <v>185</v>
      </c>
    </row>
    <row r="1590" spans="2:65" s="13" customFormat="1" ht="13.5">
      <c r="B1590" s="231"/>
      <c r="C1590" s="232"/>
      <c r="D1590" s="217" t="s">
        <v>196</v>
      </c>
      <c r="E1590" s="243" t="s">
        <v>35</v>
      </c>
      <c r="F1590" s="244" t="s">
        <v>1830</v>
      </c>
      <c r="G1590" s="232"/>
      <c r="H1590" s="245">
        <v>8.2579999999999991</v>
      </c>
      <c r="I1590" s="237"/>
      <c r="J1590" s="232"/>
      <c r="K1590" s="232"/>
      <c r="L1590" s="238"/>
      <c r="M1590" s="239"/>
      <c r="N1590" s="240"/>
      <c r="O1590" s="240"/>
      <c r="P1590" s="240"/>
      <c r="Q1590" s="240"/>
      <c r="R1590" s="240"/>
      <c r="S1590" s="240"/>
      <c r="T1590" s="241"/>
      <c r="AT1590" s="242" t="s">
        <v>196</v>
      </c>
      <c r="AU1590" s="242" t="s">
        <v>89</v>
      </c>
      <c r="AV1590" s="13" t="s">
        <v>89</v>
      </c>
      <c r="AW1590" s="13" t="s">
        <v>42</v>
      </c>
      <c r="AX1590" s="13" t="s">
        <v>79</v>
      </c>
      <c r="AY1590" s="242" t="s">
        <v>185</v>
      </c>
    </row>
    <row r="1591" spans="2:65" s="12" customFormat="1" ht="13.5">
      <c r="B1591" s="220"/>
      <c r="C1591" s="221"/>
      <c r="D1591" s="217" t="s">
        <v>196</v>
      </c>
      <c r="E1591" s="222" t="s">
        <v>35</v>
      </c>
      <c r="F1591" s="223" t="s">
        <v>1791</v>
      </c>
      <c r="G1591" s="221"/>
      <c r="H1591" s="224" t="s">
        <v>35</v>
      </c>
      <c r="I1591" s="225"/>
      <c r="J1591" s="221"/>
      <c r="K1591" s="221"/>
      <c r="L1591" s="226"/>
      <c r="M1591" s="227"/>
      <c r="N1591" s="228"/>
      <c r="O1591" s="228"/>
      <c r="P1591" s="228"/>
      <c r="Q1591" s="228"/>
      <c r="R1591" s="228"/>
      <c r="S1591" s="228"/>
      <c r="T1591" s="229"/>
      <c r="AT1591" s="230" t="s">
        <v>196</v>
      </c>
      <c r="AU1591" s="230" t="s">
        <v>89</v>
      </c>
      <c r="AV1591" s="12" t="s">
        <v>24</v>
      </c>
      <c r="AW1591" s="12" t="s">
        <v>42</v>
      </c>
      <c r="AX1591" s="12" t="s">
        <v>79</v>
      </c>
      <c r="AY1591" s="230" t="s">
        <v>185</v>
      </c>
    </row>
    <row r="1592" spans="2:65" s="13" customFormat="1" ht="13.5">
      <c r="B1592" s="231"/>
      <c r="C1592" s="232"/>
      <c r="D1592" s="217" t="s">
        <v>196</v>
      </c>
      <c r="E1592" s="243" t="s">
        <v>35</v>
      </c>
      <c r="F1592" s="244" t="s">
        <v>1831</v>
      </c>
      <c r="G1592" s="232"/>
      <c r="H1592" s="245">
        <v>5.1559999999999997</v>
      </c>
      <c r="I1592" s="237"/>
      <c r="J1592" s="232"/>
      <c r="K1592" s="232"/>
      <c r="L1592" s="238"/>
      <c r="M1592" s="239"/>
      <c r="N1592" s="240"/>
      <c r="O1592" s="240"/>
      <c r="P1592" s="240"/>
      <c r="Q1592" s="240"/>
      <c r="R1592" s="240"/>
      <c r="S1592" s="240"/>
      <c r="T1592" s="241"/>
      <c r="AT1592" s="242" t="s">
        <v>196</v>
      </c>
      <c r="AU1592" s="242" t="s">
        <v>89</v>
      </c>
      <c r="AV1592" s="13" t="s">
        <v>89</v>
      </c>
      <c r="AW1592" s="13" t="s">
        <v>42</v>
      </c>
      <c r="AX1592" s="13" t="s">
        <v>79</v>
      </c>
      <c r="AY1592" s="242" t="s">
        <v>185</v>
      </c>
    </row>
    <row r="1593" spans="2:65" s="12" customFormat="1" ht="13.5">
      <c r="B1593" s="220"/>
      <c r="C1593" s="221"/>
      <c r="D1593" s="217" t="s">
        <v>196</v>
      </c>
      <c r="E1593" s="222" t="s">
        <v>35</v>
      </c>
      <c r="F1593" s="223" t="s">
        <v>1793</v>
      </c>
      <c r="G1593" s="221"/>
      <c r="H1593" s="224" t="s">
        <v>35</v>
      </c>
      <c r="I1593" s="225"/>
      <c r="J1593" s="221"/>
      <c r="K1593" s="221"/>
      <c r="L1593" s="226"/>
      <c r="M1593" s="227"/>
      <c r="N1593" s="228"/>
      <c r="O1593" s="228"/>
      <c r="P1593" s="228"/>
      <c r="Q1593" s="228"/>
      <c r="R1593" s="228"/>
      <c r="S1593" s="228"/>
      <c r="T1593" s="229"/>
      <c r="AT1593" s="230" t="s">
        <v>196</v>
      </c>
      <c r="AU1593" s="230" t="s">
        <v>89</v>
      </c>
      <c r="AV1593" s="12" t="s">
        <v>24</v>
      </c>
      <c r="AW1593" s="12" t="s">
        <v>42</v>
      </c>
      <c r="AX1593" s="12" t="s">
        <v>79</v>
      </c>
      <c r="AY1593" s="230" t="s">
        <v>185</v>
      </c>
    </row>
    <row r="1594" spans="2:65" s="13" customFormat="1" ht="13.5">
      <c r="B1594" s="231"/>
      <c r="C1594" s="232"/>
      <c r="D1594" s="217" t="s">
        <v>196</v>
      </c>
      <c r="E1594" s="243" t="s">
        <v>35</v>
      </c>
      <c r="F1594" s="244" t="s">
        <v>1832</v>
      </c>
      <c r="G1594" s="232"/>
      <c r="H1594" s="245">
        <v>8.2579999999999991</v>
      </c>
      <c r="I1594" s="237"/>
      <c r="J1594" s="232"/>
      <c r="K1594" s="232"/>
      <c r="L1594" s="238"/>
      <c r="M1594" s="239"/>
      <c r="N1594" s="240"/>
      <c r="O1594" s="240"/>
      <c r="P1594" s="240"/>
      <c r="Q1594" s="240"/>
      <c r="R1594" s="240"/>
      <c r="S1594" s="240"/>
      <c r="T1594" s="241"/>
      <c r="AT1594" s="242" t="s">
        <v>196</v>
      </c>
      <c r="AU1594" s="242" t="s">
        <v>89</v>
      </c>
      <c r="AV1594" s="13" t="s">
        <v>89</v>
      </c>
      <c r="AW1594" s="13" t="s">
        <v>42</v>
      </c>
      <c r="AX1594" s="13" t="s">
        <v>79</v>
      </c>
      <c r="AY1594" s="242" t="s">
        <v>185</v>
      </c>
    </row>
    <row r="1595" spans="2:65" s="12" customFormat="1" ht="13.5">
      <c r="B1595" s="220"/>
      <c r="C1595" s="221"/>
      <c r="D1595" s="217" t="s">
        <v>196</v>
      </c>
      <c r="E1595" s="222" t="s">
        <v>35</v>
      </c>
      <c r="F1595" s="223" t="s">
        <v>1795</v>
      </c>
      <c r="G1595" s="221"/>
      <c r="H1595" s="224" t="s">
        <v>35</v>
      </c>
      <c r="I1595" s="225"/>
      <c r="J1595" s="221"/>
      <c r="K1595" s="221"/>
      <c r="L1595" s="226"/>
      <c r="M1595" s="227"/>
      <c r="N1595" s="228"/>
      <c r="O1595" s="228"/>
      <c r="P1595" s="228"/>
      <c r="Q1595" s="228"/>
      <c r="R1595" s="228"/>
      <c r="S1595" s="228"/>
      <c r="T1595" s="229"/>
      <c r="AT1595" s="230" t="s">
        <v>196</v>
      </c>
      <c r="AU1595" s="230" t="s">
        <v>89</v>
      </c>
      <c r="AV1595" s="12" t="s">
        <v>24</v>
      </c>
      <c r="AW1595" s="12" t="s">
        <v>42</v>
      </c>
      <c r="AX1595" s="12" t="s">
        <v>79</v>
      </c>
      <c r="AY1595" s="230" t="s">
        <v>185</v>
      </c>
    </row>
    <row r="1596" spans="2:65" s="13" customFormat="1" ht="13.5">
      <c r="B1596" s="231"/>
      <c r="C1596" s="232"/>
      <c r="D1596" s="217" t="s">
        <v>196</v>
      </c>
      <c r="E1596" s="243" t="s">
        <v>35</v>
      </c>
      <c r="F1596" s="244" t="s">
        <v>1833</v>
      </c>
      <c r="G1596" s="232"/>
      <c r="H1596" s="245">
        <v>6.3380000000000001</v>
      </c>
      <c r="I1596" s="237"/>
      <c r="J1596" s="232"/>
      <c r="K1596" s="232"/>
      <c r="L1596" s="238"/>
      <c r="M1596" s="239"/>
      <c r="N1596" s="240"/>
      <c r="O1596" s="240"/>
      <c r="P1596" s="240"/>
      <c r="Q1596" s="240"/>
      <c r="R1596" s="240"/>
      <c r="S1596" s="240"/>
      <c r="T1596" s="241"/>
      <c r="AT1596" s="242" t="s">
        <v>196</v>
      </c>
      <c r="AU1596" s="242" t="s">
        <v>89</v>
      </c>
      <c r="AV1596" s="13" t="s">
        <v>89</v>
      </c>
      <c r="AW1596" s="13" t="s">
        <v>42</v>
      </c>
      <c r="AX1596" s="13" t="s">
        <v>79</v>
      </c>
      <c r="AY1596" s="242" t="s">
        <v>185</v>
      </c>
    </row>
    <row r="1597" spans="2:65" s="12" customFormat="1" ht="13.5">
      <c r="B1597" s="220"/>
      <c r="C1597" s="221"/>
      <c r="D1597" s="217" t="s">
        <v>196</v>
      </c>
      <c r="E1597" s="222" t="s">
        <v>35</v>
      </c>
      <c r="F1597" s="223" t="s">
        <v>1797</v>
      </c>
      <c r="G1597" s="221"/>
      <c r="H1597" s="224" t="s">
        <v>35</v>
      </c>
      <c r="I1597" s="225"/>
      <c r="J1597" s="221"/>
      <c r="K1597" s="221"/>
      <c r="L1597" s="226"/>
      <c r="M1597" s="227"/>
      <c r="N1597" s="228"/>
      <c r="O1597" s="228"/>
      <c r="P1597" s="228"/>
      <c r="Q1597" s="228"/>
      <c r="R1597" s="228"/>
      <c r="S1597" s="228"/>
      <c r="T1597" s="229"/>
      <c r="AT1597" s="230" t="s">
        <v>196</v>
      </c>
      <c r="AU1597" s="230" t="s">
        <v>89</v>
      </c>
      <c r="AV1597" s="12" t="s">
        <v>24</v>
      </c>
      <c r="AW1597" s="12" t="s">
        <v>42</v>
      </c>
      <c r="AX1597" s="12" t="s">
        <v>79</v>
      </c>
      <c r="AY1597" s="230" t="s">
        <v>185</v>
      </c>
    </row>
    <row r="1598" spans="2:65" s="13" customFormat="1" ht="13.5">
      <c r="B1598" s="231"/>
      <c r="C1598" s="232"/>
      <c r="D1598" s="217" t="s">
        <v>196</v>
      </c>
      <c r="E1598" s="243" t="s">
        <v>35</v>
      </c>
      <c r="F1598" s="244" t="s">
        <v>1834</v>
      </c>
      <c r="G1598" s="232"/>
      <c r="H1598" s="245">
        <v>14.22</v>
      </c>
      <c r="I1598" s="237"/>
      <c r="J1598" s="232"/>
      <c r="K1598" s="232"/>
      <c r="L1598" s="238"/>
      <c r="M1598" s="239"/>
      <c r="N1598" s="240"/>
      <c r="O1598" s="240"/>
      <c r="P1598" s="240"/>
      <c r="Q1598" s="240"/>
      <c r="R1598" s="240"/>
      <c r="S1598" s="240"/>
      <c r="T1598" s="241"/>
      <c r="AT1598" s="242" t="s">
        <v>196</v>
      </c>
      <c r="AU1598" s="242" t="s">
        <v>89</v>
      </c>
      <c r="AV1598" s="13" t="s">
        <v>89</v>
      </c>
      <c r="AW1598" s="13" t="s">
        <v>42</v>
      </c>
      <c r="AX1598" s="13" t="s">
        <v>79</v>
      </c>
      <c r="AY1598" s="242" t="s">
        <v>185</v>
      </c>
    </row>
    <row r="1599" spans="2:65" s="12" customFormat="1" ht="13.5">
      <c r="B1599" s="220"/>
      <c r="C1599" s="221"/>
      <c r="D1599" s="217" t="s">
        <v>196</v>
      </c>
      <c r="E1599" s="222" t="s">
        <v>35</v>
      </c>
      <c r="F1599" s="223" t="s">
        <v>1798</v>
      </c>
      <c r="G1599" s="221"/>
      <c r="H1599" s="224" t="s">
        <v>35</v>
      </c>
      <c r="I1599" s="225"/>
      <c r="J1599" s="221"/>
      <c r="K1599" s="221"/>
      <c r="L1599" s="226"/>
      <c r="M1599" s="227"/>
      <c r="N1599" s="228"/>
      <c r="O1599" s="228"/>
      <c r="P1599" s="228"/>
      <c r="Q1599" s="228"/>
      <c r="R1599" s="228"/>
      <c r="S1599" s="228"/>
      <c r="T1599" s="229"/>
      <c r="AT1599" s="230" t="s">
        <v>196</v>
      </c>
      <c r="AU1599" s="230" t="s">
        <v>89</v>
      </c>
      <c r="AV1599" s="12" t="s">
        <v>24</v>
      </c>
      <c r="AW1599" s="12" t="s">
        <v>42</v>
      </c>
      <c r="AX1599" s="12" t="s">
        <v>79</v>
      </c>
      <c r="AY1599" s="230" t="s">
        <v>185</v>
      </c>
    </row>
    <row r="1600" spans="2:65" s="13" customFormat="1" ht="13.5">
      <c r="B1600" s="231"/>
      <c r="C1600" s="232"/>
      <c r="D1600" s="217" t="s">
        <v>196</v>
      </c>
      <c r="E1600" s="243" t="s">
        <v>35</v>
      </c>
      <c r="F1600" s="244" t="s">
        <v>1832</v>
      </c>
      <c r="G1600" s="232"/>
      <c r="H1600" s="245">
        <v>8.2579999999999991</v>
      </c>
      <c r="I1600" s="237"/>
      <c r="J1600" s="232"/>
      <c r="K1600" s="232"/>
      <c r="L1600" s="238"/>
      <c r="M1600" s="239"/>
      <c r="N1600" s="240"/>
      <c r="O1600" s="240"/>
      <c r="P1600" s="240"/>
      <c r="Q1600" s="240"/>
      <c r="R1600" s="240"/>
      <c r="S1600" s="240"/>
      <c r="T1600" s="241"/>
      <c r="AT1600" s="242" t="s">
        <v>196</v>
      </c>
      <c r="AU1600" s="242" t="s">
        <v>89</v>
      </c>
      <c r="AV1600" s="13" t="s">
        <v>89</v>
      </c>
      <c r="AW1600" s="13" t="s">
        <v>42</v>
      </c>
      <c r="AX1600" s="13" t="s">
        <v>79</v>
      </c>
      <c r="AY1600" s="242" t="s">
        <v>185</v>
      </c>
    </row>
    <row r="1601" spans="2:65" s="12" customFormat="1" ht="13.5">
      <c r="B1601" s="220"/>
      <c r="C1601" s="221"/>
      <c r="D1601" s="217" t="s">
        <v>196</v>
      </c>
      <c r="E1601" s="222" t="s">
        <v>35</v>
      </c>
      <c r="F1601" s="223" t="s">
        <v>1800</v>
      </c>
      <c r="G1601" s="221"/>
      <c r="H1601" s="224" t="s">
        <v>35</v>
      </c>
      <c r="I1601" s="225"/>
      <c r="J1601" s="221"/>
      <c r="K1601" s="221"/>
      <c r="L1601" s="226"/>
      <c r="M1601" s="227"/>
      <c r="N1601" s="228"/>
      <c r="O1601" s="228"/>
      <c r="P1601" s="228"/>
      <c r="Q1601" s="228"/>
      <c r="R1601" s="228"/>
      <c r="S1601" s="228"/>
      <c r="T1601" s="229"/>
      <c r="AT1601" s="230" t="s">
        <v>196</v>
      </c>
      <c r="AU1601" s="230" t="s">
        <v>89</v>
      </c>
      <c r="AV1601" s="12" t="s">
        <v>24</v>
      </c>
      <c r="AW1601" s="12" t="s">
        <v>42</v>
      </c>
      <c r="AX1601" s="12" t="s">
        <v>79</v>
      </c>
      <c r="AY1601" s="230" t="s">
        <v>185</v>
      </c>
    </row>
    <row r="1602" spans="2:65" s="13" customFormat="1" ht="13.5">
      <c r="B1602" s="231"/>
      <c r="C1602" s="232"/>
      <c r="D1602" s="217" t="s">
        <v>196</v>
      </c>
      <c r="E1602" s="243" t="s">
        <v>35</v>
      </c>
      <c r="F1602" s="244" t="s">
        <v>1833</v>
      </c>
      <c r="G1602" s="232"/>
      <c r="H1602" s="245">
        <v>6.3380000000000001</v>
      </c>
      <c r="I1602" s="237"/>
      <c r="J1602" s="232"/>
      <c r="K1602" s="232"/>
      <c r="L1602" s="238"/>
      <c r="M1602" s="239"/>
      <c r="N1602" s="240"/>
      <c r="O1602" s="240"/>
      <c r="P1602" s="240"/>
      <c r="Q1602" s="240"/>
      <c r="R1602" s="240"/>
      <c r="S1602" s="240"/>
      <c r="T1602" s="241"/>
      <c r="AT1602" s="242" t="s">
        <v>196</v>
      </c>
      <c r="AU1602" s="242" t="s">
        <v>89</v>
      </c>
      <c r="AV1602" s="13" t="s">
        <v>89</v>
      </c>
      <c r="AW1602" s="13" t="s">
        <v>42</v>
      </c>
      <c r="AX1602" s="13" t="s">
        <v>79</v>
      </c>
      <c r="AY1602" s="242" t="s">
        <v>185</v>
      </c>
    </row>
    <row r="1603" spans="2:65" s="12" customFormat="1" ht="13.5">
      <c r="B1603" s="220"/>
      <c r="C1603" s="221"/>
      <c r="D1603" s="217" t="s">
        <v>196</v>
      </c>
      <c r="E1603" s="222" t="s">
        <v>35</v>
      </c>
      <c r="F1603" s="223" t="s">
        <v>1277</v>
      </c>
      <c r="G1603" s="221"/>
      <c r="H1603" s="224" t="s">
        <v>35</v>
      </c>
      <c r="I1603" s="225"/>
      <c r="J1603" s="221"/>
      <c r="K1603" s="221"/>
      <c r="L1603" s="226"/>
      <c r="M1603" s="227"/>
      <c r="N1603" s="228"/>
      <c r="O1603" s="228"/>
      <c r="P1603" s="228"/>
      <c r="Q1603" s="228"/>
      <c r="R1603" s="228"/>
      <c r="S1603" s="228"/>
      <c r="T1603" s="229"/>
      <c r="AT1603" s="230" t="s">
        <v>196</v>
      </c>
      <c r="AU1603" s="230" t="s">
        <v>89</v>
      </c>
      <c r="AV1603" s="12" t="s">
        <v>24</v>
      </c>
      <c r="AW1603" s="12" t="s">
        <v>42</v>
      </c>
      <c r="AX1603" s="12" t="s">
        <v>79</v>
      </c>
      <c r="AY1603" s="230" t="s">
        <v>185</v>
      </c>
    </row>
    <row r="1604" spans="2:65" s="13" customFormat="1" ht="13.5">
      <c r="B1604" s="231"/>
      <c r="C1604" s="232"/>
      <c r="D1604" s="217" t="s">
        <v>196</v>
      </c>
      <c r="E1604" s="243" t="s">
        <v>35</v>
      </c>
      <c r="F1604" s="244" t="s">
        <v>1830</v>
      </c>
      <c r="G1604" s="232"/>
      <c r="H1604" s="245">
        <v>8.2579999999999991</v>
      </c>
      <c r="I1604" s="237"/>
      <c r="J1604" s="232"/>
      <c r="K1604" s="232"/>
      <c r="L1604" s="238"/>
      <c r="M1604" s="239"/>
      <c r="N1604" s="240"/>
      <c r="O1604" s="240"/>
      <c r="P1604" s="240"/>
      <c r="Q1604" s="240"/>
      <c r="R1604" s="240"/>
      <c r="S1604" s="240"/>
      <c r="T1604" s="241"/>
      <c r="AT1604" s="242" t="s">
        <v>196</v>
      </c>
      <c r="AU1604" s="242" t="s">
        <v>89</v>
      </c>
      <c r="AV1604" s="13" t="s">
        <v>89</v>
      </c>
      <c r="AW1604" s="13" t="s">
        <v>42</v>
      </c>
      <c r="AX1604" s="13" t="s">
        <v>79</v>
      </c>
      <c r="AY1604" s="242" t="s">
        <v>185</v>
      </c>
    </row>
    <row r="1605" spans="2:65" s="14" customFormat="1" ht="13.5">
      <c r="B1605" s="246"/>
      <c r="C1605" s="247"/>
      <c r="D1605" s="233" t="s">
        <v>196</v>
      </c>
      <c r="E1605" s="248" t="s">
        <v>35</v>
      </c>
      <c r="F1605" s="249" t="s">
        <v>208</v>
      </c>
      <c r="G1605" s="247"/>
      <c r="H1605" s="250">
        <v>76.180000000000007</v>
      </c>
      <c r="I1605" s="251"/>
      <c r="J1605" s="247"/>
      <c r="K1605" s="247"/>
      <c r="L1605" s="252"/>
      <c r="M1605" s="253"/>
      <c r="N1605" s="254"/>
      <c r="O1605" s="254"/>
      <c r="P1605" s="254"/>
      <c r="Q1605" s="254"/>
      <c r="R1605" s="254"/>
      <c r="S1605" s="254"/>
      <c r="T1605" s="255"/>
      <c r="AT1605" s="256" t="s">
        <v>196</v>
      </c>
      <c r="AU1605" s="256" t="s">
        <v>89</v>
      </c>
      <c r="AV1605" s="14" t="s">
        <v>192</v>
      </c>
      <c r="AW1605" s="14" t="s">
        <v>42</v>
      </c>
      <c r="AX1605" s="14" t="s">
        <v>24</v>
      </c>
      <c r="AY1605" s="256" t="s">
        <v>185</v>
      </c>
    </row>
    <row r="1606" spans="2:65" s="1" customFormat="1" ht="31.5" customHeight="1">
      <c r="B1606" s="44"/>
      <c r="C1606" s="205" t="s">
        <v>1835</v>
      </c>
      <c r="D1606" s="205" t="s">
        <v>187</v>
      </c>
      <c r="E1606" s="206" t="s">
        <v>1836</v>
      </c>
      <c r="F1606" s="207" t="s">
        <v>1837</v>
      </c>
      <c r="G1606" s="208" t="s">
        <v>239</v>
      </c>
      <c r="H1606" s="209">
        <v>436.59800000000001</v>
      </c>
      <c r="I1606" s="210"/>
      <c r="J1606" s="211">
        <f>ROUND(I1606*H1606,2)</f>
        <v>0</v>
      </c>
      <c r="K1606" s="207" t="s">
        <v>191</v>
      </c>
      <c r="L1606" s="64"/>
      <c r="M1606" s="212" t="s">
        <v>35</v>
      </c>
      <c r="N1606" s="213" t="s">
        <v>50</v>
      </c>
      <c r="O1606" s="45"/>
      <c r="P1606" s="214">
        <f>O1606*H1606</f>
        <v>0</v>
      </c>
      <c r="Q1606" s="214">
        <v>3.0000000000000001E-3</v>
      </c>
      <c r="R1606" s="214">
        <f>Q1606*H1606</f>
        <v>1.3097940000000001</v>
      </c>
      <c r="S1606" s="214">
        <v>0</v>
      </c>
      <c r="T1606" s="215">
        <f>S1606*H1606</f>
        <v>0</v>
      </c>
      <c r="AR1606" s="26" t="s">
        <v>307</v>
      </c>
      <c r="AT1606" s="26" t="s">
        <v>187</v>
      </c>
      <c r="AU1606" s="26" t="s">
        <v>89</v>
      </c>
      <c r="AY1606" s="26" t="s">
        <v>185</v>
      </c>
      <c r="BE1606" s="216">
        <f>IF(N1606="základní",J1606,0)</f>
        <v>0</v>
      </c>
      <c r="BF1606" s="216">
        <f>IF(N1606="snížená",J1606,0)</f>
        <v>0</v>
      </c>
      <c r="BG1606" s="216">
        <f>IF(N1606="zákl. přenesená",J1606,0)</f>
        <v>0</v>
      </c>
      <c r="BH1606" s="216">
        <f>IF(N1606="sníž. přenesená",J1606,0)</f>
        <v>0</v>
      </c>
      <c r="BI1606" s="216">
        <f>IF(N1606="nulová",J1606,0)</f>
        <v>0</v>
      </c>
      <c r="BJ1606" s="26" t="s">
        <v>24</v>
      </c>
      <c r="BK1606" s="216">
        <f>ROUND(I1606*H1606,2)</f>
        <v>0</v>
      </c>
      <c r="BL1606" s="26" t="s">
        <v>307</v>
      </c>
      <c r="BM1606" s="26" t="s">
        <v>1838</v>
      </c>
    </row>
    <row r="1607" spans="2:65" s="12" customFormat="1" ht="13.5">
      <c r="B1607" s="220"/>
      <c r="C1607" s="221"/>
      <c r="D1607" s="217" t="s">
        <v>196</v>
      </c>
      <c r="E1607" s="222" t="s">
        <v>35</v>
      </c>
      <c r="F1607" s="223" t="s">
        <v>305</v>
      </c>
      <c r="G1607" s="221"/>
      <c r="H1607" s="224" t="s">
        <v>35</v>
      </c>
      <c r="I1607" s="225"/>
      <c r="J1607" s="221"/>
      <c r="K1607" s="221"/>
      <c r="L1607" s="226"/>
      <c r="M1607" s="227"/>
      <c r="N1607" s="228"/>
      <c r="O1607" s="228"/>
      <c r="P1607" s="228"/>
      <c r="Q1607" s="228"/>
      <c r="R1607" s="228"/>
      <c r="S1607" s="228"/>
      <c r="T1607" s="229"/>
      <c r="AT1607" s="230" t="s">
        <v>196</v>
      </c>
      <c r="AU1607" s="230" t="s">
        <v>89</v>
      </c>
      <c r="AV1607" s="12" t="s">
        <v>24</v>
      </c>
      <c r="AW1607" s="12" t="s">
        <v>42</v>
      </c>
      <c r="AX1607" s="12" t="s">
        <v>79</v>
      </c>
      <c r="AY1607" s="230" t="s">
        <v>185</v>
      </c>
    </row>
    <row r="1608" spans="2:65" s="12" customFormat="1" ht="13.5">
      <c r="B1608" s="220"/>
      <c r="C1608" s="221"/>
      <c r="D1608" s="217" t="s">
        <v>196</v>
      </c>
      <c r="E1608" s="222" t="s">
        <v>35</v>
      </c>
      <c r="F1608" s="223" t="s">
        <v>1785</v>
      </c>
      <c r="G1608" s="221"/>
      <c r="H1608" s="224" t="s">
        <v>35</v>
      </c>
      <c r="I1608" s="225"/>
      <c r="J1608" s="221"/>
      <c r="K1608" s="221"/>
      <c r="L1608" s="226"/>
      <c r="M1608" s="227"/>
      <c r="N1608" s="228"/>
      <c r="O1608" s="228"/>
      <c r="P1608" s="228"/>
      <c r="Q1608" s="228"/>
      <c r="R1608" s="228"/>
      <c r="S1608" s="228"/>
      <c r="T1608" s="229"/>
      <c r="AT1608" s="230" t="s">
        <v>196</v>
      </c>
      <c r="AU1608" s="230" t="s">
        <v>89</v>
      </c>
      <c r="AV1608" s="12" t="s">
        <v>24</v>
      </c>
      <c r="AW1608" s="12" t="s">
        <v>42</v>
      </c>
      <c r="AX1608" s="12" t="s">
        <v>79</v>
      </c>
      <c r="AY1608" s="230" t="s">
        <v>185</v>
      </c>
    </row>
    <row r="1609" spans="2:65" s="13" customFormat="1" ht="13.5">
      <c r="B1609" s="231"/>
      <c r="C1609" s="232"/>
      <c r="D1609" s="217" t="s">
        <v>196</v>
      </c>
      <c r="E1609" s="243" t="s">
        <v>35</v>
      </c>
      <c r="F1609" s="244" t="s">
        <v>1839</v>
      </c>
      <c r="G1609" s="232"/>
      <c r="H1609" s="245">
        <v>43.881</v>
      </c>
      <c r="I1609" s="237"/>
      <c r="J1609" s="232"/>
      <c r="K1609" s="232"/>
      <c r="L1609" s="238"/>
      <c r="M1609" s="239"/>
      <c r="N1609" s="240"/>
      <c r="O1609" s="240"/>
      <c r="P1609" s="240"/>
      <c r="Q1609" s="240"/>
      <c r="R1609" s="240"/>
      <c r="S1609" s="240"/>
      <c r="T1609" s="241"/>
      <c r="AT1609" s="242" t="s">
        <v>196</v>
      </c>
      <c r="AU1609" s="242" t="s">
        <v>89</v>
      </c>
      <c r="AV1609" s="13" t="s">
        <v>89</v>
      </c>
      <c r="AW1609" s="13" t="s">
        <v>42</v>
      </c>
      <c r="AX1609" s="13" t="s">
        <v>79</v>
      </c>
      <c r="AY1609" s="242" t="s">
        <v>185</v>
      </c>
    </row>
    <row r="1610" spans="2:65" s="12" customFormat="1" ht="13.5">
      <c r="B1610" s="220"/>
      <c r="C1610" s="221"/>
      <c r="D1610" s="217" t="s">
        <v>196</v>
      </c>
      <c r="E1610" s="222" t="s">
        <v>35</v>
      </c>
      <c r="F1610" s="223" t="s">
        <v>1787</v>
      </c>
      <c r="G1610" s="221"/>
      <c r="H1610" s="224" t="s">
        <v>35</v>
      </c>
      <c r="I1610" s="225"/>
      <c r="J1610" s="221"/>
      <c r="K1610" s="221"/>
      <c r="L1610" s="226"/>
      <c r="M1610" s="227"/>
      <c r="N1610" s="228"/>
      <c r="O1610" s="228"/>
      <c r="P1610" s="228"/>
      <c r="Q1610" s="228"/>
      <c r="R1610" s="228"/>
      <c r="S1610" s="228"/>
      <c r="T1610" s="229"/>
      <c r="AT1610" s="230" t="s">
        <v>196</v>
      </c>
      <c r="AU1610" s="230" t="s">
        <v>89</v>
      </c>
      <c r="AV1610" s="12" t="s">
        <v>24</v>
      </c>
      <c r="AW1610" s="12" t="s">
        <v>42</v>
      </c>
      <c r="AX1610" s="12" t="s">
        <v>79</v>
      </c>
      <c r="AY1610" s="230" t="s">
        <v>185</v>
      </c>
    </row>
    <row r="1611" spans="2:65" s="13" customFormat="1" ht="13.5">
      <c r="B1611" s="231"/>
      <c r="C1611" s="232"/>
      <c r="D1611" s="217" t="s">
        <v>196</v>
      </c>
      <c r="E1611" s="243" t="s">
        <v>35</v>
      </c>
      <c r="F1611" s="244" t="s">
        <v>1840</v>
      </c>
      <c r="G1611" s="232"/>
      <c r="H1611" s="245">
        <v>24.227</v>
      </c>
      <c r="I1611" s="237"/>
      <c r="J1611" s="232"/>
      <c r="K1611" s="232"/>
      <c r="L1611" s="238"/>
      <c r="M1611" s="239"/>
      <c r="N1611" s="240"/>
      <c r="O1611" s="240"/>
      <c r="P1611" s="240"/>
      <c r="Q1611" s="240"/>
      <c r="R1611" s="240"/>
      <c r="S1611" s="240"/>
      <c r="T1611" s="241"/>
      <c r="AT1611" s="242" t="s">
        <v>196</v>
      </c>
      <c r="AU1611" s="242" t="s">
        <v>89</v>
      </c>
      <c r="AV1611" s="13" t="s">
        <v>89</v>
      </c>
      <c r="AW1611" s="13" t="s">
        <v>42</v>
      </c>
      <c r="AX1611" s="13" t="s">
        <v>79</v>
      </c>
      <c r="AY1611" s="242" t="s">
        <v>185</v>
      </c>
    </row>
    <row r="1612" spans="2:65" s="12" customFormat="1" ht="13.5">
      <c r="B1612" s="220"/>
      <c r="C1612" s="221"/>
      <c r="D1612" s="217" t="s">
        <v>196</v>
      </c>
      <c r="E1612" s="222" t="s">
        <v>35</v>
      </c>
      <c r="F1612" s="223" t="s">
        <v>1791</v>
      </c>
      <c r="G1612" s="221"/>
      <c r="H1612" s="224" t="s">
        <v>35</v>
      </c>
      <c r="I1612" s="225"/>
      <c r="J1612" s="221"/>
      <c r="K1612" s="221"/>
      <c r="L1612" s="226"/>
      <c r="M1612" s="227"/>
      <c r="N1612" s="228"/>
      <c r="O1612" s="228"/>
      <c r="P1612" s="228"/>
      <c r="Q1612" s="228"/>
      <c r="R1612" s="228"/>
      <c r="S1612" s="228"/>
      <c r="T1612" s="229"/>
      <c r="AT1612" s="230" t="s">
        <v>196</v>
      </c>
      <c r="AU1612" s="230" t="s">
        <v>89</v>
      </c>
      <c r="AV1612" s="12" t="s">
        <v>24</v>
      </c>
      <c r="AW1612" s="12" t="s">
        <v>42</v>
      </c>
      <c r="AX1612" s="12" t="s">
        <v>79</v>
      </c>
      <c r="AY1612" s="230" t="s">
        <v>185</v>
      </c>
    </row>
    <row r="1613" spans="2:65" s="13" customFormat="1" ht="13.5">
      <c r="B1613" s="231"/>
      <c r="C1613" s="232"/>
      <c r="D1613" s="217" t="s">
        <v>196</v>
      </c>
      <c r="E1613" s="243" t="s">
        <v>35</v>
      </c>
      <c r="F1613" s="244" t="s">
        <v>1841</v>
      </c>
      <c r="G1613" s="232"/>
      <c r="H1613" s="245">
        <v>31.154</v>
      </c>
      <c r="I1613" s="237"/>
      <c r="J1613" s="232"/>
      <c r="K1613" s="232"/>
      <c r="L1613" s="238"/>
      <c r="M1613" s="239"/>
      <c r="N1613" s="240"/>
      <c r="O1613" s="240"/>
      <c r="P1613" s="240"/>
      <c r="Q1613" s="240"/>
      <c r="R1613" s="240"/>
      <c r="S1613" s="240"/>
      <c r="T1613" s="241"/>
      <c r="AT1613" s="242" t="s">
        <v>196</v>
      </c>
      <c r="AU1613" s="242" t="s">
        <v>89</v>
      </c>
      <c r="AV1613" s="13" t="s">
        <v>89</v>
      </c>
      <c r="AW1613" s="13" t="s">
        <v>42</v>
      </c>
      <c r="AX1613" s="13" t="s">
        <v>79</v>
      </c>
      <c r="AY1613" s="242" t="s">
        <v>185</v>
      </c>
    </row>
    <row r="1614" spans="2:65" s="12" customFormat="1" ht="13.5">
      <c r="B1614" s="220"/>
      <c r="C1614" s="221"/>
      <c r="D1614" s="217" t="s">
        <v>196</v>
      </c>
      <c r="E1614" s="222" t="s">
        <v>35</v>
      </c>
      <c r="F1614" s="223" t="s">
        <v>1793</v>
      </c>
      <c r="G1614" s="221"/>
      <c r="H1614" s="224" t="s">
        <v>35</v>
      </c>
      <c r="I1614" s="225"/>
      <c r="J1614" s="221"/>
      <c r="K1614" s="221"/>
      <c r="L1614" s="226"/>
      <c r="M1614" s="227"/>
      <c r="N1614" s="228"/>
      <c r="O1614" s="228"/>
      <c r="P1614" s="228"/>
      <c r="Q1614" s="228"/>
      <c r="R1614" s="228"/>
      <c r="S1614" s="228"/>
      <c r="T1614" s="229"/>
      <c r="AT1614" s="230" t="s">
        <v>196</v>
      </c>
      <c r="AU1614" s="230" t="s">
        <v>89</v>
      </c>
      <c r="AV1614" s="12" t="s">
        <v>24</v>
      </c>
      <c r="AW1614" s="12" t="s">
        <v>42</v>
      </c>
      <c r="AX1614" s="12" t="s">
        <v>79</v>
      </c>
      <c r="AY1614" s="230" t="s">
        <v>185</v>
      </c>
    </row>
    <row r="1615" spans="2:65" s="13" customFormat="1" ht="13.5">
      <c r="B1615" s="231"/>
      <c r="C1615" s="232"/>
      <c r="D1615" s="217" t="s">
        <v>196</v>
      </c>
      <c r="E1615" s="243" t="s">
        <v>35</v>
      </c>
      <c r="F1615" s="244" t="s">
        <v>1842</v>
      </c>
      <c r="G1615" s="232"/>
      <c r="H1615" s="245">
        <v>31.053999999999998</v>
      </c>
      <c r="I1615" s="237"/>
      <c r="J1615" s="232"/>
      <c r="K1615" s="232"/>
      <c r="L1615" s="238"/>
      <c r="M1615" s="239"/>
      <c r="N1615" s="240"/>
      <c r="O1615" s="240"/>
      <c r="P1615" s="240"/>
      <c r="Q1615" s="240"/>
      <c r="R1615" s="240"/>
      <c r="S1615" s="240"/>
      <c r="T1615" s="241"/>
      <c r="AT1615" s="242" t="s">
        <v>196</v>
      </c>
      <c r="AU1615" s="242" t="s">
        <v>89</v>
      </c>
      <c r="AV1615" s="13" t="s">
        <v>89</v>
      </c>
      <c r="AW1615" s="13" t="s">
        <v>42</v>
      </c>
      <c r="AX1615" s="13" t="s">
        <v>79</v>
      </c>
      <c r="AY1615" s="242" t="s">
        <v>185</v>
      </c>
    </row>
    <row r="1616" spans="2:65" s="12" customFormat="1" ht="13.5">
      <c r="B1616" s="220"/>
      <c r="C1616" s="221"/>
      <c r="D1616" s="217" t="s">
        <v>196</v>
      </c>
      <c r="E1616" s="222" t="s">
        <v>35</v>
      </c>
      <c r="F1616" s="223" t="s">
        <v>1797</v>
      </c>
      <c r="G1616" s="221"/>
      <c r="H1616" s="224" t="s">
        <v>35</v>
      </c>
      <c r="I1616" s="225"/>
      <c r="J1616" s="221"/>
      <c r="K1616" s="221"/>
      <c r="L1616" s="226"/>
      <c r="M1616" s="227"/>
      <c r="N1616" s="228"/>
      <c r="O1616" s="228"/>
      <c r="P1616" s="228"/>
      <c r="Q1616" s="228"/>
      <c r="R1616" s="228"/>
      <c r="S1616" s="228"/>
      <c r="T1616" s="229"/>
      <c r="AT1616" s="230" t="s">
        <v>196</v>
      </c>
      <c r="AU1616" s="230" t="s">
        <v>89</v>
      </c>
      <c r="AV1616" s="12" t="s">
        <v>24</v>
      </c>
      <c r="AW1616" s="12" t="s">
        <v>42</v>
      </c>
      <c r="AX1616" s="12" t="s">
        <v>79</v>
      </c>
      <c r="AY1616" s="230" t="s">
        <v>185</v>
      </c>
    </row>
    <row r="1617" spans="2:51" s="13" customFormat="1" ht="13.5">
      <c r="B1617" s="231"/>
      <c r="C1617" s="232"/>
      <c r="D1617" s="217" t="s">
        <v>196</v>
      </c>
      <c r="E1617" s="243" t="s">
        <v>35</v>
      </c>
      <c r="F1617" s="244" t="s">
        <v>1841</v>
      </c>
      <c r="G1617" s="232"/>
      <c r="H1617" s="245">
        <v>31.154</v>
      </c>
      <c r="I1617" s="237"/>
      <c r="J1617" s="232"/>
      <c r="K1617" s="232"/>
      <c r="L1617" s="238"/>
      <c r="M1617" s="239"/>
      <c r="N1617" s="240"/>
      <c r="O1617" s="240"/>
      <c r="P1617" s="240"/>
      <c r="Q1617" s="240"/>
      <c r="R1617" s="240"/>
      <c r="S1617" s="240"/>
      <c r="T1617" s="241"/>
      <c r="AT1617" s="242" t="s">
        <v>196</v>
      </c>
      <c r="AU1617" s="242" t="s">
        <v>89</v>
      </c>
      <c r="AV1617" s="13" t="s">
        <v>89</v>
      </c>
      <c r="AW1617" s="13" t="s">
        <v>42</v>
      </c>
      <c r="AX1617" s="13" t="s">
        <v>79</v>
      </c>
      <c r="AY1617" s="242" t="s">
        <v>185</v>
      </c>
    </row>
    <row r="1618" spans="2:51" s="12" customFormat="1" ht="13.5">
      <c r="B1618" s="220"/>
      <c r="C1618" s="221"/>
      <c r="D1618" s="217" t="s">
        <v>196</v>
      </c>
      <c r="E1618" s="222" t="s">
        <v>35</v>
      </c>
      <c r="F1618" s="223" t="s">
        <v>1798</v>
      </c>
      <c r="G1618" s="221"/>
      <c r="H1618" s="224" t="s">
        <v>35</v>
      </c>
      <c r="I1618" s="225"/>
      <c r="J1618" s="221"/>
      <c r="K1618" s="221"/>
      <c r="L1618" s="226"/>
      <c r="M1618" s="227"/>
      <c r="N1618" s="228"/>
      <c r="O1618" s="228"/>
      <c r="P1618" s="228"/>
      <c r="Q1618" s="228"/>
      <c r="R1618" s="228"/>
      <c r="S1618" s="228"/>
      <c r="T1618" s="229"/>
      <c r="AT1618" s="230" t="s">
        <v>196</v>
      </c>
      <c r="AU1618" s="230" t="s">
        <v>89</v>
      </c>
      <c r="AV1618" s="12" t="s">
        <v>24</v>
      </c>
      <c r="AW1618" s="12" t="s">
        <v>42</v>
      </c>
      <c r="AX1618" s="12" t="s">
        <v>79</v>
      </c>
      <c r="AY1618" s="230" t="s">
        <v>185</v>
      </c>
    </row>
    <row r="1619" spans="2:51" s="13" customFormat="1" ht="13.5">
      <c r="B1619" s="231"/>
      <c r="C1619" s="232"/>
      <c r="D1619" s="217" t="s">
        <v>196</v>
      </c>
      <c r="E1619" s="243" t="s">
        <v>35</v>
      </c>
      <c r="F1619" s="244" t="s">
        <v>1843</v>
      </c>
      <c r="G1619" s="232"/>
      <c r="H1619" s="245">
        <v>29.280999999999999</v>
      </c>
      <c r="I1619" s="237"/>
      <c r="J1619" s="232"/>
      <c r="K1619" s="232"/>
      <c r="L1619" s="238"/>
      <c r="M1619" s="239"/>
      <c r="N1619" s="240"/>
      <c r="O1619" s="240"/>
      <c r="P1619" s="240"/>
      <c r="Q1619" s="240"/>
      <c r="R1619" s="240"/>
      <c r="S1619" s="240"/>
      <c r="T1619" s="241"/>
      <c r="AT1619" s="242" t="s">
        <v>196</v>
      </c>
      <c r="AU1619" s="242" t="s">
        <v>89</v>
      </c>
      <c r="AV1619" s="13" t="s">
        <v>89</v>
      </c>
      <c r="AW1619" s="13" t="s">
        <v>42</v>
      </c>
      <c r="AX1619" s="13" t="s">
        <v>79</v>
      </c>
      <c r="AY1619" s="242" t="s">
        <v>185</v>
      </c>
    </row>
    <row r="1620" spans="2:51" s="12" customFormat="1" ht="13.5">
      <c r="B1620" s="220"/>
      <c r="C1620" s="221"/>
      <c r="D1620" s="217" t="s">
        <v>196</v>
      </c>
      <c r="E1620" s="222" t="s">
        <v>35</v>
      </c>
      <c r="F1620" s="223" t="s">
        <v>1277</v>
      </c>
      <c r="G1620" s="221"/>
      <c r="H1620" s="224" t="s">
        <v>35</v>
      </c>
      <c r="I1620" s="225"/>
      <c r="J1620" s="221"/>
      <c r="K1620" s="221"/>
      <c r="L1620" s="226"/>
      <c r="M1620" s="227"/>
      <c r="N1620" s="228"/>
      <c r="O1620" s="228"/>
      <c r="P1620" s="228"/>
      <c r="Q1620" s="228"/>
      <c r="R1620" s="228"/>
      <c r="S1620" s="228"/>
      <c r="T1620" s="229"/>
      <c r="AT1620" s="230" t="s">
        <v>196</v>
      </c>
      <c r="AU1620" s="230" t="s">
        <v>89</v>
      </c>
      <c r="AV1620" s="12" t="s">
        <v>24</v>
      </c>
      <c r="AW1620" s="12" t="s">
        <v>42</v>
      </c>
      <c r="AX1620" s="12" t="s">
        <v>79</v>
      </c>
      <c r="AY1620" s="230" t="s">
        <v>185</v>
      </c>
    </row>
    <row r="1621" spans="2:51" s="13" customFormat="1" ht="13.5">
      <c r="B1621" s="231"/>
      <c r="C1621" s="232"/>
      <c r="D1621" s="217" t="s">
        <v>196</v>
      </c>
      <c r="E1621" s="243" t="s">
        <v>35</v>
      </c>
      <c r="F1621" s="244" t="s">
        <v>1844</v>
      </c>
      <c r="G1621" s="232"/>
      <c r="H1621" s="245">
        <v>12.821</v>
      </c>
      <c r="I1621" s="237"/>
      <c r="J1621" s="232"/>
      <c r="K1621" s="232"/>
      <c r="L1621" s="238"/>
      <c r="M1621" s="239"/>
      <c r="N1621" s="240"/>
      <c r="O1621" s="240"/>
      <c r="P1621" s="240"/>
      <c r="Q1621" s="240"/>
      <c r="R1621" s="240"/>
      <c r="S1621" s="240"/>
      <c r="T1621" s="241"/>
      <c r="AT1621" s="242" t="s">
        <v>196</v>
      </c>
      <c r="AU1621" s="242" t="s">
        <v>89</v>
      </c>
      <c r="AV1621" s="13" t="s">
        <v>89</v>
      </c>
      <c r="AW1621" s="13" t="s">
        <v>42</v>
      </c>
      <c r="AX1621" s="13" t="s">
        <v>79</v>
      </c>
      <c r="AY1621" s="242" t="s">
        <v>185</v>
      </c>
    </row>
    <row r="1622" spans="2:51" s="12" customFormat="1" ht="13.5">
      <c r="B1622" s="220"/>
      <c r="C1622" s="221"/>
      <c r="D1622" s="217" t="s">
        <v>196</v>
      </c>
      <c r="E1622" s="222" t="s">
        <v>35</v>
      </c>
      <c r="F1622" s="223" t="s">
        <v>1845</v>
      </c>
      <c r="G1622" s="221"/>
      <c r="H1622" s="224" t="s">
        <v>35</v>
      </c>
      <c r="I1622" s="225"/>
      <c r="J1622" s="221"/>
      <c r="K1622" s="221"/>
      <c r="L1622" s="226"/>
      <c r="M1622" s="227"/>
      <c r="N1622" s="228"/>
      <c r="O1622" s="228"/>
      <c r="P1622" s="228"/>
      <c r="Q1622" s="228"/>
      <c r="R1622" s="228"/>
      <c r="S1622" s="228"/>
      <c r="T1622" s="229"/>
      <c r="AT1622" s="230" t="s">
        <v>196</v>
      </c>
      <c r="AU1622" s="230" t="s">
        <v>89</v>
      </c>
      <c r="AV1622" s="12" t="s">
        <v>24</v>
      </c>
      <c r="AW1622" s="12" t="s">
        <v>42</v>
      </c>
      <c r="AX1622" s="12" t="s">
        <v>79</v>
      </c>
      <c r="AY1622" s="230" t="s">
        <v>185</v>
      </c>
    </row>
    <row r="1623" spans="2:51" s="13" customFormat="1" ht="13.5">
      <c r="B1623" s="231"/>
      <c r="C1623" s="232"/>
      <c r="D1623" s="217" t="s">
        <v>196</v>
      </c>
      <c r="E1623" s="243" t="s">
        <v>35</v>
      </c>
      <c r="F1623" s="244" t="s">
        <v>1846</v>
      </c>
      <c r="G1623" s="232"/>
      <c r="H1623" s="245">
        <v>11.021000000000001</v>
      </c>
      <c r="I1623" s="237"/>
      <c r="J1623" s="232"/>
      <c r="K1623" s="232"/>
      <c r="L1623" s="238"/>
      <c r="M1623" s="239"/>
      <c r="N1623" s="240"/>
      <c r="O1623" s="240"/>
      <c r="P1623" s="240"/>
      <c r="Q1623" s="240"/>
      <c r="R1623" s="240"/>
      <c r="S1623" s="240"/>
      <c r="T1623" s="241"/>
      <c r="AT1623" s="242" t="s">
        <v>196</v>
      </c>
      <c r="AU1623" s="242" t="s">
        <v>89</v>
      </c>
      <c r="AV1623" s="13" t="s">
        <v>89</v>
      </c>
      <c r="AW1623" s="13" t="s">
        <v>42</v>
      </c>
      <c r="AX1623" s="13" t="s">
        <v>79</v>
      </c>
      <c r="AY1623" s="242" t="s">
        <v>185</v>
      </c>
    </row>
    <row r="1624" spans="2:51" s="12" customFormat="1" ht="13.5">
      <c r="B1624" s="220"/>
      <c r="C1624" s="221"/>
      <c r="D1624" s="217" t="s">
        <v>196</v>
      </c>
      <c r="E1624" s="222" t="s">
        <v>35</v>
      </c>
      <c r="F1624" s="223" t="s">
        <v>1802</v>
      </c>
      <c r="G1624" s="221"/>
      <c r="H1624" s="224" t="s">
        <v>35</v>
      </c>
      <c r="I1624" s="225"/>
      <c r="J1624" s="221"/>
      <c r="K1624" s="221"/>
      <c r="L1624" s="226"/>
      <c r="M1624" s="227"/>
      <c r="N1624" s="228"/>
      <c r="O1624" s="228"/>
      <c r="P1624" s="228"/>
      <c r="Q1624" s="228"/>
      <c r="R1624" s="228"/>
      <c r="S1624" s="228"/>
      <c r="T1624" s="229"/>
      <c r="AT1624" s="230" t="s">
        <v>196</v>
      </c>
      <c r="AU1624" s="230" t="s">
        <v>89</v>
      </c>
      <c r="AV1624" s="12" t="s">
        <v>24</v>
      </c>
      <c r="AW1624" s="12" t="s">
        <v>42</v>
      </c>
      <c r="AX1624" s="12" t="s">
        <v>79</v>
      </c>
      <c r="AY1624" s="230" t="s">
        <v>185</v>
      </c>
    </row>
    <row r="1625" spans="2:51" s="13" customFormat="1" ht="13.5">
      <c r="B1625" s="231"/>
      <c r="C1625" s="232"/>
      <c r="D1625" s="217" t="s">
        <v>196</v>
      </c>
      <c r="E1625" s="243" t="s">
        <v>35</v>
      </c>
      <c r="F1625" s="244" t="s">
        <v>1847</v>
      </c>
      <c r="G1625" s="232"/>
      <c r="H1625" s="245">
        <v>28.064</v>
      </c>
      <c r="I1625" s="237"/>
      <c r="J1625" s="232"/>
      <c r="K1625" s="232"/>
      <c r="L1625" s="238"/>
      <c r="M1625" s="239"/>
      <c r="N1625" s="240"/>
      <c r="O1625" s="240"/>
      <c r="P1625" s="240"/>
      <c r="Q1625" s="240"/>
      <c r="R1625" s="240"/>
      <c r="S1625" s="240"/>
      <c r="T1625" s="241"/>
      <c r="AT1625" s="242" t="s">
        <v>196</v>
      </c>
      <c r="AU1625" s="242" t="s">
        <v>89</v>
      </c>
      <c r="AV1625" s="13" t="s">
        <v>89</v>
      </c>
      <c r="AW1625" s="13" t="s">
        <v>42</v>
      </c>
      <c r="AX1625" s="13" t="s">
        <v>79</v>
      </c>
      <c r="AY1625" s="242" t="s">
        <v>185</v>
      </c>
    </row>
    <row r="1626" spans="2:51" s="12" customFormat="1" ht="13.5">
      <c r="B1626" s="220"/>
      <c r="C1626" s="221"/>
      <c r="D1626" s="217" t="s">
        <v>196</v>
      </c>
      <c r="E1626" s="222" t="s">
        <v>35</v>
      </c>
      <c r="F1626" s="223" t="s">
        <v>1848</v>
      </c>
      <c r="G1626" s="221"/>
      <c r="H1626" s="224" t="s">
        <v>35</v>
      </c>
      <c r="I1626" s="225"/>
      <c r="J1626" s="221"/>
      <c r="K1626" s="221"/>
      <c r="L1626" s="226"/>
      <c r="M1626" s="227"/>
      <c r="N1626" s="228"/>
      <c r="O1626" s="228"/>
      <c r="P1626" s="228"/>
      <c r="Q1626" s="228"/>
      <c r="R1626" s="228"/>
      <c r="S1626" s="228"/>
      <c r="T1626" s="229"/>
      <c r="AT1626" s="230" t="s">
        <v>196</v>
      </c>
      <c r="AU1626" s="230" t="s">
        <v>89</v>
      </c>
      <c r="AV1626" s="12" t="s">
        <v>24</v>
      </c>
      <c r="AW1626" s="12" t="s">
        <v>42</v>
      </c>
      <c r="AX1626" s="12" t="s">
        <v>79</v>
      </c>
      <c r="AY1626" s="230" t="s">
        <v>185</v>
      </c>
    </row>
    <row r="1627" spans="2:51" s="13" customFormat="1" ht="13.5">
      <c r="B1627" s="231"/>
      <c r="C1627" s="232"/>
      <c r="D1627" s="217" t="s">
        <v>196</v>
      </c>
      <c r="E1627" s="243" t="s">
        <v>35</v>
      </c>
      <c r="F1627" s="244" t="s">
        <v>1849</v>
      </c>
      <c r="G1627" s="232"/>
      <c r="H1627" s="245">
        <v>8.8420000000000005</v>
      </c>
      <c r="I1627" s="237"/>
      <c r="J1627" s="232"/>
      <c r="K1627" s="232"/>
      <c r="L1627" s="238"/>
      <c r="M1627" s="239"/>
      <c r="N1627" s="240"/>
      <c r="O1627" s="240"/>
      <c r="P1627" s="240"/>
      <c r="Q1627" s="240"/>
      <c r="R1627" s="240"/>
      <c r="S1627" s="240"/>
      <c r="T1627" s="241"/>
      <c r="AT1627" s="242" t="s">
        <v>196</v>
      </c>
      <c r="AU1627" s="242" t="s">
        <v>89</v>
      </c>
      <c r="AV1627" s="13" t="s">
        <v>89</v>
      </c>
      <c r="AW1627" s="13" t="s">
        <v>42</v>
      </c>
      <c r="AX1627" s="13" t="s">
        <v>79</v>
      </c>
      <c r="AY1627" s="242" t="s">
        <v>185</v>
      </c>
    </row>
    <row r="1628" spans="2:51" s="12" customFormat="1" ht="13.5">
      <c r="B1628" s="220"/>
      <c r="C1628" s="221"/>
      <c r="D1628" s="217" t="s">
        <v>196</v>
      </c>
      <c r="E1628" s="222" t="s">
        <v>35</v>
      </c>
      <c r="F1628" s="223" t="s">
        <v>1850</v>
      </c>
      <c r="G1628" s="221"/>
      <c r="H1628" s="224" t="s">
        <v>35</v>
      </c>
      <c r="I1628" s="225"/>
      <c r="J1628" s="221"/>
      <c r="K1628" s="221"/>
      <c r="L1628" s="226"/>
      <c r="M1628" s="227"/>
      <c r="N1628" s="228"/>
      <c r="O1628" s="228"/>
      <c r="P1628" s="228"/>
      <c r="Q1628" s="228"/>
      <c r="R1628" s="228"/>
      <c r="S1628" s="228"/>
      <c r="T1628" s="229"/>
      <c r="AT1628" s="230" t="s">
        <v>196</v>
      </c>
      <c r="AU1628" s="230" t="s">
        <v>89</v>
      </c>
      <c r="AV1628" s="12" t="s">
        <v>24</v>
      </c>
      <c r="AW1628" s="12" t="s">
        <v>42</v>
      </c>
      <c r="AX1628" s="12" t="s">
        <v>79</v>
      </c>
      <c r="AY1628" s="230" t="s">
        <v>185</v>
      </c>
    </row>
    <row r="1629" spans="2:51" s="13" customFormat="1" ht="13.5">
      <c r="B1629" s="231"/>
      <c r="C1629" s="232"/>
      <c r="D1629" s="217" t="s">
        <v>196</v>
      </c>
      <c r="E1629" s="243" t="s">
        <v>35</v>
      </c>
      <c r="F1629" s="244" t="s">
        <v>1851</v>
      </c>
      <c r="G1629" s="232"/>
      <c r="H1629" s="245">
        <v>10.221</v>
      </c>
      <c r="I1629" s="237"/>
      <c r="J1629" s="232"/>
      <c r="K1629" s="232"/>
      <c r="L1629" s="238"/>
      <c r="M1629" s="239"/>
      <c r="N1629" s="240"/>
      <c r="O1629" s="240"/>
      <c r="P1629" s="240"/>
      <c r="Q1629" s="240"/>
      <c r="R1629" s="240"/>
      <c r="S1629" s="240"/>
      <c r="T1629" s="241"/>
      <c r="AT1629" s="242" t="s">
        <v>196</v>
      </c>
      <c r="AU1629" s="242" t="s">
        <v>89</v>
      </c>
      <c r="AV1629" s="13" t="s">
        <v>89</v>
      </c>
      <c r="AW1629" s="13" t="s">
        <v>42</v>
      </c>
      <c r="AX1629" s="13" t="s">
        <v>79</v>
      </c>
      <c r="AY1629" s="242" t="s">
        <v>185</v>
      </c>
    </row>
    <row r="1630" spans="2:51" s="12" customFormat="1" ht="13.5">
      <c r="B1630" s="220"/>
      <c r="C1630" s="221"/>
      <c r="D1630" s="217" t="s">
        <v>196</v>
      </c>
      <c r="E1630" s="222" t="s">
        <v>35</v>
      </c>
      <c r="F1630" s="223" t="s">
        <v>1852</v>
      </c>
      <c r="G1630" s="221"/>
      <c r="H1630" s="224" t="s">
        <v>35</v>
      </c>
      <c r="I1630" s="225"/>
      <c r="J1630" s="221"/>
      <c r="K1630" s="221"/>
      <c r="L1630" s="226"/>
      <c r="M1630" s="227"/>
      <c r="N1630" s="228"/>
      <c r="O1630" s="228"/>
      <c r="P1630" s="228"/>
      <c r="Q1630" s="228"/>
      <c r="R1630" s="228"/>
      <c r="S1630" s="228"/>
      <c r="T1630" s="229"/>
      <c r="AT1630" s="230" t="s">
        <v>196</v>
      </c>
      <c r="AU1630" s="230" t="s">
        <v>89</v>
      </c>
      <c r="AV1630" s="12" t="s">
        <v>24</v>
      </c>
      <c r="AW1630" s="12" t="s">
        <v>42</v>
      </c>
      <c r="AX1630" s="12" t="s">
        <v>79</v>
      </c>
      <c r="AY1630" s="230" t="s">
        <v>185</v>
      </c>
    </row>
    <row r="1631" spans="2:51" s="13" customFormat="1" ht="13.5">
      <c r="B1631" s="231"/>
      <c r="C1631" s="232"/>
      <c r="D1631" s="217" t="s">
        <v>196</v>
      </c>
      <c r="E1631" s="243" t="s">
        <v>35</v>
      </c>
      <c r="F1631" s="244" t="s">
        <v>1849</v>
      </c>
      <c r="G1631" s="232"/>
      <c r="H1631" s="245">
        <v>8.8420000000000005</v>
      </c>
      <c r="I1631" s="237"/>
      <c r="J1631" s="232"/>
      <c r="K1631" s="232"/>
      <c r="L1631" s="238"/>
      <c r="M1631" s="239"/>
      <c r="N1631" s="240"/>
      <c r="O1631" s="240"/>
      <c r="P1631" s="240"/>
      <c r="Q1631" s="240"/>
      <c r="R1631" s="240"/>
      <c r="S1631" s="240"/>
      <c r="T1631" s="241"/>
      <c r="AT1631" s="242" t="s">
        <v>196</v>
      </c>
      <c r="AU1631" s="242" t="s">
        <v>89</v>
      </c>
      <c r="AV1631" s="13" t="s">
        <v>89</v>
      </c>
      <c r="AW1631" s="13" t="s">
        <v>42</v>
      </c>
      <c r="AX1631" s="13" t="s">
        <v>79</v>
      </c>
      <c r="AY1631" s="242" t="s">
        <v>185</v>
      </c>
    </row>
    <row r="1632" spans="2:51" s="12" customFormat="1" ht="13.5">
      <c r="B1632" s="220"/>
      <c r="C1632" s="221"/>
      <c r="D1632" s="217" t="s">
        <v>196</v>
      </c>
      <c r="E1632" s="222" t="s">
        <v>35</v>
      </c>
      <c r="F1632" s="223" t="s">
        <v>1853</v>
      </c>
      <c r="G1632" s="221"/>
      <c r="H1632" s="224" t="s">
        <v>35</v>
      </c>
      <c r="I1632" s="225"/>
      <c r="J1632" s="221"/>
      <c r="K1632" s="221"/>
      <c r="L1632" s="226"/>
      <c r="M1632" s="227"/>
      <c r="N1632" s="228"/>
      <c r="O1632" s="228"/>
      <c r="P1632" s="228"/>
      <c r="Q1632" s="228"/>
      <c r="R1632" s="228"/>
      <c r="S1632" s="228"/>
      <c r="T1632" s="229"/>
      <c r="AT1632" s="230" t="s">
        <v>196</v>
      </c>
      <c r="AU1632" s="230" t="s">
        <v>89</v>
      </c>
      <c r="AV1632" s="12" t="s">
        <v>24</v>
      </c>
      <c r="AW1632" s="12" t="s">
        <v>42</v>
      </c>
      <c r="AX1632" s="12" t="s">
        <v>79</v>
      </c>
      <c r="AY1632" s="230" t="s">
        <v>185</v>
      </c>
    </row>
    <row r="1633" spans="2:51" s="13" customFormat="1" ht="13.5">
      <c r="B1633" s="231"/>
      <c r="C1633" s="232"/>
      <c r="D1633" s="217" t="s">
        <v>196</v>
      </c>
      <c r="E1633" s="243" t="s">
        <v>35</v>
      </c>
      <c r="F1633" s="244" t="s">
        <v>1851</v>
      </c>
      <c r="G1633" s="232"/>
      <c r="H1633" s="245">
        <v>10.221</v>
      </c>
      <c r="I1633" s="237"/>
      <c r="J1633" s="232"/>
      <c r="K1633" s="232"/>
      <c r="L1633" s="238"/>
      <c r="M1633" s="239"/>
      <c r="N1633" s="240"/>
      <c r="O1633" s="240"/>
      <c r="P1633" s="240"/>
      <c r="Q1633" s="240"/>
      <c r="R1633" s="240"/>
      <c r="S1633" s="240"/>
      <c r="T1633" s="241"/>
      <c r="AT1633" s="242" t="s">
        <v>196</v>
      </c>
      <c r="AU1633" s="242" t="s">
        <v>89</v>
      </c>
      <c r="AV1633" s="13" t="s">
        <v>89</v>
      </c>
      <c r="AW1633" s="13" t="s">
        <v>42</v>
      </c>
      <c r="AX1633" s="13" t="s">
        <v>79</v>
      </c>
      <c r="AY1633" s="242" t="s">
        <v>185</v>
      </c>
    </row>
    <row r="1634" spans="2:51" s="12" customFormat="1" ht="13.5">
      <c r="B1634" s="220"/>
      <c r="C1634" s="221"/>
      <c r="D1634" s="217" t="s">
        <v>196</v>
      </c>
      <c r="E1634" s="222" t="s">
        <v>35</v>
      </c>
      <c r="F1634" s="223" t="s">
        <v>1854</v>
      </c>
      <c r="G1634" s="221"/>
      <c r="H1634" s="224" t="s">
        <v>35</v>
      </c>
      <c r="I1634" s="225"/>
      <c r="J1634" s="221"/>
      <c r="K1634" s="221"/>
      <c r="L1634" s="226"/>
      <c r="M1634" s="227"/>
      <c r="N1634" s="228"/>
      <c r="O1634" s="228"/>
      <c r="P1634" s="228"/>
      <c r="Q1634" s="228"/>
      <c r="R1634" s="228"/>
      <c r="S1634" s="228"/>
      <c r="T1634" s="229"/>
      <c r="AT1634" s="230" t="s">
        <v>196</v>
      </c>
      <c r="AU1634" s="230" t="s">
        <v>89</v>
      </c>
      <c r="AV1634" s="12" t="s">
        <v>24</v>
      </c>
      <c r="AW1634" s="12" t="s">
        <v>42</v>
      </c>
      <c r="AX1634" s="12" t="s">
        <v>79</v>
      </c>
      <c r="AY1634" s="230" t="s">
        <v>185</v>
      </c>
    </row>
    <row r="1635" spans="2:51" s="13" customFormat="1" ht="13.5">
      <c r="B1635" s="231"/>
      <c r="C1635" s="232"/>
      <c r="D1635" s="217" t="s">
        <v>196</v>
      </c>
      <c r="E1635" s="243" t="s">
        <v>35</v>
      </c>
      <c r="F1635" s="244" t="s">
        <v>1855</v>
      </c>
      <c r="G1635" s="232"/>
      <c r="H1635" s="245">
        <v>14.224</v>
      </c>
      <c r="I1635" s="237"/>
      <c r="J1635" s="232"/>
      <c r="K1635" s="232"/>
      <c r="L1635" s="238"/>
      <c r="M1635" s="239"/>
      <c r="N1635" s="240"/>
      <c r="O1635" s="240"/>
      <c r="P1635" s="240"/>
      <c r="Q1635" s="240"/>
      <c r="R1635" s="240"/>
      <c r="S1635" s="240"/>
      <c r="T1635" s="241"/>
      <c r="AT1635" s="242" t="s">
        <v>196</v>
      </c>
      <c r="AU1635" s="242" t="s">
        <v>89</v>
      </c>
      <c r="AV1635" s="13" t="s">
        <v>89</v>
      </c>
      <c r="AW1635" s="13" t="s">
        <v>42</v>
      </c>
      <c r="AX1635" s="13" t="s">
        <v>79</v>
      </c>
      <c r="AY1635" s="242" t="s">
        <v>185</v>
      </c>
    </row>
    <row r="1636" spans="2:51" s="12" customFormat="1" ht="13.5">
      <c r="B1636" s="220"/>
      <c r="C1636" s="221"/>
      <c r="D1636" s="217" t="s">
        <v>196</v>
      </c>
      <c r="E1636" s="222" t="s">
        <v>35</v>
      </c>
      <c r="F1636" s="223" t="s">
        <v>1856</v>
      </c>
      <c r="G1636" s="221"/>
      <c r="H1636" s="224" t="s">
        <v>35</v>
      </c>
      <c r="I1636" s="225"/>
      <c r="J1636" s="221"/>
      <c r="K1636" s="221"/>
      <c r="L1636" s="226"/>
      <c r="M1636" s="227"/>
      <c r="N1636" s="228"/>
      <c r="O1636" s="228"/>
      <c r="P1636" s="228"/>
      <c r="Q1636" s="228"/>
      <c r="R1636" s="228"/>
      <c r="S1636" s="228"/>
      <c r="T1636" s="229"/>
      <c r="AT1636" s="230" t="s">
        <v>196</v>
      </c>
      <c r="AU1636" s="230" t="s">
        <v>89</v>
      </c>
      <c r="AV1636" s="12" t="s">
        <v>24</v>
      </c>
      <c r="AW1636" s="12" t="s">
        <v>42</v>
      </c>
      <c r="AX1636" s="12" t="s">
        <v>79</v>
      </c>
      <c r="AY1636" s="230" t="s">
        <v>185</v>
      </c>
    </row>
    <row r="1637" spans="2:51" s="13" customFormat="1" ht="13.5">
      <c r="B1637" s="231"/>
      <c r="C1637" s="232"/>
      <c r="D1637" s="217" t="s">
        <v>196</v>
      </c>
      <c r="E1637" s="243" t="s">
        <v>35</v>
      </c>
      <c r="F1637" s="244" t="s">
        <v>1857</v>
      </c>
      <c r="G1637" s="232"/>
      <c r="H1637" s="245">
        <v>9.2240000000000002</v>
      </c>
      <c r="I1637" s="237"/>
      <c r="J1637" s="232"/>
      <c r="K1637" s="232"/>
      <c r="L1637" s="238"/>
      <c r="M1637" s="239"/>
      <c r="N1637" s="240"/>
      <c r="O1637" s="240"/>
      <c r="P1637" s="240"/>
      <c r="Q1637" s="240"/>
      <c r="R1637" s="240"/>
      <c r="S1637" s="240"/>
      <c r="T1637" s="241"/>
      <c r="AT1637" s="242" t="s">
        <v>196</v>
      </c>
      <c r="AU1637" s="242" t="s">
        <v>89</v>
      </c>
      <c r="AV1637" s="13" t="s">
        <v>89</v>
      </c>
      <c r="AW1637" s="13" t="s">
        <v>42</v>
      </c>
      <c r="AX1637" s="13" t="s">
        <v>79</v>
      </c>
      <c r="AY1637" s="242" t="s">
        <v>185</v>
      </c>
    </row>
    <row r="1638" spans="2:51" s="12" customFormat="1" ht="13.5">
      <c r="B1638" s="220"/>
      <c r="C1638" s="221"/>
      <c r="D1638" s="217" t="s">
        <v>196</v>
      </c>
      <c r="E1638" s="222" t="s">
        <v>35</v>
      </c>
      <c r="F1638" s="223" t="s">
        <v>1858</v>
      </c>
      <c r="G1638" s="221"/>
      <c r="H1638" s="224" t="s">
        <v>35</v>
      </c>
      <c r="I1638" s="225"/>
      <c r="J1638" s="221"/>
      <c r="K1638" s="221"/>
      <c r="L1638" s="226"/>
      <c r="M1638" s="227"/>
      <c r="N1638" s="228"/>
      <c r="O1638" s="228"/>
      <c r="P1638" s="228"/>
      <c r="Q1638" s="228"/>
      <c r="R1638" s="228"/>
      <c r="S1638" s="228"/>
      <c r="T1638" s="229"/>
      <c r="AT1638" s="230" t="s">
        <v>196</v>
      </c>
      <c r="AU1638" s="230" t="s">
        <v>89</v>
      </c>
      <c r="AV1638" s="12" t="s">
        <v>24</v>
      </c>
      <c r="AW1638" s="12" t="s">
        <v>42</v>
      </c>
      <c r="AX1638" s="12" t="s">
        <v>79</v>
      </c>
      <c r="AY1638" s="230" t="s">
        <v>185</v>
      </c>
    </row>
    <row r="1639" spans="2:51" s="13" customFormat="1" ht="13.5">
      <c r="B1639" s="231"/>
      <c r="C1639" s="232"/>
      <c r="D1639" s="217" t="s">
        <v>196</v>
      </c>
      <c r="E1639" s="243" t="s">
        <v>35</v>
      </c>
      <c r="F1639" s="244" t="s">
        <v>1859</v>
      </c>
      <c r="G1639" s="232"/>
      <c r="H1639" s="245">
        <v>10.420999999999999</v>
      </c>
      <c r="I1639" s="237"/>
      <c r="J1639" s="232"/>
      <c r="K1639" s="232"/>
      <c r="L1639" s="238"/>
      <c r="M1639" s="239"/>
      <c r="N1639" s="240"/>
      <c r="O1639" s="240"/>
      <c r="P1639" s="240"/>
      <c r="Q1639" s="240"/>
      <c r="R1639" s="240"/>
      <c r="S1639" s="240"/>
      <c r="T1639" s="241"/>
      <c r="AT1639" s="242" t="s">
        <v>196</v>
      </c>
      <c r="AU1639" s="242" t="s">
        <v>89</v>
      </c>
      <c r="AV1639" s="13" t="s">
        <v>89</v>
      </c>
      <c r="AW1639" s="13" t="s">
        <v>42</v>
      </c>
      <c r="AX1639" s="13" t="s">
        <v>79</v>
      </c>
      <c r="AY1639" s="242" t="s">
        <v>185</v>
      </c>
    </row>
    <row r="1640" spans="2:51" s="12" customFormat="1" ht="13.5">
      <c r="B1640" s="220"/>
      <c r="C1640" s="221"/>
      <c r="D1640" s="217" t="s">
        <v>196</v>
      </c>
      <c r="E1640" s="222" t="s">
        <v>35</v>
      </c>
      <c r="F1640" s="223" t="s">
        <v>1860</v>
      </c>
      <c r="G1640" s="221"/>
      <c r="H1640" s="224" t="s">
        <v>35</v>
      </c>
      <c r="I1640" s="225"/>
      <c r="J1640" s="221"/>
      <c r="K1640" s="221"/>
      <c r="L1640" s="226"/>
      <c r="M1640" s="227"/>
      <c r="N1640" s="228"/>
      <c r="O1640" s="228"/>
      <c r="P1640" s="228"/>
      <c r="Q1640" s="228"/>
      <c r="R1640" s="228"/>
      <c r="S1640" s="228"/>
      <c r="T1640" s="229"/>
      <c r="AT1640" s="230" t="s">
        <v>196</v>
      </c>
      <c r="AU1640" s="230" t="s">
        <v>89</v>
      </c>
      <c r="AV1640" s="12" t="s">
        <v>24</v>
      </c>
      <c r="AW1640" s="12" t="s">
        <v>42</v>
      </c>
      <c r="AX1640" s="12" t="s">
        <v>79</v>
      </c>
      <c r="AY1640" s="230" t="s">
        <v>185</v>
      </c>
    </row>
    <row r="1641" spans="2:51" s="13" customFormat="1" ht="13.5">
      <c r="B1641" s="231"/>
      <c r="C1641" s="232"/>
      <c r="D1641" s="217" t="s">
        <v>196</v>
      </c>
      <c r="E1641" s="243" t="s">
        <v>35</v>
      </c>
      <c r="F1641" s="244" t="s">
        <v>1855</v>
      </c>
      <c r="G1641" s="232"/>
      <c r="H1641" s="245">
        <v>14.224</v>
      </c>
      <c r="I1641" s="237"/>
      <c r="J1641" s="232"/>
      <c r="K1641" s="232"/>
      <c r="L1641" s="238"/>
      <c r="M1641" s="239"/>
      <c r="N1641" s="240"/>
      <c r="O1641" s="240"/>
      <c r="P1641" s="240"/>
      <c r="Q1641" s="240"/>
      <c r="R1641" s="240"/>
      <c r="S1641" s="240"/>
      <c r="T1641" s="241"/>
      <c r="AT1641" s="242" t="s">
        <v>196</v>
      </c>
      <c r="AU1641" s="242" t="s">
        <v>89</v>
      </c>
      <c r="AV1641" s="13" t="s">
        <v>89</v>
      </c>
      <c r="AW1641" s="13" t="s">
        <v>42</v>
      </c>
      <c r="AX1641" s="13" t="s">
        <v>79</v>
      </c>
      <c r="AY1641" s="242" t="s">
        <v>185</v>
      </c>
    </row>
    <row r="1642" spans="2:51" s="12" customFormat="1" ht="13.5">
      <c r="B1642" s="220"/>
      <c r="C1642" s="221"/>
      <c r="D1642" s="217" t="s">
        <v>196</v>
      </c>
      <c r="E1642" s="222" t="s">
        <v>35</v>
      </c>
      <c r="F1642" s="223" t="s">
        <v>1861</v>
      </c>
      <c r="G1642" s="221"/>
      <c r="H1642" s="224" t="s">
        <v>35</v>
      </c>
      <c r="I1642" s="225"/>
      <c r="J1642" s="221"/>
      <c r="K1642" s="221"/>
      <c r="L1642" s="226"/>
      <c r="M1642" s="227"/>
      <c r="N1642" s="228"/>
      <c r="O1642" s="228"/>
      <c r="P1642" s="228"/>
      <c r="Q1642" s="228"/>
      <c r="R1642" s="228"/>
      <c r="S1642" s="228"/>
      <c r="T1642" s="229"/>
      <c r="AT1642" s="230" t="s">
        <v>196</v>
      </c>
      <c r="AU1642" s="230" t="s">
        <v>89</v>
      </c>
      <c r="AV1642" s="12" t="s">
        <v>24</v>
      </c>
      <c r="AW1642" s="12" t="s">
        <v>42</v>
      </c>
      <c r="AX1642" s="12" t="s">
        <v>79</v>
      </c>
      <c r="AY1642" s="230" t="s">
        <v>185</v>
      </c>
    </row>
    <row r="1643" spans="2:51" s="13" customFormat="1" ht="13.5">
      <c r="B1643" s="231"/>
      <c r="C1643" s="232"/>
      <c r="D1643" s="217" t="s">
        <v>196</v>
      </c>
      <c r="E1643" s="243" t="s">
        <v>35</v>
      </c>
      <c r="F1643" s="244" t="s">
        <v>1862</v>
      </c>
      <c r="G1643" s="232"/>
      <c r="H1643" s="245">
        <v>38.604999999999997</v>
      </c>
      <c r="I1643" s="237"/>
      <c r="J1643" s="232"/>
      <c r="K1643" s="232"/>
      <c r="L1643" s="238"/>
      <c r="M1643" s="239"/>
      <c r="N1643" s="240"/>
      <c r="O1643" s="240"/>
      <c r="P1643" s="240"/>
      <c r="Q1643" s="240"/>
      <c r="R1643" s="240"/>
      <c r="S1643" s="240"/>
      <c r="T1643" s="241"/>
      <c r="AT1643" s="242" t="s">
        <v>196</v>
      </c>
      <c r="AU1643" s="242" t="s">
        <v>89</v>
      </c>
      <c r="AV1643" s="13" t="s">
        <v>89</v>
      </c>
      <c r="AW1643" s="13" t="s">
        <v>42</v>
      </c>
      <c r="AX1643" s="13" t="s">
        <v>79</v>
      </c>
      <c r="AY1643" s="242" t="s">
        <v>185</v>
      </c>
    </row>
    <row r="1644" spans="2:51" s="12" customFormat="1" ht="13.5">
      <c r="B1644" s="220"/>
      <c r="C1644" s="221"/>
      <c r="D1644" s="217" t="s">
        <v>196</v>
      </c>
      <c r="E1644" s="222" t="s">
        <v>35</v>
      </c>
      <c r="F1644" s="223" t="s">
        <v>1863</v>
      </c>
      <c r="G1644" s="221"/>
      <c r="H1644" s="224" t="s">
        <v>35</v>
      </c>
      <c r="I1644" s="225"/>
      <c r="J1644" s="221"/>
      <c r="K1644" s="221"/>
      <c r="L1644" s="226"/>
      <c r="M1644" s="227"/>
      <c r="N1644" s="228"/>
      <c r="O1644" s="228"/>
      <c r="P1644" s="228"/>
      <c r="Q1644" s="228"/>
      <c r="R1644" s="228"/>
      <c r="S1644" s="228"/>
      <c r="T1644" s="229"/>
      <c r="AT1644" s="230" t="s">
        <v>196</v>
      </c>
      <c r="AU1644" s="230" t="s">
        <v>89</v>
      </c>
      <c r="AV1644" s="12" t="s">
        <v>24</v>
      </c>
      <c r="AW1644" s="12" t="s">
        <v>42</v>
      </c>
      <c r="AX1644" s="12" t="s">
        <v>79</v>
      </c>
      <c r="AY1644" s="230" t="s">
        <v>185</v>
      </c>
    </row>
    <row r="1645" spans="2:51" s="13" customFormat="1" ht="13.5">
      <c r="B1645" s="231"/>
      <c r="C1645" s="232"/>
      <c r="D1645" s="217" t="s">
        <v>196</v>
      </c>
      <c r="E1645" s="243" t="s">
        <v>35</v>
      </c>
      <c r="F1645" s="244" t="s">
        <v>1864</v>
      </c>
      <c r="G1645" s="232"/>
      <c r="H1645" s="245">
        <v>43.253999999999998</v>
      </c>
      <c r="I1645" s="237"/>
      <c r="J1645" s="232"/>
      <c r="K1645" s="232"/>
      <c r="L1645" s="238"/>
      <c r="M1645" s="239"/>
      <c r="N1645" s="240"/>
      <c r="O1645" s="240"/>
      <c r="P1645" s="240"/>
      <c r="Q1645" s="240"/>
      <c r="R1645" s="240"/>
      <c r="S1645" s="240"/>
      <c r="T1645" s="241"/>
      <c r="AT1645" s="242" t="s">
        <v>196</v>
      </c>
      <c r="AU1645" s="242" t="s">
        <v>89</v>
      </c>
      <c r="AV1645" s="13" t="s">
        <v>89</v>
      </c>
      <c r="AW1645" s="13" t="s">
        <v>42</v>
      </c>
      <c r="AX1645" s="13" t="s">
        <v>79</v>
      </c>
      <c r="AY1645" s="242" t="s">
        <v>185</v>
      </c>
    </row>
    <row r="1646" spans="2:51" s="12" customFormat="1" ht="13.5">
      <c r="B1646" s="220"/>
      <c r="C1646" s="221"/>
      <c r="D1646" s="217" t="s">
        <v>196</v>
      </c>
      <c r="E1646" s="222" t="s">
        <v>35</v>
      </c>
      <c r="F1646" s="223" t="s">
        <v>1865</v>
      </c>
      <c r="G1646" s="221"/>
      <c r="H1646" s="224" t="s">
        <v>35</v>
      </c>
      <c r="I1646" s="225"/>
      <c r="J1646" s="221"/>
      <c r="K1646" s="221"/>
      <c r="L1646" s="226"/>
      <c r="M1646" s="227"/>
      <c r="N1646" s="228"/>
      <c r="O1646" s="228"/>
      <c r="P1646" s="228"/>
      <c r="Q1646" s="228"/>
      <c r="R1646" s="228"/>
      <c r="S1646" s="228"/>
      <c r="T1646" s="229"/>
      <c r="AT1646" s="230" t="s">
        <v>196</v>
      </c>
      <c r="AU1646" s="230" t="s">
        <v>89</v>
      </c>
      <c r="AV1646" s="12" t="s">
        <v>24</v>
      </c>
      <c r="AW1646" s="12" t="s">
        <v>42</v>
      </c>
      <c r="AX1646" s="12" t="s">
        <v>79</v>
      </c>
      <c r="AY1646" s="230" t="s">
        <v>185</v>
      </c>
    </row>
    <row r="1647" spans="2:51" s="13" customFormat="1" ht="13.5">
      <c r="B1647" s="231"/>
      <c r="C1647" s="232"/>
      <c r="D1647" s="217" t="s">
        <v>196</v>
      </c>
      <c r="E1647" s="243" t="s">
        <v>35</v>
      </c>
      <c r="F1647" s="244" t="s">
        <v>1866</v>
      </c>
      <c r="G1647" s="232"/>
      <c r="H1647" s="245">
        <v>8.6210000000000004</v>
      </c>
      <c r="I1647" s="237"/>
      <c r="J1647" s="232"/>
      <c r="K1647" s="232"/>
      <c r="L1647" s="238"/>
      <c r="M1647" s="239"/>
      <c r="N1647" s="240"/>
      <c r="O1647" s="240"/>
      <c r="P1647" s="240"/>
      <c r="Q1647" s="240"/>
      <c r="R1647" s="240"/>
      <c r="S1647" s="240"/>
      <c r="T1647" s="241"/>
      <c r="AT1647" s="242" t="s">
        <v>196</v>
      </c>
      <c r="AU1647" s="242" t="s">
        <v>89</v>
      </c>
      <c r="AV1647" s="13" t="s">
        <v>89</v>
      </c>
      <c r="AW1647" s="13" t="s">
        <v>42</v>
      </c>
      <c r="AX1647" s="13" t="s">
        <v>79</v>
      </c>
      <c r="AY1647" s="242" t="s">
        <v>185</v>
      </c>
    </row>
    <row r="1648" spans="2:51" s="12" customFormat="1" ht="13.5">
      <c r="B1648" s="220"/>
      <c r="C1648" s="221"/>
      <c r="D1648" s="217" t="s">
        <v>196</v>
      </c>
      <c r="E1648" s="222" t="s">
        <v>35</v>
      </c>
      <c r="F1648" s="223" t="s">
        <v>1867</v>
      </c>
      <c r="G1648" s="221"/>
      <c r="H1648" s="224" t="s">
        <v>35</v>
      </c>
      <c r="I1648" s="225"/>
      <c r="J1648" s="221"/>
      <c r="K1648" s="221"/>
      <c r="L1648" s="226"/>
      <c r="M1648" s="227"/>
      <c r="N1648" s="228"/>
      <c r="O1648" s="228"/>
      <c r="P1648" s="228"/>
      <c r="Q1648" s="228"/>
      <c r="R1648" s="228"/>
      <c r="S1648" s="228"/>
      <c r="T1648" s="229"/>
      <c r="AT1648" s="230" t="s">
        <v>196</v>
      </c>
      <c r="AU1648" s="230" t="s">
        <v>89</v>
      </c>
      <c r="AV1648" s="12" t="s">
        <v>24</v>
      </c>
      <c r="AW1648" s="12" t="s">
        <v>42</v>
      </c>
      <c r="AX1648" s="12" t="s">
        <v>79</v>
      </c>
      <c r="AY1648" s="230" t="s">
        <v>185</v>
      </c>
    </row>
    <row r="1649" spans="2:65" s="13" customFormat="1" ht="13.5">
      <c r="B1649" s="231"/>
      <c r="C1649" s="232"/>
      <c r="D1649" s="217" t="s">
        <v>196</v>
      </c>
      <c r="E1649" s="243" t="s">
        <v>35</v>
      </c>
      <c r="F1649" s="244" t="s">
        <v>1868</v>
      </c>
      <c r="G1649" s="232"/>
      <c r="H1649" s="245">
        <v>8.0210000000000008</v>
      </c>
      <c r="I1649" s="237"/>
      <c r="J1649" s="232"/>
      <c r="K1649" s="232"/>
      <c r="L1649" s="238"/>
      <c r="M1649" s="239"/>
      <c r="N1649" s="240"/>
      <c r="O1649" s="240"/>
      <c r="P1649" s="240"/>
      <c r="Q1649" s="240"/>
      <c r="R1649" s="240"/>
      <c r="S1649" s="240"/>
      <c r="T1649" s="241"/>
      <c r="AT1649" s="242" t="s">
        <v>196</v>
      </c>
      <c r="AU1649" s="242" t="s">
        <v>89</v>
      </c>
      <c r="AV1649" s="13" t="s">
        <v>89</v>
      </c>
      <c r="AW1649" s="13" t="s">
        <v>42</v>
      </c>
      <c r="AX1649" s="13" t="s">
        <v>79</v>
      </c>
      <c r="AY1649" s="242" t="s">
        <v>185</v>
      </c>
    </row>
    <row r="1650" spans="2:65" s="12" customFormat="1" ht="13.5">
      <c r="B1650" s="220"/>
      <c r="C1650" s="221"/>
      <c r="D1650" s="217" t="s">
        <v>196</v>
      </c>
      <c r="E1650" s="222" t="s">
        <v>35</v>
      </c>
      <c r="F1650" s="223" t="s">
        <v>1869</v>
      </c>
      <c r="G1650" s="221"/>
      <c r="H1650" s="224" t="s">
        <v>35</v>
      </c>
      <c r="I1650" s="225"/>
      <c r="J1650" s="221"/>
      <c r="K1650" s="221"/>
      <c r="L1650" s="226"/>
      <c r="M1650" s="227"/>
      <c r="N1650" s="228"/>
      <c r="O1650" s="228"/>
      <c r="P1650" s="228"/>
      <c r="Q1650" s="228"/>
      <c r="R1650" s="228"/>
      <c r="S1650" s="228"/>
      <c r="T1650" s="229"/>
      <c r="AT1650" s="230" t="s">
        <v>196</v>
      </c>
      <c r="AU1650" s="230" t="s">
        <v>89</v>
      </c>
      <c r="AV1650" s="12" t="s">
        <v>24</v>
      </c>
      <c r="AW1650" s="12" t="s">
        <v>42</v>
      </c>
      <c r="AX1650" s="12" t="s">
        <v>79</v>
      </c>
      <c r="AY1650" s="230" t="s">
        <v>185</v>
      </c>
    </row>
    <row r="1651" spans="2:65" s="13" customFormat="1" ht="13.5">
      <c r="B1651" s="231"/>
      <c r="C1651" s="232"/>
      <c r="D1651" s="217" t="s">
        <v>196</v>
      </c>
      <c r="E1651" s="243" t="s">
        <v>35</v>
      </c>
      <c r="F1651" s="244" t="s">
        <v>1870</v>
      </c>
      <c r="G1651" s="232"/>
      <c r="H1651" s="245">
        <v>9.2210000000000001</v>
      </c>
      <c r="I1651" s="237"/>
      <c r="J1651" s="232"/>
      <c r="K1651" s="232"/>
      <c r="L1651" s="238"/>
      <c r="M1651" s="239"/>
      <c r="N1651" s="240"/>
      <c r="O1651" s="240"/>
      <c r="P1651" s="240"/>
      <c r="Q1651" s="240"/>
      <c r="R1651" s="240"/>
      <c r="S1651" s="240"/>
      <c r="T1651" s="241"/>
      <c r="AT1651" s="242" t="s">
        <v>196</v>
      </c>
      <c r="AU1651" s="242" t="s">
        <v>89</v>
      </c>
      <c r="AV1651" s="13" t="s">
        <v>89</v>
      </c>
      <c r="AW1651" s="13" t="s">
        <v>42</v>
      </c>
      <c r="AX1651" s="13" t="s">
        <v>79</v>
      </c>
      <c r="AY1651" s="242" t="s">
        <v>185</v>
      </c>
    </row>
    <row r="1652" spans="2:65" s="14" customFormat="1" ht="13.5">
      <c r="B1652" s="246"/>
      <c r="C1652" s="247"/>
      <c r="D1652" s="233" t="s">
        <v>196</v>
      </c>
      <c r="E1652" s="248" t="s">
        <v>35</v>
      </c>
      <c r="F1652" s="249" t="s">
        <v>208</v>
      </c>
      <c r="G1652" s="247"/>
      <c r="H1652" s="250">
        <v>436.59800000000001</v>
      </c>
      <c r="I1652" s="251"/>
      <c r="J1652" s="247"/>
      <c r="K1652" s="247"/>
      <c r="L1652" s="252"/>
      <c r="M1652" s="253"/>
      <c r="N1652" s="254"/>
      <c r="O1652" s="254"/>
      <c r="P1652" s="254"/>
      <c r="Q1652" s="254"/>
      <c r="R1652" s="254"/>
      <c r="S1652" s="254"/>
      <c r="T1652" s="255"/>
      <c r="AT1652" s="256" t="s">
        <v>196</v>
      </c>
      <c r="AU1652" s="256" t="s">
        <v>89</v>
      </c>
      <c r="AV1652" s="14" t="s">
        <v>192</v>
      </c>
      <c r="AW1652" s="14" t="s">
        <v>42</v>
      </c>
      <c r="AX1652" s="14" t="s">
        <v>24</v>
      </c>
      <c r="AY1652" s="256" t="s">
        <v>185</v>
      </c>
    </row>
    <row r="1653" spans="2:65" s="1" customFormat="1" ht="22.5" customHeight="1">
      <c r="B1653" s="44"/>
      <c r="C1653" s="257" t="s">
        <v>1871</v>
      </c>
      <c r="D1653" s="257" t="s">
        <v>246</v>
      </c>
      <c r="E1653" s="258" t="s">
        <v>1872</v>
      </c>
      <c r="F1653" s="259" t="s">
        <v>1873</v>
      </c>
      <c r="G1653" s="260" t="s">
        <v>239</v>
      </c>
      <c r="H1653" s="261">
        <v>480.25799999999998</v>
      </c>
      <c r="I1653" s="262"/>
      <c r="J1653" s="263">
        <f>ROUND(I1653*H1653,2)</f>
        <v>0</v>
      </c>
      <c r="K1653" s="259" t="s">
        <v>191</v>
      </c>
      <c r="L1653" s="264"/>
      <c r="M1653" s="265" t="s">
        <v>35</v>
      </c>
      <c r="N1653" s="266" t="s">
        <v>50</v>
      </c>
      <c r="O1653" s="45"/>
      <c r="P1653" s="214">
        <f>O1653*H1653</f>
        <v>0</v>
      </c>
      <c r="Q1653" s="214">
        <v>1.18E-2</v>
      </c>
      <c r="R1653" s="214">
        <f>Q1653*H1653</f>
        <v>5.6670444</v>
      </c>
      <c r="S1653" s="214">
        <v>0</v>
      </c>
      <c r="T1653" s="215">
        <f>S1653*H1653</f>
        <v>0</v>
      </c>
      <c r="AR1653" s="26" t="s">
        <v>449</v>
      </c>
      <c r="AT1653" s="26" t="s">
        <v>246</v>
      </c>
      <c r="AU1653" s="26" t="s">
        <v>89</v>
      </c>
      <c r="AY1653" s="26" t="s">
        <v>185</v>
      </c>
      <c r="BE1653" s="216">
        <f>IF(N1653="základní",J1653,0)</f>
        <v>0</v>
      </c>
      <c r="BF1653" s="216">
        <f>IF(N1653="snížená",J1653,0)</f>
        <v>0</v>
      </c>
      <c r="BG1653" s="216">
        <f>IF(N1653="zákl. přenesená",J1653,0)</f>
        <v>0</v>
      </c>
      <c r="BH1653" s="216">
        <f>IF(N1653="sníž. přenesená",J1653,0)</f>
        <v>0</v>
      </c>
      <c r="BI1653" s="216">
        <f>IF(N1653="nulová",J1653,0)</f>
        <v>0</v>
      </c>
      <c r="BJ1653" s="26" t="s">
        <v>24</v>
      </c>
      <c r="BK1653" s="216">
        <f>ROUND(I1653*H1653,2)</f>
        <v>0</v>
      </c>
      <c r="BL1653" s="26" t="s">
        <v>307</v>
      </c>
      <c r="BM1653" s="26" t="s">
        <v>1874</v>
      </c>
    </row>
    <row r="1654" spans="2:65" s="13" customFormat="1" ht="13.5">
      <c r="B1654" s="231"/>
      <c r="C1654" s="232"/>
      <c r="D1654" s="233" t="s">
        <v>196</v>
      </c>
      <c r="E1654" s="232"/>
      <c r="F1654" s="235" t="s">
        <v>1875</v>
      </c>
      <c r="G1654" s="232"/>
      <c r="H1654" s="236">
        <v>480.25799999999998</v>
      </c>
      <c r="I1654" s="237"/>
      <c r="J1654" s="232"/>
      <c r="K1654" s="232"/>
      <c r="L1654" s="238"/>
      <c r="M1654" s="239"/>
      <c r="N1654" s="240"/>
      <c r="O1654" s="240"/>
      <c r="P1654" s="240"/>
      <c r="Q1654" s="240"/>
      <c r="R1654" s="240"/>
      <c r="S1654" s="240"/>
      <c r="T1654" s="241"/>
      <c r="AT1654" s="242" t="s">
        <v>196</v>
      </c>
      <c r="AU1654" s="242" t="s">
        <v>89</v>
      </c>
      <c r="AV1654" s="13" t="s">
        <v>89</v>
      </c>
      <c r="AW1654" s="13" t="s">
        <v>6</v>
      </c>
      <c r="AX1654" s="13" t="s">
        <v>24</v>
      </c>
      <c r="AY1654" s="242" t="s">
        <v>185</v>
      </c>
    </row>
    <row r="1655" spans="2:65" s="1" customFormat="1" ht="31.5" customHeight="1">
      <c r="B1655" s="44"/>
      <c r="C1655" s="205" t="s">
        <v>1876</v>
      </c>
      <c r="D1655" s="205" t="s">
        <v>187</v>
      </c>
      <c r="E1655" s="206" t="s">
        <v>1877</v>
      </c>
      <c r="F1655" s="207" t="s">
        <v>1878</v>
      </c>
      <c r="G1655" s="208" t="s">
        <v>190</v>
      </c>
      <c r="H1655" s="209">
        <v>74</v>
      </c>
      <c r="I1655" s="210"/>
      <c r="J1655" s="211">
        <f>ROUND(I1655*H1655,2)</f>
        <v>0</v>
      </c>
      <c r="K1655" s="207" t="s">
        <v>191</v>
      </c>
      <c r="L1655" s="64"/>
      <c r="M1655" s="212" t="s">
        <v>35</v>
      </c>
      <c r="N1655" s="213" t="s">
        <v>50</v>
      </c>
      <c r="O1655" s="45"/>
      <c r="P1655" s="214">
        <f>O1655*H1655</f>
        <v>0</v>
      </c>
      <c r="Q1655" s="214">
        <v>3.1E-4</v>
      </c>
      <c r="R1655" s="214">
        <f>Q1655*H1655</f>
        <v>2.2939999999999999E-2</v>
      </c>
      <c r="S1655" s="214">
        <v>0</v>
      </c>
      <c r="T1655" s="215">
        <f>S1655*H1655</f>
        <v>0</v>
      </c>
      <c r="AR1655" s="26" t="s">
        <v>307</v>
      </c>
      <c r="AT1655" s="26" t="s">
        <v>187</v>
      </c>
      <c r="AU1655" s="26" t="s">
        <v>89</v>
      </c>
      <c r="AY1655" s="26" t="s">
        <v>185</v>
      </c>
      <c r="BE1655" s="216">
        <f>IF(N1655="základní",J1655,0)</f>
        <v>0</v>
      </c>
      <c r="BF1655" s="216">
        <f>IF(N1655="snížená",J1655,0)</f>
        <v>0</v>
      </c>
      <c r="BG1655" s="216">
        <f>IF(N1655="zákl. přenesená",J1655,0)</f>
        <v>0</v>
      </c>
      <c r="BH1655" s="216">
        <f>IF(N1655="sníž. přenesená",J1655,0)</f>
        <v>0</v>
      </c>
      <c r="BI1655" s="216">
        <f>IF(N1655="nulová",J1655,0)</f>
        <v>0</v>
      </c>
      <c r="BJ1655" s="26" t="s">
        <v>24</v>
      </c>
      <c r="BK1655" s="216">
        <f>ROUND(I1655*H1655,2)</f>
        <v>0</v>
      </c>
      <c r="BL1655" s="26" t="s">
        <v>307</v>
      </c>
      <c r="BM1655" s="26" t="s">
        <v>1879</v>
      </c>
    </row>
    <row r="1656" spans="2:65" s="1" customFormat="1" ht="40.5">
      <c r="B1656" s="44"/>
      <c r="C1656" s="66"/>
      <c r="D1656" s="217" t="s">
        <v>194</v>
      </c>
      <c r="E1656" s="66"/>
      <c r="F1656" s="218" t="s">
        <v>1880</v>
      </c>
      <c r="G1656" s="66"/>
      <c r="H1656" s="66"/>
      <c r="I1656" s="175"/>
      <c r="J1656" s="66"/>
      <c r="K1656" s="66"/>
      <c r="L1656" s="64"/>
      <c r="M1656" s="219"/>
      <c r="N1656" s="45"/>
      <c r="O1656" s="45"/>
      <c r="P1656" s="45"/>
      <c r="Q1656" s="45"/>
      <c r="R1656" s="45"/>
      <c r="S1656" s="45"/>
      <c r="T1656" s="81"/>
      <c r="AT1656" s="26" t="s">
        <v>194</v>
      </c>
      <c r="AU1656" s="26" t="s">
        <v>89</v>
      </c>
    </row>
    <row r="1657" spans="2:65" s="12" customFormat="1" ht="13.5">
      <c r="B1657" s="220"/>
      <c r="C1657" s="221"/>
      <c r="D1657" s="217" t="s">
        <v>196</v>
      </c>
      <c r="E1657" s="222" t="s">
        <v>35</v>
      </c>
      <c r="F1657" s="223" t="s">
        <v>362</v>
      </c>
      <c r="G1657" s="221"/>
      <c r="H1657" s="224" t="s">
        <v>35</v>
      </c>
      <c r="I1657" s="225"/>
      <c r="J1657" s="221"/>
      <c r="K1657" s="221"/>
      <c r="L1657" s="226"/>
      <c r="M1657" s="227"/>
      <c r="N1657" s="228"/>
      <c r="O1657" s="228"/>
      <c r="P1657" s="228"/>
      <c r="Q1657" s="228"/>
      <c r="R1657" s="228"/>
      <c r="S1657" s="228"/>
      <c r="T1657" s="229"/>
      <c r="AT1657" s="230" t="s">
        <v>196</v>
      </c>
      <c r="AU1657" s="230" t="s">
        <v>89</v>
      </c>
      <c r="AV1657" s="12" t="s">
        <v>24</v>
      </c>
      <c r="AW1657" s="12" t="s">
        <v>42</v>
      </c>
      <c r="AX1657" s="12" t="s">
        <v>79</v>
      </c>
      <c r="AY1657" s="230" t="s">
        <v>185</v>
      </c>
    </row>
    <row r="1658" spans="2:65" s="13" customFormat="1" ht="13.5">
      <c r="B1658" s="231"/>
      <c r="C1658" s="232"/>
      <c r="D1658" s="217" t="s">
        <v>196</v>
      </c>
      <c r="E1658" s="243" t="s">
        <v>35</v>
      </c>
      <c r="F1658" s="244" t="s">
        <v>1881</v>
      </c>
      <c r="G1658" s="232"/>
      <c r="H1658" s="245">
        <v>74</v>
      </c>
      <c r="I1658" s="237"/>
      <c r="J1658" s="232"/>
      <c r="K1658" s="232"/>
      <c r="L1658" s="238"/>
      <c r="M1658" s="239"/>
      <c r="N1658" s="240"/>
      <c r="O1658" s="240"/>
      <c r="P1658" s="240"/>
      <c r="Q1658" s="240"/>
      <c r="R1658" s="240"/>
      <c r="S1658" s="240"/>
      <c r="T1658" s="241"/>
      <c r="AT1658" s="242" t="s">
        <v>196</v>
      </c>
      <c r="AU1658" s="242" t="s">
        <v>89</v>
      </c>
      <c r="AV1658" s="13" t="s">
        <v>89</v>
      </c>
      <c r="AW1658" s="13" t="s">
        <v>42</v>
      </c>
      <c r="AX1658" s="13" t="s">
        <v>79</v>
      </c>
      <c r="AY1658" s="242" t="s">
        <v>185</v>
      </c>
    </row>
    <row r="1659" spans="2:65" s="14" customFormat="1" ht="13.5">
      <c r="B1659" s="246"/>
      <c r="C1659" s="247"/>
      <c r="D1659" s="233" t="s">
        <v>196</v>
      </c>
      <c r="E1659" s="248" t="s">
        <v>35</v>
      </c>
      <c r="F1659" s="249" t="s">
        <v>208</v>
      </c>
      <c r="G1659" s="247"/>
      <c r="H1659" s="250">
        <v>74</v>
      </c>
      <c r="I1659" s="251"/>
      <c r="J1659" s="247"/>
      <c r="K1659" s="247"/>
      <c r="L1659" s="252"/>
      <c r="M1659" s="253"/>
      <c r="N1659" s="254"/>
      <c r="O1659" s="254"/>
      <c r="P1659" s="254"/>
      <c r="Q1659" s="254"/>
      <c r="R1659" s="254"/>
      <c r="S1659" s="254"/>
      <c r="T1659" s="255"/>
      <c r="AT1659" s="256" t="s">
        <v>196</v>
      </c>
      <c r="AU1659" s="256" t="s">
        <v>89</v>
      </c>
      <c r="AV1659" s="14" t="s">
        <v>192</v>
      </c>
      <c r="AW1659" s="14" t="s">
        <v>42</v>
      </c>
      <c r="AX1659" s="14" t="s">
        <v>24</v>
      </c>
      <c r="AY1659" s="256" t="s">
        <v>185</v>
      </c>
    </row>
    <row r="1660" spans="2:65" s="1" customFormat="1" ht="22.5" customHeight="1">
      <c r="B1660" s="44"/>
      <c r="C1660" s="205" t="s">
        <v>1882</v>
      </c>
      <c r="D1660" s="205" t="s">
        <v>187</v>
      </c>
      <c r="E1660" s="206" t="s">
        <v>1883</v>
      </c>
      <c r="F1660" s="207" t="s">
        <v>1884</v>
      </c>
      <c r="G1660" s="208" t="s">
        <v>239</v>
      </c>
      <c r="H1660" s="209">
        <v>436.59800000000001</v>
      </c>
      <c r="I1660" s="210"/>
      <c r="J1660" s="211">
        <f>ROUND(I1660*H1660,2)</f>
        <v>0</v>
      </c>
      <c r="K1660" s="207" t="s">
        <v>191</v>
      </c>
      <c r="L1660" s="64"/>
      <c r="M1660" s="212" t="s">
        <v>35</v>
      </c>
      <c r="N1660" s="213" t="s">
        <v>50</v>
      </c>
      <c r="O1660" s="45"/>
      <c r="P1660" s="214">
        <f>O1660*H1660</f>
        <v>0</v>
      </c>
      <c r="Q1660" s="214">
        <v>2.9999999999999997E-4</v>
      </c>
      <c r="R1660" s="214">
        <f>Q1660*H1660</f>
        <v>0.1309794</v>
      </c>
      <c r="S1660" s="214">
        <v>0</v>
      </c>
      <c r="T1660" s="215">
        <f>S1660*H1660</f>
        <v>0</v>
      </c>
      <c r="AR1660" s="26" t="s">
        <v>307</v>
      </c>
      <c r="AT1660" s="26" t="s">
        <v>187</v>
      </c>
      <c r="AU1660" s="26" t="s">
        <v>89</v>
      </c>
      <c r="AY1660" s="26" t="s">
        <v>185</v>
      </c>
      <c r="BE1660" s="216">
        <f>IF(N1660="základní",J1660,0)</f>
        <v>0</v>
      </c>
      <c r="BF1660" s="216">
        <f>IF(N1660="snížená",J1660,0)</f>
        <v>0</v>
      </c>
      <c r="BG1660" s="216">
        <f>IF(N1660="zákl. přenesená",J1660,0)</f>
        <v>0</v>
      </c>
      <c r="BH1660" s="216">
        <f>IF(N1660="sníž. přenesená",J1660,0)</f>
        <v>0</v>
      </c>
      <c r="BI1660" s="216">
        <f>IF(N1660="nulová",J1660,0)</f>
        <v>0</v>
      </c>
      <c r="BJ1660" s="26" t="s">
        <v>24</v>
      </c>
      <c r="BK1660" s="216">
        <f>ROUND(I1660*H1660,2)</f>
        <v>0</v>
      </c>
      <c r="BL1660" s="26" t="s">
        <v>307</v>
      </c>
      <c r="BM1660" s="26" t="s">
        <v>1885</v>
      </c>
    </row>
    <row r="1661" spans="2:65" s="1" customFormat="1" ht="40.5">
      <c r="B1661" s="44"/>
      <c r="C1661" s="66"/>
      <c r="D1661" s="233" t="s">
        <v>194</v>
      </c>
      <c r="E1661" s="66"/>
      <c r="F1661" s="281" t="s">
        <v>1880</v>
      </c>
      <c r="G1661" s="66"/>
      <c r="H1661" s="66"/>
      <c r="I1661" s="175"/>
      <c r="J1661" s="66"/>
      <c r="K1661" s="66"/>
      <c r="L1661" s="64"/>
      <c r="M1661" s="219"/>
      <c r="N1661" s="45"/>
      <c r="O1661" s="45"/>
      <c r="P1661" s="45"/>
      <c r="Q1661" s="45"/>
      <c r="R1661" s="45"/>
      <c r="S1661" s="45"/>
      <c r="T1661" s="81"/>
      <c r="AT1661" s="26" t="s">
        <v>194</v>
      </c>
      <c r="AU1661" s="26" t="s">
        <v>89</v>
      </c>
    </row>
    <row r="1662" spans="2:65" s="1" customFormat="1" ht="31.5" customHeight="1">
      <c r="B1662" s="44"/>
      <c r="C1662" s="205" t="s">
        <v>1886</v>
      </c>
      <c r="D1662" s="205" t="s">
        <v>187</v>
      </c>
      <c r="E1662" s="206" t="s">
        <v>1887</v>
      </c>
      <c r="F1662" s="207" t="s">
        <v>1888</v>
      </c>
      <c r="G1662" s="208" t="s">
        <v>231</v>
      </c>
      <c r="H1662" s="209">
        <v>7.1310000000000002</v>
      </c>
      <c r="I1662" s="210"/>
      <c r="J1662" s="211">
        <f>ROUND(I1662*H1662,2)</f>
        <v>0</v>
      </c>
      <c r="K1662" s="207" t="s">
        <v>191</v>
      </c>
      <c r="L1662" s="64"/>
      <c r="M1662" s="212" t="s">
        <v>35</v>
      </c>
      <c r="N1662" s="213" t="s">
        <v>50</v>
      </c>
      <c r="O1662" s="45"/>
      <c r="P1662" s="214">
        <f>O1662*H1662</f>
        <v>0</v>
      </c>
      <c r="Q1662" s="214">
        <v>0</v>
      </c>
      <c r="R1662" s="214">
        <f>Q1662*H1662</f>
        <v>0</v>
      </c>
      <c r="S1662" s="214">
        <v>0</v>
      </c>
      <c r="T1662" s="215">
        <f>S1662*H1662</f>
        <v>0</v>
      </c>
      <c r="AR1662" s="26" t="s">
        <v>307</v>
      </c>
      <c r="AT1662" s="26" t="s">
        <v>187</v>
      </c>
      <c r="AU1662" s="26" t="s">
        <v>89</v>
      </c>
      <c r="AY1662" s="26" t="s">
        <v>185</v>
      </c>
      <c r="BE1662" s="216">
        <f>IF(N1662="základní",J1662,0)</f>
        <v>0</v>
      </c>
      <c r="BF1662" s="216">
        <f>IF(N1662="snížená",J1662,0)</f>
        <v>0</v>
      </c>
      <c r="BG1662" s="216">
        <f>IF(N1662="zákl. přenesená",J1662,0)</f>
        <v>0</v>
      </c>
      <c r="BH1662" s="216">
        <f>IF(N1662="sníž. přenesená",J1662,0)</f>
        <v>0</v>
      </c>
      <c r="BI1662" s="216">
        <f>IF(N1662="nulová",J1662,0)</f>
        <v>0</v>
      </c>
      <c r="BJ1662" s="26" t="s">
        <v>24</v>
      </c>
      <c r="BK1662" s="216">
        <f>ROUND(I1662*H1662,2)</f>
        <v>0</v>
      </c>
      <c r="BL1662" s="26" t="s">
        <v>307</v>
      </c>
      <c r="BM1662" s="26" t="s">
        <v>1889</v>
      </c>
    </row>
    <row r="1663" spans="2:65" s="1" customFormat="1" ht="121.5">
      <c r="B1663" s="44"/>
      <c r="C1663" s="66"/>
      <c r="D1663" s="233" t="s">
        <v>194</v>
      </c>
      <c r="E1663" s="66"/>
      <c r="F1663" s="281" t="s">
        <v>1199</v>
      </c>
      <c r="G1663" s="66"/>
      <c r="H1663" s="66"/>
      <c r="I1663" s="175"/>
      <c r="J1663" s="66"/>
      <c r="K1663" s="66"/>
      <c r="L1663" s="64"/>
      <c r="M1663" s="219"/>
      <c r="N1663" s="45"/>
      <c r="O1663" s="45"/>
      <c r="P1663" s="45"/>
      <c r="Q1663" s="45"/>
      <c r="R1663" s="45"/>
      <c r="S1663" s="45"/>
      <c r="T1663" s="81"/>
      <c r="AT1663" s="26" t="s">
        <v>194</v>
      </c>
      <c r="AU1663" s="26" t="s">
        <v>89</v>
      </c>
    </row>
    <row r="1664" spans="2:65" s="1" customFormat="1" ht="44.25" customHeight="1">
      <c r="B1664" s="44"/>
      <c r="C1664" s="205" t="s">
        <v>1890</v>
      </c>
      <c r="D1664" s="205" t="s">
        <v>187</v>
      </c>
      <c r="E1664" s="206" t="s">
        <v>1891</v>
      </c>
      <c r="F1664" s="207" t="s">
        <v>1892</v>
      </c>
      <c r="G1664" s="208" t="s">
        <v>231</v>
      </c>
      <c r="H1664" s="209">
        <v>7.1310000000000002</v>
      </c>
      <c r="I1664" s="210"/>
      <c r="J1664" s="211">
        <f>ROUND(I1664*H1664,2)</f>
        <v>0</v>
      </c>
      <c r="K1664" s="207" t="s">
        <v>191</v>
      </c>
      <c r="L1664" s="64"/>
      <c r="M1664" s="212" t="s">
        <v>35</v>
      </c>
      <c r="N1664" s="213" t="s">
        <v>50</v>
      </c>
      <c r="O1664" s="45"/>
      <c r="P1664" s="214">
        <f>O1664*H1664</f>
        <v>0</v>
      </c>
      <c r="Q1664" s="214">
        <v>0</v>
      </c>
      <c r="R1664" s="214">
        <f>Q1664*H1664</f>
        <v>0</v>
      </c>
      <c r="S1664" s="214">
        <v>0</v>
      </c>
      <c r="T1664" s="215">
        <f>S1664*H1664</f>
        <v>0</v>
      </c>
      <c r="AR1664" s="26" t="s">
        <v>307</v>
      </c>
      <c r="AT1664" s="26" t="s">
        <v>187</v>
      </c>
      <c r="AU1664" s="26" t="s">
        <v>89</v>
      </c>
      <c r="AY1664" s="26" t="s">
        <v>185</v>
      </c>
      <c r="BE1664" s="216">
        <f>IF(N1664="základní",J1664,0)</f>
        <v>0</v>
      </c>
      <c r="BF1664" s="216">
        <f>IF(N1664="snížená",J1664,0)</f>
        <v>0</v>
      </c>
      <c r="BG1664" s="216">
        <f>IF(N1664="zákl. přenesená",J1664,0)</f>
        <v>0</v>
      </c>
      <c r="BH1664" s="216">
        <f>IF(N1664="sníž. přenesená",J1664,0)</f>
        <v>0</v>
      </c>
      <c r="BI1664" s="216">
        <f>IF(N1664="nulová",J1664,0)</f>
        <v>0</v>
      </c>
      <c r="BJ1664" s="26" t="s">
        <v>24</v>
      </c>
      <c r="BK1664" s="216">
        <f>ROUND(I1664*H1664,2)</f>
        <v>0</v>
      </c>
      <c r="BL1664" s="26" t="s">
        <v>307</v>
      </c>
      <c r="BM1664" s="26" t="s">
        <v>1893</v>
      </c>
    </row>
    <row r="1665" spans="2:65" s="1" customFormat="1" ht="121.5">
      <c r="B1665" s="44"/>
      <c r="C1665" s="66"/>
      <c r="D1665" s="217" t="s">
        <v>194</v>
      </c>
      <c r="E1665" s="66"/>
      <c r="F1665" s="218" t="s">
        <v>1199</v>
      </c>
      <c r="G1665" s="66"/>
      <c r="H1665" s="66"/>
      <c r="I1665" s="175"/>
      <c r="J1665" s="66"/>
      <c r="K1665" s="66"/>
      <c r="L1665" s="64"/>
      <c r="M1665" s="219"/>
      <c r="N1665" s="45"/>
      <c r="O1665" s="45"/>
      <c r="P1665" s="45"/>
      <c r="Q1665" s="45"/>
      <c r="R1665" s="45"/>
      <c r="S1665" s="45"/>
      <c r="T1665" s="81"/>
      <c r="AT1665" s="26" t="s">
        <v>194</v>
      </c>
      <c r="AU1665" s="26" t="s">
        <v>89</v>
      </c>
    </row>
    <row r="1666" spans="2:65" s="11" customFormat="1" ht="29.85" customHeight="1">
      <c r="B1666" s="188"/>
      <c r="C1666" s="189"/>
      <c r="D1666" s="202" t="s">
        <v>78</v>
      </c>
      <c r="E1666" s="203" t="s">
        <v>1894</v>
      </c>
      <c r="F1666" s="203" t="s">
        <v>1895</v>
      </c>
      <c r="G1666" s="189"/>
      <c r="H1666" s="189"/>
      <c r="I1666" s="192"/>
      <c r="J1666" s="204">
        <f>BK1666</f>
        <v>0</v>
      </c>
      <c r="K1666" s="189"/>
      <c r="L1666" s="194"/>
      <c r="M1666" s="195"/>
      <c r="N1666" s="196"/>
      <c r="O1666" s="196"/>
      <c r="P1666" s="197">
        <f>SUM(P1667:P1712)</f>
        <v>0</v>
      </c>
      <c r="Q1666" s="196"/>
      <c r="R1666" s="197">
        <f>SUM(R1667:R1712)</f>
        <v>8.857867488E-2</v>
      </c>
      <c r="S1666" s="196"/>
      <c r="T1666" s="198">
        <f>SUM(T1667:T1712)</f>
        <v>0</v>
      </c>
      <c r="AR1666" s="199" t="s">
        <v>89</v>
      </c>
      <c r="AT1666" s="200" t="s">
        <v>78</v>
      </c>
      <c r="AU1666" s="200" t="s">
        <v>24</v>
      </c>
      <c r="AY1666" s="199" t="s">
        <v>185</v>
      </c>
      <c r="BK1666" s="201">
        <f>SUM(BK1667:BK1712)</f>
        <v>0</v>
      </c>
    </row>
    <row r="1667" spans="2:65" s="1" customFormat="1" ht="31.5" customHeight="1">
      <c r="B1667" s="44"/>
      <c r="C1667" s="205" t="s">
        <v>1896</v>
      </c>
      <c r="D1667" s="205" t="s">
        <v>187</v>
      </c>
      <c r="E1667" s="206" t="s">
        <v>1897</v>
      </c>
      <c r="F1667" s="207" t="s">
        <v>1898</v>
      </c>
      <c r="G1667" s="208" t="s">
        <v>239</v>
      </c>
      <c r="H1667" s="209">
        <v>119.792</v>
      </c>
      <c r="I1667" s="210"/>
      <c r="J1667" s="211">
        <f>ROUND(I1667*H1667,2)</f>
        <v>0</v>
      </c>
      <c r="K1667" s="207" t="s">
        <v>191</v>
      </c>
      <c r="L1667" s="64"/>
      <c r="M1667" s="212" t="s">
        <v>35</v>
      </c>
      <c r="N1667" s="213" t="s">
        <v>50</v>
      </c>
      <c r="O1667" s="45"/>
      <c r="P1667" s="214">
        <f>O1667*H1667</f>
        <v>0</v>
      </c>
      <c r="Q1667" s="214">
        <v>6.7000000000000002E-5</v>
      </c>
      <c r="R1667" s="214">
        <f>Q1667*H1667</f>
        <v>8.0260640000000012E-3</v>
      </c>
      <c r="S1667" s="214">
        <v>0</v>
      </c>
      <c r="T1667" s="215">
        <f>S1667*H1667</f>
        <v>0</v>
      </c>
      <c r="AR1667" s="26" t="s">
        <v>307</v>
      </c>
      <c r="AT1667" s="26" t="s">
        <v>187</v>
      </c>
      <c r="AU1667" s="26" t="s">
        <v>89</v>
      </c>
      <c r="AY1667" s="26" t="s">
        <v>185</v>
      </c>
      <c r="BE1667" s="216">
        <f>IF(N1667="základní",J1667,0)</f>
        <v>0</v>
      </c>
      <c r="BF1667" s="216">
        <f>IF(N1667="snížená",J1667,0)</f>
        <v>0</v>
      </c>
      <c r="BG1667" s="216">
        <f>IF(N1667="zákl. přenesená",J1667,0)</f>
        <v>0</v>
      </c>
      <c r="BH1667" s="216">
        <f>IF(N1667="sníž. přenesená",J1667,0)</f>
        <v>0</v>
      </c>
      <c r="BI1667" s="216">
        <f>IF(N1667="nulová",J1667,0)</f>
        <v>0</v>
      </c>
      <c r="BJ1667" s="26" t="s">
        <v>24</v>
      </c>
      <c r="BK1667" s="216">
        <f>ROUND(I1667*H1667,2)</f>
        <v>0</v>
      </c>
      <c r="BL1667" s="26" t="s">
        <v>307</v>
      </c>
      <c r="BM1667" s="26" t="s">
        <v>1899</v>
      </c>
    </row>
    <row r="1668" spans="2:65" s="12" customFormat="1" ht="13.5">
      <c r="B1668" s="220"/>
      <c r="C1668" s="221"/>
      <c r="D1668" s="217" t="s">
        <v>196</v>
      </c>
      <c r="E1668" s="222" t="s">
        <v>35</v>
      </c>
      <c r="F1668" s="223" t="s">
        <v>1900</v>
      </c>
      <c r="G1668" s="221"/>
      <c r="H1668" s="224" t="s">
        <v>35</v>
      </c>
      <c r="I1668" s="225"/>
      <c r="J1668" s="221"/>
      <c r="K1668" s="221"/>
      <c r="L1668" s="226"/>
      <c r="M1668" s="227"/>
      <c r="N1668" s="228"/>
      <c r="O1668" s="228"/>
      <c r="P1668" s="228"/>
      <c r="Q1668" s="228"/>
      <c r="R1668" s="228"/>
      <c r="S1668" s="228"/>
      <c r="T1668" s="229"/>
      <c r="AT1668" s="230" t="s">
        <v>196</v>
      </c>
      <c r="AU1668" s="230" t="s">
        <v>89</v>
      </c>
      <c r="AV1668" s="12" t="s">
        <v>24</v>
      </c>
      <c r="AW1668" s="12" t="s">
        <v>42</v>
      </c>
      <c r="AX1668" s="12" t="s">
        <v>79</v>
      </c>
      <c r="AY1668" s="230" t="s">
        <v>185</v>
      </c>
    </row>
    <row r="1669" spans="2:65" s="12" customFormat="1" ht="13.5">
      <c r="B1669" s="220"/>
      <c r="C1669" s="221"/>
      <c r="D1669" s="217" t="s">
        <v>196</v>
      </c>
      <c r="E1669" s="222" t="s">
        <v>35</v>
      </c>
      <c r="F1669" s="223" t="s">
        <v>1901</v>
      </c>
      <c r="G1669" s="221"/>
      <c r="H1669" s="224" t="s">
        <v>35</v>
      </c>
      <c r="I1669" s="225"/>
      <c r="J1669" s="221"/>
      <c r="K1669" s="221"/>
      <c r="L1669" s="226"/>
      <c r="M1669" s="227"/>
      <c r="N1669" s="228"/>
      <c r="O1669" s="228"/>
      <c r="P1669" s="228"/>
      <c r="Q1669" s="228"/>
      <c r="R1669" s="228"/>
      <c r="S1669" s="228"/>
      <c r="T1669" s="229"/>
      <c r="AT1669" s="230" t="s">
        <v>196</v>
      </c>
      <c r="AU1669" s="230" t="s">
        <v>89</v>
      </c>
      <c r="AV1669" s="12" t="s">
        <v>24</v>
      </c>
      <c r="AW1669" s="12" t="s">
        <v>42</v>
      </c>
      <c r="AX1669" s="12" t="s">
        <v>79</v>
      </c>
      <c r="AY1669" s="230" t="s">
        <v>185</v>
      </c>
    </row>
    <row r="1670" spans="2:65" s="13" customFormat="1" ht="13.5">
      <c r="B1670" s="231"/>
      <c r="C1670" s="232"/>
      <c r="D1670" s="217" t="s">
        <v>196</v>
      </c>
      <c r="E1670" s="243" t="s">
        <v>35</v>
      </c>
      <c r="F1670" s="244" t="s">
        <v>1902</v>
      </c>
      <c r="G1670" s="232"/>
      <c r="H1670" s="245">
        <v>2.9180000000000001</v>
      </c>
      <c r="I1670" s="237"/>
      <c r="J1670" s="232"/>
      <c r="K1670" s="232"/>
      <c r="L1670" s="238"/>
      <c r="M1670" s="239"/>
      <c r="N1670" s="240"/>
      <c r="O1670" s="240"/>
      <c r="P1670" s="240"/>
      <c r="Q1670" s="240"/>
      <c r="R1670" s="240"/>
      <c r="S1670" s="240"/>
      <c r="T1670" s="241"/>
      <c r="AT1670" s="242" t="s">
        <v>196</v>
      </c>
      <c r="AU1670" s="242" t="s">
        <v>89</v>
      </c>
      <c r="AV1670" s="13" t="s">
        <v>89</v>
      </c>
      <c r="AW1670" s="13" t="s">
        <v>42</v>
      </c>
      <c r="AX1670" s="13" t="s">
        <v>79</v>
      </c>
      <c r="AY1670" s="242" t="s">
        <v>185</v>
      </c>
    </row>
    <row r="1671" spans="2:65" s="13" customFormat="1" ht="13.5">
      <c r="B1671" s="231"/>
      <c r="C1671" s="232"/>
      <c r="D1671" s="217" t="s">
        <v>196</v>
      </c>
      <c r="E1671" s="243" t="s">
        <v>35</v>
      </c>
      <c r="F1671" s="244" t="s">
        <v>1903</v>
      </c>
      <c r="G1671" s="232"/>
      <c r="H1671" s="245">
        <v>1.98</v>
      </c>
      <c r="I1671" s="237"/>
      <c r="J1671" s="232"/>
      <c r="K1671" s="232"/>
      <c r="L1671" s="238"/>
      <c r="M1671" s="239"/>
      <c r="N1671" s="240"/>
      <c r="O1671" s="240"/>
      <c r="P1671" s="240"/>
      <c r="Q1671" s="240"/>
      <c r="R1671" s="240"/>
      <c r="S1671" s="240"/>
      <c r="T1671" s="241"/>
      <c r="AT1671" s="242" t="s">
        <v>196</v>
      </c>
      <c r="AU1671" s="242" t="s">
        <v>89</v>
      </c>
      <c r="AV1671" s="13" t="s">
        <v>89</v>
      </c>
      <c r="AW1671" s="13" t="s">
        <v>42</v>
      </c>
      <c r="AX1671" s="13" t="s">
        <v>79</v>
      </c>
      <c r="AY1671" s="242" t="s">
        <v>185</v>
      </c>
    </row>
    <row r="1672" spans="2:65" s="13" customFormat="1" ht="13.5">
      <c r="B1672" s="231"/>
      <c r="C1672" s="232"/>
      <c r="D1672" s="217" t="s">
        <v>196</v>
      </c>
      <c r="E1672" s="243" t="s">
        <v>35</v>
      </c>
      <c r="F1672" s="244" t="s">
        <v>1904</v>
      </c>
      <c r="G1672" s="232"/>
      <c r="H1672" s="245">
        <v>26.05</v>
      </c>
      <c r="I1672" s="237"/>
      <c r="J1672" s="232"/>
      <c r="K1672" s="232"/>
      <c r="L1672" s="238"/>
      <c r="M1672" s="239"/>
      <c r="N1672" s="240"/>
      <c r="O1672" s="240"/>
      <c r="P1672" s="240"/>
      <c r="Q1672" s="240"/>
      <c r="R1672" s="240"/>
      <c r="S1672" s="240"/>
      <c r="T1672" s="241"/>
      <c r="AT1672" s="242" t="s">
        <v>196</v>
      </c>
      <c r="AU1672" s="242" t="s">
        <v>89</v>
      </c>
      <c r="AV1672" s="13" t="s">
        <v>89</v>
      </c>
      <c r="AW1672" s="13" t="s">
        <v>42</v>
      </c>
      <c r="AX1672" s="13" t="s">
        <v>79</v>
      </c>
      <c r="AY1672" s="242" t="s">
        <v>185</v>
      </c>
    </row>
    <row r="1673" spans="2:65" s="13" customFormat="1" ht="13.5">
      <c r="B1673" s="231"/>
      <c r="C1673" s="232"/>
      <c r="D1673" s="217" t="s">
        <v>196</v>
      </c>
      <c r="E1673" s="243" t="s">
        <v>35</v>
      </c>
      <c r="F1673" s="244" t="s">
        <v>1905</v>
      </c>
      <c r="G1673" s="232"/>
      <c r="H1673" s="245">
        <v>8.6280000000000001</v>
      </c>
      <c r="I1673" s="237"/>
      <c r="J1673" s="232"/>
      <c r="K1673" s="232"/>
      <c r="L1673" s="238"/>
      <c r="M1673" s="239"/>
      <c r="N1673" s="240"/>
      <c r="O1673" s="240"/>
      <c r="P1673" s="240"/>
      <c r="Q1673" s="240"/>
      <c r="R1673" s="240"/>
      <c r="S1673" s="240"/>
      <c r="T1673" s="241"/>
      <c r="AT1673" s="242" t="s">
        <v>196</v>
      </c>
      <c r="AU1673" s="242" t="s">
        <v>89</v>
      </c>
      <c r="AV1673" s="13" t="s">
        <v>89</v>
      </c>
      <c r="AW1673" s="13" t="s">
        <v>42</v>
      </c>
      <c r="AX1673" s="13" t="s">
        <v>79</v>
      </c>
      <c r="AY1673" s="242" t="s">
        <v>185</v>
      </c>
    </row>
    <row r="1674" spans="2:65" s="12" customFormat="1" ht="13.5">
      <c r="B1674" s="220"/>
      <c r="C1674" s="221"/>
      <c r="D1674" s="217" t="s">
        <v>196</v>
      </c>
      <c r="E1674" s="222" t="s">
        <v>35</v>
      </c>
      <c r="F1674" s="223" t="s">
        <v>1906</v>
      </c>
      <c r="G1674" s="221"/>
      <c r="H1674" s="224" t="s">
        <v>35</v>
      </c>
      <c r="I1674" s="225"/>
      <c r="J1674" s="221"/>
      <c r="K1674" s="221"/>
      <c r="L1674" s="226"/>
      <c r="M1674" s="227"/>
      <c r="N1674" s="228"/>
      <c r="O1674" s="228"/>
      <c r="P1674" s="228"/>
      <c r="Q1674" s="228"/>
      <c r="R1674" s="228"/>
      <c r="S1674" s="228"/>
      <c r="T1674" s="229"/>
      <c r="AT1674" s="230" t="s">
        <v>196</v>
      </c>
      <c r="AU1674" s="230" t="s">
        <v>89</v>
      </c>
      <c r="AV1674" s="12" t="s">
        <v>24</v>
      </c>
      <c r="AW1674" s="12" t="s">
        <v>42</v>
      </c>
      <c r="AX1674" s="12" t="s">
        <v>79</v>
      </c>
      <c r="AY1674" s="230" t="s">
        <v>185</v>
      </c>
    </row>
    <row r="1675" spans="2:65" s="13" customFormat="1" ht="13.5">
      <c r="B1675" s="231"/>
      <c r="C1675" s="232"/>
      <c r="D1675" s="217" t="s">
        <v>196</v>
      </c>
      <c r="E1675" s="243" t="s">
        <v>35</v>
      </c>
      <c r="F1675" s="244" t="s">
        <v>1907</v>
      </c>
      <c r="G1675" s="232"/>
      <c r="H1675" s="245">
        <v>27.216000000000001</v>
      </c>
      <c r="I1675" s="237"/>
      <c r="J1675" s="232"/>
      <c r="K1675" s="232"/>
      <c r="L1675" s="238"/>
      <c r="M1675" s="239"/>
      <c r="N1675" s="240"/>
      <c r="O1675" s="240"/>
      <c r="P1675" s="240"/>
      <c r="Q1675" s="240"/>
      <c r="R1675" s="240"/>
      <c r="S1675" s="240"/>
      <c r="T1675" s="241"/>
      <c r="AT1675" s="242" t="s">
        <v>196</v>
      </c>
      <c r="AU1675" s="242" t="s">
        <v>89</v>
      </c>
      <c r="AV1675" s="13" t="s">
        <v>89</v>
      </c>
      <c r="AW1675" s="13" t="s">
        <v>42</v>
      </c>
      <c r="AX1675" s="13" t="s">
        <v>79</v>
      </c>
      <c r="AY1675" s="242" t="s">
        <v>185</v>
      </c>
    </row>
    <row r="1676" spans="2:65" s="13" customFormat="1" ht="13.5">
      <c r="B1676" s="231"/>
      <c r="C1676" s="232"/>
      <c r="D1676" s="217" t="s">
        <v>196</v>
      </c>
      <c r="E1676" s="243" t="s">
        <v>35</v>
      </c>
      <c r="F1676" s="244" t="s">
        <v>1907</v>
      </c>
      <c r="G1676" s="232"/>
      <c r="H1676" s="245">
        <v>27.216000000000001</v>
      </c>
      <c r="I1676" s="237"/>
      <c r="J1676" s="232"/>
      <c r="K1676" s="232"/>
      <c r="L1676" s="238"/>
      <c r="M1676" s="239"/>
      <c r="N1676" s="240"/>
      <c r="O1676" s="240"/>
      <c r="P1676" s="240"/>
      <c r="Q1676" s="240"/>
      <c r="R1676" s="240"/>
      <c r="S1676" s="240"/>
      <c r="T1676" s="241"/>
      <c r="AT1676" s="242" t="s">
        <v>196</v>
      </c>
      <c r="AU1676" s="242" t="s">
        <v>89</v>
      </c>
      <c r="AV1676" s="13" t="s">
        <v>89</v>
      </c>
      <c r="AW1676" s="13" t="s">
        <v>42</v>
      </c>
      <c r="AX1676" s="13" t="s">
        <v>79</v>
      </c>
      <c r="AY1676" s="242" t="s">
        <v>185</v>
      </c>
    </row>
    <row r="1677" spans="2:65" s="12" customFormat="1" ht="13.5">
      <c r="B1677" s="220"/>
      <c r="C1677" s="221"/>
      <c r="D1677" s="217" t="s">
        <v>196</v>
      </c>
      <c r="E1677" s="222" t="s">
        <v>35</v>
      </c>
      <c r="F1677" s="223" t="s">
        <v>337</v>
      </c>
      <c r="G1677" s="221"/>
      <c r="H1677" s="224" t="s">
        <v>35</v>
      </c>
      <c r="I1677" s="225"/>
      <c r="J1677" s="221"/>
      <c r="K1677" s="221"/>
      <c r="L1677" s="226"/>
      <c r="M1677" s="227"/>
      <c r="N1677" s="228"/>
      <c r="O1677" s="228"/>
      <c r="P1677" s="228"/>
      <c r="Q1677" s="228"/>
      <c r="R1677" s="228"/>
      <c r="S1677" s="228"/>
      <c r="T1677" s="229"/>
      <c r="AT1677" s="230" t="s">
        <v>196</v>
      </c>
      <c r="AU1677" s="230" t="s">
        <v>89</v>
      </c>
      <c r="AV1677" s="12" t="s">
        <v>24</v>
      </c>
      <c r="AW1677" s="12" t="s">
        <v>42</v>
      </c>
      <c r="AX1677" s="12" t="s">
        <v>79</v>
      </c>
      <c r="AY1677" s="230" t="s">
        <v>185</v>
      </c>
    </row>
    <row r="1678" spans="2:65" s="13" customFormat="1" ht="13.5">
      <c r="B1678" s="231"/>
      <c r="C1678" s="232"/>
      <c r="D1678" s="217" t="s">
        <v>196</v>
      </c>
      <c r="E1678" s="243" t="s">
        <v>35</v>
      </c>
      <c r="F1678" s="244" t="s">
        <v>1908</v>
      </c>
      <c r="G1678" s="232"/>
      <c r="H1678" s="245">
        <v>1.482</v>
      </c>
      <c r="I1678" s="237"/>
      <c r="J1678" s="232"/>
      <c r="K1678" s="232"/>
      <c r="L1678" s="238"/>
      <c r="M1678" s="239"/>
      <c r="N1678" s="240"/>
      <c r="O1678" s="240"/>
      <c r="P1678" s="240"/>
      <c r="Q1678" s="240"/>
      <c r="R1678" s="240"/>
      <c r="S1678" s="240"/>
      <c r="T1678" s="241"/>
      <c r="AT1678" s="242" t="s">
        <v>196</v>
      </c>
      <c r="AU1678" s="242" t="s">
        <v>89</v>
      </c>
      <c r="AV1678" s="13" t="s">
        <v>89</v>
      </c>
      <c r="AW1678" s="13" t="s">
        <v>42</v>
      </c>
      <c r="AX1678" s="13" t="s">
        <v>79</v>
      </c>
      <c r="AY1678" s="242" t="s">
        <v>185</v>
      </c>
    </row>
    <row r="1679" spans="2:65" s="13" customFormat="1" ht="13.5">
      <c r="B1679" s="231"/>
      <c r="C1679" s="232"/>
      <c r="D1679" s="217" t="s">
        <v>196</v>
      </c>
      <c r="E1679" s="243" t="s">
        <v>35</v>
      </c>
      <c r="F1679" s="244" t="s">
        <v>1908</v>
      </c>
      <c r="G1679" s="232"/>
      <c r="H1679" s="245">
        <v>1.482</v>
      </c>
      <c r="I1679" s="237"/>
      <c r="J1679" s="232"/>
      <c r="K1679" s="232"/>
      <c r="L1679" s="238"/>
      <c r="M1679" s="239"/>
      <c r="N1679" s="240"/>
      <c r="O1679" s="240"/>
      <c r="P1679" s="240"/>
      <c r="Q1679" s="240"/>
      <c r="R1679" s="240"/>
      <c r="S1679" s="240"/>
      <c r="T1679" s="241"/>
      <c r="AT1679" s="242" t="s">
        <v>196</v>
      </c>
      <c r="AU1679" s="242" t="s">
        <v>89</v>
      </c>
      <c r="AV1679" s="13" t="s">
        <v>89</v>
      </c>
      <c r="AW1679" s="13" t="s">
        <v>42</v>
      </c>
      <c r="AX1679" s="13" t="s">
        <v>79</v>
      </c>
      <c r="AY1679" s="242" t="s">
        <v>185</v>
      </c>
    </row>
    <row r="1680" spans="2:65" s="12" customFormat="1" ht="13.5">
      <c r="B1680" s="220"/>
      <c r="C1680" s="221"/>
      <c r="D1680" s="217" t="s">
        <v>196</v>
      </c>
      <c r="E1680" s="222" t="s">
        <v>35</v>
      </c>
      <c r="F1680" s="223" t="s">
        <v>1901</v>
      </c>
      <c r="G1680" s="221"/>
      <c r="H1680" s="224" t="s">
        <v>35</v>
      </c>
      <c r="I1680" s="225"/>
      <c r="J1680" s="221"/>
      <c r="K1680" s="221"/>
      <c r="L1680" s="226"/>
      <c r="M1680" s="227"/>
      <c r="N1680" s="228"/>
      <c r="O1680" s="228"/>
      <c r="P1680" s="228"/>
      <c r="Q1680" s="228"/>
      <c r="R1680" s="228"/>
      <c r="S1680" s="228"/>
      <c r="T1680" s="229"/>
      <c r="AT1680" s="230" t="s">
        <v>196</v>
      </c>
      <c r="AU1680" s="230" t="s">
        <v>89</v>
      </c>
      <c r="AV1680" s="12" t="s">
        <v>24</v>
      </c>
      <c r="AW1680" s="12" t="s">
        <v>42</v>
      </c>
      <c r="AX1680" s="12" t="s">
        <v>79</v>
      </c>
      <c r="AY1680" s="230" t="s">
        <v>185</v>
      </c>
    </row>
    <row r="1681" spans="2:65" s="13" customFormat="1" ht="13.5">
      <c r="B1681" s="231"/>
      <c r="C1681" s="232"/>
      <c r="D1681" s="217" t="s">
        <v>196</v>
      </c>
      <c r="E1681" s="243" t="s">
        <v>35</v>
      </c>
      <c r="F1681" s="244" t="s">
        <v>1903</v>
      </c>
      <c r="G1681" s="232"/>
      <c r="H1681" s="245">
        <v>1.98</v>
      </c>
      <c r="I1681" s="237"/>
      <c r="J1681" s="232"/>
      <c r="K1681" s="232"/>
      <c r="L1681" s="238"/>
      <c r="M1681" s="239"/>
      <c r="N1681" s="240"/>
      <c r="O1681" s="240"/>
      <c r="P1681" s="240"/>
      <c r="Q1681" s="240"/>
      <c r="R1681" s="240"/>
      <c r="S1681" s="240"/>
      <c r="T1681" s="241"/>
      <c r="AT1681" s="242" t="s">
        <v>196</v>
      </c>
      <c r="AU1681" s="242" t="s">
        <v>89</v>
      </c>
      <c r="AV1681" s="13" t="s">
        <v>89</v>
      </c>
      <c r="AW1681" s="13" t="s">
        <v>42</v>
      </c>
      <c r="AX1681" s="13" t="s">
        <v>79</v>
      </c>
      <c r="AY1681" s="242" t="s">
        <v>185</v>
      </c>
    </row>
    <row r="1682" spans="2:65" s="13" customFormat="1" ht="13.5">
      <c r="B1682" s="231"/>
      <c r="C1682" s="232"/>
      <c r="D1682" s="217" t="s">
        <v>196</v>
      </c>
      <c r="E1682" s="243" t="s">
        <v>35</v>
      </c>
      <c r="F1682" s="244" t="s">
        <v>1909</v>
      </c>
      <c r="G1682" s="232"/>
      <c r="H1682" s="245">
        <v>20.84</v>
      </c>
      <c r="I1682" s="237"/>
      <c r="J1682" s="232"/>
      <c r="K1682" s="232"/>
      <c r="L1682" s="238"/>
      <c r="M1682" s="239"/>
      <c r="N1682" s="240"/>
      <c r="O1682" s="240"/>
      <c r="P1682" s="240"/>
      <c r="Q1682" s="240"/>
      <c r="R1682" s="240"/>
      <c r="S1682" s="240"/>
      <c r="T1682" s="241"/>
      <c r="AT1682" s="242" t="s">
        <v>196</v>
      </c>
      <c r="AU1682" s="242" t="s">
        <v>89</v>
      </c>
      <c r="AV1682" s="13" t="s">
        <v>89</v>
      </c>
      <c r="AW1682" s="13" t="s">
        <v>42</v>
      </c>
      <c r="AX1682" s="13" t="s">
        <v>79</v>
      </c>
      <c r="AY1682" s="242" t="s">
        <v>185</v>
      </c>
    </row>
    <row r="1683" spans="2:65" s="14" customFormat="1" ht="13.5">
      <c r="B1683" s="246"/>
      <c r="C1683" s="247"/>
      <c r="D1683" s="233" t="s">
        <v>196</v>
      </c>
      <c r="E1683" s="248" t="s">
        <v>35</v>
      </c>
      <c r="F1683" s="249" t="s">
        <v>208</v>
      </c>
      <c r="G1683" s="247"/>
      <c r="H1683" s="250">
        <v>119.792</v>
      </c>
      <c r="I1683" s="251"/>
      <c r="J1683" s="247"/>
      <c r="K1683" s="247"/>
      <c r="L1683" s="252"/>
      <c r="M1683" s="253"/>
      <c r="N1683" s="254"/>
      <c r="O1683" s="254"/>
      <c r="P1683" s="254"/>
      <c r="Q1683" s="254"/>
      <c r="R1683" s="254"/>
      <c r="S1683" s="254"/>
      <c r="T1683" s="255"/>
      <c r="AT1683" s="256" t="s">
        <v>196</v>
      </c>
      <c r="AU1683" s="256" t="s">
        <v>89</v>
      </c>
      <c r="AV1683" s="14" t="s">
        <v>192</v>
      </c>
      <c r="AW1683" s="14" t="s">
        <v>42</v>
      </c>
      <c r="AX1683" s="14" t="s">
        <v>24</v>
      </c>
      <c r="AY1683" s="256" t="s">
        <v>185</v>
      </c>
    </row>
    <row r="1684" spans="2:65" s="1" customFormat="1" ht="22.5" customHeight="1">
      <c r="B1684" s="44"/>
      <c r="C1684" s="205" t="s">
        <v>1910</v>
      </c>
      <c r="D1684" s="205" t="s">
        <v>187</v>
      </c>
      <c r="E1684" s="206" t="s">
        <v>1911</v>
      </c>
      <c r="F1684" s="207" t="s">
        <v>1912</v>
      </c>
      <c r="G1684" s="208" t="s">
        <v>239</v>
      </c>
      <c r="H1684" s="209">
        <v>119.792</v>
      </c>
      <c r="I1684" s="210"/>
      <c r="J1684" s="211">
        <f>ROUND(I1684*H1684,2)</f>
        <v>0</v>
      </c>
      <c r="K1684" s="207" t="s">
        <v>191</v>
      </c>
      <c r="L1684" s="64"/>
      <c r="M1684" s="212" t="s">
        <v>35</v>
      </c>
      <c r="N1684" s="213" t="s">
        <v>50</v>
      </c>
      <c r="O1684" s="45"/>
      <c r="P1684" s="214">
        <f>O1684*H1684</f>
        <v>0</v>
      </c>
      <c r="Q1684" s="214">
        <v>1.6875000000000001E-4</v>
      </c>
      <c r="R1684" s="214">
        <f>Q1684*H1684</f>
        <v>2.0214900000000001E-2</v>
      </c>
      <c r="S1684" s="214">
        <v>0</v>
      </c>
      <c r="T1684" s="215">
        <f>S1684*H1684</f>
        <v>0</v>
      </c>
      <c r="AR1684" s="26" t="s">
        <v>307</v>
      </c>
      <c r="AT1684" s="26" t="s">
        <v>187</v>
      </c>
      <c r="AU1684" s="26" t="s">
        <v>89</v>
      </c>
      <c r="AY1684" s="26" t="s">
        <v>185</v>
      </c>
      <c r="BE1684" s="216">
        <f>IF(N1684="základní",J1684,0)</f>
        <v>0</v>
      </c>
      <c r="BF1684" s="216">
        <f>IF(N1684="snížená",J1684,0)</f>
        <v>0</v>
      </c>
      <c r="BG1684" s="216">
        <f>IF(N1684="zákl. přenesená",J1684,0)</f>
        <v>0</v>
      </c>
      <c r="BH1684" s="216">
        <f>IF(N1684="sníž. přenesená",J1684,0)</f>
        <v>0</v>
      </c>
      <c r="BI1684" s="216">
        <f>IF(N1684="nulová",J1684,0)</f>
        <v>0</v>
      </c>
      <c r="BJ1684" s="26" t="s">
        <v>24</v>
      </c>
      <c r="BK1684" s="216">
        <f>ROUND(I1684*H1684,2)</f>
        <v>0</v>
      </c>
      <c r="BL1684" s="26" t="s">
        <v>307</v>
      </c>
      <c r="BM1684" s="26" t="s">
        <v>1913</v>
      </c>
    </row>
    <row r="1685" spans="2:65" s="12" customFormat="1" ht="13.5">
      <c r="B1685" s="220"/>
      <c r="C1685" s="221"/>
      <c r="D1685" s="217" t="s">
        <v>196</v>
      </c>
      <c r="E1685" s="222" t="s">
        <v>35</v>
      </c>
      <c r="F1685" s="223" t="s">
        <v>1914</v>
      </c>
      <c r="G1685" s="221"/>
      <c r="H1685" s="224" t="s">
        <v>35</v>
      </c>
      <c r="I1685" s="225"/>
      <c r="J1685" s="221"/>
      <c r="K1685" s="221"/>
      <c r="L1685" s="226"/>
      <c r="M1685" s="227"/>
      <c r="N1685" s="228"/>
      <c r="O1685" s="228"/>
      <c r="P1685" s="228"/>
      <c r="Q1685" s="228"/>
      <c r="R1685" s="228"/>
      <c r="S1685" s="228"/>
      <c r="T1685" s="229"/>
      <c r="AT1685" s="230" t="s">
        <v>196</v>
      </c>
      <c r="AU1685" s="230" t="s">
        <v>89</v>
      </c>
      <c r="AV1685" s="12" t="s">
        <v>24</v>
      </c>
      <c r="AW1685" s="12" t="s">
        <v>42</v>
      </c>
      <c r="AX1685" s="12" t="s">
        <v>79</v>
      </c>
      <c r="AY1685" s="230" t="s">
        <v>185</v>
      </c>
    </row>
    <row r="1686" spans="2:65" s="13" customFormat="1" ht="13.5">
      <c r="B1686" s="231"/>
      <c r="C1686" s="232"/>
      <c r="D1686" s="233" t="s">
        <v>196</v>
      </c>
      <c r="E1686" s="234" t="s">
        <v>35</v>
      </c>
      <c r="F1686" s="235" t="s">
        <v>1915</v>
      </c>
      <c r="G1686" s="232"/>
      <c r="H1686" s="236">
        <v>119.792</v>
      </c>
      <c r="I1686" s="237"/>
      <c r="J1686" s="232"/>
      <c r="K1686" s="232"/>
      <c r="L1686" s="238"/>
      <c r="M1686" s="239"/>
      <c r="N1686" s="240"/>
      <c r="O1686" s="240"/>
      <c r="P1686" s="240"/>
      <c r="Q1686" s="240"/>
      <c r="R1686" s="240"/>
      <c r="S1686" s="240"/>
      <c r="T1686" s="241"/>
      <c r="AT1686" s="242" t="s">
        <v>196</v>
      </c>
      <c r="AU1686" s="242" t="s">
        <v>89</v>
      </c>
      <c r="AV1686" s="13" t="s">
        <v>89</v>
      </c>
      <c r="AW1686" s="13" t="s">
        <v>42</v>
      </c>
      <c r="AX1686" s="13" t="s">
        <v>24</v>
      </c>
      <c r="AY1686" s="242" t="s">
        <v>185</v>
      </c>
    </row>
    <row r="1687" spans="2:65" s="1" customFormat="1" ht="31.5" customHeight="1">
      <c r="B1687" s="44"/>
      <c r="C1687" s="205" t="s">
        <v>1916</v>
      </c>
      <c r="D1687" s="205" t="s">
        <v>187</v>
      </c>
      <c r="E1687" s="206" t="s">
        <v>1917</v>
      </c>
      <c r="F1687" s="207" t="s">
        <v>1918</v>
      </c>
      <c r="G1687" s="208" t="s">
        <v>239</v>
      </c>
      <c r="H1687" s="209">
        <v>49.28</v>
      </c>
      <c r="I1687" s="210"/>
      <c r="J1687" s="211">
        <f>ROUND(I1687*H1687,2)</f>
        <v>0</v>
      </c>
      <c r="K1687" s="207" t="s">
        <v>191</v>
      </c>
      <c r="L1687" s="64"/>
      <c r="M1687" s="212" t="s">
        <v>35</v>
      </c>
      <c r="N1687" s="213" t="s">
        <v>50</v>
      </c>
      <c r="O1687" s="45"/>
      <c r="P1687" s="214">
        <f>O1687*H1687</f>
        <v>0</v>
      </c>
      <c r="Q1687" s="214">
        <v>1.6875000000000001E-4</v>
      </c>
      <c r="R1687" s="214">
        <f>Q1687*H1687</f>
        <v>8.3160000000000005E-3</v>
      </c>
      <c r="S1687" s="214">
        <v>0</v>
      </c>
      <c r="T1687" s="215">
        <f>S1687*H1687</f>
        <v>0</v>
      </c>
      <c r="AR1687" s="26" t="s">
        <v>307</v>
      </c>
      <c r="AT1687" s="26" t="s">
        <v>187</v>
      </c>
      <c r="AU1687" s="26" t="s">
        <v>89</v>
      </c>
      <c r="AY1687" s="26" t="s">
        <v>185</v>
      </c>
      <c r="BE1687" s="216">
        <f>IF(N1687="základní",J1687,0)</f>
        <v>0</v>
      </c>
      <c r="BF1687" s="216">
        <f>IF(N1687="snížená",J1687,0)</f>
        <v>0</v>
      </c>
      <c r="BG1687" s="216">
        <f>IF(N1687="zákl. přenesená",J1687,0)</f>
        <v>0</v>
      </c>
      <c r="BH1687" s="216">
        <f>IF(N1687="sníž. přenesená",J1687,0)</f>
        <v>0</v>
      </c>
      <c r="BI1687" s="216">
        <f>IF(N1687="nulová",J1687,0)</f>
        <v>0</v>
      </c>
      <c r="BJ1687" s="26" t="s">
        <v>24</v>
      </c>
      <c r="BK1687" s="216">
        <f>ROUND(I1687*H1687,2)</f>
        <v>0</v>
      </c>
      <c r="BL1687" s="26" t="s">
        <v>307</v>
      </c>
      <c r="BM1687" s="26" t="s">
        <v>1919</v>
      </c>
    </row>
    <row r="1688" spans="2:65" s="12" customFormat="1" ht="13.5">
      <c r="B1688" s="220"/>
      <c r="C1688" s="221"/>
      <c r="D1688" s="217" t="s">
        <v>196</v>
      </c>
      <c r="E1688" s="222" t="s">
        <v>35</v>
      </c>
      <c r="F1688" s="223" t="s">
        <v>1920</v>
      </c>
      <c r="G1688" s="221"/>
      <c r="H1688" s="224" t="s">
        <v>35</v>
      </c>
      <c r="I1688" s="225"/>
      <c r="J1688" s="221"/>
      <c r="K1688" s="221"/>
      <c r="L1688" s="226"/>
      <c r="M1688" s="227"/>
      <c r="N1688" s="228"/>
      <c r="O1688" s="228"/>
      <c r="P1688" s="228"/>
      <c r="Q1688" s="228"/>
      <c r="R1688" s="228"/>
      <c r="S1688" s="228"/>
      <c r="T1688" s="229"/>
      <c r="AT1688" s="230" t="s">
        <v>196</v>
      </c>
      <c r="AU1688" s="230" t="s">
        <v>89</v>
      </c>
      <c r="AV1688" s="12" t="s">
        <v>24</v>
      </c>
      <c r="AW1688" s="12" t="s">
        <v>42</v>
      </c>
      <c r="AX1688" s="12" t="s">
        <v>79</v>
      </c>
      <c r="AY1688" s="230" t="s">
        <v>185</v>
      </c>
    </row>
    <row r="1689" spans="2:65" s="13" customFormat="1" ht="13.5">
      <c r="B1689" s="231"/>
      <c r="C1689" s="232"/>
      <c r="D1689" s="217" t="s">
        <v>196</v>
      </c>
      <c r="E1689" s="243" t="s">
        <v>35</v>
      </c>
      <c r="F1689" s="244" t="s">
        <v>1921</v>
      </c>
      <c r="G1689" s="232"/>
      <c r="H1689" s="245">
        <v>45.08</v>
      </c>
      <c r="I1689" s="237"/>
      <c r="J1689" s="232"/>
      <c r="K1689" s="232"/>
      <c r="L1689" s="238"/>
      <c r="M1689" s="239"/>
      <c r="N1689" s="240"/>
      <c r="O1689" s="240"/>
      <c r="P1689" s="240"/>
      <c r="Q1689" s="240"/>
      <c r="R1689" s="240"/>
      <c r="S1689" s="240"/>
      <c r="T1689" s="241"/>
      <c r="AT1689" s="242" t="s">
        <v>196</v>
      </c>
      <c r="AU1689" s="242" t="s">
        <v>89</v>
      </c>
      <c r="AV1689" s="13" t="s">
        <v>89</v>
      </c>
      <c r="AW1689" s="13" t="s">
        <v>42</v>
      </c>
      <c r="AX1689" s="13" t="s">
        <v>79</v>
      </c>
      <c r="AY1689" s="242" t="s">
        <v>185</v>
      </c>
    </row>
    <row r="1690" spans="2:65" s="13" customFormat="1" ht="13.5">
      <c r="B1690" s="231"/>
      <c r="C1690" s="232"/>
      <c r="D1690" s="217" t="s">
        <v>196</v>
      </c>
      <c r="E1690" s="243" t="s">
        <v>35</v>
      </c>
      <c r="F1690" s="244" t="s">
        <v>1922</v>
      </c>
      <c r="G1690" s="232"/>
      <c r="H1690" s="245">
        <v>4.2</v>
      </c>
      <c r="I1690" s="237"/>
      <c r="J1690" s="232"/>
      <c r="K1690" s="232"/>
      <c r="L1690" s="238"/>
      <c r="M1690" s="239"/>
      <c r="N1690" s="240"/>
      <c r="O1690" s="240"/>
      <c r="P1690" s="240"/>
      <c r="Q1690" s="240"/>
      <c r="R1690" s="240"/>
      <c r="S1690" s="240"/>
      <c r="T1690" s="241"/>
      <c r="AT1690" s="242" t="s">
        <v>196</v>
      </c>
      <c r="AU1690" s="242" t="s">
        <v>89</v>
      </c>
      <c r="AV1690" s="13" t="s">
        <v>89</v>
      </c>
      <c r="AW1690" s="13" t="s">
        <v>42</v>
      </c>
      <c r="AX1690" s="13" t="s">
        <v>79</v>
      </c>
      <c r="AY1690" s="242" t="s">
        <v>185</v>
      </c>
    </row>
    <row r="1691" spans="2:65" s="14" customFormat="1" ht="13.5">
      <c r="B1691" s="246"/>
      <c r="C1691" s="247"/>
      <c r="D1691" s="233" t="s">
        <v>196</v>
      </c>
      <c r="E1691" s="248" t="s">
        <v>35</v>
      </c>
      <c r="F1691" s="249" t="s">
        <v>208</v>
      </c>
      <c r="G1691" s="247"/>
      <c r="H1691" s="250">
        <v>49.28</v>
      </c>
      <c r="I1691" s="251"/>
      <c r="J1691" s="247"/>
      <c r="K1691" s="247"/>
      <c r="L1691" s="252"/>
      <c r="M1691" s="253"/>
      <c r="N1691" s="254"/>
      <c r="O1691" s="254"/>
      <c r="P1691" s="254"/>
      <c r="Q1691" s="254"/>
      <c r="R1691" s="254"/>
      <c r="S1691" s="254"/>
      <c r="T1691" s="255"/>
      <c r="AT1691" s="256" t="s">
        <v>196</v>
      </c>
      <c r="AU1691" s="256" t="s">
        <v>89</v>
      </c>
      <c r="AV1691" s="14" t="s">
        <v>192</v>
      </c>
      <c r="AW1691" s="14" t="s">
        <v>42</v>
      </c>
      <c r="AX1691" s="14" t="s">
        <v>24</v>
      </c>
      <c r="AY1691" s="256" t="s">
        <v>185</v>
      </c>
    </row>
    <row r="1692" spans="2:65" s="1" customFormat="1" ht="22.5" customHeight="1">
      <c r="B1692" s="44"/>
      <c r="C1692" s="205" t="s">
        <v>1923</v>
      </c>
      <c r="D1692" s="205" t="s">
        <v>187</v>
      </c>
      <c r="E1692" s="206" t="s">
        <v>1924</v>
      </c>
      <c r="F1692" s="207" t="s">
        <v>1925</v>
      </c>
      <c r="G1692" s="208" t="s">
        <v>239</v>
      </c>
      <c r="H1692" s="209">
        <v>119.792</v>
      </c>
      <c r="I1692" s="210"/>
      <c r="J1692" s="211">
        <f>ROUND(I1692*H1692,2)</f>
        <v>0</v>
      </c>
      <c r="K1692" s="207" t="s">
        <v>191</v>
      </c>
      <c r="L1692" s="64"/>
      <c r="M1692" s="212" t="s">
        <v>35</v>
      </c>
      <c r="N1692" s="213" t="s">
        <v>50</v>
      </c>
      <c r="O1692" s="45"/>
      <c r="P1692" s="214">
        <f>O1692*H1692</f>
        <v>0</v>
      </c>
      <c r="Q1692" s="214">
        <v>1.2305000000000001E-4</v>
      </c>
      <c r="R1692" s="214">
        <f>Q1692*H1692</f>
        <v>1.4740405600000001E-2</v>
      </c>
      <c r="S1692" s="214">
        <v>0</v>
      </c>
      <c r="T1692" s="215">
        <f>S1692*H1692</f>
        <v>0</v>
      </c>
      <c r="AR1692" s="26" t="s">
        <v>307</v>
      </c>
      <c r="AT1692" s="26" t="s">
        <v>187</v>
      </c>
      <c r="AU1692" s="26" t="s">
        <v>89</v>
      </c>
      <c r="AY1692" s="26" t="s">
        <v>185</v>
      </c>
      <c r="BE1692" s="216">
        <f>IF(N1692="základní",J1692,0)</f>
        <v>0</v>
      </c>
      <c r="BF1692" s="216">
        <f>IF(N1692="snížená",J1692,0)</f>
        <v>0</v>
      </c>
      <c r="BG1692" s="216">
        <f>IF(N1692="zákl. přenesená",J1692,0)</f>
        <v>0</v>
      </c>
      <c r="BH1692" s="216">
        <f>IF(N1692="sníž. přenesená",J1692,0)</f>
        <v>0</v>
      </c>
      <c r="BI1692" s="216">
        <f>IF(N1692="nulová",J1692,0)</f>
        <v>0</v>
      </c>
      <c r="BJ1692" s="26" t="s">
        <v>24</v>
      </c>
      <c r="BK1692" s="216">
        <f>ROUND(I1692*H1692,2)</f>
        <v>0</v>
      </c>
      <c r="BL1692" s="26" t="s">
        <v>307</v>
      </c>
      <c r="BM1692" s="26" t="s">
        <v>1926</v>
      </c>
    </row>
    <row r="1693" spans="2:65" s="12" customFormat="1" ht="13.5">
      <c r="B1693" s="220"/>
      <c r="C1693" s="221"/>
      <c r="D1693" s="217" t="s">
        <v>196</v>
      </c>
      <c r="E1693" s="222" t="s">
        <v>35</v>
      </c>
      <c r="F1693" s="223" t="s">
        <v>1914</v>
      </c>
      <c r="G1693" s="221"/>
      <c r="H1693" s="224" t="s">
        <v>35</v>
      </c>
      <c r="I1693" s="225"/>
      <c r="J1693" s="221"/>
      <c r="K1693" s="221"/>
      <c r="L1693" s="226"/>
      <c r="M1693" s="227"/>
      <c r="N1693" s="228"/>
      <c r="O1693" s="228"/>
      <c r="P1693" s="228"/>
      <c r="Q1693" s="228"/>
      <c r="R1693" s="228"/>
      <c r="S1693" s="228"/>
      <c r="T1693" s="229"/>
      <c r="AT1693" s="230" t="s">
        <v>196</v>
      </c>
      <c r="AU1693" s="230" t="s">
        <v>89</v>
      </c>
      <c r="AV1693" s="12" t="s">
        <v>24</v>
      </c>
      <c r="AW1693" s="12" t="s">
        <v>42</v>
      </c>
      <c r="AX1693" s="12" t="s">
        <v>79</v>
      </c>
      <c r="AY1693" s="230" t="s">
        <v>185</v>
      </c>
    </row>
    <row r="1694" spans="2:65" s="13" customFormat="1" ht="13.5">
      <c r="B1694" s="231"/>
      <c r="C1694" s="232"/>
      <c r="D1694" s="233" t="s">
        <v>196</v>
      </c>
      <c r="E1694" s="234" t="s">
        <v>35</v>
      </c>
      <c r="F1694" s="235" t="s">
        <v>1915</v>
      </c>
      <c r="G1694" s="232"/>
      <c r="H1694" s="236">
        <v>119.792</v>
      </c>
      <c r="I1694" s="237"/>
      <c r="J1694" s="232"/>
      <c r="K1694" s="232"/>
      <c r="L1694" s="238"/>
      <c r="M1694" s="239"/>
      <c r="N1694" s="240"/>
      <c r="O1694" s="240"/>
      <c r="P1694" s="240"/>
      <c r="Q1694" s="240"/>
      <c r="R1694" s="240"/>
      <c r="S1694" s="240"/>
      <c r="T1694" s="241"/>
      <c r="AT1694" s="242" t="s">
        <v>196</v>
      </c>
      <c r="AU1694" s="242" t="s">
        <v>89</v>
      </c>
      <c r="AV1694" s="13" t="s">
        <v>89</v>
      </c>
      <c r="AW1694" s="13" t="s">
        <v>42</v>
      </c>
      <c r="AX1694" s="13" t="s">
        <v>24</v>
      </c>
      <c r="AY1694" s="242" t="s">
        <v>185</v>
      </c>
    </row>
    <row r="1695" spans="2:65" s="1" customFormat="1" ht="22.5" customHeight="1">
      <c r="B1695" s="44"/>
      <c r="C1695" s="205" t="s">
        <v>1927</v>
      </c>
      <c r="D1695" s="205" t="s">
        <v>187</v>
      </c>
      <c r="E1695" s="206" t="s">
        <v>1924</v>
      </c>
      <c r="F1695" s="207" t="s">
        <v>1925</v>
      </c>
      <c r="G1695" s="208" t="s">
        <v>239</v>
      </c>
      <c r="H1695" s="209">
        <v>49.28</v>
      </c>
      <c r="I1695" s="210"/>
      <c r="J1695" s="211">
        <f>ROUND(I1695*H1695,2)</f>
        <v>0</v>
      </c>
      <c r="K1695" s="207" t="s">
        <v>191</v>
      </c>
      <c r="L1695" s="64"/>
      <c r="M1695" s="212" t="s">
        <v>35</v>
      </c>
      <c r="N1695" s="213" t="s">
        <v>50</v>
      </c>
      <c r="O1695" s="45"/>
      <c r="P1695" s="214">
        <f>O1695*H1695</f>
        <v>0</v>
      </c>
      <c r="Q1695" s="214">
        <v>1.2305000000000001E-4</v>
      </c>
      <c r="R1695" s="214">
        <f>Q1695*H1695</f>
        <v>6.063904000000001E-3</v>
      </c>
      <c r="S1695" s="214">
        <v>0</v>
      </c>
      <c r="T1695" s="215">
        <f>S1695*H1695</f>
        <v>0</v>
      </c>
      <c r="AR1695" s="26" t="s">
        <v>307</v>
      </c>
      <c r="AT1695" s="26" t="s">
        <v>187</v>
      </c>
      <c r="AU1695" s="26" t="s">
        <v>89</v>
      </c>
      <c r="AY1695" s="26" t="s">
        <v>185</v>
      </c>
      <c r="BE1695" s="216">
        <f>IF(N1695="základní",J1695,0)</f>
        <v>0</v>
      </c>
      <c r="BF1695" s="216">
        <f>IF(N1695="snížená",J1695,0)</f>
        <v>0</v>
      </c>
      <c r="BG1695" s="216">
        <f>IF(N1695="zákl. přenesená",J1695,0)</f>
        <v>0</v>
      </c>
      <c r="BH1695" s="216">
        <f>IF(N1695="sníž. přenesená",J1695,0)</f>
        <v>0</v>
      </c>
      <c r="BI1695" s="216">
        <f>IF(N1695="nulová",J1695,0)</f>
        <v>0</v>
      </c>
      <c r="BJ1695" s="26" t="s">
        <v>24</v>
      </c>
      <c r="BK1695" s="216">
        <f>ROUND(I1695*H1695,2)</f>
        <v>0</v>
      </c>
      <c r="BL1695" s="26" t="s">
        <v>307</v>
      </c>
      <c r="BM1695" s="26" t="s">
        <v>1928</v>
      </c>
    </row>
    <row r="1696" spans="2:65" s="12" customFormat="1" ht="13.5">
      <c r="B1696" s="220"/>
      <c r="C1696" s="221"/>
      <c r="D1696" s="217" t="s">
        <v>196</v>
      </c>
      <c r="E1696" s="222" t="s">
        <v>35</v>
      </c>
      <c r="F1696" s="223" t="s">
        <v>1920</v>
      </c>
      <c r="G1696" s="221"/>
      <c r="H1696" s="224" t="s">
        <v>35</v>
      </c>
      <c r="I1696" s="225"/>
      <c r="J1696" s="221"/>
      <c r="K1696" s="221"/>
      <c r="L1696" s="226"/>
      <c r="M1696" s="227"/>
      <c r="N1696" s="228"/>
      <c r="O1696" s="228"/>
      <c r="P1696" s="228"/>
      <c r="Q1696" s="228"/>
      <c r="R1696" s="228"/>
      <c r="S1696" s="228"/>
      <c r="T1696" s="229"/>
      <c r="AT1696" s="230" t="s">
        <v>196</v>
      </c>
      <c r="AU1696" s="230" t="s">
        <v>89</v>
      </c>
      <c r="AV1696" s="12" t="s">
        <v>24</v>
      </c>
      <c r="AW1696" s="12" t="s">
        <v>42</v>
      </c>
      <c r="AX1696" s="12" t="s">
        <v>79</v>
      </c>
      <c r="AY1696" s="230" t="s">
        <v>185</v>
      </c>
    </row>
    <row r="1697" spans="2:65" s="13" customFormat="1" ht="13.5">
      <c r="B1697" s="231"/>
      <c r="C1697" s="232"/>
      <c r="D1697" s="233" t="s">
        <v>196</v>
      </c>
      <c r="E1697" s="234" t="s">
        <v>35</v>
      </c>
      <c r="F1697" s="235" t="s">
        <v>1929</v>
      </c>
      <c r="G1697" s="232"/>
      <c r="H1697" s="236">
        <v>49.28</v>
      </c>
      <c r="I1697" s="237"/>
      <c r="J1697" s="232"/>
      <c r="K1697" s="232"/>
      <c r="L1697" s="238"/>
      <c r="M1697" s="239"/>
      <c r="N1697" s="240"/>
      <c r="O1697" s="240"/>
      <c r="P1697" s="240"/>
      <c r="Q1697" s="240"/>
      <c r="R1697" s="240"/>
      <c r="S1697" s="240"/>
      <c r="T1697" s="241"/>
      <c r="AT1697" s="242" t="s">
        <v>196</v>
      </c>
      <c r="AU1697" s="242" t="s">
        <v>89</v>
      </c>
      <c r="AV1697" s="13" t="s">
        <v>89</v>
      </c>
      <c r="AW1697" s="13" t="s">
        <v>42</v>
      </c>
      <c r="AX1697" s="13" t="s">
        <v>24</v>
      </c>
      <c r="AY1697" s="242" t="s">
        <v>185</v>
      </c>
    </row>
    <row r="1698" spans="2:65" s="1" customFormat="1" ht="31.5" customHeight="1">
      <c r="B1698" s="44"/>
      <c r="C1698" s="205" t="s">
        <v>1930</v>
      </c>
      <c r="D1698" s="205" t="s">
        <v>187</v>
      </c>
      <c r="E1698" s="206" t="s">
        <v>1931</v>
      </c>
      <c r="F1698" s="207" t="s">
        <v>1932</v>
      </c>
      <c r="G1698" s="208" t="s">
        <v>239</v>
      </c>
      <c r="H1698" s="209">
        <v>50.648000000000003</v>
      </c>
      <c r="I1698" s="210"/>
      <c r="J1698" s="211">
        <f>ROUND(I1698*H1698,2)</f>
        <v>0</v>
      </c>
      <c r="K1698" s="207" t="s">
        <v>191</v>
      </c>
      <c r="L1698" s="64"/>
      <c r="M1698" s="212" t="s">
        <v>35</v>
      </c>
      <c r="N1698" s="213" t="s">
        <v>50</v>
      </c>
      <c r="O1698" s="45"/>
      <c r="P1698" s="214">
        <f>O1698*H1698</f>
        <v>0</v>
      </c>
      <c r="Q1698" s="214">
        <v>1.9588E-4</v>
      </c>
      <c r="R1698" s="214">
        <f>Q1698*H1698</f>
        <v>9.9209302400000005E-3</v>
      </c>
      <c r="S1698" s="214">
        <v>0</v>
      </c>
      <c r="T1698" s="215">
        <f>S1698*H1698</f>
        <v>0</v>
      </c>
      <c r="AR1698" s="26" t="s">
        <v>307</v>
      </c>
      <c r="AT1698" s="26" t="s">
        <v>187</v>
      </c>
      <c r="AU1698" s="26" t="s">
        <v>89</v>
      </c>
      <c r="AY1698" s="26" t="s">
        <v>185</v>
      </c>
      <c r="BE1698" s="216">
        <f>IF(N1698="základní",J1698,0)</f>
        <v>0</v>
      </c>
      <c r="BF1698" s="216">
        <f>IF(N1698="snížená",J1698,0)</f>
        <v>0</v>
      </c>
      <c r="BG1698" s="216">
        <f>IF(N1698="zákl. přenesená",J1698,0)</f>
        <v>0</v>
      </c>
      <c r="BH1698" s="216">
        <f>IF(N1698="sníž. přenesená",J1698,0)</f>
        <v>0</v>
      </c>
      <c r="BI1698" s="216">
        <f>IF(N1698="nulová",J1698,0)</f>
        <v>0</v>
      </c>
      <c r="BJ1698" s="26" t="s">
        <v>24</v>
      </c>
      <c r="BK1698" s="216">
        <f>ROUND(I1698*H1698,2)</f>
        <v>0</v>
      </c>
      <c r="BL1698" s="26" t="s">
        <v>307</v>
      </c>
      <c r="BM1698" s="26" t="s">
        <v>1933</v>
      </c>
    </row>
    <row r="1699" spans="2:65" s="12" customFormat="1" ht="13.5">
      <c r="B1699" s="220"/>
      <c r="C1699" s="221"/>
      <c r="D1699" s="217" t="s">
        <v>196</v>
      </c>
      <c r="E1699" s="222" t="s">
        <v>35</v>
      </c>
      <c r="F1699" s="223" t="s">
        <v>362</v>
      </c>
      <c r="G1699" s="221"/>
      <c r="H1699" s="224" t="s">
        <v>35</v>
      </c>
      <c r="I1699" s="225"/>
      <c r="J1699" s="221"/>
      <c r="K1699" s="221"/>
      <c r="L1699" s="226"/>
      <c r="M1699" s="227"/>
      <c r="N1699" s="228"/>
      <c r="O1699" s="228"/>
      <c r="P1699" s="228"/>
      <c r="Q1699" s="228"/>
      <c r="R1699" s="228"/>
      <c r="S1699" s="228"/>
      <c r="T1699" s="229"/>
      <c r="AT1699" s="230" t="s">
        <v>196</v>
      </c>
      <c r="AU1699" s="230" t="s">
        <v>89</v>
      </c>
      <c r="AV1699" s="12" t="s">
        <v>24</v>
      </c>
      <c r="AW1699" s="12" t="s">
        <v>42</v>
      </c>
      <c r="AX1699" s="12" t="s">
        <v>79</v>
      </c>
      <c r="AY1699" s="230" t="s">
        <v>185</v>
      </c>
    </row>
    <row r="1700" spans="2:65" s="12" customFormat="1" ht="13.5">
      <c r="B1700" s="220"/>
      <c r="C1700" s="221"/>
      <c r="D1700" s="217" t="s">
        <v>196</v>
      </c>
      <c r="E1700" s="222" t="s">
        <v>35</v>
      </c>
      <c r="F1700" s="223" t="s">
        <v>1804</v>
      </c>
      <c r="G1700" s="221"/>
      <c r="H1700" s="224" t="s">
        <v>35</v>
      </c>
      <c r="I1700" s="225"/>
      <c r="J1700" s="221"/>
      <c r="K1700" s="221"/>
      <c r="L1700" s="226"/>
      <c r="M1700" s="227"/>
      <c r="N1700" s="228"/>
      <c r="O1700" s="228"/>
      <c r="P1700" s="228"/>
      <c r="Q1700" s="228"/>
      <c r="R1700" s="228"/>
      <c r="S1700" s="228"/>
      <c r="T1700" s="229"/>
      <c r="AT1700" s="230" t="s">
        <v>196</v>
      </c>
      <c r="AU1700" s="230" t="s">
        <v>89</v>
      </c>
      <c r="AV1700" s="12" t="s">
        <v>24</v>
      </c>
      <c r="AW1700" s="12" t="s">
        <v>42</v>
      </c>
      <c r="AX1700" s="12" t="s">
        <v>79</v>
      </c>
      <c r="AY1700" s="230" t="s">
        <v>185</v>
      </c>
    </row>
    <row r="1701" spans="2:65" s="13" customFormat="1" ht="13.5">
      <c r="B1701" s="231"/>
      <c r="C1701" s="232"/>
      <c r="D1701" s="217" t="s">
        <v>196</v>
      </c>
      <c r="E1701" s="243" t="s">
        <v>35</v>
      </c>
      <c r="F1701" s="244" t="s">
        <v>1934</v>
      </c>
      <c r="G1701" s="232"/>
      <c r="H1701" s="245">
        <v>14.8</v>
      </c>
      <c r="I1701" s="237"/>
      <c r="J1701" s="232"/>
      <c r="K1701" s="232"/>
      <c r="L1701" s="238"/>
      <c r="M1701" s="239"/>
      <c r="N1701" s="240"/>
      <c r="O1701" s="240"/>
      <c r="P1701" s="240"/>
      <c r="Q1701" s="240"/>
      <c r="R1701" s="240"/>
      <c r="S1701" s="240"/>
      <c r="T1701" s="241"/>
      <c r="AT1701" s="242" t="s">
        <v>196</v>
      </c>
      <c r="AU1701" s="242" t="s">
        <v>89</v>
      </c>
      <c r="AV1701" s="13" t="s">
        <v>89</v>
      </c>
      <c r="AW1701" s="13" t="s">
        <v>42</v>
      </c>
      <c r="AX1701" s="13" t="s">
        <v>79</v>
      </c>
      <c r="AY1701" s="242" t="s">
        <v>185</v>
      </c>
    </row>
    <row r="1702" spans="2:65" s="12" customFormat="1" ht="13.5">
      <c r="B1702" s="220"/>
      <c r="C1702" s="221"/>
      <c r="D1702" s="217" t="s">
        <v>196</v>
      </c>
      <c r="E1702" s="222" t="s">
        <v>35</v>
      </c>
      <c r="F1702" s="223" t="s">
        <v>1806</v>
      </c>
      <c r="G1702" s="221"/>
      <c r="H1702" s="224" t="s">
        <v>35</v>
      </c>
      <c r="I1702" s="225"/>
      <c r="J1702" s="221"/>
      <c r="K1702" s="221"/>
      <c r="L1702" s="226"/>
      <c r="M1702" s="227"/>
      <c r="N1702" s="228"/>
      <c r="O1702" s="228"/>
      <c r="P1702" s="228"/>
      <c r="Q1702" s="228"/>
      <c r="R1702" s="228"/>
      <c r="S1702" s="228"/>
      <c r="T1702" s="229"/>
      <c r="AT1702" s="230" t="s">
        <v>196</v>
      </c>
      <c r="AU1702" s="230" t="s">
        <v>89</v>
      </c>
      <c r="AV1702" s="12" t="s">
        <v>24</v>
      </c>
      <c r="AW1702" s="12" t="s">
        <v>42</v>
      </c>
      <c r="AX1702" s="12" t="s">
        <v>79</v>
      </c>
      <c r="AY1702" s="230" t="s">
        <v>185</v>
      </c>
    </row>
    <row r="1703" spans="2:65" s="13" customFormat="1" ht="13.5">
      <c r="B1703" s="231"/>
      <c r="C1703" s="232"/>
      <c r="D1703" s="217" t="s">
        <v>196</v>
      </c>
      <c r="E1703" s="243" t="s">
        <v>35</v>
      </c>
      <c r="F1703" s="244" t="s">
        <v>1935</v>
      </c>
      <c r="G1703" s="232"/>
      <c r="H1703" s="245">
        <v>19.423999999999999</v>
      </c>
      <c r="I1703" s="237"/>
      <c r="J1703" s="232"/>
      <c r="K1703" s="232"/>
      <c r="L1703" s="238"/>
      <c r="M1703" s="239"/>
      <c r="N1703" s="240"/>
      <c r="O1703" s="240"/>
      <c r="P1703" s="240"/>
      <c r="Q1703" s="240"/>
      <c r="R1703" s="240"/>
      <c r="S1703" s="240"/>
      <c r="T1703" s="241"/>
      <c r="AT1703" s="242" t="s">
        <v>196</v>
      </c>
      <c r="AU1703" s="242" t="s">
        <v>89</v>
      </c>
      <c r="AV1703" s="13" t="s">
        <v>89</v>
      </c>
      <c r="AW1703" s="13" t="s">
        <v>42</v>
      </c>
      <c r="AX1703" s="13" t="s">
        <v>79</v>
      </c>
      <c r="AY1703" s="242" t="s">
        <v>185</v>
      </c>
    </row>
    <row r="1704" spans="2:65" s="12" customFormat="1" ht="13.5">
      <c r="B1704" s="220"/>
      <c r="C1704" s="221"/>
      <c r="D1704" s="217" t="s">
        <v>196</v>
      </c>
      <c r="E1704" s="222" t="s">
        <v>35</v>
      </c>
      <c r="F1704" s="223" t="s">
        <v>1808</v>
      </c>
      <c r="G1704" s="221"/>
      <c r="H1704" s="224" t="s">
        <v>35</v>
      </c>
      <c r="I1704" s="225"/>
      <c r="J1704" s="221"/>
      <c r="K1704" s="221"/>
      <c r="L1704" s="226"/>
      <c r="M1704" s="227"/>
      <c r="N1704" s="228"/>
      <c r="O1704" s="228"/>
      <c r="P1704" s="228"/>
      <c r="Q1704" s="228"/>
      <c r="R1704" s="228"/>
      <c r="S1704" s="228"/>
      <c r="T1704" s="229"/>
      <c r="AT1704" s="230" t="s">
        <v>196</v>
      </c>
      <c r="AU1704" s="230" t="s">
        <v>89</v>
      </c>
      <c r="AV1704" s="12" t="s">
        <v>24</v>
      </c>
      <c r="AW1704" s="12" t="s">
        <v>42</v>
      </c>
      <c r="AX1704" s="12" t="s">
        <v>79</v>
      </c>
      <c r="AY1704" s="230" t="s">
        <v>185</v>
      </c>
    </row>
    <row r="1705" spans="2:65" s="13" customFormat="1" ht="13.5">
      <c r="B1705" s="231"/>
      <c r="C1705" s="232"/>
      <c r="D1705" s="217" t="s">
        <v>196</v>
      </c>
      <c r="E1705" s="243" t="s">
        <v>35</v>
      </c>
      <c r="F1705" s="244" t="s">
        <v>1936</v>
      </c>
      <c r="G1705" s="232"/>
      <c r="H1705" s="245">
        <v>16.423999999999999</v>
      </c>
      <c r="I1705" s="237"/>
      <c r="J1705" s="232"/>
      <c r="K1705" s="232"/>
      <c r="L1705" s="238"/>
      <c r="M1705" s="239"/>
      <c r="N1705" s="240"/>
      <c r="O1705" s="240"/>
      <c r="P1705" s="240"/>
      <c r="Q1705" s="240"/>
      <c r="R1705" s="240"/>
      <c r="S1705" s="240"/>
      <c r="T1705" s="241"/>
      <c r="AT1705" s="242" t="s">
        <v>196</v>
      </c>
      <c r="AU1705" s="242" t="s">
        <v>89</v>
      </c>
      <c r="AV1705" s="13" t="s">
        <v>89</v>
      </c>
      <c r="AW1705" s="13" t="s">
        <v>42</v>
      </c>
      <c r="AX1705" s="13" t="s">
        <v>79</v>
      </c>
      <c r="AY1705" s="242" t="s">
        <v>185</v>
      </c>
    </row>
    <row r="1706" spans="2:65" s="14" customFormat="1" ht="13.5">
      <c r="B1706" s="246"/>
      <c r="C1706" s="247"/>
      <c r="D1706" s="233" t="s">
        <v>196</v>
      </c>
      <c r="E1706" s="248" t="s">
        <v>35</v>
      </c>
      <c r="F1706" s="249" t="s">
        <v>208</v>
      </c>
      <c r="G1706" s="247"/>
      <c r="H1706" s="250">
        <v>50.648000000000003</v>
      </c>
      <c r="I1706" s="251"/>
      <c r="J1706" s="247"/>
      <c r="K1706" s="247"/>
      <c r="L1706" s="252"/>
      <c r="M1706" s="253"/>
      <c r="N1706" s="254"/>
      <c r="O1706" s="254"/>
      <c r="P1706" s="254"/>
      <c r="Q1706" s="254"/>
      <c r="R1706" s="254"/>
      <c r="S1706" s="254"/>
      <c r="T1706" s="255"/>
      <c r="AT1706" s="256" t="s">
        <v>196</v>
      </c>
      <c r="AU1706" s="256" t="s">
        <v>89</v>
      </c>
      <c r="AV1706" s="14" t="s">
        <v>192</v>
      </c>
      <c r="AW1706" s="14" t="s">
        <v>42</v>
      </c>
      <c r="AX1706" s="14" t="s">
        <v>24</v>
      </c>
      <c r="AY1706" s="256" t="s">
        <v>185</v>
      </c>
    </row>
    <row r="1707" spans="2:65" s="1" customFormat="1" ht="31.5" customHeight="1">
      <c r="B1707" s="44"/>
      <c r="C1707" s="205" t="s">
        <v>1937</v>
      </c>
      <c r="D1707" s="205" t="s">
        <v>187</v>
      </c>
      <c r="E1707" s="206" t="s">
        <v>1938</v>
      </c>
      <c r="F1707" s="207" t="s">
        <v>1939</v>
      </c>
      <c r="G1707" s="208" t="s">
        <v>239</v>
      </c>
      <c r="H1707" s="209">
        <v>50.648000000000003</v>
      </c>
      <c r="I1707" s="210"/>
      <c r="J1707" s="211">
        <f>ROUND(I1707*H1707,2)</f>
        <v>0</v>
      </c>
      <c r="K1707" s="207" t="s">
        <v>191</v>
      </c>
      <c r="L1707" s="64"/>
      <c r="M1707" s="212" t="s">
        <v>35</v>
      </c>
      <c r="N1707" s="213" t="s">
        <v>50</v>
      </c>
      <c r="O1707" s="45"/>
      <c r="P1707" s="214">
        <f>O1707*H1707</f>
        <v>0</v>
      </c>
      <c r="Q1707" s="214">
        <v>4.125E-4</v>
      </c>
      <c r="R1707" s="214">
        <f>Q1707*H1707</f>
        <v>2.0892300000000003E-2</v>
      </c>
      <c r="S1707" s="214">
        <v>0</v>
      </c>
      <c r="T1707" s="215">
        <f>S1707*H1707</f>
        <v>0</v>
      </c>
      <c r="AR1707" s="26" t="s">
        <v>307</v>
      </c>
      <c r="AT1707" s="26" t="s">
        <v>187</v>
      </c>
      <c r="AU1707" s="26" t="s">
        <v>89</v>
      </c>
      <c r="AY1707" s="26" t="s">
        <v>185</v>
      </c>
      <c r="BE1707" s="216">
        <f>IF(N1707="základní",J1707,0)</f>
        <v>0</v>
      </c>
      <c r="BF1707" s="216">
        <f>IF(N1707="snížená",J1707,0)</f>
        <v>0</v>
      </c>
      <c r="BG1707" s="216">
        <f>IF(N1707="zákl. přenesená",J1707,0)</f>
        <v>0</v>
      </c>
      <c r="BH1707" s="216">
        <f>IF(N1707="sníž. přenesená",J1707,0)</f>
        <v>0</v>
      </c>
      <c r="BI1707" s="216">
        <f>IF(N1707="nulová",J1707,0)</f>
        <v>0</v>
      </c>
      <c r="BJ1707" s="26" t="s">
        <v>24</v>
      </c>
      <c r="BK1707" s="216">
        <f>ROUND(I1707*H1707,2)</f>
        <v>0</v>
      </c>
      <c r="BL1707" s="26" t="s">
        <v>307</v>
      </c>
      <c r="BM1707" s="26" t="s">
        <v>1940</v>
      </c>
    </row>
    <row r="1708" spans="2:65" s="12" customFormat="1" ht="13.5">
      <c r="B1708" s="220"/>
      <c r="C1708" s="221"/>
      <c r="D1708" s="217" t="s">
        <v>196</v>
      </c>
      <c r="E1708" s="222" t="s">
        <v>35</v>
      </c>
      <c r="F1708" s="223" t="s">
        <v>1941</v>
      </c>
      <c r="G1708" s="221"/>
      <c r="H1708" s="224" t="s">
        <v>35</v>
      </c>
      <c r="I1708" s="225"/>
      <c r="J1708" s="221"/>
      <c r="K1708" s="221"/>
      <c r="L1708" s="226"/>
      <c r="M1708" s="227"/>
      <c r="N1708" s="228"/>
      <c r="O1708" s="228"/>
      <c r="P1708" s="228"/>
      <c r="Q1708" s="228"/>
      <c r="R1708" s="228"/>
      <c r="S1708" s="228"/>
      <c r="T1708" s="229"/>
      <c r="AT1708" s="230" t="s">
        <v>196</v>
      </c>
      <c r="AU1708" s="230" t="s">
        <v>89</v>
      </c>
      <c r="AV1708" s="12" t="s">
        <v>24</v>
      </c>
      <c r="AW1708" s="12" t="s">
        <v>42</v>
      </c>
      <c r="AX1708" s="12" t="s">
        <v>79</v>
      </c>
      <c r="AY1708" s="230" t="s">
        <v>185</v>
      </c>
    </row>
    <row r="1709" spans="2:65" s="13" customFormat="1" ht="13.5">
      <c r="B1709" s="231"/>
      <c r="C1709" s="232"/>
      <c r="D1709" s="233" t="s">
        <v>196</v>
      </c>
      <c r="E1709" s="234" t="s">
        <v>35</v>
      </c>
      <c r="F1709" s="235" t="s">
        <v>1942</v>
      </c>
      <c r="G1709" s="232"/>
      <c r="H1709" s="236">
        <v>50.648000000000003</v>
      </c>
      <c r="I1709" s="237"/>
      <c r="J1709" s="232"/>
      <c r="K1709" s="232"/>
      <c r="L1709" s="238"/>
      <c r="M1709" s="239"/>
      <c r="N1709" s="240"/>
      <c r="O1709" s="240"/>
      <c r="P1709" s="240"/>
      <c r="Q1709" s="240"/>
      <c r="R1709" s="240"/>
      <c r="S1709" s="240"/>
      <c r="T1709" s="241"/>
      <c r="AT1709" s="242" t="s">
        <v>196</v>
      </c>
      <c r="AU1709" s="242" t="s">
        <v>89</v>
      </c>
      <c r="AV1709" s="13" t="s">
        <v>89</v>
      </c>
      <c r="AW1709" s="13" t="s">
        <v>42</v>
      </c>
      <c r="AX1709" s="13" t="s">
        <v>24</v>
      </c>
      <c r="AY1709" s="242" t="s">
        <v>185</v>
      </c>
    </row>
    <row r="1710" spans="2:65" s="1" customFormat="1" ht="31.5" customHeight="1">
      <c r="B1710" s="44"/>
      <c r="C1710" s="205" t="s">
        <v>1943</v>
      </c>
      <c r="D1710" s="205" t="s">
        <v>187</v>
      </c>
      <c r="E1710" s="206" t="s">
        <v>1944</v>
      </c>
      <c r="F1710" s="207" t="s">
        <v>1945</v>
      </c>
      <c r="G1710" s="208" t="s">
        <v>239</v>
      </c>
      <c r="H1710" s="209">
        <v>50.648000000000003</v>
      </c>
      <c r="I1710" s="210"/>
      <c r="J1710" s="211">
        <f>ROUND(I1710*H1710,2)</f>
        <v>0</v>
      </c>
      <c r="K1710" s="207" t="s">
        <v>191</v>
      </c>
      <c r="L1710" s="64"/>
      <c r="M1710" s="212" t="s">
        <v>35</v>
      </c>
      <c r="N1710" s="213" t="s">
        <v>50</v>
      </c>
      <c r="O1710" s="45"/>
      <c r="P1710" s="214">
        <f>O1710*H1710</f>
        <v>0</v>
      </c>
      <c r="Q1710" s="214">
        <v>7.9799999999999998E-6</v>
      </c>
      <c r="R1710" s="214">
        <f>Q1710*H1710</f>
        <v>4.0417103999999999E-4</v>
      </c>
      <c r="S1710" s="214">
        <v>0</v>
      </c>
      <c r="T1710" s="215">
        <f>S1710*H1710</f>
        <v>0</v>
      </c>
      <c r="AR1710" s="26" t="s">
        <v>307</v>
      </c>
      <c r="AT1710" s="26" t="s">
        <v>187</v>
      </c>
      <c r="AU1710" s="26" t="s">
        <v>89</v>
      </c>
      <c r="AY1710" s="26" t="s">
        <v>185</v>
      </c>
      <c r="BE1710" s="216">
        <f>IF(N1710="základní",J1710,0)</f>
        <v>0</v>
      </c>
      <c r="BF1710" s="216">
        <f>IF(N1710="snížená",J1710,0)</f>
        <v>0</v>
      </c>
      <c r="BG1710" s="216">
        <f>IF(N1710="zákl. přenesená",J1710,0)</f>
        <v>0</v>
      </c>
      <c r="BH1710" s="216">
        <f>IF(N1710="sníž. přenesená",J1710,0)</f>
        <v>0</v>
      </c>
      <c r="BI1710" s="216">
        <f>IF(N1710="nulová",J1710,0)</f>
        <v>0</v>
      </c>
      <c r="BJ1710" s="26" t="s">
        <v>24</v>
      </c>
      <c r="BK1710" s="216">
        <f>ROUND(I1710*H1710,2)</f>
        <v>0</v>
      </c>
      <c r="BL1710" s="26" t="s">
        <v>307</v>
      </c>
      <c r="BM1710" s="26" t="s">
        <v>1946</v>
      </c>
    </row>
    <row r="1711" spans="2:65" s="12" customFormat="1" ht="13.5">
      <c r="B1711" s="220"/>
      <c r="C1711" s="221"/>
      <c r="D1711" s="217" t="s">
        <v>196</v>
      </c>
      <c r="E1711" s="222" t="s">
        <v>35</v>
      </c>
      <c r="F1711" s="223" t="s">
        <v>1941</v>
      </c>
      <c r="G1711" s="221"/>
      <c r="H1711" s="224" t="s">
        <v>35</v>
      </c>
      <c r="I1711" s="225"/>
      <c r="J1711" s="221"/>
      <c r="K1711" s="221"/>
      <c r="L1711" s="226"/>
      <c r="M1711" s="227"/>
      <c r="N1711" s="228"/>
      <c r="O1711" s="228"/>
      <c r="P1711" s="228"/>
      <c r="Q1711" s="228"/>
      <c r="R1711" s="228"/>
      <c r="S1711" s="228"/>
      <c r="T1711" s="229"/>
      <c r="AT1711" s="230" t="s">
        <v>196</v>
      </c>
      <c r="AU1711" s="230" t="s">
        <v>89</v>
      </c>
      <c r="AV1711" s="12" t="s">
        <v>24</v>
      </c>
      <c r="AW1711" s="12" t="s">
        <v>42</v>
      </c>
      <c r="AX1711" s="12" t="s">
        <v>79</v>
      </c>
      <c r="AY1711" s="230" t="s">
        <v>185</v>
      </c>
    </row>
    <row r="1712" spans="2:65" s="13" customFormat="1" ht="13.5">
      <c r="B1712" s="231"/>
      <c r="C1712" s="232"/>
      <c r="D1712" s="217" t="s">
        <v>196</v>
      </c>
      <c r="E1712" s="243" t="s">
        <v>35</v>
      </c>
      <c r="F1712" s="244" t="s">
        <v>1942</v>
      </c>
      <c r="G1712" s="232"/>
      <c r="H1712" s="245">
        <v>50.648000000000003</v>
      </c>
      <c r="I1712" s="237"/>
      <c r="J1712" s="232"/>
      <c r="K1712" s="232"/>
      <c r="L1712" s="238"/>
      <c r="M1712" s="239"/>
      <c r="N1712" s="240"/>
      <c r="O1712" s="240"/>
      <c r="P1712" s="240"/>
      <c r="Q1712" s="240"/>
      <c r="R1712" s="240"/>
      <c r="S1712" s="240"/>
      <c r="T1712" s="241"/>
      <c r="AT1712" s="242" t="s">
        <v>196</v>
      </c>
      <c r="AU1712" s="242" t="s">
        <v>89</v>
      </c>
      <c r="AV1712" s="13" t="s">
        <v>89</v>
      </c>
      <c r="AW1712" s="13" t="s">
        <v>42</v>
      </c>
      <c r="AX1712" s="13" t="s">
        <v>24</v>
      </c>
      <c r="AY1712" s="242" t="s">
        <v>185</v>
      </c>
    </row>
    <row r="1713" spans="2:65" s="11" customFormat="1" ht="29.85" customHeight="1">
      <c r="B1713" s="188"/>
      <c r="C1713" s="189"/>
      <c r="D1713" s="202" t="s">
        <v>78</v>
      </c>
      <c r="E1713" s="203" t="s">
        <v>1947</v>
      </c>
      <c r="F1713" s="203" t="s">
        <v>1948</v>
      </c>
      <c r="G1713" s="189"/>
      <c r="H1713" s="189"/>
      <c r="I1713" s="192"/>
      <c r="J1713" s="204">
        <f>BK1713</f>
        <v>0</v>
      </c>
      <c r="K1713" s="189"/>
      <c r="L1713" s="194"/>
      <c r="M1713" s="195"/>
      <c r="N1713" s="196"/>
      <c r="O1713" s="196"/>
      <c r="P1713" s="197">
        <f>SUM(P1714:P1792)</f>
        <v>0</v>
      </c>
      <c r="Q1713" s="196"/>
      <c r="R1713" s="197">
        <f>SUM(R1714:R1792)</f>
        <v>0.29924774279999999</v>
      </c>
      <c r="S1713" s="196"/>
      <c r="T1713" s="198">
        <f>SUM(T1714:T1792)</f>
        <v>0</v>
      </c>
      <c r="AR1713" s="199" t="s">
        <v>89</v>
      </c>
      <c r="AT1713" s="200" t="s">
        <v>78</v>
      </c>
      <c r="AU1713" s="200" t="s">
        <v>24</v>
      </c>
      <c r="AY1713" s="199" t="s">
        <v>185</v>
      </c>
      <c r="BK1713" s="201">
        <f>SUM(BK1714:BK1792)</f>
        <v>0</v>
      </c>
    </row>
    <row r="1714" spans="2:65" s="1" customFormat="1" ht="31.5" customHeight="1">
      <c r="B1714" s="44"/>
      <c r="C1714" s="205" t="s">
        <v>1949</v>
      </c>
      <c r="D1714" s="205" t="s">
        <v>187</v>
      </c>
      <c r="E1714" s="206" t="s">
        <v>1950</v>
      </c>
      <c r="F1714" s="207" t="s">
        <v>1951</v>
      </c>
      <c r="G1714" s="208" t="s">
        <v>239</v>
      </c>
      <c r="H1714" s="209">
        <v>1029.404</v>
      </c>
      <c r="I1714" s="210"/>
      <c r="J1714" s="211">
        <f>ROUND(I1714*H1714,2)</f>
        <v>0</v>
      </c>
      <c r="K1714" s="207" t="s">
        <v>191</v>
      </c>
      <c r="L1714" s="64"/>
      <c r="M1714" s="212" t="s">
        <v>35</v>
      </c>
      <c r="N1714" s="213" t="s">
        <v>50</v>
      </c>
      <c r="O1714" s="45"/>
      <c r="P1714" s="214">
        <f>O1714*H1714</f>
        <v>0</v>
      </c>
      <c r="Q1714" s="214">
        <v>2.9070000000000002E-4</v>
      </c>
      <c r="R1714" s="214">
        <f>Q1714*H1714</f>
        <v>0.29924774279999999</v>
      </c>
      <c r="S1714" s="214">
        <v>0</v>
      </c>
      <c r="T1714" s="215">
        <f>S1714*H1714</f>
        <v>0</v>
      </c>
      <c r="AR1714" s="26" t="s">
        <v>307</v>
      </c>
      <c r="AT1714" s="26" t="s">
        <v>187</v>
      </c>
      <c r="AU1714" s="26" t="s">
        <v>89</v>
      </c>
      <c r="AY1714" s="26" t="s">
        <v>185</v>
      </c>
      <c r="BE1714" s="216">
        <f>IF(N1714="základní",J1714,0)</f>
        <v>0</v>
      </c>
      <c r="BF1714" s="216">
        <f>IF(N1714="snížená",J1714,0)</f>
        <v>0</v>
      </c>
      <c r="BG1714" s="216">
        <f>IF(N1714="zákl. přenesená",J1714,0)</f>
        <v>0</v>
      </c>
      <c r="BH1714" s="216">
        <f>IF(N1714="sníž. přenesená",J1714,0)</f>
        <v>0</v>
      </c>
      <c r="BI1714" s="216">
        <f>IF(N1714="nulová",J1714,0)</f>
        <v>0</v>
      </c>
      <c r="BJ1714" s="26" t="s">
        <v>24</v>
      </c>
      <c r="BK1714" s="216">
        <f>ROUND(I1714*H1714,2)</f>
        <v>0</v>
      </c>
      <c r="BL1714" s="26" t="s">
        <v>307</v>
      </c>
      <c r="BM1714" s="26" t="s">
        <v>1952</v>
      </c>
    </row>
    <row r="1715" spans="2:65" s="12" customFormat="1" ht="13.5">
      <c r="B1715" s="220"/>
      <c r="C1715" s="221"/>
      <c r="D1715" s="217" t="s">
        <v>196</v>
      </c>
      <c r="E1715" s="222" t="s">
        <v>35</v>
      </c>
      <c r="F1715" s="223" t="s">
        <v>1953</v>
      </c>
      <c r="G1715" s="221"/>
      <c r="H1715" s="224" t="s">
        <v>35</v>
      </c>
      <c r="I1715" s="225"/>
      <c r="J1715" s="221"/>
      <c r="K1715" s="221"/>
      <c r="L1715" s="226"/>
      <c r="M1715" s="227"/>
      <c r="N1715" s="228"/>
      <c r="O1715" s="228"/>
      <c r="P1715" s="228"/>
      <c r="Q1715" s="228"/>
      <c r="R1715" s="228"/>
      <c r="S1715" s="228"/>
      <c r="T1715" s="229"/>
      <c r="AT1715" s="230" t="s">
        <v>196</v>
      </c>
      <c r="AU1715" s="230" t="s">
        <v>89</v>
      </c>
      <c r="AV1715" s="12" t="s">
        <v>24</v>
      </c>
      <c r="AW1715" s="12" t="s">
        <v>42</v>
      </c>
      <c r="AX1715" s="12" t="s">
        <v>79</v>
      </c>
      <c r="AY1715" s="230" t="s">
        <v>185</v>
      </c>
    </row>
    <row r="1716" spans="2:65" s="12" customFormat="1" ht="13.5">
      <c r="B1716" s="220"/>
      <c r="C1716" s="221"/>
      <c r="D1716" s="217" t="s">
        <v>196</v>
      </c>
      <c r="E1716" s="222" t="s">
        <v>35</v>
      </c>
      <c r="F1716" s="223" t="s">
        <v>1708</v>
      </c>
      <c r="G1716" s="221"/>
      <c r="H1716" s="224" t="s">
        <v>35</v>
      </c>
      <c r="I1716" s="225"/>
      <c r="J1716" s="221"/>
      <c r="K1716" s="221"/>
      <c r="L1716" s="226"/>
      <c r="M1716" s="227"/>
      <c r="N1716" s="228"/>
      <c r="O1716" s="228"/>
      <c r="P1716" s="228"/>
      <c r="Q1716" s="228"/>
      <c r="R1716" s="228"/>
      <c r="S1716" s="228"/>
      <c r="T1716" s="229"/>
      <c r="AT1716" s="230" t="s">
        <v>196</v>
      </c>
      <c r="AU1716" s="230" t="s">
        <v>89</v>
      </c>
      <c r="AV1716" s="12" t="s">
        <v>24</v>
      </c>
      <c r="AW1716" s="12" t="s">
        <v>42</v>
      </c>
      <c r="AX1716" s="12" t="s">
        <v>79</v>
      </c>
      <c r="AY1716" s="230" t="s">
        <v>185</v>
      </c>
    </row>
    <row r="1717" spans="2:65" s="13" customFormat="1" ht="13.5">
      <c r="B1717" s="231"/>
      <c r="C1717" s="232"/>
      <c r="D1717" s="217" t="s">
        <v>196</v>
      </c>
      <c r="E1717" s="243" t="s">
        <v>35</v>
      </c>
      <c r="F1717" s="244" t="s">
        <v>1954</v>
      </c>
      <c r="G1717" s="232"/>
      <c r="H1717" s="245">
        <v>20.16</v>
      </c>
      <c r="I1717" s="237"/>
      <c r="J1717" s="232"/>
      <c r="K1717" s="232"/>
      <c r="L1717" s="238"/>
      <c r="M1717" s="239"/>
      <c r="N1717" s="240"/>
      <c r="O1717" s="240"/>
      <c r="P1717" s="240"/>
      <c r="Q1717" s="240"/>
      <c r="R1717" s="240"/>
      <c r="S1717" s="240"/>
      <c r="T1717" s="241"/>
      <c r="AT1717" s="242" t="s">
        <v>196</v>
      </c>
      <c r="AU1717" s="242" t="s">
        <v>89</v>
      </c>
      <c r="AV1717" s="13" t="s">
        <v>89</v>
      </c>
      <c r="AW1717" s="13" t="s">
        <v>42</v>
      </c>
      <c r="AX1717" s="13" t="s">
        <v>79</v>
      </c>
      <c r="AY1717" s="242" t="s">
        <v>185</v>
      </c>
    </row>
    <row r="1718" spans="2:65" s="12" customFormat="1" ht="13.5">
      <c r="B1718" s="220"/>
      <c r="C1718" s="221"/>
      <c r="D1718" s="217" t="s">
        <v>196</v>
      </c>
      <c r="E1718" s="222" t="s">
        <v>35</v>
      </c>
      <c r="F1718" s="223" t="s">
        <v>1710</v>
      </c>
      <c r="G1718" s="221"/>
      <c r="H1718" s="224" t="s">
        <v>35</v>
      </c>
      <c r="I1718" s="225"/>
      <c r="J1718" s="221"/>
      <c r="K1718" s="221"/>
      <c r="L1718" s="226"/>
      <c r="M1718" s="227"/>
      <c r="N1718" s="228"/>
      <c r="O1718" s="228"/>
      <c r="P1718" s="228"/>
      <c r="Q1718" s="228"/>
      <c r="R1718" s="228"/>
      <c r="S1718" s="228"/>
      <c r="T1718" s="229"/>
      <c r="AT1718" s="230" t="s">
        <v>196</v>
      </c>
      <c r="AU1718" s="230" t="s">
        <v>89</v>
      </c>
      <c r="AV1718" s="12" t="s">
        <v>24</v>
      </c>
      <c r="AW1718" s="12" t="s">
        <v>42</v>
      </c>
      <c r="AX1718" s="12" t="s">
        <v>79</v>
      </c>
      <c r="AY1718" s="230" t="s">
        <v>185</v>
      </c>
    </row>
    <row r="1719" spans="2:65" s="13" customFormat="1" ht="13.5">
      <c r="B1719" s="231"/>
      <c r="C1719" s="232"/>
      <c r="D1719" s="217" t="s">
        <v>196</v>
      </c>
      <c r="E1719" s="243" t="s">
        <v>35</v>
      </c>
      <c r="F1719" s="244" t="s">
        <v>1955</v>
      </c>
      <c r="G1719" s="232"/>
      <c r="H1719" s="245">
        <v>22.96</v>
      </c>
      <c r="I1719" s="237"/>
      <c r="J1719" s="232"/>
      <c r="K1719" s="232"/>
      <c r="L1719" s="238"/>
      <c r="M1719" s="239"/>
      <c r="N1719" s="240"/>
      <c r="O1719" s="240"/>
      <c r="P1719" s="240"/>
      <c r="Q1719" s="240"/>
      <c r="R1719" s="240"/>
      <c r="S1719" s="240"/>
      <c r="T1719" s="241"/>
      <c r="AT1719" s="242" t="s">
        <v>196</v>
      </c>
      <c r="AU1719" s="242" t="s">
        <v>89</v>
      </c>
      <c r="AV1719" s="13" t="s">
        <v>89</v>
      </c>
      <c r="AW1719" s="13" t="s">
        <v>42</v>
      </c>
      <c r="AX1719" s="13" t="s">
        <v>79</v>
      </c>
      <c r="AY1719" s="242" t="s">
        <v>185</v>
      </c>
    </row>
    <row r="1720" spans="2:65" s="12" customFormat="1" ht="13.5">
      <c r="B1720" s="220"/>
      <c r="C1720" s="221"/>
      <c r="D1720" s="217" t="s">
        <v>196</v>
      </c>
      <c r="E1720" s="222" t="s">
        <v>35</v>
      </c>
      <c r="F1720" s="223" t="s">
        <v>1712</v>
      </c>
      <c r="G1720" s="221"/>
      <c r="H1720" s="224" t="s">
        <v>35</v>
      </c>
      <c r="I1720" s="225"/>
      <c r="J1720" s="221"/>
      <c r="K1720" s="221"/>
      <c r="L1720" s="226"/>
      <c r="M1720" s="227"/>
      <c r="N1720" s="228"/>
      <c r="O1720" s="228"/>
      <c r="P1720" s="228"/>
      <c r="Q1720" s="228"/>
      <c r="R1720" s="228"/>
      <c r="S1720" s="228"/>
      <c r="T1720" s="229"/>
      <c r="AT1720" s="230" t="s">
        <v>196</v>
      </c>
      <c r="AU1720" s="230" t="s">
        <v>89</v>
      </c>
      <c r="AV1720" s="12" t="s">
        <v>24</v>
      </c>
      <c r="AW1720" s="12" t="s">
        <v>42</v>
      </c>
      <c r="AX1720" s="12" t="s">
        <v>79</v>
      </c>
      <c r="AY1720" s="230" t="s">
        <v>185</v>
      </c>
    </row>
    <row r="1721" spans="2:65" s="13" customFormat="1" ht="13.5">
      <c r="B1721" s="231"/>
      <c r="C1721" s="232"/>
      <c r="D1721" s="217" t="s">
        <v>196</v>
      </c>
      <c r="E1721" s="243" t="s">
        <v>35</v>
      </c>
      <c r="F1721" s="244" t="s">
        <v>1956</v>
      </c>
      <c r="G1721" s="232"/>
      <c r="H1721" s="245">
        <v>161</v>
      </c>
      <c r="I1721" s="237"/>
      <c r="J1721" s="232"/>
      <c r="K1721" s="232"/>
      <c r="L1721" s="238"/>
      <c r="M1721" s="239"/>
      <c r="N1721" s="240"/>
      <c r="O1721" s="240"/>
      <c r="P1721" s="240"/>
      <c r="Q1721" s="240"/>
      <c r="R1721" s="240"/>
      <c r="S1721" s="240"/>
      <c r="T1721" s="241"/>
      <c r="AT1721" s="242" t="s">
        <v>196</v>
      </c>
      <c r="AU1721" s="242" t="s">
        <v>89</v>
      </c>
      <c r="AV1721" s="13" t="s">
        <v>89</v>
      </c>
      <c r="AW1721" s="13" t="s">
        <v>42</v>
      </c>
      <c r="AX1721" s="13" t="s">
        <v>79</v>
      </c>
      <c r="AY1721" s="242" t="s">
        <v>185</v>
      </c>
    </row>
    <row r="1722" spans="2:65" s="12" customFormat="1" ht="13.5">
      <c r="B1722" s="220"/>
      <c r="C1722" s="221"/>
      <c r="D1722" s="217" t="s">
        <v>196</v>
      </c>
      <c r="E1722" s="222" t="s">
        <v>35</v>
      </c>
      <c r="F1722" s="223" t="s">
        <v>1785</v>
      </c>
      <c r="G1722" s="221"/>
      <c r="H1722" s="224" t="s">
        <v>35</v>
      </c>
      <c r="I1722" s="225"/>
      <c r="J1722" s="221"/>
      <c r="K1722" s="221"/>
      <c r="L1722" s="226"/>
      <c r="M1722" s="227"/>
      <c r="N1722" s="228"/>
      <c r="O1722" s="228"/>
      <c r="P1722" s="228"/>
      <c r="Q1722" s="228"/>
      <c r="R1722" s="228"/>
      <c r="S1722" s="228"/>
      <c r="T1722" s="229"/>
      <c r="AT1722" s="230" t="s">
        <v>196</v>
      </c>
      <c r="AU1722" s="230" t="s">
        <v>89</v>
      </c>
      <c r="AV1722" s="12" t="s">
        <v>24</v>
      </c>
      <c r="AW1722" s="12" t="s">
        <v>42</v>
      </c>
      <c r="AX1722" s="12" t="s">
        <v>79</v>
      </c>
      <c r="AY1722" s="230" t="s">
        <v>185</v>
      </c>
    </row>
    <row r="1723" spans="2:65" s="13" customFormat="1" ht="13.5">
      <c r="B1723" s="231"/>
      <c r="C1723" s="232"/>
      <c r="D1723" s="217" t="s">
        <v>196</v>
      </c>
      <c r="E1723" s="243" t="s">
        <v>35</v>
      </c>
      <c r="F1723" s="244" t="s">
        <v>1957</v>
      </c>
      <c r="G1723" s="232"/>
      <c r="H1723" s="245">
        <v>68.88</v>
      </c>
      <c r="I1723" s="237"/>
      <c r="J1723" s="232"/>
      <c r="K1723" s="232"/>
      <c r="L1723" s="238"/>
      <c r="M1723" s="239"/>
      <c r="N1723" s="240"/>
      <c r="O1723" s="240"/>
      <c r="P1723" s="240"/>
      <c r="Q1723" s="240"/>
      <c r="R1723" s="240"/>
      <c r="S1723" s="240"/>
      <c r="T1723" s="241"/>
      <c r="AT1723" s="242" t="s">
        <v>196</v>
      </c>
      <c r="AU1723" s="242" t="s">
        <v>89</v>
      </c>
      <c r="AV1723" s="13" t="s">
        <v>89</v>
      </c>
      <c r="AW1723" s="13" t="s">
        <v>42</v>
      </c>
      <c r="AX1723" s="13" t="s">
        <v>79</v>
      </c>
      <c r="AY1723" s="242" t="s">
        <v>185</v>
      </c>
    </row>
    <row r="1724" spans="2:65" s="12" customFormat="1" ht="13.5">
      <c r="B1724" s="220"/>
      <c r="C1724" s="221"/>
      <c r="D1724" s="217" t="s">
        <v>196</v>
      </c>
      <c r="E1724" s="222" t="s">
        <v>35</v>
      </c>
      <c r="F1724" s="223" t="s">
        <v>1787</v>
      </c>
      <c r="G1724" s="221"/>
      <c r="H1724" s="224" t="s">
        <v>35</v>
      </c>
      <c r="I1724" s="225"/>
      <c r="J1724" s="221"/>
      <c r="K1724" s="221"/>
      <c r="L1724" s="226"/>
      <c r="M1724" s="227"/>
      <c r="N1724" s="228"/>
      <c r="O1724" s="228"/>
      <c r="P1724" s="228"/>
      <c r="Q1724" s="228"/>
      <c r="R1724" s="228"/>
      <c r="S1724" s="228"/>
      <c r="T1724" s="229"/>
      <c r="AT1724" s="230" t="s">
        <v>196</v>
      </c>
      <c r="AU1724" s="230" t="s">
        <v>89</v>
      </c>
      <c r="AV1724" s="12" t="s">
        <v>24</v>
      </c>
      <c r="AW1724" s="12" t="s">
        <v>42</v>
      </c>
      <c r="AX1724" s="12" t="s">
        <v>79</v>
      </c>
      <c r="AY1724" s="230" t="s">
        <v>185</v>
      </c>
    </row>
    <row r="1725" spans="2:65" s="13" customFormat="1" ht="13.5">
      <c r="B1725" s="231"/>
      <c r="C1725" s="232"/>
      <c r="D1725" s="217" t="s">
        <v>196</v>
      </c>
      <c r="E1725" s="243" t="s">
        <v>35</v>
      </c>
      <c r="F1725" s="244" t="s">
        <v>1958</v>
      </c>
      <c r="G1725" s="232"/>
      <c r="H1725" s="245">
        <v>36.4</v>
      </c>
      <c r="I1725" s="237"/>
      <c r="J1725" s="232"/>
      <c r="K1725" s="232"/>
      <c r="L1725" s="238"/>
      <c r="M1725" s="239"/>
      <c r="N1725" s="240"/>
      <c r="O1725" s="240"/>
      <c r="P1725" s="240"/>
      <c r="Q1725" s="240"/>
      <c r="R1725" s="240"/>
      <c r="S1725" s="240"/>
      <c r="T1725" s="241"/>
      <c r="AT1725" s="242" t="s">
        <v>196</v>
      </c>
      <c r="AU1725" s="242" t="s">
        <v>89</v>
      </c>
      <c r="AV1725" s="13" t="s">
        <v>89</v>
      </c>
      <c r="AW1725" s="13" t="s">
        <v>42</v>
      </c>
      <c r="AX1725" s="13" t="s">
        <v>79</v>
      </c>
      <c r="AY1725" s="242" t="s">
        <v>185</v>
      </c>
    </row>
    <row r="1726" spans="2:65" s="12" customFormat="1" ht="13.5">
      <c r="B1726" s="220"/>
      <c r="C1726" s="221"/>
      <c r="D1726" s="217" t="s">
        <v>196</v>
      </c>
      <c r="E1726" s="222" t="s">
        <v>35</v>
      </c>
      <c r="F1726" s="223" t="s">
        <v>1789</v>
      </c>
      <c r="G1726" s="221"/>
      <c r="H1726" s="224" t="s">
        <v>35</v>
      </c>
      <c r="I1726" s="225"/>
      <c r="J1726" s="221"/>
      <c r="K1726" s="221"/>
      <c r="L1726" s="226"/>
      <c r="M1726" s="227"/>
      <c r="N1726" s="228"/>
      <c r="O1726" s="228"/>
      <c r="P1726" s="228"/>
      <c r="Q1726" s="228"/>
      <c r="R1726" s="228"/>
      <c r="S1726" s="228"/>
      <c r="T1726" s="229"/>
      <c r="AT1726" s="230" t="s">
        <v>196</v>
      </c>
      <c r="AU1726" s="230" t="s">
        <v>89</v>
      </c>
      <c r="AV1726" s="12" t="s">
        <v>24</v>
      </c>
      <c r="AW1726" s="12" t="s">
        <v>42</v>
      </c>
      <c r="AX1726" s="12" t="s">
        <v>79</v>
      </c>
      <c r="AY1726" s="230" t="s">
        <v>185</v>
      </c>
    </row>
    <row r="1727" spans="2:65" s="13" customFormat="1" ht="13.5">
      <c r="B1727" s="231"/>
      <c r="C1727" s="232"/>
      <c r="D1727" s="217" t="s">
        <v>196</v>
      </c>
      <c r="E1727" s="243" t="s">
        <v>35</v>
      </c>
      <c r="F1727" s="244" t="s">
        <v>1958</v>
      </c>
      <c r="G1727" s="232"/>
      <c r="H1727" s="245">
        <v>36.4</v>
      </c>
      <c r="I1727" s="237"/>
      <c r="J1727" s="232"/>
      <c r="K1727" s="232"/>
      <c r="L1727" s="238"/>
      <c r="M1727" s="239"/>
      <c r="N1727" s="240"/>
      <c r="O1727" s="240"/>
      <c r="P1727" s="240"/>
      <c r="Q1727" s="240"/>
      <c r="R1727" s="240"/>
      <c r="S1727" s="240"/>
      <c r="T1727" s="241"/>
      <c r="AT1727" s="242" t="s">
        <v>196</v>
      </c>
      <c r="AU1727" s="242" t="s">
        <v>89</v>
      </c>
      <c r="AV1727" s="13" t="s">
        <v>89</v>
      </c>
      <c r="AW1727" s="13" t="s">
        <v>42</v>
      </c>
      <c r="AX1727" s="13" t="s">
        <v>79</v>
      </c>
      <c r="AY1727" s="242" t="s">
        <v>185</v>
      </c>
    </row>
    <row r="1728" spans="2:65" s="12" customFormat="1" ht="13.5">
      <c r="B1728" s="220"/>
      <c r="C1728" s="221"/>
      <c r="D1728" s="217" t="s">
        <v>196</v>
      </c>
      <c r="E1728" s="222" t="s">
        <v>35</v>
      </c>
      <c r="F1728" s="223" t="s">
        <v>1791</v>
      </c>
      <c r="G1728" s="221"/>
      <c r="H1728" s="224" t="s">
        <v>35</v>
      </c>
      <c r="I1728" s="225"/>
      <c r="J1728" s="221"/>
      <c r="K1728" s="221"/>
      <c r="L1728" s="226"/>
      <c r="M1728" s="227"/>
      <c r="N1728" s="228"/>
      <c r="O1728" s="228"/>
      <c r="P1728" s="228"/>
      <c r="Q1728" s="228"/>
      <c r="R1728" s="228"/>
      <c r="S1728" s="228"/>
      <c r="T1728" s="229"/>
      <c r="AT1728" s="230" t="s">
        <v>196</v>
      </c>
      <c r="AU1728" s="230" t="s">
        <v>89</v>
      </c>
      <c r="AV1728" s="12" t="s">
        <v>24</v>
      </c>
      <c r="AW1728" s="12" t="s">
        <v>42</v>
      </c>
      <c r="AX1728" s="12" t="s">
        <v>79</v>
      </c>
      <c r="AY1728" s="230" t="s">
        <v>185</v>
      </c>
    </row>
    <row r="1729" spans="2:51" s="13" customFormat="1" ht="13.5">
      <c r="B1729" s="231"/>
      <c r="C1729" s="232"/>
      <c r="D1729" s="217" t="s">
        <v>196</v>
      </c>
      <c r="E1729" s="243" t="s">
        <v>35</v>
      </c>
      <c r="F1729" s="244" t="s">
        <v>1959</v>
      </c>
      <c r="G1729" s="232"/>
      <c r="H1729" s="245">
        <v>48.58</v>
      </c>
      <c r="I1729" s="237"/>
      <c r="J1729" s="232"/>
      <c r="K1729" s="232"/>
      <c r="L1729" s="238"/>
      <c r="M1729" s="239"/>
      <c r="N1729" s="240"/>
      <c r="O1729" s="240"/>
      <c r="P1729" s="240"/>
      <c r="Q1729" s="240"/>
      <c r="R1729" s="240"/>
      <c r="S1729" s="240"/>
      <c r="T1729" s="241"/>
      <c r="AT1729" s="242" t="s">
        <v>196</v>
      </c>
      <c r="AU1729" s="242" t="s">
        <v>89</v>
      </c>
      <c r="AV1729" s="13" t="s">
        <v>89</v>
      </c>
      <c r="AW1729" s="13" t="s">
        <v>42</v>
      </c>
      <c r="AX1729" s="13" t="s">
        <v>79</v>
      </c>
      <c r="AY1729" s="242" t="s">
        <v>185</v>
      </c>
    </row>
    <row r="1730" spans="2:51" s="12" customFormat="1" ht="13.5">
      <c r="B1730" s="220"/>
      <c r="C1730" s="221"/>
      <c r="D1730" s="217" t="s">
        <v>196</v>
      </c>
      <c r="E1730" s="222" t="s">
        <v>35</v>
      </c>
      <c r="F1730" s="223" t="s">
        <v>1793</v>
      </c>
      <c r="G1730" s="221"/>
      <c r="H1730" s="224" t="s">
        <v>35</v>
      </c>
      <c r="I1730" s="225"/>
      <c r="J1730" s="221"/>
      <c r="K1730" s="221"/>
      <c r="L1730" s="226"/>
      <c r="M1730" s="227"/>
      <c r="N1730" s="228"/>
      <c r="O1730" s="228"/>
      <c r="P1730" s="228"/>
      <c r="Q1730" s="228"/>
      <c r="R1730" s="228"/>
      <c r="S1730" s="228"/>
      <c r="T1730" s="229"/>
      <c r="AT1730" s="230" t="s">
        <v>196</v>
      </c>
      <c r="AU1730" s="230" t="s">
        <v>89</v>
      </c>
      <c r="AV1730" s="12" t="s">
        <v>24</v>
      </c>
      <c r="AW1730" s="12" t="s">
        <v>42</v>
      </c>
      <c r="AX1730" s="12" t="s">
        <v>79</v>
      </c>
      <c r="AY1730" s="230" t="s">
        <v>185</v>
      </c>
    </row>
    <row r="1731" spans="2:51" s="13" customFormat="1" ht="13.5">
      <c r="B1731" s="231"/>
      <c r="C1731" s="232"/>
      <c r="D1731" s="217" t="s">
        <v>196</v>
      </c>
      <c r="E1731" s="243" t="s">
        <v>35</v>
      </c>
      <c r="F1731" s="244" t="s">
        <v>1960</v>
      </c>
      <c r="G1731" s="232"/>
      <c r="H1731" s="245">
        <v>48.44</v>
      </c>
      <c r="I1731" s="237"/>
      <c r="J1731" s="232"/>
      <c r="K1731" s="232"/>
      <c r="L1731" s="238"/>
      <c r="M1731" s="239"/>
      <c r="N1731" s="240"/>
      <c r="O1731" s="240"/>
      <c r="P1731" s="240"/>
      <c r="Q1731" s="240"/>
      <c r="R1731" s="240"/>
      <c r="S1731" s="240"/>
      <c r="T1731" s="241"/>
      <c r="AT1731" s="242" t="s">
        <v>196</v>
      </c>
      <c r="AU1731" s="242" t="s">
        <v>89</v>
      </c>
      <c r="AV1731" s="13" t="s">
        <v>89</v>
      </c>
      <c r="AW1731" s="13" t="s">
        <v>42</v>
      </c>
      <c r="AX1731" s="13" t="s">
        <v>79</v>
      </c>
      <c r="AY1731" s="242" t="s">
        <v>185</v>
      </c>
    </row>
    <row r="1732" spans="2:51" s="12" customFormat="1" ht="13.5">
      <c r="B1732" s="220"/>
      <c r="C1732" s="221"/>
      <c r="D1732" s="217" t="s">
        <v>196</v>
      </c>
      <c r="E1732" s="222" t="s">
        <v>35</v>
      </c>
      <c r="F1732" s="223" t="s">
        <v>1795</v>
      </c>
      <c r="G1732" s="221"/>
      <c r="H1732" s="224" t="s">
        <v>35</v>
      </c>
      <c r="I1732" s="225"/>
      <c r="J1732" s="221"/>
      <c r="K1732" s="221"/>
      <c r="L1732" s="226"/>
      <c r="M1732" s="227"/>
      <c r="N1732" s="228"/>
      <c r="O1732" s="228"/>
      <c r="P1732" s="228"/>
      <c r="Q1732" s="228"/>
      <c r="R1732" s="228"/>
      <c r="S1732" s="228"/>
      <c r="T1732" s="229"/>
      <c r="AT1732" s="230" t="s">
        <v>196</v>
      </c>
      <c r="AU1732" s="230" t="s">
        <v>89</v>
      </c>
      <c r="AV1732" s="12" t="s">
        <v>24</v>
      </c>
      <c r="AW1732" s="12" t="s">
        <v>42</v>
      </c>
      <c r="AX1732" s="12" t="s">
        <v>79</v>
      </c>
      <c r="AY1732" s="230" t="s">
        <v>185</v>
      </c>
    </row>
    <row r="1733" spans="2:51" s="13" customFormat="1" ht="13.5">
      <c r="B1733" s="231"/>
      <c r="C1733" s="232"/>
      <c r="D1733" s="217" t="s">
        <v>196</v>
      </c>
      <c r="E1733" s="243" t="s">
        <v>35</v>
      </c>
      <c r="F1733" s="244" t="s">
        <v>1961</v>
      </c>
      <c r="G1733" s="232"/>
      <c r="H1733" s="245">
        <v>41.5</v>
      </c>
      <c r="I1733" s="237"/>
      <c r="J1733" s="232"/>
      <c r="K1733" s="232"/>
      <c r="L1733" s="238"/>
      <c r="M1733" s="239"/>
      <c r="N1733" s="240"/>
      <c r="O1733" s="240"/>
      <c r="P1733" s="240"/>
      <c r="Q1733" s="240"/>
      <c r="R1733" s="240"/>
      <c r="S1733" s="240"/>
      <c r="T1733" s="241"/>
      <c r="AT1733" s="242" t="s">
        <v>196</v>
      </c>
      <c r="AU1733" s="242" t="s">
        <v>89</v>
      </c>
      <c r="AV1733" s="13" t="s">
        <v>89</v>
      </c>
      <c r="AW1733" s="13" t="s">
        <v>42</v>
      </c>
      <c r="AX1733" s="13" t="s">
        <v>79</v>
      </c>
      <c r="AY1733" s="242" t="s">
        <v>185</v>
      </c>
    </row>
    <row r="1734" spans="2:51" s="12" customFormat="1" ht="13.5">
      <c r="B1734" s="220"/>
      <c r="C1734" s="221"/>
      <c r="D1734" s="217" t="s">
        <v>196</v>
      </c>
      <c r="E1734" s="222" t="s">
        <v>35</v>
      </c>
      <c r="F1734" s="223" t="s">
        <v>1797</v>
      </c>
      <c r="G1734" s="221"/>
      <c r="H1734" s="224" t="s">
        <v>35</v>
      </c>
      <c r="I1734" s="225"/>
      <c r="J1734" s="221"/>
      <c r="K1734" s="221"/>
      <c r="L1734" s="226"/>
      <c r="M1734" s="227"/>
      <c r="N1734" s="228"/>
      <c r="O1734" s="228"/>
      <c r="P1734" s="228"/>
      <c r="Q1734" s="228"/>
      <c r="R1734" s="228"/>
      <c r="S1734" s="228"/>
      <c r="T1734" s="229"/>
      <c r="AT1734" s="230" t="s">
        <v>196</v>
      </c>
      <c r="AU1734" s="230" t="s">
        <v>89</v>
      </c>
      <c r="AV1734" s="12" t="s">
        <v>24</v>
      </c>
      <c r="AW1734" s="12" t="s">
        <v>42</v>
      </c>
      <c r="AX1734" s="12" t="s">
        <v>79</v>
      </c>
      <c r="AY1734" s="230" t="s">
        <v>185</v>
      </c>
    </row>
    <row r="1735" spans="2:51" s="13" customFormat="1" ht="13.5">
      <c r="B1735" s="231"/>
      <c r="C1735" s="232"/>
      <c r="D1735" s="217" t="s">
        <v>196</v>
      </c>
      <c r="E1735" s="243" t="s">
        <v>35</v>
      </c>
      <c r="F1735" s="244" t="s">
        <v>1959</v>
      </c>
      <c r="G1735" s="232"/>
      <c r="H1735" s="245">
        <v>48.58</v>
      </c>
      <c r="I1735" s="237"/>
      <c r="J1735" s="232"/>
      <c r="K1735" s="232"/>
      <c r="L1735" s="238"/>
      <c r="M1735" s="239"/>
      <c r="N1735" s="240"/>
      <c r="O1735" s="240"/>
      <c r="P1735" s="240"/>
      <c r="Q1735" s="240"/>
      <c r="R1735" s="240"/>
      <c r="S1735" s="240"/>
      <c r="T1735" s="241"/>
      <c r="AT1735" s="242" t="s">
        <v>196</v>
      </c>
      <c r="AU1735" s="242" t="s">
        <v>89</v>
      </c>
      <c r="AV1735" s="13" t="s">
        <v>89</v>
      </c>
      <c r="AW1735" s="13" t="s">
        <v>42</v>
      </c>
      <c r="AX1735" s="13" t="s">
        <v>79</v>
      </c>
      <c r="AY1735" s="242" t="s">
        <v>185</v>
      </c>
    </row>
    <row r="1736" spans="2:51" s="12" customFormat="1" ht="13.5">
      <c r="B1736" s="220"/>
      <c r="C1736" s="221"/>
      <c r="D1736" s="217" t="s">
        <v>196</v>
      </c>
      <c r="E1736" s="222" t="s">
        <v>35</v>
      </c>
      <c r="F1736" s="223" t="s">
        <v>1798</v>
      </c>
      <c r="G1736" s="221"/>
      <c r="H1736" s="224" t="s">
        <v>35</v>
      </c>
      <c r="I1736" s="225"/>
      <c r="J1736" s="221"/>
      <c r="K1736" s="221"/>
      <c r="L1736" s="226"/>
      <c r="M1736" s="227"/>
      <c r="N1736" s="228"/>
      <c r="O1736" s="228"/>
      <c r="P1736" s="228"/>
      <c r="Q1736" s="228"/>
      <c r="R1736" s="228"/>
      <c r="S1736" s="228"/>
      <c r="T1736" s="229"/>
      <c r="AT1736" s="230" t="s">
        <v>196</v>
      </c>
      <c r="AU1736" s="230" t="s">
        <v>89</v>
      </c>
      <c r="AV1736" s="12" t="s">
        <v>24</v>
      </c>
      <c r="AW1736" s="12" t="s">
        <v>42</v>
      </c>
      <c r="AX1736" s="12" t="s">
        <v>79</v>
      </c>
      <c r="AY1736" s="230" t="s">
        <v>185</v>
      </c>
    </row>
    <row r="1737" spans="2:51" s="13" customFormat="1" ht="13.5">
      <c r="B1737" s="231"/>
      <c r="C1737" s="232"/>
      <c r="D1737" s="217" t="s">
        <v>196</v>
      </c>
      <c r="E1737" s="243" t="s">
        <v>35</v>
      </c>
      <c r="F1737" s="244" t="s">
        <v>1960</v>
      </c>
      <c r="G1737" s="232"/>
      <c r="H1737" s="245">
        <v>48.44</v>
      </c>
      <c r="I1737" s="237"/>
      <c r="J1737" s="232"/>
      <c r="K1737" s="232"/>
      <c r="L1737" s="238"/>
      <c r="M1737" s="239"/>
      <c r="N1737" s="240"/>
      <c r="O1737" s="240"/>
      <c r="P1737" s="240"/>
      <c r="Q1737" s="240"/>
      <c r="R1737" s="240"/>
      <c r="S1737" s="240"/>
      <c r="T1737" s="241"/>
      <c r="AT1737" s="242" t="s">
        <v>196</v>
      </c>
      <c r="AU1737" s="242" t="s">
        <v>89</v>
      </c>
      <c r="AV1737" s="13" t="s">
        <v>89</v>
      </c>
      <c r="AW1737" s="13" t="s">
        <v>42</v>
      </c>
      <c r="AX1737" s="13" t="s">
        <v>79</v>
      </c>
      <c r="AY1737" s="242" t="s">
        <v>185</v>
      </c>
    </row>
    <row r="1738" spans="2:51" s="12" customFormat="1" ht="13.5">
      <c r="B1738" s="220"/>
      <c r="C1738" s="221"/>
      <c r="D1738" s="217" t="s">
        <v>196</v>
      </c>
      <c r="E1738" s="222" t="s">
        <v>35</v>
      </c>
      <c r="F1738" s="223" t="s">
        <v>1800</v>
      </c>
      <c r="G1738" s="221"/>
      <c r="H1738" s="224" t="s">
        <v>35</v>
      </c>
      <c r="I1738" s="225"/>
      <c r="J1738" s="221"/>
      <c r="K1738" s="221"/>
      <c r="L1738" s="226"/>
      <c r="M1738" s="227"/>
      <c r="N1738" s="228"/>
      <c r="O1738" s="228"/>
      <c r="P1738" s="228"/>
      <c r="Q1738" s="228"/>
      <c r="R1738" s="228"/>
      <c r="S1738" s="228"/>
      <c r="T1738" s="229"/>
      <c r="AT1738" s="230" t="s">
        <v>196</v>
      </c>
      <c r="AU1738" s="230" t="s">
        <v>89</v>
      </c>
      <c r="AV1738" s="12" t="s">
        <v>24</v>
      </c>
      <c r="AW1738" s="12" t="s">
        <v>42</v>
      </c>
      <c r="AX1738" s="12" t="s">
        <v>79</v>
      </c>
      <c r="AY1738" s="230" t="s">
        <v>185</v>
      </c>
    </row>
    <row r="1739" spans="2:51" s="13" customFormat="1" ht="13.5">
      <c r="B1739" s="231"/>
      <c r="C1739" s="232"/>
      <c r="D1739" s="217" t="s">
        <v>196</v>
      </c>
      <c r="E1739" s="243" t="s">
        <v>35</v>
      </c>
      <c r="F1739" s="244" t="s">
        <v>1962</v>
      </c>
      <c r="G1739" s="232"/>
      <c r="H1739" s="245">
        <v>42.25</v>
      </c>
      <c r="I1739" s="237"/>
      <c r="J1739" s="232"/>
      <c r="K1739" s="232"/>
      <c r="L1739" s="238"/>
      <c r="M1739" s="239"/>
      <c r="N1739" s="240"/>
      <c r="O1739" s="240"/>
      <c r="P1739" s="240"/>
      <c r="Q1739" s="240"/>
      <c r="R1739" s="240"/>
      <c r="S1739" s="240"/>
      <c r="T1739" s="241"/>
      <c r="AT1739" s="242" t="s">
        <v>196</v>
      </c>
      <c r="AU1739" s="242" t="s">
        <v>89</v>
      </c>
      <c r="AV1739" s="13" t="s">
        <v>89</v>
      </c>
      <c r="AW1739" s="13" t="s">
        <v>42</v>
      </c>
      <c r="AX1739" s="13" t="s">
        <v>79</v>
      </c>
      <c r="AY1739" s="242" t="s">
        <v>185</v>
      </c>
    </row>
    <row r="1740" spans="2:51" s="12" customFormat="1" ht="13.5">
      <c r="B1740" s="220"/>
      <c r="C1740" s="221"/>
      <c r="D1740" s="217" t="s">
        <v>196</v>
      </c>
      <c r="E1740" s="222" t="s">
        <v>35</v>
      </c>
      <c r="F1740" s="223" t="s">
        <v>1277</v>
      </c>
      <c r="G1740" s="221"/>
      <c r="H1740" s="224" t="s">
        <v>35</v>
      </c>
      <c r="I1740" s="225"/>
      <c r="J1740" s="221"/>
      <c r="K1740" s="221"/>
      <c r="L1740" s="226"/>
      <c r="M1740" s="227"/>
      <c r="N1740" s="228"/>
      <c r="O1740" s="228"/>
      <c r="P1740" s="228"/>
      <c r="Q1740" s="228"/>
      <c r="R1740" s="228"/>
      <c r="S1740" s="228"/>
      <c r="T1740" s="229"/>
      <c r="AT1740" s="230" t="s">
        <v>196</v>
      </c>
      <c r="AU1740" s="230" t="s">
        <v>89</v>
      </c>
      <c r="AV1740" s="12" t="s">
        <v>24</v>
      </c>
      <c r="AW1740" s="12" t="s">
        <v>42</v>
      </c>
      <c r="AX1740" s="12" t="s">
        <v>79</v>
      </c>
      <c r="AY1740" s="230" t="s">
        <v>185</v>
      </c>
    </row>
    <row r="1741" spans="2:51" s="13" customFormat="1" ht="13.5">
      <c r="B1741" s="231"/>
      <c r="C1741" s="232"/>
      <c r="D1741" s="217" t="s">
        <v>196</v>
      </c>
      <c r="E1741" s="243" t="s">
        <v>35</v>
      </c>
      <c r="F1741" s="244" t="s">
        <v>1963</v>
      </c>
      <c r="G1741" s="232"/>
      <c r="H1741" s="245">
        <v>17.75</v>
      </c>
      <c r="I1741" s="237"/>
      <c r="J1741" s="232"/>
      <c r="K1741" s="232"/>
      <c r="L1741" s="238"/>
      <c r="M1741" s="239"/>
      <c r="N1741" s="240"/>
      <c r="O1741" s="240"/>
      <c r="P1741" s="240"/>
      <c r="Q1741" s="240"/>
      <c r="R1741" s="240"/>
      <c r="S1741" s="240"/>
      <c r="T1741" s="241"/>
      <c r="AT1741" s="242" t="s">
        <v>196</v>
      </c>
      <c r="AU1741" s="242" t="s">
        <v>89</v>
      </c>
      <c r="AV1741" s="13" t="s">
        <v>89</v>
      </c>
      <c r="AW1741" s="13" t="s">
        <v>42</v>
      </c>
      <c r="AX1741" s="13" t="s">
        <v>79</v>
      </c>
      <c r="AY1741" s="242" t="s">
        <v>185</v>
      </c>
    </row>
    <row r="1742" spans="2:51" s="12" customFormat="1" ht="13.5">
      <c r="B1742" s="220"/>
      <c r="C1742" s="221"/>
      <c r="D1742" s="217" t="s">
        <v>196</v>
      </c>
      <c r="E1742" s="222" t="s">
        <v>35</v>
      </c>
      <c r="F1742" s="223" t="s">
        <v>1845</v>
      </c>
      <c r="G1742" s="221"/>
      <c r="H1742" s="224" t="s">
        <v>35</v>
      </c>
      <c r="I1742" s="225"/>
      <c r="J1742" s="221"/>
      <c r="K1742" s="221"/>
      <c r="L1742" s="226"/>
      <c r="M1742" s="227"/>
      <c r="N1742" s="228"/>
      <c r="O1742" s="228"/>
      <c r="P1742" s="228"/>
      <c r="Q1742" s="228"/>
      <c r="R1742" s="228"/>
      <c r="S1742" s="228"/>
      <c r="T1742" s="229"/>
      <c r="AT1742" s="230" t="s">
        <v>196</v>
      </c>
      <c r="AU1742" s="230" t="s">
        <v>89</v>
      </c>
      <c r="AV1742" s="12" t="s">
        <v>24</v>
      </c>
      <c r="AW1742" s="12" t="s">
        <v>42</v>
      </c>
      <c r="AX1742" s="12" t="s">
        <v>79</v>
      </c>
      <c r="AY1742" s="230" t="s">
        <v>185</v>
      </c>
    </row>
    <row r="1743" spans="2:51" s="13" customFormat="1" ht="13.5">
      <c r="B1743" s="231"/>
      <c r="C1743" s="232"/>
      <c r="D1743" s="217" t="s">
        <v>196</v>
      </c>
      <c r="E1743" s="243" t="s">
        <v>35</v>
      </c>
      <c r="F1743" s="244" t="s">
        <v>1964</v>
      </c>
      <c r="G1743" s="232"/>
      <c r="H1743" s="245">
        <v>13.5</v>
      </c>
      <c r="I1743" s="237"/>
      <c r="J1743" s="232"/>
      <c r="K1743" s="232"/>
      <c r="L1743" s="238"/>
      <c r="M1743" s="239"/>
      <c r="N1743" s="240"/>
      <c r="O1743" s="240"/>
      <c r="P1743" s="240"/>
      <c r="Q1743" s="240"/>
      <c r="R1743" s="240"/>
      <c r="S1743" s="240"/>
      <c r="T1743" s="241"/>
      <c r="AT1743" s="242" t="s">
        <v>196</v>
      </c>
      <c r="AU1743" s="242" t="s">
        <v>89</v>
      </c>
      <c r="AV1743" s="13" t="s">
        <v>89</v>
      </c>
      <c r="AW1743" s="13" t="s">
        <v>42</v>
      </c>
      <c r="AX1743" s="13" t="s">
        <v>79</v>
      </c>
      <c r="AY1743" s="242" t="s">
        <v>185</v>
      </c>
    </row>
    <row r="1744" spans="2:51" s="12" customFormat="1" ht="13.5">
      <c r="B1744" s="220"/>
      <c r="C1744" s="221"/>
      <c r="D1744" s="217" t="s">
        <v>196</v>
      </c>
      <c r="E1744" s="222" t="s">
        <v>35</v>
      </c>
      <c r="F1744" s="223" t="s">
        <v>1714</v>
      </c>
      <c r="G1744" s="221"/>
      <c r="H1744" s="224" t="s">
        <v>35</v>
      </c>
      <c r="I1744" s="225"/>
      <c r="J1744" s="221"/>
      <c r="K1744" s="221"/>
      <c r="L1744" s="226"/>
      <c r="M1744" s="227"/>
      <c r="N1744" s="228"/>
      <c r="O1744" s="228"/>
      <c r="P1744" s="228"/>
      <c r="Q1744" s="228"/>
      <c r="R1744" s="228"/>
      <c r="S1744" s="228"/>
      <c r="T1744" s="229"/>
      <c r="AT1744" s="230" t="s">
        <v>196</v>
      </c>
      <c r="AU1744" s="230" t="s">
        <v>89</v>
      </c>
      <c r="AV1744" s="12" t="s">
        <v>24</v>
      </c>
      <c r="AW1744" s="12" t="s">
        <v>42</v>
      </c>
      <c r="AX1744" s="12" t="s">
        <v>79</v>
      </c>
      <c r="AY1744" s="230" t="s">
        <v>185</v>
      </c>
    </row>
    <row r="1745" spans="2:51" s="13" customFormat="1" ht="13.5">
      <c r="B1745" s="231"/>
      <c r="C1745" s="232"/>
      <c r="D1745" s="217" t="s">
        <v>196</v>
      </c>
      <c r="E1745" s="243" t="s">
        <v>35</v>
      </c>
      <c r="F1745" s="244" t="s">
        <v>1965</v>
      </c>
      <c r="G1745" s="232"/>
      <c r="H1745" s="245">
        <v>38.5</v>
      </c>
      <c r="I1745" s="237"/>
      <c r="J1745" s="232"/>
      <c r="K1745" s="232"/>
      <c r="L1745" s="238"/>
      <c r="M1745" s="239"/>
      <c r="N1745" s="240"/>
      <c r="O1745" s="240"/>
      <c r="P1745" s="240"/>
      <c r="Q1745" s="240"/>
      <c r="R1745" s="240"/>
      <c r="S1745" s="240"/>
      <c r="T1745" s="241"/>
      <c r="AT1745" s="242" t="s">
        <v>196</v>
      </c>
      <c r="AU1745" s="242" t="s">
        <v>89</v>
      </c>
      <c r="AV1745" s="13" t="s">
        <v>89</v>
      </c>
      <c r="AW1745" s="13" t="s">
        <v>42</v>
      </c>
      <c r="AX1745" s="13" t="s">
        <v>79</v>
      </c>
      <c r="AY1745" s="242" t="s">
        <v>185</v>
      </c>
    </row>
    <row r="1746" spans="2:51" s="12" customFormat="1" ht="13.5">
      <c r="B1746" s="220"/>
      <c r="C1746" s="221"/>
      <c r="D1746" s="217" t="s">
        <v>196</v>
      </c>
      <c r="E1746" s="222" t="s">
        <v>35</v>
      </c>
      <c r="F1746" s="223" t="s">
        <v>1802</v>
      </c>
      <c r="G1746" s="221"/>
      <c r="H1746" s="224" t="s">
        <v>35</v>
      </c>
      <c r="I1746" s="225"/>
      <c r="J1746" s="221"/>
      <c r="K1746" s="221"/>
      <c r="L1746" s="226"/>
      <c r="M1746" s="227"/>
      <c r="N1746" s="228"/>
      <c r="O1746" s="228"/>
      <c r="P1746" s="228"/>
      <c r="Q1746" s="228"/>
      <c r="R1746" s="228"/>
      <c r="S1746" s="228"/>
      <c r="T1746" s="229"/>
      <c r="AT1746" s="230" t="s">
        <v>196</v>
      </c>
      <c r="AU1746" s="230" t="s">
        <v>89</v>
      </c>
      <c r="AV1746" s="12" t="s">
        <v>24</v>
      </c>
      <c r="AW1746" s="12" t="s">
        <v>42</v>
      </c>
      <c r="AX1746" s="12" t="s">
        <v>79</v>
      </c>
      <c r="AY1746" s="230" t="s">
        <v>185</v>
      </c>
    </row>
    <row r="1747" spans="2:51" s="13" customFormat="1" ht="13.5">
      <c r="B1747" s="231"/>
      <c r="C1747" s="232"/>
      <c r="D1747" s="217" t="s">
        <v>196</v>
      </c>
      <c r="E1747" s="243" t="s">
        <v>35</v>
      </c>
      <c r="F1747" s="244" t="s">
        <v>1966</v>
      </c>
      <c r="G1747" s="232"/>
      <c r="H1747" s="245">
        <v>41.496000000000002</v>
      </c>
      <c r="I1747" s="237"/>
      <c r="J1747" s="232"/>
      <c r="K1747" s="232"/>
      <c r="L1747" s="238"/>
      <c r="M1747" s="239"/>
      <c r="N1747" s="240"/>
      <c r="O1747" s="240"/>
      <c r="P1747" s="240"/>
      <c r="Q1747" s="240"/>
      <c r="R1747" s="240"/>
      <c r="S1747" s="240"/>
      <c r="T1747" s="241"/>
      <c r="AT1747" s="242" t="s">
        <v>196</v>
      </c>
      <c r="AU1747" s="242" t="s">
        <v>89</v>
      </c>
      <c r="AV1747" s="13" t="s">
        <v>89</v>
      </c>
      <c r="AW1747" s="13" t="s">
        <v>42</v>
      </c>
      <c r="AX1747" s="13" t="s">
        <v>79</v>
      </c>
      <c r="AY1747" s="242" t="s">
        <v>185</v>
      </c>
    </row>
    <row r="1748" spans="2:51" s="12" customFormat="1" ht="13.5">
      <c r="B1748" s="220"/>
      <c r="C1748" s="221"/>
      <c r="D1748" s="217" t="s">
        <v>196</v>
      </c>
      <c r="E1748" s="222" t="s">
        <v>35</v>
      </c>
      <c r="F1748" s="223" t="s">
        <v>1804</v>
      </c>
      <c r="G1748" s="221"/>
      <c r="H1748" s="224" t="s">
        <v>35</v>
      </c>
      <c r="I1748" s="225"/>
      <c r="J1748" s="221"/>
      <c r="K1748" s="221"/>
      <c r="L1748" s="226"/>
      <c r="M1748" s="227"/>
      <c r="N1748" s="228"/>
      <c r="O1748" s="228"/>
      <c r="P1748" s="228"/>
      <c r="Q1748" s="228"/>
      <c r="R1748" s="228"/>
      <c r="S1748" s="228"/>
      <c r="T1748" s="229"/>
      <c r="AT1748" s="230" t="s">
        <v>196</v>
      </c>
      <c r="AU1748" s="230" t="s">
        <v>89</v>
      </c>
      <c r="AV1748" s="12" t="s">
        <v>24</v>
      </c>
      <c r="AW1748" s="12" t="s">
        <v>42</v>
      </c>
      <c r="AX1748" s="12" t="s">
        <v>79</v>
      </c>
      <c r="AY1748" s="230" t="s">
        <v>185</v>
      </c>
    </row>
    <row r="1749" spans="2:51" s="13" customFormat="1" ht="13.5">
      <c r="B1749" s="231"/>
      <c r="C1749" s="232"/>
      <c r="D1749" s="217" t="s">
        <v>196</v>
      </c>
      <c r="E1749" s="243" t="s">
        <v>35</v>
      </c>
      <c r="F1749" s="244" t="s">
        <v>1967</v>
      </c>
      <c r="G1749" s="232"/>
      <c r="H1749" s="245">
        <v>20.5</v>
      </c>
      <c r="I1749" s="237"/>
      <c r="J1749" s="232"/>
      <c r="K1749" s="232"/>
      <c r="L1749" s="238"/>
      <c r="M1749" s="239"/>
      <c r="N1749" s="240"/>
      <c r="O1749" s="240"/>
      <c r="P1749" s="240"/>
      <c r="Q1749" s="240"/>
      <c r="R1749" s="240"/>
      <c r="S1749" s="240"/>
      <c r="T1749" s="241"/>
      <c r="AT1749" s="242" t="s">
        <v>196</v>
      </c>
      <c r="AU1749" s="242" t="s">
        <v>89</v>
      </c>
      <c r="AV1749" s="13" t="s">
        <v>89</v>
      </c>
      <c r="AW1749" s="13" t="s">
        <v>42</v>
      </c>
      <c r="AX1749" s="13" t="s">
        <v>79</v>
      </c>
      <c r="AY1749" s="242" t="s">
        <v>185</v>
      </c>
    </row>
    <row r="1750" spans="2:51" s="12" customFormat="1" ht="13.5">
      <c r="B1750" s="220"/>
      <c r="C1750" s="221"/>
      <c r="D1750" s="217" t="s">
        <v>196</v>
      </c>
      <c r="E1750" s="222" t="s">
        <v>35</v>
      </c>
      <c r="F1750" s="223" t="s">
        <v>1848</v>
      </c>
      <c r="G1750" s="221"/>
      <c r="H1750" s="224" t="s">
        <v>35</v>
      </c>
      <c r="I1750" s="225"/>
      <c r="J1750" s="221"/>
      <c r="K1750" s="221"/>
      <c r="L1750" s="226"/>
      <c r="M1750" s="227"/>
      <c r="N1750" s="228"/>
      <c r="O1750" s="228"/>
      <c r="P1750" s="228"/>
      <c r="Q1750" s="228"/>
      <c r="R1750" s="228"/>
      <c r="S1750" s="228"/>
      <c r="T1750" s="229"/>
      <c r="AT1750" s="230" t="s">
        <v>196</v>
      </c>
      <c r="AU1750" s="230" t="s">
        <v>89</v>
      </c>
      <c r="AV1750" s="12" t="s">
        <v>24</v>
      </c>
      <c r="AW1750" s="12" t="s">
        <v>42</v>
      </c>
      <c r="AX1750" s="12" t="s">
        <v>79</v>
      </c>
      <c r="AY1750" s="230" t="s">
        <v>185</v>
      </c>
    </row>
    <row r="1751" spans="2:51" s="13" customFormat="1" ht="13.5">
      <c r="B1751" s="231"/>
      <c r="C1751" s="232"/>
      <c r="D1751" s="217" t="s">
        <v>196</v>
      </c>
      <c r="E1751" s="243" t="s">
        <v>35</v>
      </c>
      <c r="F1751" s="244" t="s">
        <v>1968</v>
      </c>
      <c r="G1751" s="232"/>
      <c r="H1751" s="245">
        <v>14.5</v>
      </c>
      <c r="I1751" s="237"/>
      <c r="J1751" s="232"/>
      <c r="K1751" s="232"/>
      <c r="L1751" s="238"/>
      <c r="M1751" s="239"/>
      <c r="N1751" s="240"/>
      <c r="O1751" s="240"/>
      <c r="P1751" s="240"/>
      <c r="Q1751" s="240"/>
      <c r="R1751" s="240"/>
      <c r="S1751" s="240"/>
      <c r="T1751" s="241"/>
      <c r="AT1751" s="242" t="s">
        <v>196</v>
      </c>
      <c r="AU1751" s="242" t="s">
        <v>89</v>
      </c>
      <c r="AV1751" s="13" t="s">
        <v>89</v>
      </c>
      <c r="AW1751" s="13" t="s">
        <v>42</v>
      </c>
      <c r="AX1751" s="13" t="s">
        <v>79</v>
      </c>
      <c r="AY1751" s="242" t="s">
        <v>185</v>
      </c>
    </row>
    <row r="1752" spans="2:51" s="12" customFormat="1" ht="13.5">
      <c r="B1752" s="220"/>
      <c r="C1752" s="221"/>
      <c r="D1752" s="217" t="s">
        <v>196</v>
      </c>
      <c r="E1752" s="222" t="s">
        <v>35</v>
      </c>
      <c r="F1752" s="223" t="s">
        <v>1850</v>
      </c>
      <c r="G1752" s="221"/>
      <c r="H1752" s="224" t="s">
        <v>35</v>
      </c>
      <c r="I1752" s="225"/>
      <c r="J1752" s="221"/>
      <c r="K1752" s="221"/>
      <c r="L1752" s="226"/>
      <c r="M1752" s="227"/>
      <c r="N1752" s="228"/>
      <c r="O1752" s="228"/>
      <c r="P1752" s="228"/>
      <c r="Q1752" s="228"/>
      <c r="R1752" s="228"/>
      <c r="S1752" s="228"/>
      <c r="T1752" s="229"/>
      <c r="AT1752" s="230" t="s">
        <v>196</v>
      </c>
      <c r="AU1752" s="230" t="s">
        <v>89</v>
      </c>
      <c r="AV1752" s="12" t="s">
        <v>24</v>
      </c>
      <c r="AW1752" s="12" t="s">
        <v>42</v>
      </c>
      <c r="AX1752" s="12" t="s">
        <v>79</v>
      </c>
      <c r="AY1752" s="230" t="s">
        <v>185</v>
      </c>
    </row>
    <row r="1753" spans="2:51" s="13" customFormat="1" ht="13.5">
      <c r="B1753" s="231"/>
      <c r="C1753" s="232"/>
      <c r="D1753" s="217" t="s">
        <v>196</v>
      </c>
      <c r="E1753" s="243" t="s">
        <v>35</v>
      </c>
      <c r="F1753" s="244" t="s">
        <v>1968</v>
      </c>
      <c r="G1753" s="232"/>
      <c r="H1753" s="245">
        <v>14.5</v>
      </c>
      <c r="I1753" s="237"/>
      <c r="J1753" s="232"/>
      <c r="K1753" s="232"/>
      <c r="L1753" s="238"/>
      <c r="M1753" s="239"/>
      <c r="N1753" s="240"/>
      <c r="O1753" s="240"/>
      <c r="P1753" s="240"/>
      <c r="Q1753" s="240"/>
      <c r="R1753" s="240"/>
      <c r="S1753" s="240"/>
      <c r="T1753" s="241"/>
      <c r="AT1753" s="242" t="s">
        <v>196</v>
      </c>
      <c r="AU1753" s="242" t="s">
        <v>89</v>
      </c>
      <c r="AV1753" s="13" t="s">
        <v>89</v>
      </c>
      <c r="AW1753" s="13" t="s">
        <v>42</v>
      </c>
      <c r="AX1753" s="13" t="s">
        <v>79</v>
      </c>
      <c r="AY1753" s="242" t="s">
        <v>185</v>
      </c>
    </row>
    <row r="1754" spans="2:51" s="12" customFormat="1" ht="13.5">
      <c r="B1754" s="220"/>
      <c r="C1754" s="221"/>
      <c r="D1754" s="217" t="s">
        <v>196</v>
      </c>
      <c r="E1754" s="222" t="s">
        <v>35</v>
      </c>
      <c r="F1754" s="223" t="s">
        <v>1852</v>
      </c>
      <c r="G1754" s="221"/>
      <c r="H1754" s="224" t="s">
        <v>35</v>
      </c>
      <c r="I1754" s="225"/>
      <c r="J1754" s="221"/>
      <c r="K1754" s="221"/>
      <c r="L1754" s="226"/>
      <c r="M1754" s="227"/>
      <c r="N1754" s="228"/>
      <c r="O1754" s="228"/>
      <c r="P1754" s="228"/>
      <c r="Q1754" s="228"/>
      <c r="R1754" s="228"/>
      <c r="S1754" s="228"/>
      <c r="T1754" s="229"/>
      <c r="AT1754" s="230" t="s">
        <v>196</v>
      </c>
      <c r="AU1754" s="230" t="s">
        <v>89</v>
      </c>
      <c r="AV1754" s="12" t="s">
        <v>24</v>
      </c>
      <c r="AW1754" s="12" t="s">
        <v>42</v>
      </c>
      <c r="AX1754" s="12" t="s">
        <v>79</v>
      </c>
      <c r="AY1754" s="230" t="s">
        <v>185</v>
      </c>
    </row>
    <row r="1755" spans="2:51" s="13" customFormat="1" ht="13.5">
      <c r="B1755" s="231"/>
      <c r="C1755" s="232"/>
      <c r="D1755" s="217" t="s">
        <v>196</v>
      </c>
      <c r="E1755" s="243" t="s">
        <v>35</v>
      </c>
      <c r="F1755" s="244" t="s">
        <v>1968</v>
      </c>
      <c r="G1755" s="232"/>
      <c r="H1755" s="245">
        <v>14.5</v>
      </c>
      <c r="I1755" s="237"/>
      <c r="J1755" s="232"/>
      <c r="K1755" s="232"/>
      <c r="L1755" s="238"/>
      <c r="M1755" s="239"/>
      <c r="N1755" s="240"/>
      <c r="O1755" s="240"/>
      <c r="P1755" s="240"/>
      <c r="Q1755" s="240"/>
      <c r="R1755" s="240"/>
      <c r="S1755" s="240"/>
      <c r="T1755" s="241"/>
      <c r="AT1755" s="242" t="s">
        <v>196</v>
      </c>
      <c r="AU1755" s="242" t="s">
        <v>89</v>
      </c>
      <c r="AV1755" s="13" t="s">
        <v>89</v>
      </c>
      <c r="AW1755" s="13" t="s">
        <v>42</v>
      </c>
      <c r="AX1755" s="13" t="s">
        <v>79</v>
      </c>
      <c r="AY1755" s="242" t="s">
        <v>185</v>
      </c>
    </row>
    <row r="1756" spans="2:51" s="12" customFormat="1" ht="13.5">
      <c r="B1756" s="220"/>
      <c r="C1756" s="221"/>
      <c r="D1756" s="217" t="s">
        <v>196</v>
      </c>
      <c r="E1756" s="222" t="s">
        <v>35</v>
      </c>
      <c r="F1756" s="223" t="s">
        <v>1853</v>
      </c>
      <c r="G1756" s="221"/>
      <c r="H1756" s="224" t="s">
        <v>35</v>
      </c>
      <c r="I1756" s="225"/>
      <c r="J1756" s="221"/>
      <c r="K1756" s="221"/>
      <c r="L1756" s="226"/>
      <c r="M1756" s="227"/>
      <c r="N1756" s="228"/>
      <c r="O1756" s="228"/>
      <c r="P1756" s="228"/>
      <c r="Q1756" s="228"/>
      <c r="R1756" s="228"/>
      <c r="S1756" s="228"/>
      <c r="T1756" s="229"/>
      <c r="AT1756" s="230" t="s">
        <v>196</v>
      </c>
      <c r="AU1756" s="230" t="s">
        <v>89</v>
      </c>
      <c r="AV1756" s="12" t="s">
        <v>24</v>
      </c>
      <c r="AW1756" s="12" t="s">
        <v>42</v>
      </c>
      <c r="AX1756" s="12" t="s">
        <v>79</v>
      </c>
      <c r="AY1756" s="230" t="s">
        <v>185</v>
      </c>
    </row>
    <row r="1757" spans="2:51" s="13" customFormat="1" ht="13.5">
      <c r="B1757" s="231"/>
      <c r="C1757" s="232"/>
      <c r="D1757" s="217" t="s">
        <v>196</v>
      </c>
      <c r="E1757" s="243" t="s">
        <v>35</v>
      </c>
      <c r="F1757" s="244" t="s">
        <v>1968</v>
      </c>
      <c r="G1757" s="232"/>
      <c r="H1757" s="245">
        <v>14.5</v>
      </c>
      <c r="I1757" s="237"/>
      <c r="J1757" s="232"/>
      <c r="K1757" s="232"/>
      <c r="L1757" s="238"/>
      <c r="M1757" s="239"/>
      <c r="N1757" s="240"/>
      <c r="O1757" s="240"/>
      <c r="P1757" s="240"/>
      <c r="Q1757" s="240"/>
      <c r="R1757" s="240"/>
      <c r="S1757" s="240"/>
      <c r="T1757" s="241"/>
      <c r="AT1757" s="242" t="s">
        <v>196</v>
      </c>
      <c r="AU1757" s="242" t="s">
        <v>89</v>
      </c>
      <c r="AV1757" s="13" t="s">
        <v>89</v>
      </c>
      <c r="AW1757" s="13" t="s">
        <v>42</v>
      </c>
      <c r="AX1757" s="13" t="s">
        <v>79</v>
      </c>
      <c r="AY1757" s="242" t="s">
        <v>185</v>
      </c>
    </row>
    <row r="1758" spans="2:51" s="12" customFormat="1" ht="13.5">
      <c r="B1758" s="220"/>
      <c r="C1758" s="221"/>
      <c r="D1758" s="217" t="s">
        <v>196</v>
      </c>
      <c r="E1758" s="222" t="s">
        <v>35</v>
      </c>
      <c r="F1758" s="223" t="s">
        <v>1854</v>
      </c>
      <c r="G1758" s="221"/>
      <c r="H1758" s="224" t="s">
        <v>35</v>
      </c>
      <c r="I1758" s="225"/>
      <c r="J1758" s="221"/>
      <c r="K1758" s="221"/>
      <c r="L1758" s="226"/>
      <c r="M1758" s="227"/>
      <c r="N1758" s="228"/>
      <c r="O1758" s="228"/>
      <c r="P1758" s="228"/>
      <c r="Q1758" s="228"/>
      <c r="R1758" s="228"/>
      <c r="S1758" s="228"/>
      <c r="T1758" s="229"/>
      <c r="AT1758" s="230" t="s">
        <v>196</v>
      </c>
      <c r="AU1758" s="230" t="s">
        <v>89</v>
      </c>
      <c r="AV1758" s="12" t="s">
        <v>24</v>
      </c>
      <c r="AW1758" s="12" t="s">
        <v>42</v>
      </c>
      <c r="AX1758" s="12" t="s">
        <v>79</v>
      </c>
      <c r="AY1758" s="230" t="s">
        <v>185</v>
      </c>
    </row>
    <row r="1759" spans="2:51" s="13" customFormat="1" ht="13.5">
      <c r="B1759" s="231"/>
      <c r="C1759" s="232"/>
      <c r="D1759" s="217" t="s">
        <v>196</v>
      </c>
      <c r="E1759" s="243" t="s">
        <v>35</v>
      </c>
      <c r="F1759" s="244" t="s">
        <v>1969</v>
      </c>
      <c r="G1759" s="232"/>
      <c r="H1759" s="245">
        <v>19.75</v>
      </c>
      <c r="I1759" s="237"/>
      <c r="J1759" s="232"/>
      <c r="K1759" s="232"/>
      <c r="L1759" s="238"/>
      <c r="M1759" s="239"/>
      <c r="N1759" s="240"/>
      <c r="O1759" s="240"/>
      <c r="P1759" s="240"/>
      <c r="Q1759" s="240"/>
      <c r="R1759" s="240"/>
      <c r="S1759" s="240"/>
      <c r="T1759" s="241"/>
      <c r="AT1759" s="242" t="s">
        <v>196</v>
      </c>
      <c r="AU1759" s="242" t="s">
        <v>89</v>
      </c>
      <c r="AV1759" s="13" t="s">
        <v>89</v>
      </c>
      <c r="AW1759" s="13" t="s">
        <v>42</v>
      </c>
      <c r="AX1759" s="13" t="s">
        <v>79</v>
      </c>
      <c r="AY1759" s="242" t="s">
        <v>185</v>
      </c>
    </row>
    <row r="1760" spans="2:51" s="12" customFormat="1" ht="13.5">
      <c r="B1760" s="220"/>
      <c r="C1760" s="221"/>
      <c r="D1760" s="217" t="s">
        <v>196</v>
      </c>
      <c r="E1760" s="222" t="s">
        <v>35</v>
      </c>
      <c r="F1760" s="223" t="s">
        <v>1856</v>
      </c>
      <c r="G1760" s="221"/>
      <c r="H1760" s="224" t="s">
        <v>35</v>
      </c>
      <c r="I1760" s="225"/>
      <c r="J1760" s="221"/>
      <c r="K1760" s="221"/>
      <c r="L1760" s="226"/>
      <c r="M1760" s="227"/>
      <c r="N1760" s="228"/>
      <c r="O1760" s="228"/>
      <c r="P1760" s="228"/>
      <c r="Q1760" s="228"/>
      <c r="R1760" s="228"/>
      <c r="S1760" s="228"/>
      <c r="T1760" s="229"/>
      <c r="AT1760" s="230" t="s">
        <v>196</v>
      </c>
      <c r="AU1760" s="230" t="s">
        <v>89</v>
      </c>
      <c r="AV1760" s="12" t="s">
        <v>24</v>
      </c>
      <c r="AW1760" s="12" t="s">
        <v>42</v>
      </c>
      <c r="AX1760" s="12" t="s">
        <v>79</v>
      </c>
      <c r="AY1760" s="230" t="s">
        <v>185</v>
      </c>
    </row>
    <row r="1761" spans="2:51" s="13" customFormat="1" ht="13.5">
      <c r="B1761" s="231"/>
      <c r="C1761" s="232"/>
      <c r="D1761" s="217" t="s">
        <v>196</v>
      </c>
      <c r="E1761" s="243" t="s">
        <v>35</v>
      </c>
      <c r="F1761" s="244" t="s">
        <v>1970</v>
      </c>
      <c r="G1761" s="232"/>
      <c r="H1761" s="245">
        <v>13.5</v>
      </c>
      <c r="I1761" s="237"/>
      <c r="J1761" s="232"/>
      <c r="K1761" s="232"/>
      <c r="L1761" s="238"/>
      <c r="M1761" s="239"/>
      <c r="N1761" s="240"/>
      <c r="O1761" s="240"/>
      <c r="P1761" s="240"/>
      <c r="Q1761" s="240"/>
      <c r="R1761" s="240"/>
      <c r="S1761" s="240"/>
      <c r="T1761" s="241"/>
      <c r="AT1761" s="242" t="s">
        <v>196</v>
      </c>
      <c r="AU1761" s="242" t="s">
        <v>89</v>
      </c>
      <c r="AV1761" s="13" t="s">
        <v>89</v>
      </c>
      <c r="AW1761" s="13" t="s">
        <v>42</v>
      </c>
      <c r="AX1761" s="13" t="s">
        <v>79</v>
      </c>
      <c r="AY1761" s="242" t="s">
        <v>185</v>
      </c>
    </row>
    <row r="1762" spans="2:51" s="12" customFormat="1" ht="13.5">
      <c r="B1762" s="220"/>
      <c r="C1762" s="221"/>
      <c r="D1762" s="217" t="s">
        <v>196</v>
      </c>
      <c r="E1762" s="222" t="s">
        <v>35</v>
      </c>
      <c r="F1762" s="223" t="s">
        <v>1858</v>
      </c>
      <c r="G1762" s="221"/>
      <c r="H1762" s="224" t="s">
        <v>35</v>
      </c>
      <c r="I1762" s="225"/>
      <c r="J1762" s="221"/>
      <c r="K1762" s="221"/>
      <c r="L1762" s="226"/>
      <c r="M1762" s="227"/>
      <c r="N1762" s="228"/>
      <c r="O1762" s="228"/>
      <c r="P1762" s="228"/>
      <c r="Q1762" s="228"/>
      <c r="R1762" s="228"/>
      <c r="S1762" s="228"/>
      <c r="T1762" s="229"/>
      <c r="AT1762" s="230" t="s">
        <v>196</v>
      </c>
      <c r="AU1762" s="230" t="s">
        <v>89</v>
      </c>
      <c r="AV1762" s="12" t="s">
        <v>24</v>
      </c>
      <c r="AW1762" s="12" t="s">
        <v>42</v>
      </c>
      <c r="AX1762" s="12" t="s">
        <v>79</v>
      </c>
      <c r="AY1762" s="230" t="s">
        <v>185</v>
      </c>
    </row>
    <row r="1763" spans="2:51" s="13" customFormat="1" ht="13.5">
      <c r="B1763" s="231"/>
      <c r="C1763" s="232"/>
      <c r="D1763" s="217" t="s">
        <v>196</v>
      </c>
      <c r="E1763" s="243" t="s">
        <v>35</v>
      </c>
      <c r="F1763" s="244" t="s">
        <v>1971</v>
      </c>
      <c r="G1763" s="232"/>
      <c r="H1763" s="245">
        <v>14.75</v>
      </c>
      <c r="I1763" s="237"/>
      <c r="J1763" s="232"/>
      <c r="K1763" s="232"/>
      <c r="L1763" s="238"/>
      <c r="M1763" s="239"/>
      <c r="N1763" s="240"/>
      <c r="O1763" s="240"/>
      <c r="P1763" s="240"/>
      <c r="Q1763" s="240"/>
      <c r="R1763" s="240"/>
      <c r="S1763" s="240"/>
      <c r="T1763" s="241"/>
      <c r="AT1763" s="242" t="s">
        <v>196</v>
      </c>
      <c r="AU1763" s="242" t="s">
        <v>89</v>
      </c>
      <c r="AV1763" s="13" t="s">
        <v>89</v>
      </c>
      <c r="AW1763" s="13" t="s">
        <v>42</v>
      </c>
      <c r="AX1763" s="13" t="s">
        <v>79</v>
      </c>
      <c r="AY1763" s="242" t="s">
        <v>185</v>
      </c>
    </row>
    <row r="1764" spans="2:51" s="12" customFormat="1" ht="13.5">
      <c r="B1764" s="220"/>
      <c r="C1764" s="221"/>
      <c r="D1764" s="217" t="s">
        <v>196</v>
      </c>
      <c r="E1764" s="222" t="s">
        <v>35</v>
      </c>
      <c r="F1764" s="223" t="s">
        <v>1860</v>
      </c>
      <c r="G1764" s="221"/>
      <c r="H1764" s="224" t="s">
        <v>35</v>
      </c>
      <c r="I1764" s="225"/>
      <c r="J1764" s="221"/>
      <c r="K1764" s="221"/>
      <c r="L1764" s="226"/>
      <c r="M1764" s="227"/>
      <c r="N1764" s="228"/>
      <c r="O1764" s="228"/>
      <c r="P1764" s="228"/>
      <c r="Q1764" s="228"/>
      <c r="R1764" s="228"/>
      <c r="S1764" s="228"/>
      <c r="T1764" s="229"/>
      <c r="AT1764" s="230" t="s">
        <v>196</v>
      </c>
      <c r="AU1764" s="230" t="s">
        <v>89</v>
      </c>
      <c r="AV1764" s="12" t="s">
        <v>24</v>
      </c>
      <c r="AW1764" s="12" t="s">
        <v>42</v>
      </c>
      <c r="AX1764" s="12" t="s">
        <v>79</v>
      </c>
      <c r="AY1764" s="230" t="s">
        <v>185</v>
      </c>
    </row>
    <row r="1765" spans="2:51" s="13" customFormat="1" ht="13.5">
      <c r="B1765" s="231"/>
      <c r="C1765" s="232"/>
      <c r="D1765" s="217" t="s">
        <v>196</v>
      </c>
      <c r="E1765" s="243" t="s">
        <v>35</v>
      </c>
      <c r="F1765" s="244" t="s">
        <v>1969</v>
      </c>
      <c r="G1765" s="232"/>
      <c r="H1765" s="245">
        <v>19.75</v>
      </c>
      <c r="I1765" s="237"/>
      <c r="J1765" s="232"/>
      <c r="K1765" s="232"/>
      <c r="L1765" s="238"/>
      <c r="M1765" s="239"/>
      <c r="N1765" s="240"/>
      <c r="O1765" s="240"/>
      <c r="P1765" s="240"/>
      <c r="Q1765" s="240"/>
      <c r="R1765" s="240"/>
      <c r="S1765" s="240"/>
      <c r="T1765" s="241"/>
      <c r="AT1765" s="242" t="s">
        <v>196</v>
      </c>
      <c r="AU1765" s="242" t="s">
        <v>89</v>
      </c>
      <c r="AV1765" s="13" t="s">
        <v>89</v>
      </c>
      <c r="AW1765" s="13" t="s">
        <v>42</v>
      </c>
      <c r="AX1765" s="13" t="s">
        <v>79</v>
      </c>
      <c r="AY1765" s="242" t="s">
        <v>185</v>
      </c>
    </row>
    <row r="1766" spans="2:51" s="12" customFormat="1" ht="13.5">
      <c r="B1766" s="220"/>
      <c r="C1766" s="221"/>
      <c r="D1766" s="217" t="s">
        <v>196</v>
      </c>
      <c r="E1766" s="222" t="s">
        <v>35</v>
      </c>
      <c r="F1766" s="223" t="s">
        <v>1972</v>
      </c>
      <c r="G1766" s="221"/>
      <c r="H1766" s="224" t="s">
        <v>35</v>
      </c>
      <c r="I1766" s="225"/>
      <c r="J1766" s="221"/>
      <c r="K1766" s="221"/>
      <c r="L1766" s="226"/>
      <c r="M1766" s="227"/>
      <c r="N1766" s="228"/>
      <c r="O1766" s="228"/>
      <c r="P1766" s="228"/>
      <c r="Q1766" s="228"/>
      <c r="R1766" s="228"/>
      <c r="S1766" s="228"/>
      <c r="T1766" s="229"/>
      <c r="AT1766" s="230" t="s">
        <v>196</v>
      </c>
      <c r="AU1766" s="230" t="s">
        <v>89</v>
      </c>
      <c r="AV1766" s="12" t="s">
        <v>24</v>
      </c>
      <c r="AW1766" s="12" t="s">
        <v>42</v>
      </c>
      <c r="AX1766" s="12" t="s">
        <v>79</v>
      </c>
      <c r="AY1766" s="230" t="s">
        <v>185</v>
      </c>
    </row>
    <row r="1767" spans="2:51" s="13" customFormat="1" ht="13.5">
      <c r="B1767" s="231"/>
      <c r="C1767" s="232"/>
      <c r="D1767" s="217" t="s">
        <v>196</v>
      </c>
      <c r="E1767" s="243" t="s">
        <v>35</v>
      </c>
      <c r="F1767" s="244" t="s">
        <v>1973</v>
      </c>
      <c r="G1767" s="232"/>
      <c r="H1767" s="245">
        <v>36.75</v>
      </c>
      <c r="I1767" s="237"/>
      <c r="J1767" s="232"/>
      <c r="K1767" s="232"/>
      <c r="L1767" s="238"/>
      <c r="M1767" s="239"/>
      <c r="N1767" s="240"/>
      <c r="O1767" s="240"/>
      <c r="P1767" s="240"/>
      <c r="Q1767" s="240"/>
      <c r="R1767" s="240"/>
      <c r="S1767" s="240"/>
      <c r="T1767" s="241"/>
      <c r="AT1767" s="242" t="s">
        <v>196</v>
      </c>
      <c r="AU1767" s="242" t="s">
        <v>89</v>
      </c>
      <c r="AV1767" s="13" t="s">
        <v>89</v>
      </c>
      <c r="AW1767" s="13" t="s">
        <v>42</v>
      </c>
      <c r="AX1767" s="13" t="s">
        <v>79</v>
      </c>
      <c r="AY1767" s="242" t="s">
        <v>185</v>
      </c>
    </row>
    <row r="1768" spans="2:51" s="12" customFormat="1" ht="13.5">
      <c r="B1768" s="220"/>
      <c r="C1768" s="221"/>
      <c r="D1768" s="217" t="s">
        <v>196</v>
      </c>
      <c r="E1768" s="222" t="s">
        <v>35</v>
      </c>
      <c r="F1768" s="223" t="s">
        <v>1861</v>
      </c>
      <c r="G1768" s="221"/>
      <c r="H1768" s="224" t="s">
        <v>35</v>
      </c>
      <c r="I1768" s="225"/>
      <c r="J1768" s="221"/>
      <c r="K1768" s="221"/>
      <c r="L1768" s="226"/>
      <c r="M1768" s="227"/>
      <c r="N1768" s="228"/>
      <c r="O1768" s="228"/>
      <c r="P1768" s="228"/>
      <c r="Q1768" s="228"/>
      <c r="R1768" s="228"/>
      <c r="S1768" s="228"/>
      <c r="T1768" s="229"/>
      <c r="AT1768" s="230" t="s">
        <v>196</v>
      </c>
      <c r="AU1768" s="230" t="s">
        <v>89</v>
      </c>
      <c r="AV1768" s="12" t="s">
        <v>24</v>
      </c>
      <c r="AW1768" s="12" t="s">
        <v>42</v>
      </c>
      <c r="AX1768" s="12" t="s">
        <v>79</v>
      </c>
      <c r="AY1768" s="230" t="s">
        <v>185</v>
      </c>
    </row>
    <row r="1769" spans="2:51" s="13" customFormat="1" ht="13.5">
      <c r="B1769" s="231"/>
      <c r="C1769" s="232"/>
      <c r="D1769" s="217" t="s">
        <v>196</v>
      </c>
      <c r="E1769" s="243" t="s">
        <v>35</v>
      </c>
      <c r="F1769" s="244" t="s">
        <v>1974</v>
      </c>
      <c r="G1769" s="232"/>
      <c r="H1769" s="245">
        <v>62.44</v>
      </c>
      <c r="I1769" s="237"/>
      <c r="J1769" s="232"/>
      <c r="K1769" s="232"/>
      <c r="L1769" s="238"/>
      <c r="M1769" s="239"/>
      <c r="N1769" s="240"/>
      <c r="O1769" s="240"/>
      <c r="P1769" s="240"/>
      <c r="Q1769" s="240"/>
      <c r="R1769" s="240"/>
      <c r="S1769" s="240"/>
      <c r="T1769" s="241"/>
      <c r="AT1769" s="242" t="s">
        <v>196</v>
      </c>
      <c r="AU1769" s="242" t="s">
        <v>89</v>
      </c>
      <c r="AV1769" s="13" t="s">
        <v>89</v>
      </c>
      <c r="AW1769" s="13" t="s">
        <v>42</v>
      </c>
      <c r="AX1769" s="13" t="s">
        <v>79</v>
      </c>
      <c r="AY1769" s="242" t="s">
        <v>185</v>
      </c>
    </row>
    <row r="1770" spans="2:51" s="12" customFormat="1" ht="13.5">
      <c r="B1770" s="220"/>
      <c r="C1770" s="221"/>
      <c r="D1770" s="217" t="s">
        <v>196</v>
      </c>
      <c r="E1770" s="222" t="s">
        <v>35</v>
      </c>
      <c r="F1770" s="223" t="s">
        <v>1863</v>
      </c>
      <c r="G1770" s="221"/>
      <c r="H1770" s="224" t="s">
        <v>35</v>
      </c>
      <c r="I1770" s="225"/>
      <c r="J1770" s="221"/>
      <c r="K1770" s="221"/>
      <c r="L1770" s="226"/>
      <c r="M1770" s="227"/>
      <c r="N1770" s="228"/>
      <c r="O1770" s="228"/>
      <c r="P1770" s="228"/>
      <c r="Q1770" s="228"/>
      <c r="R1770" s="228"/>
      <c r="S1770" s="228"/>
      <c r="T1770" s="229"/>
      <c r="AT1770" s="230" t="s">
        <v>196</v>
      </c>
      <c r="AU1770" s="230" t="s">
        <v>89</v>
      </c>
      <c r="AV1770" s="12" t="s">
        <v>24</v>
      </c>
      <c r="AW1770" s="12" t="s">
        <v>42</v>
      </c>
      <c r="AX1770" s="12" t="s">
        <v>79</v>
      </c>
      <c r="AY1770" s="230" t="s">
        <v>185</v>
      </c>
    </row>
    <row r="1771" spans="2:51" s="13" customFormat="1" ht="13.5">
      <c r="B1771" s="231"/>
      <c r="C1771" s="232"/>
      <c r="D1771" s="217" t="s">
        <v>196</v>
      </c>
      <c r="E1771" s="243" t="s">
        <v>35</v>
      </c>
      <c r="F1771" s="244" t="s">
        <v>1864</v>
      </c>
      <c r="G1771" s="232"/>
      <c r="H1771" s="245">
        <v>43.253999999999998</v>
      </c>
      <c r="I1771" s="237"/>
      <c r="J1771" s="232"/>
      <c r="K1771" s="232"/>
      <c r="L1771" s="238"/>
      <c r="M1771" s="239"/>
      <c r="N1771" s="240"/>
      <c r="O1771" s="240"/>
      <c r="P1771" s="240"/>
      <c r="Q1771" s="240"/>
      <c r="R1771" s="240"/>
      <c r="S1771" s="240"/>
      <c r="T1771" s="241"/>
      <c r="AT1771" s="242" t="s">
        <v>196</v>
      </c>
      <c r="AU1771" s="242" t="s">
        <v>89</v>
      </c>
      <c r="AV1771" s="13" t="s">
        <v>89</v>
      </c>
      <c r="AW1771" s="13" t="s">
        <v>42</v>
      </c>
      <c r="AX1771" s="13" t="s">
        <v>79</v>
      </c>
      <c r="AY1771" s="242" t="s">
        <v>185</v>
      </c>
    </row>
    <row r="1772" spans="2:51" s="12" customFormat="1" ht="13.5">
      <c r="B1772" s="220"/>
      <c r="C1772" s="221"/>
      <c r="D1772" s="217" t="s">
        <v>196</v>
      </c>
      <c r="E1772" s="222" t="s">
        <v>35</v>
      </c>
      <c r="F1772" s="223" t="s">
        <v>1716</v>
      </c>
      <c r="G1772" s="221"/>
      <c r="H1772" s="224" t="s">
        <v>35</v>
      </c>
      <c r="I1772" s="225"/>
      <c r="J1772" s="221"/>
      <c r="K1772" s="221"/>
      <c r="L1772" s="226"/>
      <c r="M1772" s="227"/>
      <c r="N1772" s="228"/>
      <c r="O1772" s="228"/>
      <c r="P1772" s="228"/>
      <c r="Q1772" s="228"/>
      <c r="R1772" s="228"/>
      <c r="S1772" s="228"/>
      <c r="T1772" s="229"/>
      <c r="AT1772" s="230" t="s">
        <v>196</v>
      </c>
      <c r="AU1772" s="230" t="s">
        <v>89</v>
      </c>
      <c r="AV1772" s="12" t="s">
        <v>24</v>
      </c>
      <c r="AW1772" s="12" t="s">
        <v>42</v>
      </c>
      <c r="AX1772" s="12" t="s">
        <v>79</v>
      </c>
      <c r="AY1772" s="230" t="s">
        <v>185</v>
      </c>
    </row>
    <row r="1773" spans="2:51" s="13" customFormat="1" ht="13.5">
      <c r="B1773" s="231"/>
      <c r="C1773" s="232"/>
      <c r="D1773" s="217" t="s">
        <v>196</v>
      </c>
      <c r="E1773" s="243" t="s">
        <v>35</v>
      </c>
      <c r="F1773" s="244" t="s">
        <v>1975</v>
      </c>
      <c r="G1773" s="232"/>
      <c r="H1773" s="245">
        <v>32.479999999999997</v>
      </c>
      <c r="I1773" s="237"/>
      <c r="J1773" s="232"/>
      <c r="K1773" s="232"/>
      <c r="L1773" s="238"/>
      <c r="M1773" s="239"/>
      <c r="N1773" s="240"/>
      <c r="O1773" s="240"/>
      <c r="P1773" s="240"/>
      <c r="Q1773" s="240"/>
      <c r="R1773" s="240"/>
      <c r="S1773" s="240"/>
      <c r="T1773" s="241"/>
      <c r="AT1773" s="242" t="s">
        <v>196</v>
      </c>
      <c r="AU1773" s="242" t="s">
        <v>89</v>
      </c>
      <c r="AV1773" s="13" t="s">
        <v>89</v>
      </c>
      <c r="AW1773" s="13" t="s">
        <v>42</v>
      </c>
      <c r="AX1773" s="13" t="s">
        <v>79</v>
      </c>
      <c r="AY1773" s="242" t="s">
        <v>185</v>
      </c>
    </row>
    <row r="1774" spans="2:51" s="12" customFormat="1" ht="13.5">
      <c r="B1774" s="220"/>
      <c r="C1774" s="221"/>
      <c r="D1774" s="217" t="s">
        <v>196</v>
      </c>
      <c r="E1774" s="222" t="s">
        <v>35</v>
      </c>
      <c r="F1774" s="223" t="s">
        <v>1718</v>
      </c>
      <c r="G1774" s="221"/>
      <c r="H1774" s="224" t="s">
        <v>35</v>
      </c>
      <c r="I1774" s="225"/>
      <c r="J1774" s="221"/>
      <c r="K1774" s="221"/>
      <c r="L1774" s="226"/>
      <c r="M1774" s="227"/>
      <c r="N1774" s="228"/>
      <c r="O1774" s="228"/>
      <c r="P1774" s="228"/>
      <c r="Q1774" s="228"/>
      <c r="R1774" s="228"/>
      <c r="S1774" s="228"/>
      <c r="T1774" s="229"/>
      <c r="AT1774" s="230" t="s">
        <v>196</v>
      </c>
      <c r="AU1774" s="230" t="s">
        <v>89</v>
      </c>
      <c r="AV1774" s="12" t="s">
        <v>24</v>
      </c>
      <c r="AW1774" s="12" t="s">
        <v>42</v>
      </c>
      <c r="AX1774" s="12" t="s">
        <v>79</v>
      </c>
      <c r="AY1774" s="230" t="s">
        <v>185</v>
      </c>
    </row>
    <row r="1775" spans="2:51" s="13" customFormat="1" ht="13.5">
      <c r="B1775" s="231"/>
      <c r="C1775" s="232"/>
      <c r="D1775" s="217" t="s">
        <v>196</v>
      </c>
      <c r="E1775" s="243" t="s">
        <v>35</v>
      </c>
      <c r="F1775" s="244" t="s">
        <v>1976</v>
      </c>
      <c r="G1775" s="232"/>
      <c r="H1775" s="245">
        <v>27.44</v>
      </c>
      <c r="I1775" s="237"/>
      <c r="J1775" s="232"/>
      <c r="K1775" s="232"/>
      <c r="L1775" s="238"/>
      <c r="M1775" s="239"/>
      <c r="N1775" s="240"/>
      <c r="O1775" s="240"/>
      <c r="P1775" s="240"/>
      <c r="Q1775" s="240"/>
      <c r="R1775" s="240"/>
      <c r="S1775" s="240"/>
      <c r="T1775" s="241"/>
      <c r="AT1775" s="242" t="s">
        <v>196</v>
      </c>
      <c r="AU1775" s="242" t="s">
        <v>89</v>
      </c>
      <c r="AV1775" s="13" t="s">
        <v>89</v>
      </c>
      <c r="AW1775" s="13" t="s">
        <v>42</v>
      </c>
      <c r="AX1775" s="13" t="s">
        <v>79</v>
      </c>
      <c r="AY1775" s="242" t="s">
        <v>185</v>
      </c>
    </row>
    <row r="1776" spans="2:51" s="12" customFormat="1" ht="13.5">
      <c r="B1776" s="220"/>
      <c r="C1776" s="221"/>
      <c r="D1776" s="217" t="s">
        <v>196</v>
      </c>
      <c r="E1776" s="222" t="s">
        <v>35</v>
      </c>
      <c r="F1776" s="223" t="s">
        <v>1808</v>
      </c>
      <c r="G1776" s="221"/>
      <c r="H1776" s="224" t="s">
        <v>35</v>
      </c>
      <c r="I1776" s="225"/>
      <c r="J1776" s="221"/>
      <c r="K1776" s="221"/>
      <c r="L1776" s="226"/>
      <c r="M1776" s="227"/>
      <c r="N1776" s="228"/>
      <c r="O1776" s="228"/>
      <c r="P1776" s="228"/>
      <c r="Q1776" s="228"/>
      <c r="R1776" s="228"/>
      <c r="S1776" s="228"/>
      <c r="T1776" s="229"/>
      <c r="AT1776" s="230" t="s">
        <v>196</v>
      </c>
      <c r="AU1776" s="230" t="s">
        <v>89</v>
      </c>
      <c r="AV1776" s="12" t="s">
        <v>24</v>
      </c>
      <c r="AW1776" s="12" t="s">
        <v>42</v>
      </c>
      <c r="AX1776" s="12" t="s">
        <v>79</v>
      </c>
      <c r="AY1776" s="230" t="s">
        <v>185</v>
      </c>
    </row>
    <row r="1777" spans="2:51" s="13" customFormat="1" ht="13.5">
      <c r="B1777" s="231"/>
      <c r="C1777" s="232"/>
      <c r="D1777" s="217" t="s">
        <v>196</v>
      </c>
      <c r="E1777" s="243" t="s">
        <v>35</v>
      </c>
      <c r="F1777" s="244" t="s">
        <v>1977</v>
      </c>
      <c r="G1777" s="232"/>
      <c r="H1777" s="245">
        <v>25.2</v>
      </c>
      <c r="I1777" s="237"/>
      <c r="J1777" s="232"/>
      <c r="K1777" s="232"/>
      <c r="L1777" s="238"/>
      <c r="M1777" s="239"/>
      <c r="N1777" s="240"/>
      <c r="O1777" s="240"/>
      <c r="P1777" s="240"/>
      <c r="Q1777" s="240"/>
      <c r="R1777" s="240"/>
      <c r="S1777" s="240"/>
      <c r="T1777" s="241"/>
      <c r="AT1777" s="242" t="s">
        <v>196</v>
      </c>
      <c r="AU1777" s="242" t="s">
        <v>89</v>
      </c>
      <c r="AV1777" s="13" t="s">
        <v>89</v>
      </c>
      <c r="AW1777" s="13" t="s">
        <v>42</v>
      </c>
      <c r="AX1777" s="13" t="s">
        <v>79</v>
      </c>
      <c r="AY1777" s="242" t="s">
        <v>185</v>
      </c>
    </row>
    <row r="1778" spans="2:51" s="12" customFormat="1" ht="13.5">
      <c r="B1778" s="220"/>
      <c r="C1778" s="221"/>
      <c r="D1778" s="217" t="s">
        <v>196</v>
      </c>
      <c r="E1778" s="222" t="s">
        <v>35</v>
      </c>
      <c r="F1778" s="223" t="s">
        <v>1865</v>
      </c>
      <c r="G1778" s="221"/>
      <c r="H1778" s="224" t="s">
        <v>35</v>
      </c>
      <c r="I1778" s="225"/>
      <c r="J1778" s="221"/>
      <c r="K1778" s="221"/>
      <c r="L1778" s="226"/>
      <c r="M1778" s="227"/>
      <c r="N1778" s="228"/>
      <c r="O1778" s="228"/>
      <c r="P1778" s="228"/>
      <c r="Q1778" s="228"/>
      <c r="R1778" s="228"/>
      <c r="S1778" s="228"/>
      <c r="T1778" s="229"/>
      <c r="AT1778" s="230" t="s">
        <v>196</v>
      </c>
      <c r="AU1778" s="230" t="s">
        <v>89</v>
      </c>
      <c r="AV1778" s="12" t="s">
        <v>24</v>
      </c>
      <c r="AW1778" s="12" t="s">
        <v>42</v>
      </c>
      <c r="AX1778" s="12" t="s">
        <v>79</v>
      </c>
      <c r="AY1778" s="230" t="s">
        <v>185</v>
      </c>
    </row>
    <row r="1779" spans="2:51" s="13" customFormat="1" ht="13.5">
      <c r="B1779" s="231"/>
      <c r="C1779" s="232"/>
      <c r="D1779" s="217" t="s">
        <v>196</v>
      </c>
      <c r="E1779" s="243" t="s">
        <v>35</v>
      </c>
      <c r="F1779" s="244" t="s">
        <v>1978</v>
      </c>
      <c r="G1779" s="232"/>
      <c r="H1779" s="245">
        <v>14</v>
      </c>
      <c r="I1779" s="237"/>
      <c r="J1779" s="232"/>
      <c r="K1779" s="232"/>
      <c r="L1779" s="238"/>
      <c r="M1779" s="239"/>
      <c r="N1779" s="240"/>
      <c r="O1779" s="240"/>
      <c r="P1779" s="240"/>
      <c r="Q1779" s="240"/>
      <c r="R1779" s="240"/>
      <c r="S1779" s="240"/>
      <c r="T1779" s="241"/>
      <c r="AT1779" s="242" t="s">
        <v>196</v>
      </c>
      <c r="AU1779" s="242" t="s">
        <v>89</v>
      </c>
      <c r="AV1779" s="13" t="s">
        <v>89</v>
      </c>
      <c r="AW1779" s="13" t="s">
        <v>42</v>
      </c>
      <c r="AX1779" s="13" t="s">
        <v>79</v>
      </c>
      <c r="AY1779" s="242" t="s">
        <v>185</v>
      </c>
    </row>
    <row r="1780" spans="2:51" s="12" customFormat="1" ht="13.5">
      <c r="B1780" s="220"/>
      <c r="C1780" s="221"/>
      <c r="D1780" s="217" t="s">
        <v>196</v>
      </c>
      <c r="E1780" s="222" t="s">
        <v>35</v>
      </c>
      <c r="F1780" s="223" t="s">
        <v>1867</v>
      </c>
      <c r="G1780" s="221"/>
      <c r="H1780" s="224" t="s">
        <v>35</v>
      </c>
      <c r="I1780" s="225"/>
      <c r="J1780" s="221"/>
      <c r="K1780" s="221"/>
      <c r="L1780" s="226"/>
      <c r="M1780" s="227"/>
      <c r="N1780" s="228"/>
      <c r="O1780" s="228"/>
      <c r="P1780" s="228"/>
      <c r="Q1780" s="228"/>
      <c r="R1780" s="228"/>
      <c r="S1780" s="228"/>
      <c r="T1780" s="229"/>
      <c r="AT1780" s="230" t="s">
        <v>196</v>
      </c>
      <c r="AU1780" s="230" t="s">
        <v>89</v>
      </c>
      <c r="AV1780" s="12" t="s">
        <v>24</v>
      </c>
      <c r="AW1780" s="12" t="s">
        <v>42</v>
      </c>
      <c r="AX1780" s="12" t="s">
        <v>79</v>
      </c>
      <c r="AY1780" s="230" t="s">
        <v>185</v>
      </c>
    </row>
    <row r="1781" spans="2:51" s="13" customFormat="1" ht="13.5">
      <c r="B1781" s="231"/>
      <c r="C1781" s="232"/>
      <c r="D1781" s="217" t="s">
        <v>196</v>
      </c>
      <c r="E1781" s="243" t="s">
        <v>35</v>
      </c>
      <c r="F1781" s="244" t="s">
        <v>1979</v>
      </c>
      <c r="G1781" s="232"/>
      <c r="H1781" s="245">
        <v>13.16</v>
      </c>
      <c r="I1781" s="237"/>
      <c r="J1781" s="232"/>
      <c r="K1781" s="232"/>
      <c r="L1781" s="238"/>
      <c r="M1781" s="239"/>
      <c r="N1781" s="240"/>
      <c r="O1781" s="240"/>
      <c r="P1781" s="240"/>
      <c r="Q1781" s="240"/>
      <c r="R1781" s="240"/>
      <c r="S1781" s="240"/>
      <c r="T1781" s="241"/>
      <c r="AT1781" s="242" t="s">
        <v>196</v>
      </c>
      <c r="AU1781" s="242" t="s">
        <v>89</v>
      </c>
      <c r="AV1781" s="13" t="s">
        <v>89</v>
      </c>
      <c r="AW1781" s="13" t="s">
        <v>42</v>
      </c>
      <c r="AX1781" s="13" t="s">
        <v>79</v>
      </c>
      <c r="AY1781" s="242" t="s">
        <v>185</v>
      </c>
    </row>
    <row r="1782" spans="2:51" s="12" customFormat="1" ht="13.5">
      <c r="B1782" s="220"/>
      <c r="C1782" s="221"/>
      <c r="D1782" s="217" t="s">
        <v>196</v>
      </c>
      <c r="E1782" s="222" t="s">
        <v>35</v>
      </c>
      <c r="F1782" s="223" t="s">
        <v>1869</v>
      </c>
      <c r="G1782" s="221"/>
      <c r="H1782" s="224" t="s">
        <v>35</v>
      </c>
      <c r="I1782" s="225"/>
      <c r="J1782" s="221"/>
      <c r="K1782" s="221"/>
      <c r="L1782" s="226"/>
      <c r="M1782" s="227"/>
      <c r="N1782" s="228"/>
      <c r="O1782" s="228"/>
      <c r="P1782" s="228"/>
      <c r="Q1782" s="228"/>
      <c r="R1782" s="228"/>
      <c r="S1782" s="228"/>
      <c r="T1782" s="229"/>
      <c r="AT1782" s="230" t="s">
        <v>196</v>
      </c>
      <c r="AU1782" s="230" t="s">
        <v>89</v>
      </c>
      <c r="AV1782" s="12" t="s">
        <v>24</v>
      </c>
      <c r="AW1782" s="12" t="s">
        <v>42</v>
      </c>
      <c r="AX1782" s="12" t="s">
        <v>79</v>
      </c>
      <c r="AY1782" s="230" t="s">
        <v>185</v>
      </c>
    </row>
    <row r="1783" spans="2:51" s="13" customFormat="1" ht="13.5">
      <c r="B1783" s="231"/>
      <c r="C1783" s="232"/>
      <c r="D1783" s="217" t="s">
        <v>196</v>
      </c>
      <c r="E1783" s="243" t="s">
        <v>35</v>
      </c>
      <c r="F1783" s="244" t="s">
        <v>1980</v>
      </c>
      <c r="G1783" s="232"/>
      <c r="H1783" s="245">
        <v>14.84</v>
      </c>
      <c r="I1783" s="237"/>
      <c r="J1783" s="232"/>
      <c r="K1783" s="232"/>
      <c r="L1783" s="238"/>
      <c r="M1783" s="239"/>
      <c r="N1783" s="240"/>
      <c r="O1783" s="240"/>
      <c r="P1783" s="240"/>
      <c r="Q1783" s="240"/>
      <c r="R1783" s="240"/>
      <c r="S1783" s="240"/>
      <c r="T1783" s="241"/>
      <c r="AT1783" s="242" t="s">
        <v>196</v>
      </c>
      <c r="AU1783" s="242" t="s">
        <v>89</v>
      </c>
      <c r="AV1783" s="13" t="s">
        <v>89</v>
      </c>
      <c r="AW1783" s="13" t="s">
        <v>42</v>
      </c>
      <c r="AX1783" s="13" t="s">
        <v>79</v>
      </c>
      <c r="AY1783" s="242" t="s">
        <v>185</v>
      </c>
    </row>
    <row r="1784" spans="2:51" s="12" customFormat="1" ht="13.5">
      <c r="B1784" s="220"/>
      <c r="C1784" s="221"/>
      <c r="D1784" s="217" t="s">
        <v>196</v>
      </c>
      <c r="E1784" s="222" t="s">
        <v>35</v>
      </c>
      <c r="F1784" s="223" t="s">
        <v>490</v>
      </c>
      <c r="G1784" s="221"/>
      <c r="H1784" s="224" t="s">
        <v>35</v>
      </c>
      <c r="I1784" s="225"/>
      <c r="J1784" s="221"/>
      <c r="K1784" s="221"/>
      <c r="L1784" s="226"/>
      <c r="M1784" s="227"/>
      <c r="N1784" s="228"/>
      <c r="O1784" s="228"/>
      <c r="P1784" s="228"/>
      <c r="Q1784" s="228"/>
      <c r="R1784" s="228"/>
      <c r="S1784" s="228"/>
      <c r="T1784" s="229"/>
      <c r="AT1784" s="230" t="s">
        <v>196</v>
      </c>
      <c r="AU1784" s="230" t="s">
        <v>89</v>
      </c>
      <c r="AV1784" s="12" t="s">
        <v>24</v>
      </c>
      <c r="AW1784" s="12" t="s">
        <v>42</v>
      </c>
      <c r="AX1784" s="12" t="s">
        <v>79</v>
      </c>
      <c r="AY1784" s="230" t="s">
        <v>185</v>
      </c>
    </row>
    <row r="1785" spans="2:51" s="13" customFormat="1" ht="13.5">
      <c r="B1785" s="231"/>
      <c r="C1785" s="232"/>
      <c r="D1785" s="217" t="s">
        <v>196</v>
      </c>
      <c r="E1785" s="243" t="s">
        <v>35</v>
      </c>
      <c r="F1785" s="244" t="s">
        <v>491</v>
      </c>
      <c r="G1785" s="232"/>
      <c r="H1785" s="245">
        <v>-436.59800000000001</v>
      </c>
      <c r="I1785" s="237"/>
      <c r="J1785" s="232"/>
      <c r="K1785" s="232"/>
      <c r="L1785" s="238"/>
      <c r="M1785" s="239"/>
      <c r="N1785" s="240"/>
      <c r="O1785" s="240"/>
      <c r="P1785" s="240"/>
      <c r="Q1785" s="240"/>
      <c r="R1785" s="240"/>
      <c r="S1785" s="240"/>
      <c r="T1785" s="241"/>
      <c r="AT1785" s="242" t="s">
        <v>196</v>
      </c>
      <c r="AU1785" s="242" t="s">
        <v>89</v>
      </c>
      <c r="AV1785" s="13" t="s">
        <v>89</v>
      </c>
      <c r="AW1785" s="13" t="s">
        <v>42</v>
      </c>
      <c r="AX1785" s="13" t="s">
        <v>79</v>
      </c>
      <c r="AY1785" s="242" t="s">
        <v>185</v>
      </c>
    </row>
    <row r="1786" spans="2:51" s="12" customFormat="1" ht="13.5">
      <c r="B1786" s="220"/>
      <c r="C1786" s="221"/>
      <c r="D1786" s="217" t="s">
        <v>196</v>
      </c>
      <c r="E1786" s="222" t="s">
        <v>35</v>
      </c>
      <c r="F1786" s="223" t="s">
        <v>1981</v>
      </c>
      <c r="G1786" s="221"/>
      <c r="H1786" s="224" t="s">
        <v>35</v>
      </c>
      <c r="I1786" s="225"/>
      <c r="J1786" s="221"/>
      <c r="K1786" s="221"/>
      <c r="L1786" s="226"/>
      <c r="M1786" s="227"/>
      <c r="N1786" s="228"/>
      <c r="O1786" s="228"/>
      <c r="P1786" s="228"/>
      <c r="Q1786" s="228"/>
      <c r="R1786" s="228"/>
      <c r="S1786" s="228"/>
      <c r="T1786" s="229"/>
      <c r="AT1786" s="230" t="s">
        <v>196</v>
      </c>
      <c r="AU1786" s="230" t="s">
        <v>89</v>
      </c>
      <c r="AV1786" s="12" t="s">
        <v>24</v>
      </c>
      <c r="AW1786" s="12" t="s">
        <v>42</v>
      </c>
      <c r="AX1786" s="12" t="s">
        <v>79</v>
      </c>
      <c r="AY1786" s="230" t="s">
        <v>185</v>
      </c>
    </row>
    <row r="1787" spans="2:51" s="13" customFormat="1" ht="13.5">
      <c r="B1787" s="231"/>
      <c r="C1787" s="232"/>
      <c r="D1787" s="217" t="s">
        <v>196</v>
      </c>
      <c r="E1787" s="243" t="s">
        <v>35</v>
      </c>
      <c r="F1787" s="244" t="s">
        <v>1982</v>
      </c>
      <c r="G1787" s="232"/>
      <c r="H1787" s="245">
        <v>-50.648000000000003</v>
      </c>
      <c r="I1787" s="237"/>
      <c r="J1787" s="232"/>
      <c r="K1787" s="232"/>
      <c r="L1787" s="238"/>
      <c r="M1787" s="239"/>
      <c r="N1787" s="240"/>
      <c r="O1787" s="240"/>
      <c r="P1787" s="240"/>
      <c r="Q1787" s="240"/>
      <c r="R1787" s="240"/>
      <c r="S1787" s="240"/>
      <c r="T1787" s="241"/>
      <c r="AT1787" s="242" t="s">
        <v>196</v>
      </c>
      <c r="AU1787" s="242" t="s">
        <v>89</v>
      </c>
      <c r="AV1787" s="13" t="s">
        <v>89</v>
      </c>
      <c r="AW1787" s="13" t="s">
        <v>42</v>
      </c>
      <c r="AX1787" s="13" t="s">
        <v>79</v>
      </c>
      <c r="AY1787" s="242" t="s">
        <v>185</v>
      </c>
    </row>
    <row r="1788" spans="2:51" s="15" customFormat="1" ht="13.5">
      <c r="B1788" s="270"/>
      <c r="C1788" s="271"/>
      <c r="D1788" s="217" t="s">
        <v>196</v>
      </c>
      <c r="E1788" s="272" t="s">
        <v>35</v>
      </c>
      <c r="F1788" s="273" t="s">
        <v>295</v>
      </c>
      <c r="G1788" s="271"/>
      <c r="H1788" s="274">
        <v>663.404</v>
      </c>
      <c r="I1788" s="275"/>
      <c r="J1788" s="271"/>
      <c r="K1788" s="271"/>
      <c r="L1788" s="276"/>
      <c r="M1788" s="277"/>
      <c r="N1788" s="278"/>
      <c r="O1788" s="278"/>
      <c r="P1788" s="278"/>
      <c r="Q1788" s="278"/>
      <c r="R1788" s="278"/>
      <c r="S1788" s="278"/>
      <c r="T1788" s="279"/>
      <c r="AT1788" s="280" t="s">
        <v>196</v>
      </c>
      <c r="AU1788" s="280" t="s">
        <v>89</v>
      </c>
      <c r="AV1788" s="15" t="s">
        <v>105</v>
      </c>
      <c r="AW1788" s="15" t="s">
        <v>42</v>
      </c>
      <c r="AX1788" s="15" t="s">
        <v>79</v>
      </c>
      <c r="AY1788" s="280" t="s">
        <v>185</v>
      </c>
    </row>
    <row r="1789" spans="2:51" s="12" customFormat="1" ht="13.5">
      <c r="B1789" s="220"/>
      <c r="C1789" s="221"/>
      <c r="D1789" s="217" t="s">
        <v>196</v>
      </c>
      <c r="E1789" s="222" t="s">
        <v>35</v>
      </c>
      <c r="F1789" s="223" t="s">
        <v>1983</v>
      </c>
      <c r="G1789" s="221"/>
      <c r="H1789" s="224" t="s">
        <v>35</v>
      </c>
      <c r="I1789" s="225"/>
      <c r="J1789" s="221"/>
      <c r="K1789" s="221"/>
      <c r="L1789" s="226"/>
      <c r="M1789" s="227"/>
      <c r="N1789" s="228"/>
      <c r="O1789" s="228"/>
      <c r="P1789" s="228"/>
      <c r="Q1789" s="228"/>
      <c r="R1789" s="228"/>
      <c r="S1789" s="228"/>
      <c r="T1789" s="229"/>
      <c r="AT1789" s="230" t="s">
        <v>196</v>
      </c>
      <c r="AU1789" s="230" t="s">
        <v>89</v>
      </c>
      <c r="AV1789" s="12" t="s">
        <v>24</v>
      </c>
      <c r="AW1789" s="12" t="s">
        <v>42</v>
      </c>
      <c r="AX1789" s="12" t="s">
        <v>79</v>
      </c>
      <c r="AY1789" s="230" t="s">
        <v>185</v>
      </c>
    </row>
    <row r="1790" spans="2:51" s="13" customFormat="1" ht="13.5">
      <c r="B1790" s="231"/>
      <c r="C1790" s="232"/>
      <c r="D1790" s="217" t="s">
        <v>196</v>
      </c>
      <c r="E1790" s="243" t="s">
        <v>35</v>
      </c>
      <c r="F1790" s="244" t="s">
        <v>1410</v>
      </c>
      <c r="G1790" s="232"/>
      <c r="H1790" s="245">
        <v>366</v>
      </c>
      <c r="I1790" s="237"/>
      <c r="J1790" s="232"/>
      <c r="K1790" s="232"/>
      <c r="L1790" s="238"/>
      <c r="M1790" s="239"/>
      <c r="N1790" s="240"/>
      <c r="O1790" s="240"/>
      <c r="P1790" s="240"/>
      <c r="Q1790" s="240"/>
      <c r="R1790" s="240"/>
      <c r="S1790" s="240"/>
      <c r="T1790" s="241"/>
      <c r="AT1790" s="242" t="s">
        <v>196</v>
      </c>
      <c r="AU1790" s="242" t="s">
        <v>89</v>
      </c>
      <c r="AV1790" s="13" t="s">
        <v>89</v>
      </c>
      <c r="AW1790" s="13" t="s">
        <v>42</v>
      </c>
      <c r="AX1790" s="13" t="s">
        <v>79</v>
      </c>
      <c r="AY1790" s="242" t="s">
        <v>185</v>
      </c>
    </row>
    <row r="1791" spans="2:51" s="15" customFormat="1" ht="13.5">
      <c r="B1791" s="270"/>
      <c r="C1791" s="271"/>
      <c r="D1791" s="217" t="s">
        <v>196</v>
      </c>
      <c r="E1791" s="272" t="s">
        <v>35</v>
      </c>
      <c r="F1791" s="273" t="s">
        <v>295</v>
      </c>
      <c r="G1791" s="271"/>
      <c r="H1791" s="274">
        <v>366</v>
      </c>
      <c r="I1791" s="275"/>
      <c r="J1791" s="271"/>
      <c r="K1791" s="271"/>
      <c r="L1791" s="276"/>
      <c r="M1791" s="277"/>
      <c r="N1791" s="278"/>
      <c r="O1791" s="278"/>
      <c r="P1791" s="278"/>
      <c r="Q1791" s="278"/>
      <c r="R1791" s="278"/>
      <c r="S1791" s="278"/>
      <c r="T1791" s="279"/>
      <c r="AT1791" s="280" t="s">
        <v>196</v>
      </c>
      <c r="AU1791" s="280" t="s">
        <v>89</v>
      </c>
      <c r="AV1791" s="15" t="s">
        <v>105</v>
      </c>
      <c r="AW1791" s="15" t="s">
        <v>42</v>
      </c>
      <c r="AX1791" s="15" t="s">
        <v>79</v>
      </c>
      <c r="AY1791" s="280" t="s">
        <v>185</v>
      </c>
    </row>
    <row r="1792" spans="2:51" s="14" customFormat="1" ht="13.5">
      <c r="B1792" s="246"/>
      <c r="C1792" s="247"/>
      <c r="D1792" s="217" t="s">
        <v>196</v>
      </c>
      <c r="E1792" s="267" t="s">
        <v>35</v>
      </c>
      <c r="F1792" s="268" t="s">
        <v>208</v>
      </c>
      <c r="G1792" s="247"/>
      <c r="H1792" s="269">
        <v>1029.404</v>
      </c>
      <c r="I1792" s="251"/>
      <c r="J1792" s="247"/>
      <c r="K1792" s="247"/>
      <c r="L1792" s="252"/>
      <c r="M1792" s="253"/>
      <c r="N1792" s="254"/>
      <c r="O1792" s="254"/>
      <c r="P1792" s="254"/>
      <c r="Q1792" s="254"/>
      <c r="R1792" s="254"/>
      <c r="S1792" s="254"/>
      <c r="T1792" s="255"/>
      <c r="AT1792" s="256" t="s">
        <v>196</v>
      </c>
      <c r="AU1792" s="256" t="s">
        <v>89</v>
      </c>
      <c r="AV1792" s="14" t="s">
        <v>192</v>
      </c>
      <c r="AW1792" s="14" t="s">
        <v>42</v>
      </c>
      <c r="AX1792" s="14" t="s">
        <v>24</v>
      </c>
      <c r="AY1792" s="256" t="s">
        <v>185</v>
      </c>
    </row>
    <row r="1793" spans="2:65" s="11" customFormat="1" ht="29.85" customHeight="1">
      <c r="B1793" s="188"/>
      <c r="C1793" s="189"/>
      <c r="D1793" s="202" t="s">
        <v>78</v>
      </c>
      <c r="E1793" s="203" t="s">
        <v>1984</v>
      </c>
      <c r="F1793" s="203" t="s">
        <v>1985</v>
      </c>
      <c r="G1793" s="189"/>
      <c r="H1793" s="189"/>
      <c r="I1793" s="192"/>
      <c r="J1793" s="204">
        <f>BK1793</f>
        <v>0</v>
      </c>
      <c r="K1793" s="189"/>
      <c r="L1793" s="194"/>
      <c r="M1793" s="195"/>
      <c r="N1793" s="196"/>
      <c r="O1793" s="196"/>
      <c r="P1793" s="197">
        <f>SUM(P1794:P1804)</f>
        <v>0</v>
      </c>
      <c r="Q1793" s="196"/>
      <c r="R1793" s="197">
        <f>SUM(R1794:R1804)</f>
        <v>0.73358999999999996</v>
      </c>
      <c r="S1793" s="196"/>
      <c r="T1793" s="198">
        <f>SUM(T1794:T1804)</f>
        <v>0</v>
      </c>
      <c r="AR1793" s="199" t="s">
        <v>89</v>
      </c>
      <c r="AT1793" s="200" t="s">
        <v>78</v>
      </c>
      <c r="AU1793" s="200" t="s">
        <v>24</v>
      </c>
      <c r="AY1793" s="199" t="s">
        <v>185</v>
      </c>
      <c r="BK1793" s="201">
        <f>SUM(BK1794:BK1804)</f>
        <v>0</v>
      </c>
    </row>
    <row r="1794" spans="2:65" s="1" customFormat="1" ht="31.5" customHeight="1">
      <c r="B1794" s="44"/>
      <c r="C1794" s="205" t="s">
        <v>1986</v>
      </c>
      <c r="D1794" s="205" t="s">
        <v>187</v>
      </c>
      <c r="E1794" s="206" t="s">
        <v>1987</v>
      </c>
      <c r="F1794" s="207" t="s">
        <v>1988</v>
      </c>
      <c r="G1794" s="208" t="s">
        <v>239</v>
      </c>
      <c r="H1794" s="209">
        <v>112.86</v>
      </c>
      <c r="I1794" s="210"/>
      <c r="J1794" s="211">
        <f>ROUND(I1794*H1794,2)</f>
        <v>0</v>
      </c>
      <c r="K1794" s="207" t="s">
        <v>35</v>
      </c>
      <c r="L1794" s="64"/>
      <c r="M1794" s="212" t="s">
        <v>35</v>
      </c>
      <c r="N1794" s="213" t="s">
        <v>50</v>
      </c>
      <c r="O1794" s="45"/>
      <c r="P1794" s="214">
        <f>O1794*H1794</f>
        <v>0</v>
      </c>
      <c r="Q1794" s="214">
        <v>0</v>
      </c>
      <c r="R1794" s="214">
        <f>Q1794*H1794</f>
        <v>0</v>
      </c>
      <c r="S1794" s="214">
        <v>0</v>
      </c>
      <c r="T1794" s="215">
        <f>S1794*H1794</f>
        <v>0</v>
      </c>
      <c r="AR1794" s="26" t="s">
        <v>307</v>
      </c>
      <c r="AT1794" s="26" t="s">
        <v>187</v>
      </c>
      <c r="AU1794" s="26" t="s">
        <v>89</v>
      </c>
      <c r="AY1794" s="26" t="s">
        <v>185</v>
      </c>
      <c r="BE1794" s="216">
        <f>IF(N1794="základní",J1794,0)</f>
        <v>0</v>
      </c>
      <c r="BF1794" s="216">
        <f>IF(N1794="snížená",J1794,0)</f>
        <v>0</v>
      </c>
      <c r="BG1794" s="216">
        <f>IF(N1794="zákl. přenesená",J1794,0)</f>
        <v>0</v>
      </c>
      <c r="BH1794" s="216">
        <f>IF(N1794="sníž. přenesená",J1794,0)</f>
        <v>0</v>
      </c>
      <c r="BI1794" s="216">
        <f>IF(N1794="nulová",J1794,0)</f>
        <v>0</v>
      </c>
      <c r="BJ1794" s="26" t="s">
        <v>24</v>
      </c>
      <c r="BK1794" s="216">
        <f>ROUND(I1794*H1794,2)</f>
        <v>0</v>
      </c>
      <c r="BL1794" s="26" t="s">
        <v>307</v>
      </c>
      <c r="BM1794" s="26" t="s">
        <v>1989</v>
      </c>
    </row>
    <row r="1795" spans="2:65" s="13" customFormat="1" ht="13.5">
      <c r="B1795" s="231"/>
      <c r="C1795" s="232"/>
      <c r="D1795" s="217" t="s">
        <v>196</v>
      </c>
      <c r="E1795" s="243" t="s">
        <v>35</v>
      </c>
      <c r="F1795" s="244" t="s">
        <v>1034</v>
      </c>
      <c r="G1795" s="232"/>
      <c r="H1795" s="245">
        <v>13.5</v>
      </c>
      <c r="I1795" s="237"/>
      <c r="J1795" s="232"/>
      <c r="K1795" s="232"/>
      <c r="L1795" s="238"/>
      <c r="M1795" s="239"/>
      <c r="N1795" s="240"/>
      <c r="O1795" s="240"/>
      <c r="P1795" s="240"/>
      <c r="Q1795" s="240"/>
      <c r="R1795" s="240"/>
      <c r="S1795" s="240"/>
      <c r="T1795" s="241"/>
      <c r="AT1795" s="242" t="s">
        <v>196</v>
      </c>
      <c r="AU1795" s="242" t="s">
        <v>89</v>
      </c>
      <c r="AV1795" s="13" t="s">
        <v>89</v>
      </c>
      <c r="AW1795" s="13" t="s">
        <v>42</v>
      </c>
      <c r="AX1795" s="13" t="s">
        <v>79</v>
      </c>
      <c r="AY1795" s="242" t="s">
        <v>185</v>
      </c>
    </row>
    <row r="1796" spans="2:65" s="13" customFormat="1" ht="13.5">
      <c r="B1796" s="231"/>
      <c r="C1796" s="232"/>
      <c r="D1796" s="217" t="s">
        <v>196</v>
      </c>
      <c r="E1796" s="243" t="s">
        <v>35</v>
      </c>
      <c r="F1796" s="244" t="s">
        <v>1497</v>
      </c>
      <c r="G1796" s="232"/>
      <c r="H1796" s="245">
        <v>30.24</v>
      </c>
      <c r="I1796" s="237"/>
      <c r="J1796" s="232"/>
      <c r="K1796" s="232"/>
      <c r="L1796" s="238"/>
      <c r="M1796" s="239"/>
      <c r="N1796" s="240"/>
      <c r="O1796" s="240"/>
      <c r="P1796" s="240"/>
      <c r="Q1796" s="240"/>
      <c r="R1796" s="240"/>
      <c r="S1796" s="240"/>
      <c r="T1796" s="241"/>
      <c r="AT1796" s="242" t="s">
        <v>196</v>
      </c>
      <c r="AU1796" s="242" t="s">
        <v>89</v>
      </c>
      <c r="AV1796" s="13" t="s">
        <v>89</v>
      </c>
      <c r="AW1796" s="13" t="s">
        <v>42</v>
      </c>
      <c r="AX1796" s="13" t="s">
        <v>79</v>
      </c>
      <c r="AY1796" s="242" t="s">
        <v>185</v>
      </c>
    </row>
    <row r="1797" spans="2:65" s="13" customFormat="1" ht="13.5">
      <c r="B1797" s="231"/>
      <c r="C1797" s="232"/>
      <c r="D1797" s="217" t="s">
        <v>196</v>
      </c>
      <c r="E1797" s="243" t="s">
        <v>35</v>
      </c>
      <c r="F1797" s="244" t="s">
        <v>1498</v>
      </c>
      <c r="G1797" s="232"/>
      <c r="H1797" s="245">
        <v>28.8</v>
      </c>
      <c r="I1797" s="237"/>
      <c r="J1797" s="232"/>
      <c r="K1797" s="232"/>
      <c r="L1797" s="238"/>
      <c r="M1797" s="239"/>
      <c r="N1797" s="240"/>
      <c r="O1797" s="240"/>
      <c r="P1797" s="240"/>
      <c r="Q1797" s="240"/>
      <c r="R1797" s="240"/>
      <c r="S1797" s="240"/>
      <c r="T1797" s="241"/>
      <c r="AT1797" s="242" t="s">
        <v>196</v>
      </c>
      <c r="AU1797" s="242" t="s">
        <v>89</v>
      </c>
      <c r="AV1797" s="13" t="s">
        <v>89</v>
      </c>
      <c r="AW1797" s="13" t="s">
        <v>42</v>
      </c>
      <c r="AX1797" s="13" t="s">
        <v>79</v>
      </c>
      <c r="AY1797" s="242" t="s">
        <v>185</v>
      </c>
    </row>
    <row r="1798" spans="2:65" s="13" customFormat="1" ht="13.5">
      <c r="B1798" s="231"/>
      <c r="C1798" s="232"/>
      <c r="D1798" s="217" t="s">
        <v>196</v>
      </c>
      <c r="E1798" s="243" t="s">
        <v>35</v>
      </c>
      <c r="F1798" s="244" t="s">
        <v>1499</v>
      </c>
      <c r="G1798" s="232"/>
      <c r="H1798" s="245">
        <v>40.32</v>
      </c>
      <c r="I1798" s="237"/>
      <c r="J1798" s="232"/>
      <c r="K1798" s="232"/>
      <c r="L1798" s="238"/>
      <c r="M1798" s="239"/>
      <c r="N1798" s="240"/>
      <c r="O1798" s="240"/>
      <c r="P1798" s="240"/>
      <c r="Q1798" s="240"/>
      <c r="R1798" s="240"/>
      <c r="S1798" s="240"/>
      <c r="T1798" s="241"/>
      <c r="AT1798" s="242" t="s">
        <v>196</v>
      </c>
      <c r="AU1798" s="242" t="s">
        <v>89</v>
      </c>
      <c r="AV1798" s="13" t="s">
        <v>89</v>
      </c>
      <c r="AW1798" s="13" t="s">
        <v>42</v>
      </c>
      <c r="AX1798" s="13" t="s">
        <v>79</v>
      </c>
      <c r="AY1798" s="242" t="s">
        <v>185</v>
      </c>
    </row>
    <row r="1799" spans="2:65" s="14" customFormat="1" ht="13.5">
      <c r="B1799" s="246"/>
      <c r="C1799" s="247"/>
      <c r="D1799" s="233" t="s">
        <v>196</v>
      </c>
      <c r="E1799" s="248" t="s">
        <v>35</v>
      </c>
      <c r="F1799" s="249" t="s">
        <v>208</v>
      </c>
      <c r="G1799" s="247"/>
      <c r="H1799" s="250">
        <v>112.86</v>
      </c>
      <c r="I1799" s="251"/>
      <c r="J1799" s="247"/>
      <c r="K1799" s="247"/>
      <c r="L1799" s="252"/>
      <c r="M1799" s="253"/>
      <c r="N1799" s="254"/>
      <c r="O1799" s="254"/>
      <c r="P1799" s="254"/>
      <c r="Q1799" s="254"/>
      <c r="R1799" s="254"/>
      <c r="S1799" s="254"/>
      <c r="T1799" s="255"/>
      <c r="AT1799" s="256" t="s">
        <v>196</v>
      </c>
      <c r="AU1799" s="256" t="s">
        <v>89</v>
      </c>
      <c r="AV1799" s="14" t="s">
        <v>192</v>
      </c>
      <c r="AW1799" s="14" t="s">
        <v>42</v>
      </c>
      <c r="AX1799" s="14" t="s">
        <v>24</v>
      </c>
      <c r="AY1799" s="256" t="s">
        <v>185</v>
      </c>
    </row>
    <row r="1800" spans="2:65" s="1" customFormat="1" ht="22.5" customHeight="1">
      <c r="B1800" s="44"/>
      <c r="C1800" s="257" t="s">
        <v>1990</v>
      </c>
      <c r="D1800" s="257" t="s">
        <v>246</v>
      </c>
      <c r="E1800" s="258" t="s">
        <v>1991</v>
      </c>
      <c r="F1800" s="259" t="s">
        <v>1992</v>
      </c>
      <c r="G1800" s="260" t="s">
        <v>239</v>
      </c>
      <c r="H1800" s="261">
        <v>112.86</v>
      </c>
      <c r="I1800" s="262"/>
      <c r="J1800" s="263">
        <f>ROUND(I1800*H1800,2)</f>
        <v>0</v>
      </c>
      <c r="K1800" s="259" t="s">
        <v>35</v>
      </c>
      <c r="L1800" s="264"/>
      <c r="M1800" s="265" t="s">
        <v>35</v>
      </c>
      <c r="N1800" s="266" t="s">
        <v>50</v>
      </c>
      <c r="O1800" s="45"/>
      <c r="P1800" s="214">
        <f>O1800*H1800</f>
        <v>0</v>
      </c>
      <c r="Q1800" s="214">
        <v>6.4999999999999997E-3</v>
      </c>
      <c r="R1800" s="214">
        <f>Q1800*H1800</f>
        <v>0.73358999999999996</v>
      </c>
      <c r="S1800" s="214">
        <v>0</v>
      </c>
      <c r="T1800" s="215">
        <f>S1800*H1800</f>
        <v>0</v>
      </c>
      <c r="AR1800" s="26" t="s">
        <v>449</v>
      </c>
      <c r="AT1800" s="26" t="s">
        <v>246</v>
      </c>
      <c r="AU1800" s="26" t="s">
        <v>89</v>
      </c>
      <c r="AY1800" s="26" t="s">
        <v>185</v>
      </c>
      <c r="BE1800" s="216">
        <f>IF(N1800="základní",J1800,0)</f>
        <v>0</v>
      </c>
      <c r="BF1800" s="216">
        <f>IF(N1800="snížená",J1800,0)</f>
        <v>0</v>
      </c>
      <c r="BG1800" s="216">
        <f>IF(N1800="zákl. přenesená",J1800,0)</f>
        <v>0</v>
      </c>
      <c r="BH1800" s="216">
        <f>IF(N1800="sníž. přenesená",J1800,0)</f>
        <v>0</v>
      </c>
      <c r="BI1800" s="216">
        <f>IF(N1800="nulová",J1800,0)</f>
        <v>0</v>
      </c>
      <c r="BJ1800" s="26" t="s">
        <v>24</v>
      </c>
      <c r="BK1800" s="216">
        <f>ROUND(I1800*H1800,2)</f>
        <v>0</v>
      </c>
      <c r="BL1800" s="26" t="s">
        <v>307</v>
      </c>
      <c r="BM1800" s="26" t="s">
        <v>1993</v>
      </c>
    </row>
    <row r="1801" spans="2:65" s="1" customFormat="1" ht="31.5" customHeight="1">
      <c r="B1801" s="44"/>
      <c r="C1801" s="205" t="s">
        <v>1994</v>
      </c>
      <c r="D1801" s="205" t="s">
        <v>187</v>
      </c>
      <c r="E1801" s="206" t="s">
        <v>1995</v>
      </c>
      <c r="F1801" s="207" t="s">
        <v>1996</v>
      </c>
      <c r="G1801" s="208" t="s">
        <v>231</v>
      </c>
      <c r="H1801" s="209">
        <v>0.73399999999999999</v>
      </c>
      <c r="I1801" s="210"/>
      <c r="J1801" s="211">
        <f>ROUND(I1801*H1801,2)</f>
        <v>0</v>
      </c>
      <c r="K1801" s="207" t="s">
        <v>191</v>
      </c>
      <c r="L1801" s="64"/>
      <c r="M1801" s="212" t="s">
        <v>35</v>
      </c>
      <c r="N1801" s="213" t="s">
        <v>50</v>
      </c>
      <c r="O1801" s="45"/>
      <c r="P1801" s="214">
        <f>O1801*H1801</f>
        <v>0</v>
      </c>
      <c r="Q1801" s="214">
        <v>0</v>
      </c>
      <c r="R1801" s="214">
        <f>Q1801*H1801</f>
        <v>0</v>
      </c>
      <c r="S1801" s="214">
        <v>0</v>
      </c>
      <c r="T1801" s="215">
        <f>S1801*H1801</f>
        <v>0</v>
      </c>
      <c r="AR1801" s="26" t="s">
        <v>307</v>
      </c>
      <c r="AT1801" s="26" t="s">
        <v>187</v>
      </c>
      <c r="AU1801" s="26" t="s">
        <v>89</v>
      </c>
      <c r="AY1801" s="26" t="s">
        <v>185</v>
      </c>
      <c r="BE1801" s="216">
        <f>IF(N1801="základní",J1801,0)</f>
        <v>0</v>
      </c>
      <c r="BF1801" s="216">
        <f>IF(N1801="snížená",J1801,0)</f>
        <v>0</v>
      </c>
      <c r="BG1801" s="216">
        <f>IF(N1801="zákl. přenesená",J1801,0)</f>
        <v>0</v>
      </c>
      <c r="BH1801" s="216">
        <f>IF(N1801="sníž. přenesená",J1801,0)</f>
        <v>0</v>
      </c>
      <c r="BI1801" s="216">
        <f>IF(N1801="nulová",J1801,0)</f>
        <v>0</v>
      </c>
      <c r="BJ1801" s="26" t="s">
        <v>24</v>
      </c>
      <c r="BK1801" s="216">
        <f>ROUND(I1801*H1801,2)</f>
        <v>0</v>
      </c>
      <c r="BL1801" s="26" t="s">
        <v>307</v>
      </c>
      <c r="BM1801" s="26" t="s">
        <v>1997</v>
      </c>
    </row>
    <row r="1802" spans="2:65" s="1" customFormat="1" ht="121.5">
      <c r="B1802" s="44"/>
      <c r="C1802" s="66"/>
      <c r="D1802" s="233" t="s">
        <v>194</v>
      </c>
      <c r="E1802" s="66"/>
      <c r="F1802" s="281" t="s">
        <v>1608</v>
      </c>
      <c r="G1802" s="66"/>
      <c r="H1802" s="66"/>
      <c r="I1802" s="175"/>
      <c r="J1802" s="66"/>
      <c r="K1802" s="66"/>
      <c r="L1802" s="64"/>
      <c r="M1802" s="219"/>
      <c r="N1802" s="45"/>
      <c r="O1802" s="45"/>
      <c r="P1802" s="45"/>
      <c r="Q1802" s="45"/>
      <c r="R1802" s="45"/>
      <c r="S1802" s="45"/>
      <c r="T1802" s="81"/>
      <c r="AT1802" s="26" t="s">
        <v>194</v>
      </c>
      <c r="AU1802" s="26" t="s">
        <v>89</v>
      </c>
    </row>
    <row r="1803" spans="2:65" s="1" customFormat="1" ht="44.25" customHeight="1">
      <c r="B1803" s="44"/>
      <c r="C1803" s="205" t="s">
        <v>1998</v>
      </c>
      <c r="D1803" s="205" t="s">
        <v>187</v>
      </c>
      <c r="E1803" s="206" t="s">
        <v>1999</v>
      </c>
      <c r="F1803" s="207" t="s">
        <v>2000</v>
      </c>
      <c r="G1803" s="208" t="s">
        <v>231</v>
      </c>
      <c r="H1803" s="209">
        <v>0.73399999999999999</v>
      </c>
      <c r="I1803" s="210"/>
      <c r="J1803" s="211">
        <f>ROUND(I1803*H1803,2)</f>
        <v>0</v>
      </c>
      <c r="K1803" s="207" t="s">
        <v>191</v>
      </c>
      <c r="L1803" s="64"/>
      <c r="M1803" s="212" t="s">
        <v>35</v>
      </c>
      <c r="N1803" s="213" t="s">
        <v>50</v>
      </c>
      <c r="O1803" s="45"/>
      <c r="P1803" s="214">
        <f>O1803*H1803</f>
        <v>0</v>
      </c>
      <c r="Q1803" s="214">
        <v>0</v>
      </c>
      <c r="R1803" s="214">
        <f>Q1803*H1803</f>
        <v>0</v>
      </c>
      <c r="S1803" s="214">
        <v>0</v>
      </c>
      <c r="T1803" s="215">
        <f>S1803*H1803</f>
        <v>0</v>
      </c>
      <c r="AR1803" s="26" t="s">
        <v>307</v>
      </c>
      <c r="AT1803" s="26" t="s">
        <v>187</v>
      </c>
      <c r="AU1803" s="26" t="s">
        <v>89</v>
      </c>
      <c r="AY1803" s="26" t="s">
        <v>185</v>
      </c>
      <c r="BE1803" s="216">
        <f>IF(N1803="základní",J1803,0)</f>
        <v>0</v>
      </c>
      <c r="BF1803" s="216">
        <f>IF(N1803="snížená",J1803,0)</f>
        <v>0</v>
      </c>
      <c r="BG1803" s="216">
        <f>IF(N1803="zákl. přenesená",J1803,0)</f>
        <v>0</v>
      </c>
      <c r="BH1803" s="216">
        <f>IF(N1803="sníž. přenesená",J1803,0)</f>
        <v>0</v>
      </c>
      <c r="BI1803" s="216">
        <f>IF(N1803="nulová",J1803,0)</f>
        <v>0</v>
      </c>
      <c r="BJ1803" s="26" t="s">
        <v>24</v>
      </c>
      <c r="BK1803" s="216">
        <f>ROUND(I1803*H1803,2)</f>
        <v>0</v>
      </c>
      <c r="BL1803" s="26" t="s">
        <v>307</v>
      </c>
      <c r="BM1803" s="26" t="s">
        <v>2001</v>
      </c>
    </row>
    <row r="1804" spans="2:65" s="1" customFormat="1" ht="121.5">
      <c r="B1804" s="44"/>
      <c r="C1804" s="66"/>
      <c r="D1804" s="217" t="s">
        <v>194</v>
      </c>
      <c r="E1804" s="66"/>
      <c r="F1804" s="218" t="s">
        <v>1608</v>
      </c>
      <c r="G1804" s="66"/>
      <c r="H1804" s="66"/>
      <c r="I1804" s="175"/>
      <c r="J1804" s="66"/>
      <c r="K1804" s="66"/>
      <c r="L1804" s="64"/>
      <c r="M1804" s="282"/>
      <c r="N1804" s="283"/>
      <c r="O1804" s="283"/>
      <c r="P1804" s="283"/>
      <c r="Q1804" s="283"/>
      <c r="R1804" s="283"/>
      <c r="S1804" s="283"/>
      <c r="T1804" s="284"/>
      <c r="AT1804" s="26" t="s">
        <v>194</v>
      </c>
      <c r="AU1804" s="26" t="s">
        <v>89</v>
      </c>
    </row>
    <row r="1805" spans="2:65" s="1" customFormat="1" ht="6.95" customHeight="1">
      <c r="B1805" s="59"/>
      <c r="C1805" s="60"/>
      <c r="D1805" s="60"/>
      <c r="E1805" s="60"/>
      <c r="F1805" s="60"/>
      <c r="G1805" s="60"/>
      <c r="H1805" s="60"/>
      <c r="I1805" s="151"/>
      <c r="J1805" s="60"/>
      <c r="K1805" s="60"/>
      <c r="L1805" s="64"/>
    </row>
  </sheetData>
  <sheetProtection password="CC35" sheet="1" objects="1" scenarios="1" formatCells="0" formatColumns="0" formatRows="0" sort="0" autoFilter="0"/>
  <autoFilter ref="C101:K1804"/>
  <mergeCells count="9">
    <mergeCell ref="E92:H92"/>
    <mergeCell ref="E94:H9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10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BR12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93</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135</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2003</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136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ROUND(J88,2)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ROUND(SUM(BE88:BE122), 2)</f>
        <v>0</v>
      </c>
      <c r="G32" s="45"/>
      <c r="H32" s="45"/>
      <c r="I32" s="143">
        <v>0.21</v>
      </c>
      <c r="J32" s="142">
        <f>ROUND(ROUND((SUM(BE88:BE122)), 2)*I32, 2)</f>
        <v>0</v>
      </c>
      <c r="K32" s="48"/>
    </row>
    <row r="33" spans="2:11" s="1" customFormat="1" ht="14.45" customHeight="1">
      <c r="B33" s="44"/>
      <c r="C33" s="45"/>
      <c r="D33" s="45"/>
      <c r="E33" s="52" t="s">
        <v>51</v>
      </c>
      <c r="F33" s="142">
        <f>ROUND(SUM(BF88:BF122), 2)</f>
        <v>0</v>
      </c>
      <c r="G33" s="45"/>
      <c r="H33" s="45"/>
      <c r="I33" s="143">
        <v>0.15</v>
      </c>
      <c r="J33" s="142">
        <f>ROUND(ROUND((SUM(BF88:BF122)), 2)*I33, 2)</f>
        <v>0</v>
      </c>
      <c r="K33" s="48"/>
    </row>
    <row r="34" spans="2:11" s="1" customFormat="1" ht="14.45" hidden="1" customHeight="1">
      <c r="B34" s="44"/>
      <c r="C34" s="45"/>
      <c r="D34" s="45"/>
      <c r="E34" s="52" t="s">
        <v>52</v>
      </c>
      <c r="F34" s="142">
        <f>ROUND(SUM(BG88:BG122), 2)</f>
        <v>0</v>
      </c>
      <c r="G34" s="45"/>
      <c r="H34" s="45"/>
      <c r="I34" s="143">
        <v>0.21</v>
      </c>
      <c r="J34" s="142">
        <v>0</v>
      </c>
      <c r="K34" s="48"/>
    </row>
    <row r="35" spans="2:11" s="1" customFormat="1" ht="14.45" hidden="1" customHeight="1">
      <c r="B35" s="44"/>
      <c r="C35" s="45"/>
      <c r="D35" s="45"/>
      <c r="E35" s="52" t="s">
        <v>53</v>
      </c>
      <c r="F35" s="142">
        <f>ROUND(SUM(BH88:BH122), 2)</f>
        <v>0</v>
      </c>
      <c r="G35" s="45"/>
      <c r="H35" s="45"/>
      <c r="I35" s="143">
        <v>0.15</v>
      </c>
      <c r="J35" s="142">
        <v>0</v>
      </c>
      <c r="K35" s="48"/>
    </row>
    <row r="36" spans="2:11" s="1" customFormat="1" ht="14.45" hidden="1" customHeight="1">
      <c r="B36" s="44"/>
      <c r="C36" s="45"/>
      <c r="D36" s="45"/>
      <c r="E36" s="52" t="s">
        <v>54</v>
      </c>
      <c r="F36" s="142">
        <f>ROUND(SUM(BI88:BI122),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135</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1.2 - Venkovní kanalizace</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J88</f>
        <v>0</v>
      </c>
      <c r="K60" s="48"/>
      <c r="AU60" s="26" t="s">
        <v>142</v>
      </c>
    </row>
    <row r="61" spans="2:47" s="8" customFormat="1" ht="24.95" customHeight="1">
      <c r="B61" s="161"/>
      <c r="C61" s="162"/>
      <c r="D61" s="163" t="s">
        <v>2004</v>
      </c>
      <c r="E61" s="164"/>
      <c r="F61" s="164"/>
      <c r="G61" s="164"/>
      <c r="H61" s="164"/>
      <c r="I61" s="165"/>
      <c r="J61" s="166">
        <f>J89</f>
        <v>0</v>
      </c>
      <c r="K61" s="167"/>
    </row>
    <row r="62" spans="2:47" s="8" customFormat="1" ht="24.95" customHeight="1">
      <c r="B62" s="161"/>
      <c r="C62" s="162"/>
      <c r="D62" s="163" t="s">
        <v>2005</v>
      </c>
      <c r="E62" s="164"/>
      <c r="F62" s="164"/>
      <c r="G62" s="164"/>
      <c r="H62" s="164"/>
      <c r="I62" s="165"/>
      <c r="J62" s="166">
        <f>J105</f>
        <v>0</v>
      </c>
      <c r="K62" s="167"/>
    </row>
    <row r="63" spans="2:47" s="8" customFormat="1" ht="24.95" customHeight="1">
      <c r="B63" s="161"/>
      <c r="C63" s="162"/>
      <c r="D63" s="163" t="s">
        <v>2006</v>
      </c>
      <c r="E63" s="164"/>
      <c r="F63" s="164"/>
      <c r="G63" s="164"/>
      <c r="H63" s="164"/>
      <c r="I63" s="165"/>
      <c r="J63" s="166">
        <f>J107</f>
        <v>0</v>
      </c>
      <c r="K63" s="167"/>
    </row>
    <row r="64" spans="2:47" s="8" customFormat="1" ht="24.95" customHeight="1">
      <c r="B64" s="161"/>
      <c r="C64" s="162"/>
      <c r="D64" s="163" t="s">
        <v>2007</v>
      </c>
      <c r="E64" s="164"/>
      <c r="F64" s="164"/>
      <c r="G64" s="164"/>
      <c r="H64" s="164"/>
      <c r="I64" s="165"/>
      <c r="J64" s="166">
        <f>J111</f>
        <v>0</v>
      </c>
      <c r="K64" s="167"/>
    </row>
    <row r="65" spans="2:12" s="8" customFormat="1" ht="24.95" customHeight="1">
      <c r="B65" s="161"/>
      <c r="C65" s="162"/>
      <c r="D65" s="163" t="s">
        <v>2008</v>
      </c>
      <c r="E65" s="164"/>
      <c r="F65" s="164"/>
      <c r="G65" s="164"/>
      <c r="H65" s="164"/>
      <c r="I65" s="165"/>
      <c r="J65" s="166">
        <f>J120</f>
        <v>0</v>
      </c>
      <c r="K65" s="167"/>
    </row>
    <row r="66" spans="2:12" s="9" customFormat="1" ht="19.899999999999999" customHeight="1">
      <c r="B66" s="168"/>
      <c r="C66" s="169"/>
      <c r="D66" s="170" t="s">
        <v>2009</v>
      </c>
      <c r="E66" s="171"/>
      <c r="F66" s="171"/>
      <c r="G66" s="171"/>
      <c r="H66" s="171"/>
      <c r="I66" s="172"/>
      <c r="J66" s="173">
        <f>J121</f>
        <v>0</v>
      </c>
      <c r="K66" s="174"/>
    </row>
    <row r="67" spans="2:12" s="1" customFormat="1" ht="21.75" customHeight="1">
      <c r="B67" s="44"/>
      <c r="C67" s="45"/>
      <c r="D67" s="45"/>
      <c r="E67" s="45"/>
      <c r="F67" s="45"/>
      <c r="G67" s="45"/>
      <c r="H67" s="45"/>
      <c r="I67" s="130"/>
      <c r="J67" s="45"/>
      <c r="K67" s="48"/>
    </row>
    <row r="68" spans="2:12" s="1" customFormat="1" ht="6.95" customHeight="1">
      <c r="B68" s="59"/>
      <c r="C68" s="60"/>
      <c r="D68" s="60"/>
      <c r="E68" s="60"/>
      <c r="F68" s="60"/>
      <c r="G68" s="60"/>
      <c r="H68" s="60"/>
      <c r="I68" s="151"/>
      <c r="J68" s="60"/>
      <c r="K68" s="61"/>
    </row>
    <row r="72" spans="2:12" s="1" customFormat="1" ht="6.95" customHeight="1">
      <c r="B72" s="62"/>
      <c r="C72" s="63"/>
      <c r="D72" s="63"/>
      <c r="E72" s="63"/>
      <c r="F72" s="63"/>
      <c r="G72" s="63"/>
      <c r="H72" s="63"/>
      <c r="I72" s="154"/>
      <c r="J72" s="63"/>
      <c r="K72" s="63"/>
      <c r="L72" s="64"/>
    </row>
    <row r="73" spans="2:12" s="1" customFormat="1" ht="36.950000000000003" customHeight="1">
      <c r="B73" s="44"/>
      <c r="C73" s="65" t="s">
        <v>169</v>
      </c>
      <c r="D73" s="66"/>
      <c r="E73" s="66"/>
      <c r="F73" s="66"/>
      <c r="G73" s="66"/>
      <c r="H73" s="66"/>
      <c r="I73" s="175"/>
      <c r="J73" s="66"/>
      <c r="K73" s="66"/>
      <c r="L73" s="64"/>
    </row>
    <row r="74" spans="2:12" s="1" customFormat="1" ht="6.95" customHeight="1">
      <c r="B74" s="44"/>
      <c r="C74" s="66"/>
      <c r="D74" s="66"/>
      <c r="E74" s="66"/>
      <c r="F74" s="66"/>
      <c r="G74" s="66"/>
      <c r="H74" s="66"/>
      <c r="I74" s="175"/>
      <c r="J74" s="66"/>
      <c r="K74" s="66"/>
      <c r="L74" s="64"/>
    </row>
    <row r="75" spans="2:12" s="1" customFormat="1" ht="14.45" customHeight="1">
      <c r="B75" s="44"/>
      <c r="C75" s="68" t="s">
        <v>18</v>
      </c>
      <c r="D75" s="66"/>
      <c r="E75" s="66"/>
      <c r="F75" s="66"/>
      <c r="G75" s="66"/>
      <c r="H75" s="66"/>
      <c r="I75" s="175"/>
      <c r="J75" s="66"/>
      <c r="K75" s="66"/>
      <c r="L75" s="64"/>
    </row>
    <row r="76" spans="2:12" s="1" customFormat="1" ht="22.5" customHeight="1">
      <c r="B76" s="44"/>
      <c r="C76" s="66"/>
      <c r="D76" s="66"/>
      <c r="E76" s="437" t="str">
        <f>E7</f>
        <v>Stavební úpravy spojené se změnou užívání zadní přistavěné části objektu - Chabařovice- DVZ</v>
      </c>
      <c r="F76" s="438"/>
      <c r="G76" s="438"/>
      <c r="H76" s="438"/>
      <c r="I76" s="175"/>
      <c r="J76" s="66"/>
      <c r="K76" s="66"/>
      <c r="L76" s="64"/>
    </row>
    <row r="77" spans="2:12">
      <c r="B77" s="30"/>
      <c r="C77" s="68" t="s">
        <v>134</v>
      </c>
      <c r="D77" s="285"/>
      <c r="E77" s="285"/>
      <c r="F77" s="285"/>
      <c r="G77" s="285"/>
      <c r="H77" s="285"/>
      <c r="J77" s="285"/>
      <c r="K77" s="285"/>
      <c r="L77" s="286"/>
    </row>
    <row r="78" spans="2:12" s="1" customFormat="1" ht="22.5" customHeight="1">
      <c r="B78" s="44"/>
      <c r="C78" s="66"/>
      <c r="D78" s="66"/>
      <c r="E78" s="437" t="s">
        <v>135</v>
      </c>
      <c r="F78" s="439"/>
      <c r="G78" s="439"/>
      <c r="H78" s="439"/>
      <c r="I78" s="175"/>
      <c r="J78" s="66"/>
      <c r="K78" s="66"/>
      <c r="L78" s="64"/>
    </row>
    <row r="79" spans="2:12" s="1" customFormat="1" ht="14.45" customHeight="1">
      <c r="B79" s="44"/>
      <c r="C79" s="68" t="s">
        <v>2002</v>
      </c>
      <c r="D79" s="66"/>
      <c r="E79" s="66"/>
      <c r="F79" s="66"/>
      <c r="G79" s="66"/>
      <c r="H79" s="66"/>
      <c r="I79" s="175"/>
      <c r="J79" s="66"/>
      <c r="K79" s="66"/>
      <c r="L79" s="64"/>
    </row>
    <row r="80" spans="2:12" s="1" customFormat="1" ht="23.25" customHeight="1">
      <c r="B80" s="44"/>
      <c r="C80" s="66"/>
      <c r="D80" s="66"/>
      <c r="E80" s="408" t="str">
        <f>E11</f>
        <v>1.2 - Venkovní kanalizace</v>
      </c>
      <c r="F80" s="439"/>
      <c r="G80" s="439"/>
      <c r="H80" s="439"/>
      <c r="I80" s="175"/>
      <c r="J80" s="66"/>
      <c r="K80" s="66"/>
      <c r="L80" s="64"/>
    </row>
    <row r="81" spans="2:65" s="1" customFormat="1" ht="6.95" customHeight="1">
      <c r="B81" s="44"/>
      <c r="C81" s="66"/>
      <c r="D81" s="66"/>
      <c r="E81" s="66"/>
      <c r="F81" s="66"/>
      <c r="G81" s="66"/>
      <c r="H81" s="66"/>
      <c r="I81" s="175"/>
      <c r="J81" s="66"/>
      <c r="K81" s="66"/>
      <c r="L81" s="64"/>
    </row>
    <row r="82" spans="2:65" s="1" customFormat="1" ht="18" customHeight="1">
      <c r="B82" s="44"/>
      <c r="C82" s="68" t="s">
        <v>25</v>
      </c>
      <c r="D82" s="66"/>
      <c r="E82" s="66"/>
      <c r="F82" s="176" t="str">
        <f>F14</f>
        <v>Chabařovice,Husovo náměstí</v>
      </c>
      <c r="G82" s="66"/>
      <c r="H82" s="66"/>
      <c r="I82" s="177" t="s">
        <v>27</v>
      </c>
      <c r="J82" s="76" t="str">
        <f>IF(J14="","",J14)</f>
        <v>10.5.2017</v>
      </c>
      <c r="K82" s="66"/>
      <c r="L82" s="64"/>
    </row>
    <row r="83" spans="2:65" s="1" customFormat="1" ht="6.95" customHeight="1">
      <c r="B83" s="44"/>
      <c r="C83" s="66"/>
      <c r="D83" s="66"/>
      <c r="E83" s="66"/>
      <c r="F83" s="66"/>
      <c r="G83" s="66"/>
      <c r="H83" s="66"/>
      <c r="I83" s="175"/>
      <c r="J83" s="66"/>
      <c r="K83" s="66"/>
      <c r="L83" s="64"/>
    </row>
    <row r="84" spans="2:65" s="1" customFormat="1">
      <c r="B84" s="44"/>
      <c r="C84" s="68" t="s">
        <v>33</v>
      </c>
      <c r="D84" s="66"/>
      <c r="E84" s="66"/>
      <c r="F84" s="176" t="str">
        <f>E17</f>
        <v xml:space="preserve"> </v>
      </c>
      <c r="G84" s="66"/>
      <c r="H84" s="66"/>
      <c r="I84" s="177" t="s">
        <v>40</v>
      </c>
      <c r="J84" s="176" t="str">
        <f>E23</f>
        <v>Miloš Dolník</v>
      </c>
      <c r="K84" s="66"/>
      <c r="L84" s="64"/>
    </row>
    <row r="85" spans="2:65" s="1" customFormat="1" ht="14.45" customHeight="1">
      <c r="B85" s="44"/>
      <c r="C85" s="68" t="s">
        <v>38</v>
      </c>
      <c r="D85" s="66"/>
      <c r="E85" s="66"/>
      <c r="F85" s="176" t="str">
        <f>IF(E20="","",E20)</f>
        <v/>
      </c>
      <c r="G85" s="66"/>
      <c r="H85" s="66"/>
      <c r="I85" s="175"/>
      <c r="J85" s="66"/>
      <c r="K85" s="66"/>
      <c r="L85" s="64"/>
    </row>
    <row r="86" spans="2:65" s="1" customFormat="1" ht="10.35" customHeight="1">
      <c r="B86" s="44"/>
      <c r="C86" s="66"/>
      <c r="D86" s="66"/>
      <c r="E86" s="66"/>
      <c r="F86" s="66"/>
      <c r="G86" s="66"/>
      <c r="H86" s="66"/>
      <c r="I86" s="175"/>
      <c r="J86" s="66"/>
      <c r="K86" s="66"/>
      <c r="L86" s="64"/>
    </row>
    <row r="87" spans="2:65" s="10" customFormat="1" ht="29.25" customHeight="1">
      <c r="B87" s="178"/>
      <c r="C87" s="179" t="s">
        <v>170</v>
      </c>
      <c r="D87" s="180" t="s">
        <v>64</v>
      </c>
      <c r="E87" s="180" t="s">
        <v>60</v>
      </c>
      <c r="F87" s="180" t="s">
        <v>171</v>
      </c>
      <c r="G87" s="180" t="s">
        <v>172</v>
      </c>
      <c r="H87" s="180" t="s">
        <v>173</v>
      </c>
      <c r="I87" s="181" t="s">
        <v>174</v>
      </c>
      <c r="J87" s="180" t="s">
        <v>140</v>
      </c>
      <c r="K87" s="182" t="s">
        <v>175</v>
      </c>
      <c r="L87" s="183"/>
      <c r="M87" s="84" t="s">
        <v>176</v>
      </c>
      <c r="N87" s="85" t="s">
        <v>49</v>
      </c>
      <c r="O87" s="85" t="s">
        <v>177</v>
      </c>
      <c r="P87" s="85" t="s">
        <v>178</v>
      </c>
      <c r="Q87" s="85" t="s">
        <v>179</v>
      </c>
      <c r="R87" s="85" t="s">
        <v>180</v>
      </c>
      <c r="S87" s="85" t="s">
        <v>181</v>
      </c>
      <c r="T87" s="86" t="s">
        <v>182</v>
      </c>
    </row>
    <row r="88" spans="2:65" s="1" customFormat="1" ht="29.25" customHeight="1">
      <c r="B88" s="44"/>
      <c r="C88" s="90" t="s">
        <v>141</v>
      </c>
      <c r="D88" s="66"/>
      <c r="E88" s="66"/>
      <c r="F88" s="66"/>
      <c r="G88" s="66"/>
      <c r="H88" s="66"/>
      <c r="I88" s="175"/>
      <c r="J88" s="184">
        <f>BK88</f>
        <v>0</v>
      </c>
      <c r="K88" s="66"/>
      <c r="L88" s="64"/>
      <c r="M88" s="87"/>
      <c r="N88" s="88"/>
      <c r="O88" s="88"/>
      <c r="P88" s="185">
        <f>P89+P105+P107+P111+P120</f>
        <v>0</v>
      </c>
      <c r="Q88" s="88"/>
      <c r="R88" s="185">
        <f>R89+R105+R107+R111+R120</f>
        <v>0</v>
      </c>
      <c r="S88" s="88"/>
      <c r="T88" s="186">
        <f>T89+T105+T107+T111+T120</f>
        <v>0</v>
      </c>
      <c r="AT88" s="26" t="s">
        <v>78</v>
      </c>
      <c r="AU88" s="26" t="s">
        <v>142</v>
      </c>
      <c r="BK88" s="187">
        <f>BK89+BK105+BK107+BK111+BK120</f>
        <v>0</v>
      </c>
    </row>
    <row r="89" spans="2:65" s="11" customFormat="1" ht="37.35" customHeight="1">
      <c r="B89" s="188"/>
      <c r="C89" s="189"/>
      <c r="D89" s="202" t="s">
        <v>78</v>
      </c>
      <c r="E89" s="287" t="s">
        <v>24</v>
      </c>
      <c r="F89" s="287" t="s">
        <v>186</v>
      </c>
      <c r="G89" s="189"/>
      <c r="H89" s="189"/>
      <c r="I89" s="192"/>
      <c r="J89" s="288">
        <f>BK89</f>
        <v>0</v>
      </c>
      <c r="K89" s="189"/>
      <c r="L89" s="194"/>
      <c r="M89" s="195"/>
      <c r="N89" s="196"/>
      <c r="O89" s="196"/>
      <c r="P89" s="197">
        <f>SUM(P90:P104)</f>
        <v>0</v>
      </c>
      <c r="Q89" s="196"/>
      <c r="R89" s="197">
        <f>SUM(R90:R104)</f>
        <v>0</v>
      </c>
      <c r="S89" s="196"/>
      <c r="T89" s="198">
        <f>SUM(T90:T104)</f>
        <v>0</v>
      </c>
      <c r="AR89" s="199" t="s">
        <v>24</v>
      </c>
      <c r="AT89" s="200" t="s">
        <v>78</v>
      </c>
      <c r="AU89" s="200" t="s">
        <v>79</v>
      </c>
      <c r="AY89" s="199" t="s">
        <v>185</v>
      </c>
      <c r="BK89" s="201">
        <f>SUM(BK90:BK104)</f>
        <v>0</v>
      </c>
    </row>
    <row r="90" spans="2:65" s="1" customFormat="1" ht="22.5" customHeight="1">
      <c r="B90" s="44"/>
      <c r="C90" s="205" t="s">
        <v>24</v>
      </c>
      <c r="D90" s="205" t="s">
        <v>187</v>
      </c>
      <c r="E90" s="206" t="s">
        <v>2010</v>
      </c>
      <c r="F90" s="207" t="s">
        <v>2011</v>
      </c>
      <c r="G90" s="208" t="s">
        <v>201</v>
      </c>
      <c r="H90" s="209">
        <v>230.2</v>
      </c>
      <c r="I90" s="210"/>
      <c r="J90" s="211">
        <f t="shared" ref="J90:J104" si="0">ROUND(I90*H90,2)</f>
        <v>0</v>
      </c>
      <c r="K90" s="207" t="s">
        <v>35</v>
      </c>
      <c r="L90" s="64"/>
      <c r="M90" s="212" t="s">
        <v>35</v>
      </c>
      <c r="N90" s="213" t="s">
        <v>50</v>
      </c>
      <c r="O90" s="45"/>
      <c r="P90" s="214">
        <f t="shared" ref="P90:P104" si="1">O90*H90</f>
        <v>0</v>
      </c>
      <c r="Q90" s="214">
        <v>0</v>
      </c>
      <c r="R90" s="214">
        <f t="shared" ref="R90:R104" si="2">Q90*H90</f>
        <v>0</v>
      </c>
      <c r="S90" s="214">
        <v>0</v>
      </c>
      <c r="T90" s="215">
        <f t="shared" ref="T90:T104" si="3">S90*H90</f>
        <v>0</v>
      </c>
      <c r="AR90" s="26" t="s">
        <v>192</v>
      </c>
      <c r="AT90" s="26" t="s">
        <v>187</v>
      </c>
      <c r="AU90" s="26" t="s">
        <v>24</v>
      </c>
      <c r="AY90" s="26" t="s">
        <v>185</v>
      </c>
      <c r="BE90" s="216">
        <f t="shared" ref="BE90:BE104" si="4">IF(N90="základní",J90,0)</f>
        <v>0</v>
      </c>
      <c r="BF90" s="216">
        <f t="shared" ref="BF90:BF104" si="5">IF(N90="snížená",J90,0)</f>
        <v>0</v>
      </c>
      <c r="BG90" s="216">
        <f t="shared" ref="BG90:BG104" si="6">IF(N90="zákl. přenesená",J90,0)</f>
        <v>0</v>
      </c>
      <c r="BH90" s="216">
        <f t="shared" ref="BH90:BH104" si="7">IF(N90="sníž. přenesená",J90,0)</f>
        <v>0</v>
      </c>
      <c r="BI90" s="216">
        <f t="shared" ref="BI90:BI104" si="8">IF(N90="nulová",J90,0)</f>
        <v>0</v>
      </c>
      <c r="BJ90" s="26" t="s">
        <v>24</v>
      </c>
      <c r="BK90" s="216">
        <f t="shared" ref="BK90:BK104" si="9">ROUND(I90*H90,2)</f>
        <v>0</v>
      </c>
      <c r="BL90" s="26" t="s">
        <v>192</v>
      </c>
      <c r="BM90" s="26" t="s">
        <v>89</v>
      </c>
    </row>
    <row r="91" spans="2:65" s="1" customFormat="1" ht="22.5" customHeight="1">
      <c r="B91" s="44"/>
      <c r="C91" s="205" t="s">
        <v>89</v>
      </c>
      <c r="D91" s="205" t="s">
        <v>187</v>
      </c>
      <c r="E91" s="206" t="s">
        <v>2012</v>
      </c>
      <c r="F91" s="207" t="s">
        <v>2013</v>
      </c>
      <c r="G91" s="208" t="s">
        <v>190</v>
      </c>
      <c r="H91" s="209">
        <v>6</v>
      </c>
      <c r="I91" s="210"/>
      <c r="J91" s="211">
        <f t="shared" si="0"/>
        <v>0</v>
      </c>
      <c r="K91" s="207" t="s">
        <v>35</v>
      </c>
      <c r="L91" s="64"/>
      <c r="M91" s="212" t="s">
        <v>35</v>
      </c>
      <c r="N91" s="213" t="s">
        <v>50</v>
      </c>
      <c r="O91" s="45"/>
      <c r="P91" s="214">
        <f t="shared" si="1"/>
        <v>0</v>
      </c>
      <c r="Q91" s="214">
        <v>0</v>
      </c>
      <c r="R91" s="214">
        <f t="shared" si="2"/>
        <v>0</v>
      </c>
      <c r="S91" s="214">
        <v>0</v>
      </c>
      <c r="T91" s="215">
        <f t="shared" si="3"/>
        <v>0</v>
      </c>
      <c r="AR91" s="26" t="s">
        <v>192</v>
      </c>
      <c r="AT91" s="26" t="s">
        <v>187</v>
      </c>
      <c r="AU91" s="26" t="s">
        <v>24</v>
      </c>
      <c r="AY91" s="26" t="s">
        <v>185</v>
      </c>
      <c r="BE91" s="216">
        <f t="shared" si="4"/>
        <v>0</v>
      </c>
      <c r="BF91" s="216">
        <f t="shared" si="5"/>
        <v>0</v>
      </c>
      <c r="BG91" s="216">
        <f t="shared" si="6"/>
        <v>0</v>
      </c>
      <c r="BH91" s="216">
        <f t="shared" si="7"/>
        <v>0</v>
      </c>
      <c r="BI91" s="216">
        <f t="shared" si="8"/>
        <v>0</v>
      </c>
      <c r="BJ91" s="26" t="s">
        <v>24</v>
      </c>
      <c r="BK91" s="216">
        <f t="shared" si="9"/>
        <v>0</v>
      </c>
      <c r="BL91" s="26" t="s">
        <v>192</v>
      </c>
      <c r="BM91" s="26" t="s">
        <v>192</v>
      </c>
    </row>
    <row r="92" spans="2:65" s="1" customFormat="1" ht="22.5" customHeight="1">
      <c r="B92" s="44"/>
      <c r="C92" s="205" t="s">
        <v>105</v>
      </c>
      <c r="D92" s="205" t="s">
        <v>187</v>
      </c>
      <c r="E92" s="206" t="s">
        <v>2014</v>
      </c>
      <c r="F92" s="207" t="s">
        <v>2015</v>
      </c>
      <c r="G92" s="208" t="s">
        <v>201</v>
      </c>
      <c r="H92" s="209">
        <v>13</v>
      </c>
      <c r="I92" s="210"/>
      <c r="J92" s="211">
        <f t="shared" si="0"/>
        <v>0</v>
      </c>
      <c r="K92" s="207" t="s">
        <v>35</v>
      </c>
      <c r="L92" s="64"/>
      <c r="M92" s="212" t="s">
        <v>35</v>
      </c>
      <c r="N92" s="213" t="s">
        <v>50</v>
      </c>
      <c r="O92" s="45"/>
      <c r="P92" s="214">
        <f t="shared" si="1"/>
        <v>0</v>
      </c>
      <c r="Q92" s="214">
        <v>0</v>
      </c>
      <c r="R92" s="214">
        <f t="shared" si="2"/>
        <v>0</v>
      </c>
      <c r="S92" s="214">
        <v>0</v>
      </c>
      <c r="T92" s="215">
        <f t="shared" si="3"/>
        <v>0</v>
      </c>
      <c r="AR92" s="26" t="s">
        <v>192</v>
      </c>
      <c r="AT92" s="26" t="s">
        <v>187</v>
      </c>
      <c r="AU92" s="26" t="s">
        <v>24</v>
      </c>
      <c r="AY92" s="26" t="s">
        <v>185</v>
      </c>
      <c r="BE92" s="216">
        <f t="shared" si="4"/>
        <v>0</v>
      </c>
      <c r="BF92" s="216">
        <f t="shared" si="5"/>
        <v>0</v>
      </c>
      <c r="BG92" s="216">
        <f t="shared" si="6"/>
        <v>0</v>
      </c>
      <c r="BH92" s="216">
        <f t="shared" si="7"/>
        <v>0</v>
      </c>
      <c r="BI92" s="216">
        <f t="shared" si="8"/>
        <v>0</v>
      </c>
      <c r="BJ92" s="26" t="s">
        <v>24</v>
      </c>
      <c r="BK92" s="216">
        <f t="shared" si="9"/>
        <v>0</v>
      </c>
      <c r="BL92" s="26" t="s">
        <v>192</v>
      </c>
      <c r="BM92" s="26" t="s">
        <v>228</v>
      </c>
    </row>
    <row r="93" spans="2:65" s="1" customFormat="1" ht="22.5" customHeight="1">
      <c r="B93" s="44"/>
      <c r="C93" s="205" t="s">
        <v>192</v>
      </c>
      <c r="D93" s="205" t="s">
        <v>187</v>
      </c>
      <c r="E93" s="206" t="s">
        <v>2016</v>
      </c>
      <c r="F93" s="207" t="s">
        <v>2017</v>
      </c>
      <c r="G93" s="208" t="s">
        <v>201</v>
      </c>
      <c r="H93" s="209">
        <v>21.6</v>
      </c>
      <c r="I93" s="210"/>
      <c r="J93" s="211">
        <f t="shared" si="0"/>
        <v>0</v>
      </c>
      <c r="K93" s="207" t="s">
        <v>35</v>
      </c>
      <c r="L93" s="64"/>
      <c r="M93" s="212" t="s">
        <v>35</v>
      </c>
      <c r="N93" s="213" t="s">
        <v>50</v>
      </c>
      <c r="O93" s="45"/>
      <c r="P93" s="214">
        <f t="shared" si="1"/>
        <v>0</v>
      </c>
      <c r="Q93" s="214">
        <v>0</v>
      </c>
      <c r="R93" s="214">
        <f t="shared" si="2"/>
        <v>0</v>
      </c>
      <c r="S93" s="214">
        <v>0</v>
      </c>
      <c r="T93" s="215">
        <f t="shared" si="3"/>
        <v>0</v>
      </c>
      <c r="AR93" s="26" t="s">
        <v>192</v>
      </c>
      <c r="AT93" s="26" t="s">
        <v>187</v>
      </c>
      <c r="AU93" s="26" t="s">
        <v>24</v>
      </c>
      <c r="AY93" s="26" t="s">
        <v>185</v>
      </c>
      <c r="BE93" s="216">
        <f t="shared" si="4"/>
        <v>0</v>
      </c>
      <c r="BF93" s="216">
        <f t="shared" si="5"/>
        <v>0</v>
      </c>
      <c r="BG93" s="216">
        <f t="shared" si="6"/>
        <v>0</v>
      </c>
      <c r="BH93" s="216">
        <f t="shared" si="7"/>
        <v>0</v>
      </c>
      <c r="BI93" s="216">
        <f t="shared" si="8"/>
        <v>0</v>
      </c>
      <c r="BJ93" s="26" t="s">
        <v>24</v>
      </c>
      <c r="BK93" s="216">
        <f t="shared" si="9"/>
        <v>0</v>
      </c>
      <c r="BL93" s="26" t="s">
        <v>192</v>
      </c>
      <c r="BM93" s="26" t="s">
        <v>245</v>
      </c>
    </row>
    <row r="94" spans="2:65" s="1" customFormat="1" ht="22.5" customHeight="1">
      <c r="B94" s="44"/>
      <c r="C94" s="205" t="s">
        <v>222</v>
      </c>
      <c r="D94" s="205" t="s">
        <v>187</v>
      </c>
      <c r="E94" s="206" t="s">
        <v>2018</v>
      </c>
      <c r="F94" s="207" t="s">
        <v>2019</v>
      </c>
      <c r="G94" s="208" t="s">
        <v>201</v>
      </c>
      <c r="H94" s="209">
        <v>191.2</v>
      </c>
      <c r="I94" s="210"/>
      <c r="J94" s="211">
        <f t="shared" si="0"/>
        <v>0</v>
      </c>
      <c r="K94" s="207" t="s">
        <v>35</v>
      </c>
      <c r="L94" s="64"/>
      <c r="M94" s="212" t="s">
        <v>35</v>
      </c>
      <c r="N94" s="213" t="s">
        <v>50</v>
      </c>
      <c r="O94" s="45"/>
      <c r="P94" s="214">
        <f t="shared" si="1"/>
        <v>0</v>
      </c>
      <c r="Q94" s="214">
        <v>0</v>
      </c>
      <c r="R94" s="214">
        <f t="shared" si="2"/>
        <v>0</v>
      </c>
      <c r="S94" s="214">
        <v>0</v>
      </c>
      <c r="T94" s="215">
        <f t="shared" si="3"/>
        <v>0</v>
      </c>
      <c r="AR94" s="26" t="s">
        <v>192</v>
      </c>
      <c r="AT94" s="26" t="s">
        <v>187</v>
      </c>
      <c r="AU94" s="26" t="s">
        <v>24</v>
      </c>
      <c r="AY94" s="26" t="s">
        <v>185</v>
      </c>
      <c r="BE94" s="216">
        <f t="shared" si="4"/>
        <v>0</v>
      </c>
      <c r="BF94" s="216">
        <f t="shared" si="5"/>
        <v>0</v>
      </c>
      <c r="BG94" s="216">
        <f t="shared" si="6"/>
        <v>0</v>
      </c>
      <c r="BH94" s="216">
        <f t="shared" si="7"/>
        <v>0</v>
      </c>
      <c r="BI94" s="216">
        <f t="shared" si="8"/>
        <v>0</v>
      </c>
      <c r="BJ94" s="26" t="s">
        <v>24</v>
      </c>
      <c r="BK94" s="216">
        <f t="shared" si="9"/>
        <v>0</v>
      </c>
      <c r="BL94" s="26" t="s">
        <v>192</v>
      </c>
      <c r="BM94" s="26" t="s">
        <v>29</v>
      </c>
    </row>
    <row r="95" spans="2:65" s="1" customFormat="1" ht="22.5" customHeight="1">
      <c r="B95" s="44"/>
      <c r="C95" s="205" t="s">
        <v>228</v>
      </c>
      <c r="D95" s="205" t="s">
        <v>187</v>
      </c>
      <c r="E95" s="206" t="s">
        <v>2020</v>
      </c>
      <c r="F95" s="207" t="s">
        <v>2021</v>
      </c>
      <c r="G95" s="208" t="s">
        <v>239</v>
      </c>
      <c r="H95" s="209">
        <v>170.4</v>
      </c>
      <c r="I95" s="210"/>
      <c r="J95" s="211">
        <f t="shared" si="0"/>
        <v>0</v>
      </c>
      <c r="K95" s="207" t="s">
        <v>35</v>
      </c>
      <c r="L95" s="64"/>
      <c r="M95" s="212" t="s">
        <v>35</v>
      </c>
      <c r="N95" s="213" t="s">
        <v>50</v>
      </c>
      <c r="O95" s="45"/>
      <c r="P95" s="214">
        <f t="shared" si="1"/>
        <v>0</v>
      </c>
      <c r="Q95" s="214">
        <v>0</v>
      </c>
      <c r="R95" s="214">
        <f t="shared" si="2"/>
        <v>0</v>
      </c>
      <c r="S95" s="214">
        <v>0</v>
      </c>
      <c r="T95" s="215">
        <f t="shared" si="3"/>
        <v>0</v>
      </c>
      <c r="AR95" s="26" t="s">
        <v>192</v>
      </c>
      <c r="AT95" s="26" t="s">
        <v>187</v>
      </c>
      <c r="AU95" s="26" t="s">
        <v>24</v>
      </c>
      <c r="AY95" s="26" t="s">
        <v>185</v>
      </c>
      <c r="BE95" s="216">
        <f t="shared" si="4"/>
        <v>0</v>
      </c>
      <c r="BF95" s="216">
        <f t="shared" si="5"/>
        <v>0</v>
      </c>
      <c r="BG95" s="216">
        <f t="shared" si="6"/>
        <v>0</v>
      </c>
      <c r="BH95" s="216">
        <f t="shared" si="7"/>
        <v>0</v>
      </c>
      <c r="BI95" s="216">
        <f t="shared" si="8"/>
        <v>0</v>
      </c>
      <c r="BJ95" s="26" t="s">
        <v>24</v>
      </c>
      <c r="BK95" s="216">
        <f t="shared" si="9"/>
        <v>0</v>
      </c>
      <c r="BL95" s="26" t="s">
        <v>192</v>
      </c>
      <c r="BM95" s="26" t="s">
        <v>273</v>
      </c>
    </row>
    <row r="96" spans="2:65" s="1" customFormat="1" ht="22.5" customHeight="1">
      <c r="B96" s="44"/>
      <c r="C96" s="205" t="s">
        <v>236</v>
      </c>
      <c r="D96" s="205" t="s">
        <v>187</v>
      </c>
      <c r="E96" s="206" t="s">
        <v>2022</v>
      </c>
      <c r="F96" s="207" t="s">
        <v>2023</v>
      </c>
      <c r="G96" s="208" t="s">
        <v>239</v>
      </c>
      <c r="H96" s="209">
        <v>170.4</v>
      </c>
      <c r="I96" s="210"/>
      <c r="J96" s="211">
        <f t="shared" si="0"/>
        <v>0</v>
      </c>
      <c r="K96" s="207" t="s">
        <v>35</v>
      </c>
      <c r="L96" s="64"/>
      <c r="M96" s="212" t="s">
        <v>35</v>
      </c>
      <c r="N96" s="213" t="s">
        <v>50</v>
      </c>
      <c r="O96" s="45"/>
      <c r="P96" s="214">
        <f t="shared" si="1"/>
        <v>0</v>
      </c>
      <c r="Q96" s="214">
        <v>0</v>
      </c>
      <c r="R96" s="214">
        <f t="shared" si="2"/>
        <v>0</v>
      </c>
      <c r="S96" s="214">
        <v>0</v>
      </c>
      <c r="T96" s="215">
        <f t="shared" si="3"/>
        <v>0</v>
      </c>
      <c r="AR96" s="26" t="s">
        <v>192</v>
      </c>
      <c r="AT96" s="26" t="s">
        <v>187</v>
      </c>
      <c r="AU96" s="26" t="s">
        <v>24</v>
      </c>
      <c r="AY96" s="26" t="s">
        <v>185</v>
      </c>
      <c r="BE96" s="216">
        <f t="shared" si="4"/>
        <v>0</v>
      </c>
      <c r="BF96" s="216">
        <f t="shared" si="5"/>
        <v>0</v>
      </c>
      <c r="BG96" s="216">
        <f t="shared" si="6"/>
        <v>0</v>
      </c>
      <c r="BH96" s="216">
        <f t="shared" si="7"/>
        <v>0</v>
      </c>
      <c r="BI96" s="216">
        <f t="shared" si="8"/>
        <v>0</v>
      </c>
      <c r="BJ96" s="26" t="s">
        <v>24</v>
      </c>
      <c r="BK96" s="216">
        <f t="shared" si="9"/>
        <v>0</v>
      </c>
      <c r="BL96" s="26" t="s">
        <v>192</v>
      </c>
      <c r="BM96" s="26" t="s">
        <v>287</v>
      </c>
    </row>
    <row r="97" spans="2:65" s="1" customFormat="1" ht="22.5" customHeight="1">
      <c r="B97" s="44"/>
      <c r="C97" s="205" t="s">
        <v>245</v>
      </c>
      <c r="D97" s="205" t="s">
        <v>187</v>
      </c>
      <c r="E97" s="206" t="s">
        <v>2024</v>
      </c>
      <c r="F97" s="207" t="s">
        <v>2025</v>
      </c>
      <c r="G97" s="208" t="s">
        <v>201</v>
      </c>
      <c r="H97" s="209">
        <v>230.2</v>
      </c>
      <c r="I97" s="210"/>
      <c r="J97" s="211">
        <f t="shared" si="0"/>
        <v>0</v>
      </c>
      <c r="K97" s="207" t="s">
        <v>35</v>
      </c>
      <c r="L97" s="64"/>
      <c r="M97" s="212" t="s">
        <v>35</v>
      </c>
      <c r="N97" s="213" t="s">
        <v>50</v>
      </c>
      <c r="O97" s="45"/>
      <c r="P97" s="214">
        <f t="shared" si="1"/>
        <v>0</v>
      </c>
      <c r="Q97" s="214">
        <v>0</v>
      </c>
      <c r="R97" s="214">
        <f t="shared" si="2"/>
        <v>0</v>
      </c>
      <c r="S97" s="214">
        <v>0</v>
      </c>
      <c r="T97" s="215">
        <f t="shared" si="3"/>
        <v>0</v>
      </c>
      <c r="AR97" s="26" t="s">
        <v>192</v>
      </c>
      <c r="AT97" s="26" t="s">
        <v>187</v>
      </c>
      <c r="AU97" s="26" t="s">
        <v>24</v>
      </c>
      <c r="AY97" s="26" t="s">
        <v>185</v>
      </c>
      <c r="BE97" s="216">
        <f t="shared" si="4"/>
        <v>0</v>
      </c>
      <c r="BF97" s="216">
        <f t="shared" si="5"/>
        <v>0</v>
      </c>
      <c r="BG97" s="216">
        <f t="shared" si="6"/>
        <v>0</v>
      </c>
      <c r="BH97" s="216">
        <f t="shared" si="7"/>
        <v>0</v>
      </c>
      <c r="BI97" s="216">
        <f t="shared" si="8"/>
        <v>0</v>
      </c>
      <c r="BJ97" s="26" t="s">
        <v>24</v>
      </c>
      <c r="BK97" s="216">
        <f t="shared" si="9"/>
        <v>0</v>
      </c>
      <c r="BL97" s="26" t="s">
        <v>192</v>
      </c>
      <c r="BM97" s="26" t="s">
        <v>307</v>
      </c>
    </row>
    <row r="98" spans="2:65" s="1" customFormat="1" ht="22.5" customHeight="1">
      <c r="B98" s="44"/>
      <c r="C98" s="205" t="s">
        <v>253</v>
      </c>
      <c r="D98" s="205" t="s">
        <v>187</v>
      </c>
      <c r="E98" s="206" t="s">
        <v>2026</v>
      </c>
      <c r="F98" s="207" t="s">
        <v>2027</v>
      </c>
      <c r="G98" s="208" t="s">
        <v>201</v>
      </c>
      <c r="H98" s="209">
        <v>230.2</v>
      </c>
      <c r="I98" s="210"/>
      <c r="J98" s="211">
        <f t="shared" si="0"/>
        <v>0</v>
      </c>
      <c r="K98" s="207" t="s">
        <v>35</v>
      </c>
      <c r="L98" s="64"/>
      <c r="M98" s="212" t="s">
        <v>35</v>
      </c>
      <c r="N98" s="213" t="s">
        <v>50</v>
      </c>
      <c r="O98" s="45"/>
      <c r="P98" s="214">
        <f t="shared" si="1"/>
        <v>0</v>
      </c>
      <c r="Q98" s="214">
        <v>0</v>
      </c>
      <c r="R98" s="214">
        <f t="shared" si="2"/>
        <v>0</v>
      </c>
      <c r="S98" s="214">
        <v>0</v>
      </c>
      <c r="T98" s="215">
        <f t="shared" si="3"/>
        <v>0</v>
      </c>
      <c r="AR98" s="26" t="s">
        <v>192</v>
      </c>
      <c r="AT98" s="26" t="s">
        <v>187</v>
      </c>
      <c r="AU98" s="26" t="s">
        <v>24</v>
      </c>
      <c r="AY98" s="26" t="s">
        <v>185</v>
      </c>
      <c r="BE98" s="216">
        <f t="shared" si="4"/>
        <v>0</v>
      </c>
      <c r="BF98" s="216">
        <f t="shared" si="5"/>
        <v>0</v>
      </c>
      <c r="BG98" s="216">
        <f t="shared" si="6"/>
        <v>0</v>
      </c>
      <c r="BH98" s="216">
        <f t="shared" si="7"/>
        <v>0</v>
      </c>
      <c r="BI98" s="216">
        <f t="shared" si="8"/>
        <v>0</v>
      </c>
      <c r="BJ98" s="26" t="s">
        <v>24</v>
      </c>
      <c r="BK98" s="216">
        <f t="shared" si="9"/>
        <v>0</v>
      </c>
      <c r="BL98" s="26" t="s">
        <v>192</v>
      </c>
      <c r="BM98" s="26" t="s">
        <v>324</v>
      </c>
    </row>
    <row r="99" spans="2:65" s="1" customFormat="1" ht="22.5" customHeight="1">
      <c r="B99" s="44"/>
      <c r="C99" s="205" t="s">
        <v>29</v>
      </c>
      <c r="D99" s="205" t="s">
        <v>187</v>
      </c>
      <c r="E99" s="206" t="s">
        <v>2028</v>
      </c>
      <c r="F99" s="207" t="s">
        <v>2029</v>
      </c>
      <c r="G99" s="208" t="s">
        <v>201</v>
      </c>
      <c r="H99" s="209">
        <v>230.2</v>
      </c>
      <c r="I99" s="210"/>
      <c r="J99" s="211">
        <f t="shared" si="0"/>
        <v>0</v>
      </c>
      <c r="K99" s="207" t="s">
        <v>35</v>
      </c>
      <c r="L99" s="64"/>
      <c r="M99" s="212" t="s">
        <v>35</v>
      </c>
      <c r="N99" s="213" t="s">
        <v>50</v>
      </c>
      <c r="O99" s="45"/>
      <c r="P99" s="214">
        <f t="shared" si="1"/>
        <v>0</v>
      </c>
      <c r="Q99" s="214">
        <v>0</v>
      </c>
      <c r="R99" s="214">
        <f t="shared" si="2"/>
        <v>0</v>
      </c>
      <c r="S99" s="214">
        <v>0</v>
      </c>
      <c r="T99" s="215">
        <f t="shared" si="3"/>
        <v>0</v>
      </c>
      <c r="AR99" s="26" t="s">
        <v>192</v>
      </c>
      <c r="AT99" s="26" t="s">
        <v>187</v>
      </c>
      <c r="AU99" s="26" t="s">
        <v>24</v>
      </c>
      <c r="AY99" s="26" t="s">
        <v>185</v>
      </c>
      <c r="BE99" s="216">
        <f t="shared" si="4"/>
        <v>0</v>
      </c>
      <c r="BF99" s="216">
        <f t="shared" si="5"/>
        <v>0</v>
      </c>
      <c r="BG99" s="216">
        <f t="shared" si="6"/>
        <v>0</v>
      </c>
      <c r="BH99" s="216">
        <f t="shared" si="7"/>
        <v>0</v>
      </c>
      <c r="BI99" s="216">
        <f t="shared" si="8"/>
        <v>0</v>
      </c>
      <c r="BJ99" s="26" t="s">
        <v>24</v>
      </c>
      <c r="BK99" s="216">
        <f t="shared" si="9"/>
        <v>0</v>
      </c>
      <c r="BL99" s="26" t="s">
        <v>192</v>
      </c>
      <c r="BM99" s="26" t="s">
        <v>349</v>
      </c>
    </row>
    <row r="100" spans="2:65" s="1" customFormat="1" ht="22.5" customHeight="1">
      <c r="B100" s="44"/>
      <c r="C100" s="205" t="s">
        <v>265</v>
      </c>
      <c r="D100" s="205" t="s">
        <v>187</v>
      </c>
      <c r="E100" s="206" t="s">
        <v>24</v>
      </c>
      <c r="F100" s="207" t="s">
        <v>2030</v>
      </c>
      <c r="G100" s="208" t="s">
        <v>231</v>
      </c>
      <c r="H100" s="209">
        <v>391.34</v>
      </c>
      <c r="I100" s="210"/>
      <c r="J100" s="211">
        <f t="shared" si="0"/>
        <v>0</v>
      </c>
      <c r="K100" s="207" t="s">
        <v>35</v>
      </c>
      <c r="L100" s="64"/>
      <c r="M100" s="212" t="s">
        <v>35</v>
      </c>
      <c r="N100" s="213" t="s">
        <v>50</v>
      </c>
      <c r="O100" s="45"/>
      <c r="P100" s="214">
        <f t="shared" si="1"/>
        <v>0</v>
      </c>
      <c r="Q100" s="214">
        <v>0</v>
      </c>
      <c r="R100" s="214">
        <f t="shared" si="2"/>
        <v>0</v>
      </c>
      <c r="S100" s="214">
        <v>0</v>
      </c>
      <c r="T100" s="215">
        <f t="shared" si="3"/>
        <v>0</v>
      </c>
      <c r="AR100" s="26" t="s">
        <v>192</v>
      </c>
      <c r="AT100" s="26" t="s">
        <v>187</v>
      </c>
      <c r="AU100" s="26" t="s">
        <v>24</v>
      </c>
      <c r="AY100" s="26" t="s">
        <v>185</v>
      </c>
      <c r="BE100" s="216">
        <f t="shared" si="4"/>
        <v>0</v>
      </c>
      <c r="BF100" s="216">
        <f t="shared" si="5"/>
        <v>0</v>
      </c>
      <c r="BG100" s="216">
        <f t="shared" si="6"/>
        <v>0</v>
      </c>
      <c r="BH100" s="216">
        <f t="shared" si="7"/>
        <v>0</v>
      </c>
      <c r="BI100" s="216">
        <f t="shared" si="8"/>
        <v>0</v>
      </c>
      <c r="BJ100" s="26" t="s">
        <v>24</v>
      </c>
      <c r="BK100" s="216">
        <f t="shared" si="9"/>
        <v>0</v>
      </c>
      <c r="BL100" s="26" t="s">
        <v>192</v>
      </c>
      <c r="BM100" s="26" t="s">
        <v>367</v>
      </c>
    </row>
    <row r="101" spans="2:65" s="1" customFormat="1" ht="22.5" customHeight="1">
      <c r="B101" s="44"/>
      <c r="C101" s="205" t="s">
        <v>273</v>
      </c>
      <c r="D101" s="205" t="s">
        <v>187</v>
      </c>
      <c r="E101" s="206" t="s">
        <v>89</v>
      </c>
      <c r="F101" s="207" t="s">
        <v>2031</v>
      </c>
      <c r="G101" s="208" t="s">
        <v>201</v>
      </c>
      <c r="H101" s="209">
        <v>21.6</v>
      </c>
      <c r="I101" s="210"/>
      <c r="J101" s="211">
        <f t="shared" si="0"/>
        <v>0</v>
      </c>
      <c r="K101" s="207" t="s">
        <v>35</v>
      </c>
      <c r="L101" s="64"/>
      <c r="M101" s="212" t="s">
        <v>35</v>
      </c>
      <c r="N101" s="213" t="s">
        <v>50</v>
      </c>
      <c r="O101" s="45"/>
      <c r="P101" s="214">
        <f t="shared" si="1"/>
        <v>0</v>
      </c>
      <c r="Q101" s="214">
        <v>0</v>
      </c>
      <c r="R101" s="214">
        <f t="shared" si="2"/>
        <v>0</v>
      </c>
      <c r="S101" s="214">
        <v>0</v>
      </c>
      <c r="T101" s="215">
        <f t="shared" si="3"/>
        <v>0</v>
      </c>
      <c r="AR101" s="26" t="s">
        <v>192</v>
      </c>
      <c r="AT101" s="26" t="s">
        <v>187</v>
      </c>
      <c r="AU101" s="26" t="s">
        <v>24</v>
      </c>
      <c r="AY101" s="26" t="s">
        <v>185</v>
      </c>
      <c r="BE101" s="216">
        <f t="shared" si="4"/>
        <v>0</v>
      </c>
      <c r="BF101" s="216">
        <f t="shared" si="5"/>
        <v>0</v>
      </c>
      <c r="BG101" s="216">
        <f t="shared" si="6"/>
        <v>0</v>
      </c>
      <c r="BH101" s="216">
        <f t="shared" si="7"/>
        <v>0</v>
      </c>
      <c r="BI101" s="216">
        <f t="shared" si="8"/>
        <v>0</v>
      </c>
      <c r="BJ101" s="26" t="s">
        <v>24</v>
      </c>
      <c r="BK101" s="216">
        <f t="shared" si="9"/>
        <v>0</v>
      </c>
      <c r="BL101" s="26" t="s">
        <v>192</v>
      </c>
      <c r="BM101" s="26" t="s">
        <v>403</v>
      </c>
    </row>
    <row r="102" spans="2:65" s="1" customFormat="1" ht="22.5" customHeight="1">
      <c r="B102" s="44"/>
      <c r="C102" s="205" t="s">
        <v>281</v>
      </c>
      <c r="D102" s="205" t="s">
        <v>187</v>
      </c>
      <c r="E102" s="206" t="s">
        <v>105</v>
      </c>
      <c r="F102" s="207" t="s">
        <v>2032</v>
      </c>
      <c r="G102" s="208" t="s">
        <v>201</v>
      </c>
      <c r="H102" s="209">
        <v>191.2</v>
      </c>
      <c r="I102" s="210"/>
      <c r="J102" s="211">
        <f t="shared" si="0"/>
        <v>0</v>
      </c>
      <c r="K102" s="207" t="s">
        <v>35</v>
      </c>
      <c r="L102" s="64"/>
      <c r="M102" s="212" t="s">
        <v>35</v>
      </c>
      <c r="N102" s="213" t="s">
        <v>50</v>
      </c>
      <c r="O102" s="45"/>
      <c r="P102" s="214">
        <f t="shared" si="1"/>
        <v>0</v>
      </c>
      <c r="Q102" s="214">
        <v>0</v>
      </c>
      <c r="R102" s="214">
        <f t="shared" si="2"/>
        <v>0</v>
      </c>
      <c r="S102" s="214">
        <v>0</v>
      </c>
      <c r="T102" s="215">
        <f t="shared" si="3"/>
        <v>0</v>
      </c>
      <c r="AR102" s="26" t="s">
        <v>192</v>
      </c>
      <c r="AT102" s="26" t="s">
        <v>187</v>
      </c>
      <c r="AU102" s="26" t="s">
        <v>24</v>
      </c>
      <c r="AY102" s="26" t="s">
        <v>185</v>
      </c>
      <c r="BE102" s="216">
        <f t="shared" si="4"/>
        <v>0</v>
      </c>
      <c r="BF102" s="216">
        <f t="shared" si="5"/>
        <v>0</v>
      </c>
      <c r="BG102" s="216">
        <f t="shared" si="6"/>
        <v>0</v>
      </c>
      <c r="BH102" s="216">
        <f t="shared" si="7"/>
        <v>0</v>
      </c>
      <c r="BI102" s="216">
        <f t="shared" si="8"/>
        <v>0</v>
      </c>
      <c r="BJ102" s="26" t="s">
        <v>24</v>
      </c>
      <c r="BK102" s="216">
        <f t="shared" si="9"/>
        <v>0</v>
      </c>
      <c r="BL102" s="26" t="s">
        <v>192</v>
      </c>
      <c r="BM102" s="26" t="s">
        <v>413</v>
      </c>
    </row>
    <row r="103" spans="2:65" s="1" customFormat="1" ht="22.5" customHeight="1">
      <c r="B103" s="44"/>
      <c r="C103" s="205" t="s">
        <v>287</v>
      </c>
      <c r="D103" s="205" t="s">
        <v>187</v>
      </c>
      <c r="E103" s="206" t="s">
        <v>2033</v>
      </c>
      <c r="F103" s="207" t="s">
        <v>2034</v>
      </c>
      <c r="G103" s="208" t="s">
        <v>239</v>
      </c>
      <c r="H103" s="209">
        <v>250</v>
      </c>
      <c r="I103" s="210"/>
      <c r="J103" s="211">
        <f t="shared" si="0"/>
        <v>0</v>
      </c>
      <c r="K103" s="207" t="s">
        <v>35</v>
      </c>
      <c r="L103" s="64"/>
      <c r="M103" s="212" t="s">
        <v>35</v>
      </c>
      <c r="N103" s="213" t="s">
        <v>50</v>
      </c>
      <c r="O103" s="45"/>
      <c r="P103" s="214">
        <f t="shared" si="1"/>
        <v>0</v>
      </c>
      <c r="Q103" s="214">
        <v>0</v>
      </c>
      <c r="R103" s="214">
        <f t="shared" si="2"/>
        <v>0</v>
      </c>
      <c r="S103" s="214">
        <v>0</v>
      </c>
      <c r="T103" s="215">
        <f t="shared" si="3"/>
        <v>0</v>
      </c>
      <c r="AR103" s="26" t="s">
        <v>192</v>
      </c>
      <c r="AT103" s="26" t="s">
        <v>187</v>
      </c>
      <c r="AU103" s="26" t="s">
        <v>24</v>
      </c>
      <c r="AY103" s="26" t="s">
        <v>185</v>
      </c>
      <c r="BE103" s="216">
        <f t="shared" si="4"/>
        <v>0</v>
      </c>
      <c r="BF103" s="216">
        <f t="shared" si="5"/>
        <v>0</v>
      </c>
      <c r="BG103" s="216">
        <f t="shared" si="6"/>
        <v>0</v>
      </c>
      <c r="BH103" s="216">
        <f t="shared" si="7"/>
        <v>0</v>
      </c>
      <c r="BI103" s="216">
        <f t="shared" si="8"/>
        <v>0</v>
      </c>
      <c r="BJ103" s="26" t="s">
        <v>24</v>
      </c>
      <c r="BK103" s="216">
        <f t="shared" si="9"/>
        <v>0</v>
      </c>
      <c r="BL103" s="26" t="s">
        <v>192</v>
      </c>
      <c r="BM103" s="26" t="s">
        <v>424</v>
      </c>
    </row>
    <row r="104" spans="2:65" s="1" customFormat="1" ht="22.5" customHeight="1">
      <c r="B104" s="44"/>
      <c r="C104" s="205" t="s">
        <v>10</v>
      </c>
      <c r="D104" s="205" t="s">
        <v>187</v>
      </c>
      <c r="E104" s="206" t="s">
        <v>2035</v>
      </c>
      <c r="F104" s="207" t="s">
        <v>2036</v>
      </c>
      <c r="G104" s="208" t="s">
        <v>239</v>
      </c>
      <c r="H104" s="209">
        <v>250</v>
      </c>
      <c r="I104" s="210"/>
      <c r="J104" s="211">
        <f t="shared" si="0"/>
        <v>0</v>
      </c>
      <c r="K104" s="207" t="s">
        <v>35</v>
      </c>
      <c r="L104" s="64"/>
      <c r="M104" s="212" t="s">
        <v>35</v>
      </c>
      <c r="N104" s="213" t="s">
        <v>50</v>
      </c>
      <c r="O104" s="45"/>
      <c r="P104" s="214">
        <f t="shared" si="1"/>
        <v>0</v>
      </c>
      <c r="Q104" s="214">
        <v>0</v>
      </c>
      <c r="R104" s="214">
        <f t="shared" si="2"/>
        <v>0</v>
      </c>
      <c r="S104" s="214">
        <v>0</v>
      </c>
      <c r="T104" s="215">
        <f t="shared" si="3"/>
        <v>0</v>
      </c>
      <c r="AR104" s="26" t="s">
        <v>192</v>
      </c>
      <c r="AT104" s="26" t="s">
        <v>187</v>
      </c>
      <c r="AU104" s="26" t="s">
        <v>24</v>
      </c>
      <c r="AY104" s="26" t="s">
        <v>185</v>
      </c>
      <c r="BE104" s="216">
        <f t="shared" si="4"/>
        <v>0</v>
      </c>
      <c r="BF104" s="216">
        <f t="shared" si="5"/>
        <v>0</v>
      </c>
      <c r="BG104" s="216">
        <f t="shared" si="6"/>
        <v>0</v>
      </c>
      <c r="BH104" s="216">
        <f t="shared" si="7"/>
        <v>0</v>
      </c>
      <c r="BI104" s="216">
        <f t="shared" si="8"/>
        <v>0</v>
      </c>
      <c r="BJ104" s="26" t="s">
        <v>24</v>
      </c>
      <c r="BK104" s="216">
        <f t="shared" si="9"/>
        <v>0</v>
      </c>
      <c r="BL104" s="26" t="s">
        <v>192</v>
      </c>
      <c r="BM104" s="26" t="s">
        <v>436</v>
      </c>
    </row>
    <row r="105" spans="2:65" s="11" customFormat="1" ht="37.35" customHeight="1">
      <c r="B105" s="188"/>
      <c r="C105" s="189"/>
      <c r="D105" s="202" t="s">
        <v>78</v>
      </c>
      <c r="E105" s="287" t="s">
        <v>192</v>
      </c>
      <c r="F105" s="287" t="s">
        <v>394</v>
      </c>
      <c r="G105" s="189"/>
      <c r="H105" s="189"/>
      <c r="I105" s="192"/>
      <c r="J105" s="288">
        <f>BK105</f>
        <v>0</v>
      </c>
      <c r="K105" s="189"/>
      <c r="L105" s="194"/>
      <c r="M105" s="195"/>
      <c r="N105" s="196"/>
      <c r="O105" s="196"/>
      <c r="P105" s="197">
        <f>P106</f>
        <v>0</v>
      </c>
      <c r="Q105" s="196"/>
      <c r="R105" s="197">
        <f>R106</f>
        <v>0</v>
      </c>
      <c r="S105" s="196"/>
      <c r="T105" s="198">
        <f>T106</f>
        <v>0</v>
      </c>
      <c r="AR105" s="199" t="s">
        <v>24</v>
      </c>
      <c r="AT105" s="200" t="s">
        <v>78</v>
      </c>
      <c r="AU105" s="200" t="s">
        <v>79</v>
      </c>
      <c r="AY105" s="199" t="s">
        <v>185</v>
      </c>
      <c r="BK105" s="201">
        <f>BK106</f>
        <v>0</v>
      </c>
    </row>
    <row r="106" spans="2:65" s="1" customFormat="1" ht="22.5" customHeight="1">
      <c r="B106" s="44"/>
      <c r="C106" s="205" t="s">
        <v>307</v>
      </c>
      <c r="D106" s="205" t="s">
        <v>187</v>
      </c>
      <c r="E106" s="206" t="s">
        <v>2037</v>
      </c>
      <c r="F106" s="207" t="s">
        <v>2038</v>
      </c>
      <c r="G106" s="208" t="s">
        <v>201</v>
      </c>
      <c r="H106" s="209">
        <v>12</v>
      </c>
      <c r="I106" s="210"/>
      <c r="J106" s="211">
        <f>ROUND(I106*H106,2)</f>
        <v>0</v>
      </c>
      <c r="K106" s="207" t="s">
        <v>35</v>
      </c>
      <c r="L106" s="64"/>
      <c r="M106" s="212" t="s">
        <v>35</v>
      </c>
      <c r="N106" s="213" t="s">
        <v>50</v>
      </c>
      <c r="O106" s="45"/>
      <c r="P106" s="214">
        <f>O106*H106</f>
        <v>0</v>
      </c>
      <c r="Q106" s="214">
        <v>0</v>
      </c>
      <c r="R106" s="214">
        <f>Q106*H106</f>
        <v>0</v>
      </c>
      <c r="S106" s="214">
        <v>0</v>
      </c>
      <c r="T106" s="215">
        <f>S106*H106</f>
        <v>0</v>
      </c>
      <c r="AR106" s="26" t="s">
        <v>192</v>
      </c>
      <c r="AT106" s="26" t="s">
        <v>187</v>
      </c>
      <c r="AU106" s="26" t="s">
        <v>24</v>
      </c>
      <c r="AY106" s="26" t="s">
        <v>185</v>
      </c>
      <c r="BE106" s="216">
        <f>IF(N106="základní",J106,0)</f>
        <v>0</v>
      </c>
      <c r="BF106" s="216">
        <f>IF(N106="snížená",J106,0)</f>
        <v>0</v>
      </c>
      <c r="BG106" s="216">
        <f>IF(N106="zákl. přenesená",J106,0)</f>
        <v>0</v>
      </c>
      <c r="BH106" s="216">
        <f>IF(N106="sníž. přenesená",J106,0)</f>
        <v>0</v>
      </c>
      <c r="BI106" s="216">
        <f>IF(N106="nulová",J106,0)</f>
        <v>0</v>
      </c>
      <c r="BJ106" s="26" t="s">
        <v>24</v>
      </c>
      <c r="BK106" s="216">
        <f>ROUND(I106*H106,2)</f>
        <v>0</v>
      </c>
      <c r="BL106" s="26" t="s">
        <v>192</v>
      </c>
      <c r="BM106" s="26" t="s">
        <v>449</v>
      </c>
    </row>
    <row r="107" spans="2:65" s="11" customFormat="1" ht="37.35" customHeight="1">
      <c r="B107" s="188"/>
      <c r="C107" s="189"/>
      <c r="D107" s="202" t="s">
        <v>78</v>
      </c>
      <c r="E107" s="287" t="s">
        <v>222</v>
      </c>
      <c r="F107" s="287" t="s">
        <v>2039</v>
      </c>
      <c r="G107" s="189"/>
      <c r="H107" s="189"/>
      <c r="I107" s="192"/>
      <c r="J107" s="288">
        <f>BK107</f>
        <v>0</v>
      </c>
      <c r="K107" s="189"/>
      <c r="L107" s="194"/>
      <c r="M107" s="195"/>
      <c r="N107" s="196"/>
      <c r="O107" s="196"/>
      <c r="P107" s="197">
        <f>SUM(P108:P110)</f>
        <v>0</v>
      </c>
      <c r="Q107" s="196"/>
      <c r="R107" s="197">
        <f>SUM(R108:R110)</f>
        <v>0</v>
      </c>
      <c r="S107" s="196"/>
      <c r="T107" s="198">
        <f>SUM(T108:T110)</f>
        <v>0</v>
      </c>
      <c r="AR107" s="199" t="s">
        <v>24</v>
      </c>
      <c r="AT107" s="200" t="s">
        <v>78</v>
      </c>
      <c r="AU107" s="200" t="s">
        <v>79</v>
      </c>
      <c r="AY107" s="199" t="s">
        <v>185</v>
      </c>
      <c r="BK107" s="201">
        <f>SUM(BK108:BK110)</f>
        <v>0</v>
      </c>
    </row>
    <row r="108" spans="2:65" s="1" customFormat="1" ht="22.5" customHeight="1">
      <c r="B108" s="44"/>
      <c r="C108" s="205" t="s">
        <v>317</v>
      </c>
      <c r="D108" s="205" t="s">
        <v>187</v>
      </c>
      <c r="E108" s="206" t="s">
        <v>2040</v>
      </c>
      <c r="F108" s="207" t="s">
        <v>2041</v>
      </c>
      <c r="G108" s="208" t="s">
        <v>239</v>
      </c>
      <c r="H108" s="209">
        <v>170.4</v>
      </c>
      <c r="I108" s="210"/>
      <c r="J108" s="211">
        <f>ROUND(I108*H108,2)</f>
        <v>0</v>
      </c>
      <c r="K108" s="207" t="s">
        <v>35</v>
      </c>
      <c r="L108" s="64"/>
      <c r="M108" s="212" t="s">
        <v>35</v>
      </c>
      <c r="N108" s="213" t="s">
        <v>50</v>
      </c>
      <c r="O108" s="45"/>
      <c r="P108" s="214">
        <f>O108*H108</f>
        <v>0</v>
      </c>
      <c r="Q108" s="214">
        <v>0</v>
      </c>
      <c r="R108" s="214">
        <f>Q108*H108</f>
        <v>0</v>
      </c>
      <c r="S108" s="214">
        <v>0</v>
      </c>
      <c r="T108" s="215">
        <f>S108*H108</f>
        <v>0</v>
      </c>
      <c r="AR108" s="26" t="s">
        <v>192</v>
      </c>
      <c r="AT108" s="26" t="s">
        <v>187</v>
      </c>
      <c r="AU108" s="26" t="s">
        <v>24</v>
      </c>
      <c r="AY108" s="26" t="s">
        <v>185</v>
      </c>
      <c r="BE108" s="216">
        <f>IF(N108="základní",J108,0)</f>
        <v>0</v>
      </c>
      <c r="BF108" s="216">
        <f>IF(N108="snížená",J108,0)</f>
        <v>0</v>
      </c>
      <c r="BG108" s="216">
        <f>IF(N108="zákl. přenesená",J108,0)</f>
        <v>0</v>
      </c>
      <c r="BH108" s="216">
        <f>IF(N108="sníž. přenesená",J108,0)</f>
        <v>0</v>
      </c>
      <c r="BI108" s="216">
        <f>IF(N108="nulová",J108,0)</f>
        <v>0</v>
      </c>
      <c r="BJ108" s="26" t="s">
        <v>24</v>
      </c>
      <c r="BK108" s="216">
        <f>ROUND(I108*H108,2)</f>
        <v>0</v>
      </c>
      <c r="BL108" s="26" t="s">
        <v>192</v>
      </c>
      <c r="BM108" s="26" t="s">
        <v>458</v>
      </c>
    </row>
    <row r="109" spans="2:65" s="1" customFormat="1" ht="22.5" customHeight="1">
      <c r="B109" s="44"/>
      <c r="C109" s="205" t="s">
        <v>324</v>
      </c>
      <c r="D109" s="205" t="s">
        <v>187</v>
      </c>
      <c r="E109" s="206" t="s">
        <v>2042</v>
      </c>
      <c r="F109" s="207" t="s">
        <v>2043</v>
      </c>
      <c r="G109" s="208" t="s">
        <v>239</v>
      </c>
      <c r="H109" s="209">
        <v>170.4</v>
      </c>
      <c r="I109" s="210"/>
      <c r="J109" s="211">
        <f>ROUND(I109*H109,2)</f>
        <v>0</v>
      </c>
      <c r="K109" s="207" t="s">
        <v>35</v>
      </c>
      <c r="L109" s="64"/>
      <c r="M109" s="212" t="s">
        <v>35</v>
      </c>
      <c r="N109" s="213" t="s">
        <v>50</v>
      </c>
      <c r="O109" s="45"/>
      <c r="P109" s="214">
        <f>O109*H109</f>
        <v>0</v>
      </c>
      <c r="Q109" s="214">
        <v>0</v>
      </c>
      <c r="R109" s="214">
        <f>Q109*H109</f>
        <v>0</v>
      </c>
      <c r="S109" s="214">
        <v>0</v>
      </c>
      <c r="T109" s="215">
        <f>S109*H109</f>
        <v>0</v>
      </c>
      <c r="AR109" s="26" t="s">
        <v>192</v>
      </c>
      <c r="AT109" s="26" t="s">
        <v>187</v>
      </c>
      <c r="AU109" s="26" t="s">
        <v>24</v>
      </c>
      <c r="AY109" s="26" t="s">
        <v>185</v>
      </c>
      <c r="BE109" s="216">
        <f>IF(N109="základní",J109,0)</f>
        <v>0</v>
      </c>
      <c r="BF109" s="216">
        <f>IF(N109="snížená",J109,0)</f>
        <v>0</v>
      </c>
      <c r="BG109" s="216">
        <f>IF(N109="zákl. přenesená",J109,0)</f>
        <v>0</v>
      </c>
      <c r="BH109" s="216">
        <f>IF(N109="sníž. přenesená",J109,0)</f>
        <v>0</v>
      </c>
      <c r="BI109" s="216">
        <f>IF(N109="nulová",J109,0)</f>
        <v>0</v>
      </c>
      <c r="BJ109" s="26" t="s">
        <v>24</v>
      </c>
      <c r="BK109" s="216">
        <f>ROUND(I109*H109,2)</f>
        <v>0</v>
      </c>
      <c r="BL109" s="26" t="s">
        <v>192</v>
      </c>
      <c r="BM109" s="26" t="s">
        <v>477</v>
      </c>
    </row>
    <row r="110" spans="2:65" s="1" customFormat="1" ht="22.5" customHeight="1">
      <c r="B110" s="44"/>
      <c r="C110" s="205" t="s">
        <v>343</v>
      </c>
      <c r="D110" s="205" t="s">
        <v>187</v>
      </c>
      <c r="E110" s="206" t="s">
        <v>2044</v>
      </c>
      <c r="F110" s="207" t="s">
        <v>2045</v>
      </c>
      <c r="G110" s="208" t="s">
        <v>239</v>
      </c>
      <c r="H110" s="209">
        <v>170.4</v>
      </c>
      <c r="I110" s="210"/>
      <c r="J110" s="211">
        <f>ROUND(I110*H110,2)</f>
        <v>0</v>
      </c>
      <c r="K110" s="207" t="s">
        <v>35</v>
      </c>
      <c r="L110" s="64"/>
      <c r="M110" s="212" t="s">
        <v>35</v>
      </c>
      <c r="N110" s="213" t="s">
        <v>50</v>
      </c>
      <c r="O110" s="45"/>
      <c r="P110" s="214">
        <f>O110*H110</f>
        <v>0</v>
      </c>
      <c r="Q110" s="214">
        <v>0</v>
      </c>
      <c r="R110" s="214">
        <f>Q110*H110</f>
        <v>0</v>
      </c>
      <c r="S110" s="214">
        <v>0</v>
      </c>
      <c r="T110" s="215">
        <f>S110*H110</f>
        <v>0</v>
      </c>
      <c r="AR110" s="26" t="s">
        <v>192</v>
      </c>
      <c r="AT110" s="26" t="s">
        <v>187</v>
      </c>
      <c r="AU110" s="26" t="s">
        <v>24</v>
      </c>
      <c r="AY110" s="26" t="s">
        <v>185</v>
      </c>
      <c r="BE110" s="216">
        <f>IF(N110="základní",J110,0)</f>
        <v>0</v>
      </c>
      <c r="BF110" s="216">
        <f>IF(N110="snížená",J110,0)</f>
        <v>0</v>
      </c>
      <c r="BG110" s="216">
        <f>IF(N110="zákl. přenesená",J110,0)</f>
        <v>0</v>
      </c>
      <c r="BH110" s="216">
        <f>IF(N110="sníž. přenesená",J110,0)</f>
        <v>0</v>
      </c>
      <c r="BI110" s="216">
        <f>IF(N110="nulová",J110,0)</f>
        <v>0</v>
      </c>
      <c r="BJ110" s="26" t="s">
        <v>24</v>
      </c>
      <c r="BK110" s="216">
        <f>ROUND(I110*H110,2)</f>
        <v>0</v>
      </c>
      <c r="BL110" s="26" t="s">
        <v>192</v>
      </c>
      <c r="BM110" s="26" t="s">
        <v>495</v>
      </c>
    </row>
    <row r="111" spans="2:65" s="11" customFormat="1" ht="37.35" customHeight="1">
      <c r="B111" s="188"/>
      <c r="C111" s="189"/>
      <c r="D111" s="202" t="s">
        <v>78</v>
      </c>
      <c r="E111" s="287" t="s">
        <v>245</v>
      </c>
      <c r="F111" s="287" t="s">
        <v>2046</v>
      </c>
      <c r="G111" s="189"/>
      <c r="H111" s="189"/>
      <c r="I111" s="192"/>
      <c r="J111" s="288">
        <f>BK111</f>
        <v>0</v>
      </c>
      <c r="K111" s="189"/>
      <c r="L111" s="194"/>
      <c r="M111" s="195"/>
      <c r="N111" s="196"/>
      <c r="O111" s="196"/>
      <c r="P111" s="197">
        <f>SUM(P112:P119)</f>
        <v>0</v>
      </c>
      <c r="Q111" s="196"/>
      <c r="R111" s="197">
        <f>SUM(R112:R119)</f>
        <v>0</v>
      </c>
      <c r="S111" s="196"/>
      <c r="T111" s="198">
        <f>SUM(T112:T119)</f>
        <v>0</v>
      </c>
      <c r="AR111" s="199" t="s">
        <v>24</v>
      </c>
      <c r="AT111" s="200" t="s">
        <v>78</v>
      </c>
      <c r="AU111" s="200" t="s">
        <v>79</v>
      </c>
      <c r="AY111" s="199" t="s">
        <v>185</v>
      </c>
      <c r="BK111" s="201">
        <f>SUM(BK112:BK119)</f>
        <v>0</v>
      </c>
    </row>
    <row r="112" spans="2:65" s="1" customFormat="1" ht="31.5" customHeight="1">
      <c r="B112" s="44"/>
      <c r="C112" s="205" t="s">
        <v>349</v>
      </c>
      <c r="D112" s="205" t="s">
        <v>187</v>
      </c>
      <c r="E112" s="206" t="s">
        <v>2047</v>
      </c>
      <c r="F112" s="207" t="s">
        <v>2048</v>
      </c>
      <c r="G112" s="208" t="s">
        <v>190</v>
      </c>
      <c r="H112" s="209">
        <v>26</v>
      </c>
      <c r="I112" s="210"/>
      <c r="J112" s="211">
        <f t="shared" ref="J112:J119" si="10">ROUND(I112*H112,2)</f>
        <v>0</v>
      </c>
      <c r="K112" s="207" t="s">
        <v>35</v>
      </c>
      <c r="L112" s="64"/>
      <c r="M112" s="212" t="s">
        <v>35</v>
      </c>
      <c r="N112" s="213" t="s">
        <v>50</v>
      </c>
      <c r="O112" s="45"/>
      <c r="P112" s="214">
        <f t="shared" ref="P112:P119" si="11">O112*H112</f>
        <v>0</v>
      </c>
      <c r="Q112" s="214">
        <v>0</v>
      </c>
      <c r="R112" s="214">
        <f t="shared" ref="R112:R119" si="12">Q112*H112</f>
        <v>0</v>
      </c>
      <c r="S112" s="214">
        <v>0</v>
      </c>
      <c r="T112" s="215">
        <f t="shared" ref="T112:T119" si="13">S112*H112</f>
        <v>0</v>
      </c>
      <c r="AR112" s="26" t="s">
        <v>192</v>
      </c>
      <c r="AT112" s="26" t="s">
        <v>187</v>
      </c>
      <c r="AU112" s="26" t="s">
        <v>24</v>
      </c>
      <c r="AY112" s="26" t="s">
        <v>185</v>
      </c>
      <c r="BE112" s="216">
        <f t="shared" ref="BE112:BE119" si="14">IF(N112="základní",J112,0)</f>
        <v>0</v>
      </c>
      <c r="BF112" s="216">
        <f t="shared" ref="BF112:BF119" si="15">IF(N112="snížená",J112,0)</f>
        <v>0</v>
      </c>
      <c r="BG112" s="216">
        <f t="shared" ref="BG112:BG119" si="16">IF(N112="zákl. přenesená",J112,0)</f>
        <v>0</v>
      </c>
      <c r="BH112" s="216">
        <f t="shared" ref="BH112:BH119" si="17">IF(N112="sníž. přenesená",J112,0)</f>
        <v>0</v>
      </c>
      <c r="BI112" s="216">
        <f t="shared" ref="BI112:BI119" si="18">IF(N112="nulová",J112,0)</f>
        <v>0</v>
      </c>
      <c r="BJ112" s="26" t="s">
        <v>24</v>
      </c>
      <c r="BK112" s="216">
        <f t="shared" ref="BK112:BK119" si="19">ROUND(I112*H112,2)</f>
        <v>0</v>
      </c>
      <c r="BL112" s="26" t="s">
        <v>192</v>
      </c>
      <c r="BM112" s="26" t="s">
        <v>514</v>
      </c>
    </row>
    <row r="113" spans="2:65" s="1" customFormat="1" ht="31.5" customHeight="1">
      <c r="B113" s="44"/>
      <c r="C113" s="205" t="s">
        <v>9</v>
      </c>
      <c r="D113" s="205" t="s">
        <v>187</v>
      </c>
      <c r="E113" s="206" t="s">
        <v>2049</v>
      </c>
      <c r="F113" s="207" t="s">
        <v>2050</v>
      </c>
      <c r="G113" s="208" t="s">
        <v>190</v>
      </c>
      <c r="H113" s="209">
        <v>108</v>
      </c>
      <c r="I113" s="210"/>
      <c r="J113" s="211">
        <f t="shared" si="10"/>
        <v>0</v>
      </c>
      <c r="K113" s="207" t="s">
        <v>35</v>
      </c>
      <c r="L113" s="64"/>
      <c r="M113" s="212" t="s">
        <v>35</v>
      </c>
      <c r="N113" s="213" t="s">
        <v>50</v>
      </c>
      <c r="O113" s="45"/>
      <c r="P113" s="214">
        <f t="shared" si="11"/>
        <v>0</v>
      </c>
      <c r="Q113" s="214">
        <v>0</v>
      </c>
      <c r="R113" s="214">
        <f t="shared" si="12"/>
        <v>0</v>
      </c>
      <c r="S113" s="214">
        <v>0</v>
      </c>
      <c r="T113" s="215">
        <f t="shared" si="13"/>
        <v>0</v>
      </c>
      <c r="AR113" s="26" t="s">
        <v>192</v>
      </c>
      <c r="AT113" s="26" t="s">
        <v>187</v>
      </c>
      <c r="AU113" s="26" t="s">
        <v>24</v>
      </c>
      <c r="AY113" s="26" t="s">
        <v>185</v>
      </c>
      <c r="BE113" s="216">
        <f t="shared" si="14"/>
        <v>0</v>
      </c>
      <c r="BF113" s="216">
        <f t="shared" si="15"/>
        <v>0</v>
      </c>
      <c r="BG113" s="216">
        <f t="shared" si="16"/>
        <v>0</v>
      </c>
      <c r="BH113" s="216">
        <f t="shared" si="17"/>
        <v>0</v>
      </c>
      <c r="BI113" s="216">
        <f t="shared" si="18"/>
        <v>0</v>
      </c>
      <c r="BJ113" s="26" t="s">
        <v>24</v>
      </c>
      <c r="BK113" s="216">
        <f t="shared" si="19"/>
        <v>0</v>
      </c>
      <c r="BL113" s="26" t="s">
        <v>192</v>
      </c>
      <c r="BM113" s="26" t="s">
        <v>566</v>
      </c>
    </row>
    <row r="114" spans="2:65" s="1" customFormat="1" ht="31.5" customHeight="1">
      <c r="B114" s="44"/>
      <c r="C114" s="205" t="s">
        <v>367</v>
      </c>
      <c r="D114" s="205" t="s">
        <v>187</v>
      </c>
      <c r="E114" s="206" t="s">
        <v>2051</v>
      </c>
      <c r="F114" s="207" t="s">
        <v>2052</v>
      </c>
      <c r="G114" s="208" t="s">
        <v>190</v>
      </c>
      <c r="H114" s="209">
        <v>12</v>
      </c>
      <c r="I114" s="210"/>
      <c r="J114" s="211">
        <f t="shared" si="10"/>
        <v>0</v>
      </c>
      <c r="K114" s="207" t="s">
        <v>35</v>
      </c>
      <c r="L114" s="64"/>
      <c r="M114" s="212" t="s">
        <v>35</v>
      </c>
      <c r="N114" s="213" t="s">
        <v>50</v>
      </c>
      <c r="O114" s="45"/>
      <c r="P114" s="214">
        <f t="shared" si="11"/>
        <v>0</v>
      </c>
      <c r="Q114" s="214">
        <v>0</v>
      </c>
      <c r="R114" s="214">
        <f t="shared" si="12"/>
        <v>0</v>
      </c>
      <c r="S114" s="214">
        <v>0</v>
      </c>
      <c r="T114" s="215">
        <f t="shared" si="13"/>
        <v>0</v>
      </c>
      <c r="AR114" s="26" t="s">
        <v>192</v>
      </c>
      <c r="AT114" s="26" t="s">
        <v>187</v>
      </c>
      <c r="AU114" s="26" t="s">
        <v>24</v>
      </c>
      <c r="AY114" s="26" t="s">
        <v>185</v>
      </c>
      <c r="BE114" s="216">
        <f t="shared" si="14"/>
        <v>0</v>
      </c>
      <c r="BF114" s="216">
        <f t="shared" si="15"/>
        <v>0</v>
      </c>
      <c r="BG114" s="216">
        <f t="shared" si="16"/>
        <v>0</v>
      </c>
      <c r="BH114" s="216">
        <f t="shared" si="17"/>
        <v>0</v>
      </c>
      <c r="BI114" s="216">
        <f t="shared" si="18"/>
        <v>0</v>
      </c>
      <c r="BJ114" s="26" t="s">
        <v>24</v>
      </c>
      <c r="BK114" s="216">
        <f t="shared" si="19"/>
        <v>0</v>
      </c>
      <c r="BL114" s="26" t="s">
        <v>192</v>
      </c>
      <c r="BM114" s="26" t="s">
        <v>577</v>
      </c>
    </row>
    <row r="115" spans="2:65" s="1" customFormat="1" ht="22.5" customHeight="1">
      <c r="B115" s="44"/>
      <c r="C115" s="205" t="s">
        <v>395</v>
      </c>
      <c r="D115" s="205" t="s">
        <v>187</v>
      </c>
      <c r="E115" s="206" t="s">
        <v>192</v>
      </c>
      <c r="F115" s="207" t="s">
        <v>2053</v>
      </c>
      <c r="G115" s="208" t="s">
        <v>2054</v>
      </c>
      <c r="H115" s="209">
        <v>7</v>
      </c>
      <c r="I115" s="210"/>
      <c r="J115" s="211">
        <f t="shared" si="10"/>
        <v>0</v>
      </c>
      <c r="K115" s="207" t="s">
        <v>35</v>
      </c>
      <c r="L115" s="64"/>
      <c r="M115" s="212" t="s">
        <v>35</v>
      </c>
      <c r="N115" s="213" t="s">
        <v>50</v>
      </c>
      <c r="O115" s="45"/>
      <c r="P115" s="214">
        <f t="shared" si="11"/>
        <v>0</v>
      </c>
      <c r="Q115" s="214">
        <v>0</v>
      </c>
      <c r="R115" s="214">
        <f t="shared" si="12"/>
        <v>0</v>
      </c>
      <c r="S115" s="214">
        <v>0</v>
      </c>
      <c r="T115" s="215">
        <f t="shared" si="13"/>
        <v>0</v>
      </c>
      <c r="AR115" s="26" t="s">
        <v>192</v>
      </c>
      <c r="AT115" s="26" t="s">
        <v>187</v>
      </c>
      <c r="AU115" s="26" t="s">
        <v>24</v>
      </c>
      <c r="AY115" s="26" t="s">
        <v>185</v>
      </c>
      <c r="BE115" s="216">
        <f t="shared" si="14"/>
        <v>0</v>
      </c>
      <c r="BF115" s="216">
        <f t="shared" si="15"/>
        <v>0</v>
      </c>
      <c r="BG115" s="216">
        <f t="shared" si="16"/>
        <v>0</v>
      </c>
      <c r="BH115" s="216">
        <f t="shared" si="17"/>
        <v>0</v>
      </c>
      <c r="BI115" s="216">
        <f t="shared" si="18"/>
        <v>0</v>
      </c>
      <c r="BJ115" s="26" t="s">
        <v>24</v>
      </c>
      <c r="BK115" s="216">
        <f t="shared" si="19"/>
        <v>0</v>
      </c>
      <c r="BL115" s="26" t="s">
        <v>192</v>
      </c>
      <c r="BM115" s="26" t="s">
        <v>612</v>
      </c>
    </row>
    <row r="116" spans="2:65" s="1" customFormat="1" ht="22.5" customHeight="1">
      <c r="B116" s="44"/>
      <c r="C116" s="205" t="s">
        <v>403</v>
      </c>
      <c r="D116" s="205" t="s">
        <v>187</v>
      </c>
      <c r="E116" s="206" t="s">
        <v>222</v>
      </c>
      <c r="F116" s="207" t="s">
        <v>2055</v>
      </c>
      <c r="G116" s="208" t="s">
        <v>2054</v>
      </c>
      <c r="H116" s="209">
        <v>3</v>
      </c>
      <c r="I116" s="210"/>
      <c r="J116" s="211">
        <f t="shared" si="10"/>
        <v>0</v>
      </c>
      <c r="K116" s="207" t="s">
        <v>35</v>
      </c>
      <c r="L116" s="64"/>
      <c r="M116" s="212" t="s">
        <v>35</v>
      </c>
      <c r="N116" s="213" t="s">
        <v>50</v>
      </c>
      <c r="O116" s="45"/>
      <c r="P116" s="214">
        <f t="shared" si="11"/>
        <v>0</v>
      </c>
      <c r="Q116" s="214">
        <v>0</v>
      </c>
      <c r="R116" s="214">
        <f t="shared" si="12"/>
        <v>0</v>
      </c>
      <c r="S116" s="214">
        <v>0</v>
      </c>
      <c r="T116" s="215">
        <f t="shared" si="13"/>
        <v>0</v>
      </c>
      <c r="AR116" s="26" t="s">
        <v>192</v>
      </c>
      <c r="AT116" s="26" t="s">
        <v>187</v>
      </c>
      <c r="AU116" s="26" t="s">
        <v>24</v>
      </c>
      <c r="AY116" s="26" t="s">
        <v>185</v>
      </c>
      <c r="BE116" s="216">
        <f t="shared" si="14"/>
        <v>0</v>
      </c>
      <c r="BF116" s="216">
        <f t="shared" si="15"/>
        <v>0</v>
      </c>
      <c r="BG116" s="216">
        <f t="shared" si="16"/>
        <v>0</v>
      </c>
      <c r="BH116" s="216">
        <f t="shared" si="17"/>
        <v>0</v>
      </c>
      <c r="BI116" s="216">
        <f t="shared" si="18"/>
        <v>0</v>
      </c>
      <c r="BJ116" s="26" t="s">
        <v>24</v>
      </c>
      <c r="BK116" s="216">
        <f t="shared" si="19"/>
        <v>0</v>
      </c>
      <c r="BL116" s="26" t="s">
        <v>192</v>
      </c>
      <c r="BM116" s="26" t="s">
        <v>626</v>
      </c>
    </row>
    <row r="117" spans="2:65" s="1" customFormat="1" ht="22.5" customHeight="1">
      <c r="B117" s="44"/>
      <c r="C117" s="205" t="s">
        <v>409</v>
      </c>
      <c r="D117" s="205" t="s">
        <v>187</v>
      </c>
      <c r="E117" s="206" t="s">
        <v>228</v>
      </c>
      <c r="F117" s="207" t="s">
        <v>2056</v>
      </c>
      <c r="G117" s="208" t="s">
        <v>2054</v>
      </c>
      <c r="H117" s="209">
        <v>1</v>
      </c>
      <c r="I117" s="210"/>
      <c r="J117" s="211">
        <f t="shared" si="10"/>
        <v>0</v>
      </c>
      <c r="K117" s="207" t="s">
        <v>35</v>
      </c>
      <c r="L117" s="64"/>
      <c r="M117" s="212" t="s">
        <v>35</v>
      </c>
      <c r="N117" s="213" t="s">
        <v>50</v>
      </c>
      <c r="O117" s="45"/>
      <c r="P117" s="214">
        <f t="shared" si="11"/>
        <v>0</v>
      </c>
      <c r="Q117" s="214">
        <v>0</v>
      </c>
      <c r="R117" s="214">
        <f t="shared" si="12"/>
        <v>0</v>
      </c>
      <c r="S117" s="214">
        <v>0</v>
      </c>
      <c r="T117" s="215">
        <f t="shared" si="13"/>
        <v>0</v>
      </c>
      <c r="AR117" s="26" t="s">
        <v>192</v>
      </c>
      <c r="AT117" s="26" t="s">
        <v>187</v>
      </c>
      <c r="AU117" s="26" t="s">
        <v>24</v>
      </c>
      <c r="AY117" s="26" t="s">
        <v>185</v>
      </c>
      <c r="BE117" s="216">
        <f t="shared" si="14"/>
        <v>0</v>
      </c>
      <c r="BF117" s="216">
        <f t="shared" si="15"/>
        <v>0</v>
      </c>
      <c r="BG117" s="216">
        <f t="shared" si="16"/>
        <v>0</v>
      </c>
      <c r="BH117" s="216">
        <f t="shared" si="17"/>
        <v>0</v>
      </c>
      <c r="BI117" s="216">
        <f t="shared" si="18"/>
        <v>0</v>
      </c>
      <c r="BJ117" s="26" t="s">
        <v>24</v>
      </c>
      <c r="BK117" s="216">
        <f t="shared" si="19"/>
        <v>0</v>
      </c>
      <c r="BL117" s="26" t="s">
        <v>192</v>
      </c>
      <c r="BM117" s="26" t="s">
        <v>638</v>
      </c>
    </row>
    <row r="118" spans="2:65" s="1" customFormat="1" ht="22.5" customHeight="1">
      <c r="B118" s="44"/>
      <c r="C118" s="205" t="s">
        <v>413</v>
      </c>
      <c r="D118" s="205" t="s">
        <v>187</v>
      </c>
      <c r="E118" s="206" t="s">
        <v>236</v>
      </c>
      <c r="F118" s="207" t="s">
        <v>2057</v>
      </c>
      <c r="G118" s="208" t="s">
        <v>2054</v>
      </c>
      <c r="H118" s="209">
        <v>1</v>
      </c>
      <c r="I118" s="210"/>
      <c r="J118" s="211">
        <f t="shared" si="10"/>
        <v>0</v>
      </c>
      <c r="K118" s="207" t="s">
        <v>35</v>
      </c>
      <c r="L118" s="64"/>
      <c r="M118" s="212" t="s">
        <v>35</v>
      </c>
      <c r="N118" s="213" t="s">
        <v>50</v>
      </c>
      <c r="O118" s="45"/>
      <c r="P118" s="214">
        <f t="shared" si="11"/>
        <v>0</v>
      </c>
      <c r="Q118" s="214">
        <v>0</v>
      </c>
      <c r="R118" s="214">
        <f t="shared" si="12"/>
        <v>0</v>
      </c>
      <c r="S118" s="214">
        <v>0</v>
      </c>
      <c r="T118" s="215">
        <f t="shared" si="13"/>
        <v>0</v>
      </c>
      <c r="AR118" s="26" t="s">
        <v>192</v>
      </c>
      <c r="AT118" s="26" t="s">
        <v>187</v>
      </c>
      <c r="AU118" s="26" t="s">
        <v>24</v>
      </c>
      <c r="AY118" s="26" t="s">
        <v>185</v>
      </c>
      <c r="BE118" s="216">
        <f t="shared" si="14"/>
        <v>0</v>
      </c>
      <c r="BF118" s="216">
        <f t="shared" si="15"/>
        <v>0</v>
      </c>
      <c r="BG118" s="216">
        <f t="shared" si="16"/>
        <v>0</v>
      </c>
      <c r="BH118" s="216">
        <f t="shared" si="17"/>
        <v>0</v>
      </c>
      <c r="BI118" s="216">
        <f t="shared" si="18"/>
        <v>0</v>
      </c>
      <c r="BJ118" s="26" t="s">
        <v>24</v>
      </c>
      <c r="BK118" s="216">
        <f t="shared" si="19"/>
        <v>0</v>
      </c>
      <c r="BL118" s="26" t="s">
        <v>192</v>
      </c>
      <c r="BM118" s="26" t="s">
        <v>647</v>
      </c>
    </row>
    <row r="119" spans="2:65" s="1" customFormat="1" ht="22.5" customHeight="1">
      <c r="B119" s="44"/>
      <c r="C119" s="205" t="s">
        <v>418</v>
      </c>
      <c r="D119" s="205" t="s">
        <v>187</v>
      </c>
      <c r="E119" s="206" t="s">
        <v>245</v>
      </c>
      <c r="F119" s="207" t="s">
        <v>2058</v>
      </c>
      <c r="G119" s="208" t="s">
        <v>2054</v>
      </c>
      <c r="H119" s="209">
        <v>1</v>
      </c>
      <c r="I119" s="210"/>
      <c r="J119" s="211">
        <f t="shared" si="10"/>
        <v>0</v>
      </c>
      <c r="K119" s="207" t="s">
        <v>35</v>
      </c>
      <c r="L119" s="64"/>
      <c r="M119" s="212" t="s">
        <v>35</v>
      </c>
      <c r="N119" s="213" t="s">
        <v>50</v>
      </c>
      <c r="O119" s="45"/>
      <c r="P119" s="214">
        <f t="shared" si="11"/>
        <v>0</v>
      </c>
      <c r="Q119" s="214">
        <v>0</v>
      </c>
      <c r="R119" s="214">
        <f t="shared" si="12"/>
        <v>0</v>
      </c>
      <c r="S119" s="214">
        <v>0</v>
      </c>
      <c r="T119" s="215">
        <f t="shared" si="13"/>
        <v>0</v>
      </c>
      <c r="AR119" s="26" t="s">
        <v>192</v>
      </c>
      <c r="AT119" s="26" t="s">
        <v>187</v>
      </c>
      <c r="AU119" s="26" t="s">
        <v>24</v>
      </c>
      <c r="AY119" s="26" t="s">
        <v>185</v>
      </c>
      <c r="BE119" s="216">
        <f t="shared" si="14"/>
        <v>0</v>
      </c>
      <c r="BF119" s="216">
        <f t="shared" si="15"/>
        <v>0</v>
      </c>
      <c r="BG119" s="216">
        <f t="shared" si="16"/>
        <v>0</v>
      </c>
      <c r="BH119" s="216">
        <f t="shared" si="17"/>
        <v>0</v>
      </c>
      <c r="BI119" s="216">
        <f t="shared" si="18"/>
        <v>0</v>
      </c>
      <c r="BJ119" s="26" t="s">
        <v>24</v>
      </c>
      <c r="BK119" s="216">
        <f t="shared" si="19"/>
        <v>0</v>
      </c>
      <c r="BL119" s="26" t="s">
        <v>192</v>
      </c>
      <c r="BM119" s="26" t="s">
        <v>665</v>
      </c>
    </row>
    <row r="120" spans="2:65" s="11" customFormat="1" ht="37.35" customHeight="1">
      <c r="B120" s="188"/>
      <c r="C120" s="189"/>
      <c r="D120" s="190" t="s">
        <v>78</v>
      </c>
      <c r="E120" s="191" t="s">
        <v>2059</v>
      </c>
      <c r="F120" s="191" t="s">
        <v>2060</v>
      </c>
      <c r="G120" s="189"/>
      <c r="H120" s="189"/>
      <c r="I120" s="192"/>
      <c r="J120" s="193">
        <f>BK120</f>
        <v>0</v>
      </c>
      <c r="K120" s="189"/>
      <c r="L120" s="194"/>
      <c r="M120" s="195"/>
      <c r="N120" s="196"/>
      <c r="O120" s="196"/>
      <c r="P120" s="197">
        <f>P121</f>
        <v>0</v>
      </c>
      <c r="Q120" s="196"/>
      <c r="R120" s="197">
        <f>R121</f>
        <v>0</v>
      </c>
      <c r="S120" s="196"/>
      <c r="T120" s="198">
        <f>T121</f>
        <v>0</v>
      </c>
      <c r="AR120" s="199" t="s">
        <v>222</v>
      </c>
      <c r="AT120" s="200" t="s">
        <v>78</v>
      </c>
      <c r="AU120" s="200" t="s">
        <v>79</v>
      </c>
      <c r="AY120" s="199" t="s">
        <v>185</v>
      </c>
      <c r="BK120" s="201">
        <f>BK121</f>
        <v>0</v>
      </c>
    </row>
    <row r="121" spans="2:65" s="11" customFormat="1" ht="19.899999999999999" customHeight="1">
      <c r="B121" s="188"/>
      <c r="C121" s="189"/>
      <c r="D121" s="202" t="s">
        <v>78</v>
      </c>
      <c r="E121" s="203" t="s">
        <v>2061</v>
      </c>
      <c r="F121" s="203" t="s">
        <v>2062</v>
      </c>
      <c r="G121" s="189"/>
      <c r="H121" s="189"/>
      <c r="I121" s="192"/>
      <c r="J121" s="204">
        <f>BK121</f>
        <v>0</v>
      </c>
      <c r="K121" s="189"/>
      <c r="L121" s="194"/>
      <c r="M121" s="195"/>
      <c r="N121" s="196"/>
      <c r="O121" s="196"/>
      <c r="P121" s="197">
        <f>P122</f>
        <v>0</v>
      </c>
      <c r="Q121" s="196"/>
      <c r="R121" s="197">
        <f>R122</f>
        <v>0</v>
      </c>
      <c r="S121" s="196"/>
      <c r="T121" s="198">
        <f>T122</f>
        <v>0</v>
      </c>
      <c r="AR121" s="199" t="s">
        <v>222</v>
      </c>
      <c r="AT121" s="200" t="s">
        <v>78</v>
      </c>
      <c r="AU121" s="200" t="s">
        <v>24</v>
      </c>
      <c r="AY121" s="199" t="s">
        <v>185</v>
      </c>
      <c r="BK121" s="201">
        <f>BK122</f>
        <v>0</v>
      </c>
    </row>
    <row r="122" spans="2:65" s="1" customFormat="1" ht="22.5" customHeight="1">
      <c r="B122" s="44"/>
      <c r="C122" s="205" t="s">
        <v>424</v>
      </c>
      <c r="D122" s="205" t="s">
        <v>187</v>
      </c>
      <c r="E122" s="206" t="s">
        <v>2063</v>
      </c>
      <c r="F122" s="207" t="s">
        <v>2064</v>
      </c>
      <c r="G122" s="208" t="s">
        <v>1629</v>
      </c>
      <c r="H122" s="209">
        <v>1</v>
      </c>
      <c r="I122" s="210"/>
      <c r="J122" s="211">
        <f>ROUND(I122*H122,2)</f>
        <v>0</v>
      </c>
      <c r="K122" s="207" t="s">
        <v>191</v>
      </c>
      <c r="L122" s="64"/>
      <c r="M122" s="212" t="s">
        <v>35</v>
      </c>
      <c r="N122" s="289" t="s">
        <v>50</v>
      </c>
      <c r="O122" s="283"/>
      <c r="P122" s="290">
        <f>O122*H122</f>
        <v>0</v>
      </c>
      <c r="Q122" s="290">
        <v>0</v>
      </c>
      <c r="R122" s="290">
        <f>Q122*H122</f>
        <v>0</v>
      </c>
      <c r="S122" s="290">
        <v>0</v>
      </c>
      <c r="T122" s="291">
        <f>S122*H122</f>
        <v>0</v>
      </c>
      <c r="AR122" s="26" t="s">
        <v>2065</v>
      </c>
      <c r="AT122" s="26" t="s">
        <v>187</v>
      </c>
      <c r="AU122" s="26" t="s">
        <v>89</v>
      </c>
      <c r="AY122" s="26" t="s">
        <v>185</v>
      </c>
      <c r="BE122" s="216">
        <f>IF(N122="základní",J122,0)</f>
        <v>0</v>
      </c>
      <c r="BF122" s="216">
        <f>IF(N122="snížená",J122,0)</f>
        <v>0</v>
      </c>
      <c r="BG122" s="216">
        <f>IF(N122="zákl. přenesená",J122,0)</f>
        <v>0</v>
      </c>
      <c r="BH122" s="216">
        <f>IF(N122="sníž. přenesená",J122,0)</f>
        <v>0</v>
      </c>
      <c r="BI122" s="216">
        <f>IF(N122="nulová",J122,0)</f>
        <v>0</v>
      </c>
      <c r="BJ122" s="26" t="s">
        <v>24</v>
      </c>
      <c r="BK122" s="216">
        <f>ROUND(I122*H122,2)</f>
        <v>0</v>
      </c>
      <c r="BL122" s="26" t="s">
        <v>2065</v>
      </c>
      <c r="BM122" s="26" t="s">
        <v>2066</v>
      </c>
    </row>
    <row r="123" spans="2:65" s="1" customFormat="1" ht="6.95" customHeight="1">
      <c r="B123" s="59"/>
      <c r="C123" s="60"/>
      <c r="D123" s="60"/>
      <c r="E123" s="60"/>
      <c r="F123" s="60"/>
      <c r="G123" s="60"/>
      <c r="H123" s="60"/>
      <c r="I123" s="151"/>
      <c r="J123" s="60"/>
      <c r="K123" s="60"/>
      <c r="L123" s="64"/>
    </row>
  </sheetData>
  <sheetProtection password="CC35" sheet="1" objects="1" scenarios="1" formatCells="0" formatColumns="0" formatRows="0" sort="0" autoFilter="0"/>
  <autoFilter ref="C87:K122"/>
  <mergeCells count="12">
    <mergeCell ref="G1:H1"/>
    <mergeCell ref="L2:V2"/>
    <mergeCell ref="E49:H49"/>
    <mergeCell ref="E51:H51"/>
    <mergeCell ref="E76:H76"/>
    <mergeCell ref="E78:H78"/>
    <mergeCell ref="E80:H80"/>
    <mergeCell ref="E7:H7"/>
    <mergeCell ref="E9:H9"/>
    <mergeCell ref="E11:H11"/>
    <mergeCell ref="E26:H26"/>
    <mergeCell ref="E47:H47"/>
  </mergeCells>
  <hyperlinks>
    <hyperlink ref="F1:G1" location="C2" display="1) Krycí list soupisu"/>
    <hyperlink ref="G1:H1" location="C58" display="2) Rekapitulace"/>
    <hyperlink ref="J1" location="C8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BR13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96</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135</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2067</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136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ROUND(J85,2)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ROUND(SUM(BE85:BE130), 2)</f>
        <v>0</v>
      </c>
      <c r="G32" s="45"/>
      <c r="H32" s="45"/>
      <c r="I32" s="143">
        <v>0.21</v>
      </c>
      <c r="J32" s="142">
        <f>ROUND(ROUND((SUM(BE85:BE130)), 2)*I32, 2)</f>
        <v>0</v>
      </c>
      <c r="K32" s="48"/>
    </row>
    <row r="33" spans="2:11" s="1" customFormat="1" ht="14.45" customHeight="1">
      <c r="B33" s="44"/>
      <c r="C33" s="45"/>
      <c r="D33" s="45"/>
      <c r="E33" s="52" t="s">
        <v>51</v>
      </c>
      <c r="F33" s="142">
        <f>ROUND(SUM(BF85:BF130), 2)</f>
        <v>0</v>
      </c>
      <c r="G33" s="45"/>
      <c r="H33" s="45"/>
      <c r="I33" s="143">
        <v>0.15</v>
      </c>
      <c r="J33" s="142">
        <f>ROUND(ROUND((SUM(BF85:BF130)), 2)*I33, 2)</f>
        <v>0</v>
      </c>
      <c r="K33" s="48"/>
    </row>
    <row r="34" spans="2:11" s="1" customFormat="1" ht="14.45" hidden="1" customHeight="1">
      <c r="B34" s="44"/>
      <c r="C34" s="45"/>
      <c r="D34" s="45"/>
      <c r="E34" s="52" t="s">
        <v>52</v>
      </c>
      <c r="F34" s="142">
        <f>ROUND(SUM(BG85:BG130), 2)</f>
        <v>0</v>
      </c>
      <c r="G34" s="45"/>
      <c r="H34" s="45"/>
      <c r="I34" s="143">
        <v>0.21</v>
      </c>
      <c r="J34" s="142">
        <v>0</v>
      </c>
      <c r="K34" s="48"/>
    </row>
    <row r="35" spans="2:11" s="1" customFormat="1" ht="14.45" hidden="1" customHeight="1">
      <c r="B35" s="44"/>
      <c r="C35" s="45"/>
      <c r="D35" s="45"/>
      <c r="E35" s="52" t="s">
        <v>53</v>
      </c>
      <c r="F35" s="142">
        <f>ROUND(SUM(BH85:BH130), 2)</f>
        <v>0</v>
      </c>
      <c r="G35" s="45"/>
      <c r="H35" s="45"/>
      <c r="I35" s="143">
        <v>0.15</v>
      </c>
      <c r="J35" s="142">
        <v>0</v>
      </c>
      <c r="K35" s="48"/>
    </row>
    <row r="36" spans="2:11" s="1" customFormat="1" ht="14.45" hidden="1" customHeight="1">
      <c r="B36" s="44"/>
      <c r="C36" s="45"/>
      <c r="D36" s="45"/>
      <c r="E36" s="52" t="s">
        <v>54</v>
      </c>
      <c r="F36" s="142">
        <f>ROUND(SUM(BI85:BI130),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135</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1.3 - ZTI</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J85</f>
        <v>0</v>
      </c>
      <c r="K60" s="48"/>
      <c r="AU60" s="26" t="s">
        <v>142</v>
      </c>
    </row>
    <row r="61" spans="2:47" s="8" customFormat="1" ht="24.95" customHeight="1">
      <c r="B61" s="161"/>
      <c r="C61" s="162"/>
      <c r="D61" s="163" t="s">
        <v>2068</v>
      </c>
      <c r="E61" s="164"/>
      <c r="F61" s="164"/>
      <c r="G61" s="164"/>
      <c r="H61" s="164"/>
      <c r="I61" s="165"/>
      <c r="J61" s="166">
        <f>J86</f>
        <v>0</v>
      </c>
      <c r="K61" s="167"/>
    </row>
    <row r="62" spans="2:47" s="8" customFormat="1" ht="24.95" customHeight="1">
      <c r="B62" s="161"/>
      <c r="C62" s="162"/>
      <c r="D62" s="163" t="s">
        <v>2069</v>
      </c>
      <c r="E62" s="164"/>
      <c r="F62" s="164"/>
      <c r="G62" s="164"/>
      <c r="H62" s="164"/>
      <c r="I62" s="165"/>
      <c r="J62" s="166">
        <f>J102</f>
        <v>0</v>
      </c>
      <c r="K62" s="167"/>
    </row>
    <row r="63" spans="2:47" s="8" customFormat="1" ht="24.95" customHeight="1">
      <c r="B63" s="161"/>
      <c r="C63" s="162"/>
      <c r="D63" s="163" t="s">
        <v>2070</v>
      </c>
      <c r="E63" s="164"/>
      <c r="F63" s="164"/>
      <c r="G63" s="164"/>
      <c r="H63" s="164"/>
      <c r="I63" s="165"/>
      <c r="J63" s="166">
        <f>J117</f>
        <v>0</v>
      </c>
      <c r="K63" s="167"/>
    </row>
    <row r="64" spans="2:47" s="1" customFormat="1" ht="21.75" customHeight="1">
      <c r="B64" s="44"/>
      <c r="C64" s="45"/>
      <c r="D64" s="45"/>
      <c r="E64" s="45"/>
      <c r="F64" s="45"/>
      <c r="G64" s="45"/>
      <c r="H64" s="45"/>
      <c r="I64" s="130"/>
      <c r="J64" s="45"/>
      <c r="K64" s="48"/>
    </row>
    <row r="65" spans="2:12" s="1" customFormat="1" ht="6.95" customHeight="1">
      <c r="B65" s="59"/>
      <c r="C65" s="60"/>
      <c r="D65" s="60"/>
      <c r="E65" s="60"/>
      <c r="F65" s="60"/>
      <c r="G65" s="60"/>
      <c r="H65" s="60"/>
      <c r="I65" s="151"/>
      <c r="J65" s="60"/>
      <c r="K65" s="61"/>
    </row>
    <row r="69" spans="2:12" s="1" customFormat="1" ht="6.95" customHeight="1">
      <c r="B69" s="62"/>
      <c r="C69" s="63"/>
      <c r="D69" s="63"/>
      <c r="E69" s="63"/>
      <c r="F69" s="63"/>
      <c r="G69" s="63"/>
      <c r="H69" s="63"/>
      <c r="I69" s="154"/>
      <c r="J69" s="63"/>
      <c r="K69" s="63"/>
      <c r="L69" s="64"/>
    </row>
    <row r="70" spans="2:12" s="1" customFormat="1" ht="36.950000000000003" customHeight="1">
      <c r="B70" s="44"/>
      <c r="C70" s="65" t="s">
        <v>169</v>
      </c>
      <c r="D70" s="66"/>
      <c r="E70" s="66"/>
      <c r="F70" s="66"/>
      <c r="G70" s="66"/>
      <c r="H70" s="66"/>
      <c r="I70" s="175"/>
      <c r="J70" s="66"/>
      <c r="K70" s="66"/>
      <c r="L70" s="64"/>
    </row>
    <row r="71" spans="2:12" s="1" customFormat="1" ht="6.95" customHeight="1">
      <c r="B71" s="44"/>
      <c r="C71" s="66"/>
      <c r="D71" s="66"/>
      <c r="E71" s="66"/>
      <c r="F71" s="66"/>
      <c r="G71" s="66"/>
      <c r="H71" s="66"/>
      <c r="I71" s="175"/>
      <c r="J71" s="66"/>
      <c r="K71" s="66"/>
      <c r="L71" s="64"/>
    </row>
    <row r="72" spans="2:12" s="1" customFormat="1" ht="14.45" customHeight="1">
      <c r="B72" s="44"/>
      <c r="C72" s="68" t="s">
        <v>18</v>
      </c>
      <c r="D72" s="66"/>
      <c r="E72" s="66"/>
      <c r="F72" s="66"/>
      <c r="G72" s="66"/>
      <c r="H72" s="66"/>
      <c r="I72" s="175"/>
      <c r="J72" s="66"/>
      <c r="K72" s="66"/>
      <c r="L72" s="64"/>
    </row>
    <row r="73" spans="2:12" s="1" customFormat="1" ht="22.5" customHeight="1">
      <c r="B73" s="44"/>
      <c r="C73" s="66"/>
      <c r="D73" s="66"/>
      <c r="E73" s="437" t="str">
        <f>E7</f>
        <v>Stavební úpravy spojené se změnou užívání zadní přistavěné části objektu - Chabařovice- DVZ</v>
      </c>
      <c r="F73" s="438"/>
      <c r="G73" s="438"/>
      <c r="H73" s="438"/>
      <c r="I73" s="175"/>
      <c r="J73" s="66"/>
      <c r="K73" s="66"/>
      <c r="L73" s="64"/>
    </row>
    <row r="74" spans="2:12">
      <c r="B74" s="30"/>
      <c r="C74" s="68" t="s">
        <v>134</v>
      </c>
      <c r="D74" s="285"/>
      <c r="E74" s="285"/>
      <c r="F74" s="285"/>
      <c r="G74" s="285"/>
      <c r="H74" s="285"/>
      <c r="J74" s="285"/>
      <c r="K74" s="285"/>
      <c r="L74" s="286"/>
    </row>
    <row r="75" spans="2:12" s="1" customFormat="1" ht="22.5" customHeight="1">
      <c r="B75" s="44"/>
      <c r="C75" s="66"/>
      <c r="D75" s="66"/>
      <c r="E75" s="437" t="s">
        <v>135</v>
      </c>
      <c r="F75" s="439"/>
      <c r="G75" s="439"/>
      <c r="H75" s="439"/>
      <c r="I75" s="175"/>
      <c r="J75" s="66"/>
      <c r="K75" s="66"/>
      <c r="L75" s="64"/>
    </row>
    <row r="76" spans="2:12" s="1" customFormat="1" ht="14.45" customHeight="1">
      <c r="B76" s="44"/>
      <c r="C76" s="68" t="s">
        <v>2002</v>
      </c>
      <c r="D76" s="66"/>
      <c r="E76" s="66"/>
      <c r="F76" s="66"/>
      <c r="G76" s="66"/>
      <c r="H76" s="66"/>
      <c r="I76" s="175"/>
      <c r="J76" s="66"/>
      <c r="K76" s="66"/>
      <c r="L76" s="64"/>
    </row>
    <row r="77" spans="2:12" s="1" customFormat="1" ht="23.25" customHeight="1">
      <c r="B77" s="44"/>
      <c r="C77" s="66"/>
      <c r="D77" s="66"/>
      <c r="E77" s="408" t="str">
        <f>E11</f>
        <v>1.3 - ZTI</v>
      </c>
      <c r="F77" s="439"/>
      <c r="G77" s="439"/>
      <c r="H77" s="439"/>
      <c r="I77" s="175"/>
      <c r="J77" s="66"/>
      <c r="K77" s="66"/>
      <c r="L77" s="64"/>
    </row>
    <row r="78" spans="2:12" s="1" customFormat="1" ht="6.95" customHeight="1">
      <c r="B78" s="44"/>
      <c r="C78" s="66"/>
      <c r="D78" s="66"/>
      <c r="E78" s="66"/>
      <c r="F78" s="66"/>
      <c r="G78" s="66"/>
      <c r="H78" s="66"/>
      <c r="I78" s="175"/>
      <c r="J78" s="66"/>
      <c r="K78" s="66"/>
      <c r="L78" s="64"/>
    </row>
    <row r="79" spans="2:12" s="1" customFormat="1" ht="18" customHeight="1">
      <c r="B79" s="44"/>
      <c r="C79" s="68" t="s">
        <v>25</v>
      </c>
      <c r="D79" s="66"/>
      <c r="E79" s="66"/>
      <c r="F79" s="176" t="str">
        <f>F14</f>
        <v>Chabařovice,Husovo náměstí</v>
      </c>
      <c r="G79" s="66"/>
      <c r="H79" s="66"/>
      <c r="I79" s="177" t="s">
        <v>27</v>
      </c>
      <c r="J79" s="76" t="str">
        <f>IF(J14="","",J14)</f>
        <v>10.5.2017</v>
      </c>
      <c r="K79" s="66"/>
      <c r="L79" s="64"/>
    </row>
    <row r="80" spans="2:12" s="1" customFormat="1" ht="6.95" customHeight="1">
      <c r="B80" s="44"/>
      <c r="C80" s="66"/>
      <c r="D80" s="66"/>
      <c r="E80" s="66"/>
      <c r="F80" s="66"/>
      <c r="G80" s="66"/>
      <c r="H80" s="66"/>
      <c r="I80" s="175"/>
      <c r="J80" s="66"/>
      <c r="K80" s="66"/>
      <c r="L80" s="64"/>
    </row>
    <row r="81" spans="2:65" s="1" customFormat="1">
      <c r="B81" s="44"/>
      <c r="C81" s="68" t="s">
        <v>33</v>
      </c>
      <c r="D81" s="66"/>
      <c r="E81" s="66"/>
      <c r="F81" s="176" t="str">
        <f>E17</f>
        <v xml:space="preserve"> </v>
      </c>
      <c r="G81" s="66"/>
      <c r="H81" s="66"/>
      <c r="I81" s="177" t="s">
        <v>40</v>
      </c>
      <c r="J81" s="176" t="str">
        <f>E23</f>
        <v>Miloš Dolník</v>
      </c>
      <c r="K81" s="66"/>
      <c r="L81" s="64"/>
    </row>
    <row r="82" spans="2:65" s="1" customFormat="1" ht="14.45" customHeight="1">
      <c r="B82" s="44"/>
      <c r="C82" s="68" t="s">
        <v>38</v>
      </c>
      <c r="D82" s="66"/>
      <c r="E82" s="66"/>
      <c r="F82" s="176" t="str">
        <f>IF(E20="","",E20)</f>
        <v/>
      </c>
      <c r="G82" s="66"/>
      <c r="H82" s="66"/>
      <c r="I82" s="175"/>
      <c r="J82" s="66"/>
      <c r="K82" s="66"/>
      <c r="L82" s="64"/>
    </row>
    <row r="83" spans="2:65" s="1" customFormat="1" ht="10.35" customHeight="1">
      <c r="B83" s="44"/>
      <c r="C83" s="66"/>
      <c r="D83" s="66"/>
      <c r="E83" s="66"/>
      <c r="F83" s="66"/>
      <c r="G83" s="66"/>
      <c r="H83" s="66"/>
      <c r="I83" s="175"/>
      <c r="J83" s="66"/>
      <c r="K83" s="66"/>
      <c r="L83" s="64"/>
    </row>
    <row r="84" spans="2:65" s="10" customFormat="1" ht="29.25" customHeight="1">
      <c r="B84" s="178"/>
      <c r="C84" s="179" t="s">
        <v>170</v>
      </c>
      <c r="D84" s="180" t="s">
        <v>64</v>
      </c>
      <c r="E84" s="180" t="s">
        <v>60</v>
      </c>
      <c r="F84" s="180" t="s">
        <v>171</v>
      </c>
      <c r="G84" s="180" t="s">
        <v>172</v>
      </c>
      <c r="H84" s="180" t="s">
        <v>173</v>
      </c>
      <c r="I84" s="181" t="s">
        <v>174</v>
      </c>
      <c r="J84" s="180" t="s">
        <v>140</v>
      </c>
      <c r="K84" s="182" t="s">
        <v>175</v>
      </c>
      <c r="L84" s="183"/>
      <c r="M84" s="84" t="s">
        <v>176</v>
      </c>
      <c r="N84" s="85" t="s">
        <v>49</v>
      </c>
      <c r="O84" s="85" t="s">
        <v>177</v>
      </c>
      <c r="P84" s="85" t="s">
        <v>178</v>
      </c>
      <c r="Q84" s="85" t="s">
        <v>179</v>
      </c>
      <c r="R84" s="85" t="s">
        <v>180</v>
      </c>
      <c r="S84" s="85" t="s">
        <v>181</v>
      </c>
      <c r="T84" s="86" t="s">
        <v>182</v>
      </c>
    </row>
    <row r="85" spans="2:65" s="1" customFormat="1" ht="29.25" customHeight="1">
      <c r="B85" s="44"/>
      <c r="C85" s="90" t="s">
        <v>141</v>
      </c>
      <c r="D85" s="66"/>
      <c r="E85" s="66"/>
      <c r="F85" s="66"/>
      <c r="G85" s="66"/>
      <c r="H85" s="66"/>
      <c r="I85" s="175"/>
      <c r="J85" s="184">
        <f>BK85</f>
        <v>0</v>
      </c>
      <c r="K85" s="66"/>
      <c r="L85" s="64"/>
      <c r="M85" s="87"/>
      <c r="N85" s="88"/>
      <c r="O85" s="88"/>
      <c r="P85" s="185">
        <f>P86+P102+P117</f>
        <v>0</v>
      </c>
      <c r="Q85" s="88"/>
      <c r="R85" s="185">
        <f>R86+R102+R117</f>
        <v>0</v>
      </c>
      <c r="S85" s="88"/>
      <c r="T85" s="186">
        <f>T86+T102+T117</f>
        <v>0</v>
      </c>
      <c r="AT85" s="26" t="s">
        <v>78</v>
      </c>
      <c r="AU85" s="26" t="s">
        <v>142</v>
      </c>
      <c r="BK85" s="187">
        <f>BK86+BK102+BK117</f>
        <v>0</v>
      </c>
    </row>
    <row r="86" spans="2:65" s="11" customFormat="1" ht="37.35" customHeight="1">
      <c r="B86" s="188"/>
      <c r="C86" s="189"/>
      <c r="D86" s="202" t="s">
        <v>78</v>
      </c>
      <c r="E86" s="287" t="s">
        <v>2071</v>
      </c>
      <c r="F86" s="287" t="s">
        <v>2072</v>
      </c>
      <c r="G86" s="189"/>
      <c r="H86" s="189"/>
      <c r="I86" s="192"/>
      <c r="J86" s="288">
        <f>BK86</f>
        <v>0</v>
      </c>
      <c r="K86" s="189"/>
      <c r="L86" s="194"/>
      <c r="M86" s="195"/>
      <c r="N86" s="196"/>
      <c r="O86" s="196"/>
      <c r="P86" s="197">
        <f>SUM(P87:P101)</f>
        <v>0</v>
      </c>
      <c r="Q86" s="196"/>
      <c r="R86" s="197">
        <f>SUM(R87:R101)</f>
        <v>0</v>
      </c>
      <c r="S86" s="196"/>
      <c r="T86" s="198">
        <f>SUM(T87:T101)</f>
        <v>0</v>
      </c>
      <c r="AR86" s="199" t="s">
        <v>89</v>
      </c>
      <c r="AT86" s="200" t="s">
        <v>78</v>
      </c>
      <c r="AU86" s="200" t="s">
        <v>79</v>
      </c>
      <c r="AY86" s="199" t="s">
        <v>185</v>
      </c>
      <c r="BK86" s="201">
        <f>SUM(BK87:BK101)</f>
        <v>0</v>
      </c>
    </row>
    <row r="87" spans="2:65" s="1" customFormat="1" ht="22.5" customHeight="1">
      <c r="B87" s="44"/>
      <c r="C87" s="205" t="s">
        <v>24</v>
      </c>
      <c r="D87" s="205" t="s">
        <v>187</v>
      </c>
      <c r="E87" s="206" t="s">
        <v>2073</v>
      </c>
      <c r="F87" s="207" t="s">
        <v>2074</v>
      </c>
      <c r="G87" s="208" t="s">
        <v>190</v>
      </c>
      <c r="H87" s="209">
        <v>22</v>
      </c>
      <c r="I87" s="210"/>
      <c r="J87" s="211">
        <f t="shared" ref="J87:J101" si="0">ROUND(I87*H87,2)</f>
        <v>0</v>
      </c>
      <c r="K87" s="207" t="s">
        <v>35</v>
      </c>
      <c r="L87" s="64"/>
      <c r="M87" s="212" t="s">
        <v>35</v>
      </c>
      <c r="N87" s="213" t="s">
        <v>50</v>
      </c>
      <c r="O87" s="45"/>
      <c r="P87" s="214">
        <f t="shared" ref="P87:P101" si="1">O87*H87</f>
        <v>0</v>
      </c>
      <c r="Q87" s="214">
        <v>0</v>
      </c>
      <c r="R87" s="214">
        <f t="shared" ref="R87:R101" si="2">Q87*H87</f>
        <v>0</v>
      </c>
      <c r="S87" s="214">
        <v>0</v>
      </c>
      <c r="T87" s="215">
        <f t="shared" ref="T87:T101" si="3">S87*H87</f>
        <v>0</v>
      </c>
      <c r="AR87" s="26" t="s">
        <v>307</v>
      </c>
      <c r="AT87" s="26" t="s">
        <v>187</v>
      </c>
      <c r="AU87" s="26" t="s">
        <v>24</v>
      </c>
      <c r="AY87" s="26" t="s">
        <v>185</v>
      </c>
      <c r="BE87" s="216">
        <f t="shared" ref="BE87:BE101" si="4">IF(N87="základní",J87,0)</f>
        <v>0</v>
      </c>
      <c r="BF87" s="216">
        <f t="shared" ref="BF87:BF101" si="5">IF(N87="snížená",J87,0)</f>
        <v>0</v>
      </c>
      <c r="BG87" s="216">
        <f t="shared" ref="BG87:BG101" si="6">IF(N87="zákl. přenesená",J87,0)</f>
        <v>0</v>
      </c>
      <c r="BH87" s="216">
        <f t="shared" ref="BH87:BH101" si="7">IF(N87="sníž. přenesená",J87,0)</f>
        <v>0</v>
      </c>
      <c r="BI87" s="216">
        <f t="shared" ref="BI87:BI101" si="8">IF(N87="nulová",J87,0)</f>
        <v>0</v>
      </c>
      <c r="BJ87" s="26" t="s">
        <v>24</v>
      </c>
      <c r="BK87" s="216">
        <f t="shared" ref="BK87:BK101" si="9">ROUND(I87*H87,2)</f>
        <v>0</v>
      </c>
      <c r="BL87" s="26" t="s">
        <v>307</v>
      </c>
      <c r="BM87" s="26" t="s">
        <v>89</v>
      </c>
    </row>
    <row r="88" spans="2:65" s="1" customFormat="1" ht="22.5" customHeight="1">
      <c r="B88" s="44"/>
      <c r="C88" s="205" t="s">
        <v>89</v>
      </c>
      <c r="D88" s="205" t="s">
        <v>187</v>
      </c>
      <c r="E88" s="206" t="s">
        <v>2075</v>
      </c>
      <c r="F88" s="207" t="s">
        <v>2076</v>
      </c>
      <c r="G88" s="208" t="s">
        <v>190</v>
      </c>
      <c r="H88" s="209">
        <v>16</v>
      </c>
      <c r="I88" s="210"/>
      <c r="J88" s="211">
        <f t="shared" si="0"/>
        <v>0</v>
      </c>
      <c r="K88" s="207" t="s">
        <v>35</v>
      </c>
      <c r="L88" s="64"/>
      <c r="M88" s="212" t="s">
        <v>35</v>
      </c>
      <c r="N88" s="213" t="s">
        <v>50</v>
      </c>
      <c r="O88" s="45"/>
      <c r="P88" s="214">
        <f t="shared" si="1"/>
        <v>0</v>
      </c>
      <c r="Q88" s="214">
        <v>0</v>
      </c>
      <c r="R88" s="214">
        <f t="shared" si="2"/>
        <v>0</v>
      </c>
      <c r="S88" s="214">
        <v>0</v>
      </c>
      <c r="T88" s="215">
        <f t="shared" si="3"/>
        <v>0</v>
      </c>
      <c r="AR88" s="26" t="s">
        <v>307</v>
      </c>
      <c r="AT88" s="26" t="s">
        <v>187</v>
      </c>
      <c r="AU88" s="26" t="s">
        <v>24</v>
      </c>
      <c r="AY88" s="26" t="s">
        <v>185</v>
      </c>
      <c r="BE88" s="216">
        <f t="shared" si="4"/>
        <v>0</v>
      </c>
      <c r="BF88" s="216">
        <f t="shared" si="5"/>
        <v>0</v>
      </c>
      <c r="BG88" s="216">
        <f t="shared" si="6"/>
        <v>0</v>
      </c>
      <c r="BH88" s="216">
        <f t="shared" si="7"/>
        <v>0</v>
      </c>
      <c r="BI88" s="216">
        <f t="shared" si="8"/>
        <v>0</v>
      </c>
      <c r="BJ88" s="26" t="s">
        <v>24</v>
      </c>
      <c r="BK88" s="216">
        <f t="shared" si="9"/>
        <v>0</v>
      </c>
      <c r="BL88" s="26" t="s">
        <v>307</v>
      </c>
      <c r="BM88" s="26" t="s">
        <v>192</v>
      </c>
    </row>
    <row r="89" spans="2:65" s="1" customFormat="1" ht="22.5" customHeight="1">
      <c r="B89" s="44"/>
      <c r="C89" s="205" t="s">
        <v>105</v>
      </c>
      <c r="D89" s="205" t="s">
        <v>187</v>
      </c>
      <c r="E89" s="206" t="s">
        <v>2077</v>
      </c>
      <c r="F89" s="207" t="s">
        <v>2078</v>
      </c>
      <c r="G89" s="208" t="s">
        <v>190</v>
      </c>
      <c r="H89" s="209">
        <v>41</v>
      </c>
      <c r="I89" s="210"/>
      <c r="J89" s="211">
        <f t="shared" si="0"/>
        <v>0</v>
      </c>
      <c r="K89" s="207" t="s">
        <v>35</v>
      </c>
      <c r="L89" s="64"/>
      <c r="M89" s="212" t="s">
        <v>35</v>
      </c>
      <c r="N89" s="213" t="s">
        <v>50</v>
      </c>
      <c r="O89" s="45"/>
      <c r="P89" s="214">
        <f t="shared" si="1"/>
        <v>0</v>
      </c>
      <c r="Q89" s="214">
        <v>0</v>
      </c>
      <c r="R89" s="214">
        <f t="shared" si="2"/>
        <v>0</v>
      </c>
      <c r="S89" s="214">
        <v>0</v>
      </c>
      <c r="T89" s="215">
        <f t="shared" si="3"/>
        <v>0</v>
      </c>
      <c r="AR89" s="26" t="s">
        <v>307</v>
      </c>
      <c r="AT89" s="26" t="s">
        <v>187</v>
      </c>
      <c r="AU89" s="26" t="s">
        <v>24</v>
      </c>
      <c r="AY89" s="26" t="s">
        <v>185</v>
      </c>
      <c r="BE89" s="216">
        <f t="shared" si="4"/>
        <v>0</v>
      </c>
      <c r="BF89" s="216">
        <f t="shared" si="5"/>
        <v>0</v>
      </c>
      <c r="BG89" s="216">
        <f t="shared" si="6"/>
        <v>0</v>
      </c>
      <c r="BH89" s="216">
        <f t="shared" si="7"/>
        <v>0</v>
      </c>
      <c r="BI89" s="216">
        <f t="shared" si="8"/>
        <v>0</v>
      </c>
      <c r="BJ89" s="26" t="s">
        <v>24</v>
      </c>
      <c r="BK89" s="216">
        <f t="shared" si="9"/>
        <v>0</v>
      </c>
      <c r="BL89" s="26" t="s">
        <v>307</v>
      </c>
      <c r="BM89" s="26" t="s">
        <v>228</v>
      </c>
    </row>
    <row r="90" spans="2:65" s="1" customFormat="1" ht="22.5" customHeight="1">
      <c r="B90" s="44"/>
      <c r="C90" s="205" t="s">
        <v>192</v>
      </c>
      <c r="D90" s="205" t="s">
        <v>187</v>
      </c>
      <c r="E90" s="206" t="s">
        <v>2079</v>
      </c>
      <c r="F90" s="207" t="s">
        <v>2080</v>
      </c>
      <c r="G90" s="208" t="s">
        <v>190</v>
      </c>
      <c r="H90" s="209">
        <v>21</v>
      </c>
      <c r="I90" s="210"/>
      <c r="J90" s="211">
        <f t="shared" si="0"/>
        <v>0</v>
      </c>
      <c r="K90" s="207" t="s">
        <v>35</v>
      </c>
      <c r="L90" s="64"/>
      <c r="M90" s="212" t="s">
        <v>35</v>
      </c>
      <c r="N90" s="213" t="s">
        <v>50</v>
      </c>
      <c r="O90" s="45"/>
      <c r="P90" s="214">
        <f t="shared" si="1"/>
        <v>0</v>
      </c>
      <c r="Q90" s="214">
        <v>0</v>
      </c>
      <c r="R90" s="214">
        <f t="shared" si="2"/>
        <v>0</v>
      </c>
      <c r="S90" s="214">
        <v>0</v>
      </c>
      <c r="T90" s="215">
        <f t="shared" si="3"/>
        <v>0</v>
      </c>
      <c r="AR90" s="26" t="s">
        <v>307</v>
      </c>
      <c r="AT90" s="26" t="s">
        <v>187</v>
      </c>
      <c r="AU90" s="26" t="s">
        <v>24</v>
      </c>
      <c r="AY90" s="26" t="s">
        <v>185</v>
      </c>
      <c r="BE90" s="216">
        <f t="shared" si="4"/>
        <v>0</v>
      </c>
      <c r="BF90" s="216">
        <f t="shared" si="5"/>
        <v>0</v>
      </c>
      <c r="BG90" s="216">
        <f t="shared" si="6"/>
        <v>0</v>
      </c>
      <c r="BH90" s="216">
        <f t="shared" si="7"/>
        <v>0</v>
      </c>
      <c r="BI90" s="216">
        <f t="shared" si="8"/>
        <v>0</v>
      </c>
      <c r="BJ90" s="26" t="s">
        <v>24</v>
      </c>
      <c r="BK90" s="216">
        <f t="shared" si="9"/>
        <v>0</v>
      </c>
      <c r="BL90" s="26" t="s">
        <v>307</v>
      </c>
      <c r="BM90" s="26" t="s">
        <v>245</v>
      </c>
    </row>
    <row r="91" spans="2:65" s="1" customFormat="1" ht="22.5" customHeight="1">
      <c r="B91" s="44"/>
      <c r="C91" s="205" t="s">
        <v>222</v>
      </c>
      <c r="D91" s="205" t="s">
        <v>187</v>
      </c>
      <c r="E91" s="206" t="s">
        <v>2081</v>
      </c>
      <c r="F91" s="207" t="s">
        <v>2082</v>
      </c>
      <c r="G91" s="208" t="s">
        <v>190</v>
      </c>
      <c r="H91" s="209">
        <v>5</v>
      </c>
      <c r="I91" s="210"/>
      <c r="J91" s="211">
        <f t="shared" si="0"/>
        <v>0</v>
      </c>
      <c r="K91" s="207" t="s">
        <v>35</v>
      </c>
      <c r="L91" s="64"/>
      <c r="M91" s="212" t="s">
        <v>35</v>
      </c>
      <c r="N91" s="213" t="s">
        <v>50</v>
      </c>
      <c r="O91" s="45"/>
      <c r="P91" s="214">
        <f t="shared" si="1"/>
        <v>0</v>
      </c>
      <c r="Q91" s="214">
        <v>0</v>
      </c>
      <c r="R91" s="214">
        <f t="shared" si="2"/>
        <v>0</v>
      </c>
      <c r="S91" s="214">
        <v>0</v>
      </c>
      <c r="T91" s="215">
        <f t="shared" si="3"/>
        <v>0</v>
      </c>
      <c r="AR91" s="26" t="s">
        <v>307</v>
      </c>
      <c r="AT91" s="26" t="s">
        <v>187</v>
      </c>
      <c r="AU91" s="26" t="s">
        <v>24</v>
      </c>
      <c r="AY91" s="26" t="s">
        <v>185</v>
      </c>
      <c r="BE91" s="216">
        <f t="shared" si="4"/>
        <v>0</v>
      </c>
      <c r="BF91" s="216">
        <f t="shared" si="5"/>
        <v>0</v>
      </c>
      <c r="BG91" s="216">
        <f t="shared" si="6"/>
        <v>0</v>
      </c>
      <c r="BH91" s="216">
        <f t="shared" si="7"/>
        <v>0</v>
      </c>
      <c r="BI91" s="216">
        <f t="shared" si="8"/>
        <v>0</v>
      </c>
      <c r="BJ91" s="26" t="s">
        <v>24</v>
      </c>
      <c r="BK91" s="216">
        <f t="shared" si="9"/>
        <v>0</v>
      </c>
      <c r="BL91" s="26" t="s">
        <v>307</v>
      </c>
      <c r="BM91" s="26" t="s">
        <v>29</v>
      </c>
    </row>
    <row r="92" spans="2:65" s="1" customFormat="1" ht="22.5" customHeight="1">
      <c r="B92" s="44"/>
      <c r="C92" s="205" t="s">
        <v>228</v>
      </c>
      <c r="D92" s="205" t="s">
        <v>187</v>
      </c>
      <c r="E92" s="206" t="s">
        <v>2083</v>
      </c>
      <c r="F92" s="207" t="s">
        <v>2084</v>
      </c>
      <c r="G92" s="208" t="s">
        <v>190</v>
      </c>
      <c r="H92" s="209">
        <v>31</v>
      </c>
      <c r="I92" s="210"/>
      <c r="J92" s="211">
        <f t="shared" si="0"/>
        <v>0</v>
      </c>
      <c r="K92" s="207" t="s">
        <v>35</v>
      </c>
      <c r="L92" s="64"/>
      <c r="M92" s="212" t="s">
        <v>35</v>
      </c>
      <c r="N92" s="213" t="s">
        <v>50</v>
      </c>
      <c r="O92" s="45"/>
      <c r="P92" s="214">
        <f t="shared" si="1"/>
        <v>0</v>
      </c>
      <c r="Q92" s="214">
        <v>0</v>
      </c>
      <c r="R92" s="214">
        <f t="shared" si="2"/>
        <v>0</v>
      </c>
      <c r="S92" s="214">
        <v>0</v>
      </c>
      <c r="T92" s="215">
        <f t="shared" si="3"/>
        <v>0</v>
      </c>
      <c r="AR92" s="26" t="s">
        <v>307</v>
      </c>
      <c r="AT92" s="26" t="s">
        <v>187</v>
      </c>
      <c r="AU92" s="26" t="s">
        <v>24</v>
      </c>
      <c r="AY92" s="26" t="s">
        <v>185</v>
      </c>
      <c r="BE92" s="216">
        <f t="shared" si="4"/>
        <v>0</v>
      </c>
      <c r="BF92" s="216">
        <f t="shared" si="5"/>
        <v>0</v>
      </c>
      <c r="BG92" s="216">
        <f t="shared" si="6"/>
        <v>0</v>
      </c>
      <c r="BH92" s="216">
        <f t="shared" si="7"/>
        <v>0</v>
      </c>
      <c r="BI92" s="216">
        <f t="shared" si="8"/>
        <v>0</v>
      </c>
      <c r="BJ92" s="26" t="s">
        <v>24</v>
      </c>
      <c r="BK92" s="216">
        <f t="shared" si="9"/>
        <v>0</v>
      </c>
      <c r="BL92" s="26" t="s">
        <v>307</v>
      </c>
      <c r="BM92" s="26" t="s">
        <v>273</v>
      </c>
    </row>
    <row r="93" spans="2:65" s="1" customFormat="1" ht="22.5" customHeight="1">
      <c r="B93" s="44"/>
      <c r="C93" s="205" t="s">
        <v>236</v>
      </c>
      <c r="D93" s="205" t="s">
        <v>187</v>
      </c>
      <c r="E93" s="206" t="s">
        <v>2085</v>
      </c>
      <c r="F93" s="207" t="s">
        <v>2086</v>
      </c>
      <c r="G93" s="208" t="s">
        <v>190</v>
      </c>
      <c r="H93" s="209">
        <v>3</v>
      </c>
      <c r="I93" s="210"/>
      <c r="J93" s="211">
        <f t="shared" si="0"/>
        <v>0</v>
      </c>
      <c r="K93" s="207" t="s">
        <v>35</v>
      </c>
      <c r="L93" s="64"/>
      <c r="M93" s="212" t="s">
        <v>35</v>
      </c>
      <c r="N93" s="213" t="s">
        <v>50</v>
      </c>
      <c r="O93" s="45"/>
      <c r="P93" s="214">
        <f t="shared" si="1"/>
        <v>0</v>
      </c>
      <c r="Q93" s="214">
        <v>0</v>
      </c>
      <c r="R93" s="214">
        <f t="shared" si="2"/>
        <v>0</v>
      </c>
      <c r="S93" s="214">
        <v>0</v>
      </c>
      <c r="T93" s="215">
        <f t="shared" si="3"/>
        <v>0</v>
      </c>
      <c r="AR93" s="26" t="s">
        <v>307</v>
      </c>
      <c r="AT93" s="26" t="s">
        <v>187</v>
      </c>
      <c r="AU93" s="26" t="s">
        <v>24</v>
      </c>
      <c r="AY93" s="26" t="s">
        <v>185</v>
      </c>
      <c r="BE93" s="216">
        <f t="shared" si="4"/>
        <v>0</v>
      </c>
      <c r="BF93" s="216">
        <f t="shared" si="5"/>
        <v>0</v>
      </c>
      <c r="BG93" s="216">
        <f t="shared" si="6"/>
        <v>0</v>
      </c>
      <c r="BH93" s="216">
        <f t="shared" si="7"/>
        <v>0</v>
      </c>
      <c r="BI93" s="216">
        <f t="shared" si="8"/>
        <v>0</v>
      </c>
      <c r="BJ93" s="26" t="s">
        <v>24</v>
      </c>
      <c r="BK93" s="216">
        <f t="shared" si="9"/>
        <v>0</v>
      </c>
      <c r="BL93" s="26" t="s">
        <v>307</v>
      </c>
      <c r="BM93" s="26" t="s">
        <v>287</v>
      </c>
    </row>
    <row r="94" spans="2:65" s="1" customFormat="1" ht="22.5" customHeight="1">
      <c r="B94" s="44"/>
      <c r="C94" s="205" t="s">
        <v>245</v>
      </c>
      <c r="D94" s="205" t="s">
        <v>187</v>
      </c>
      <c r="E94" s="206" t="s">
        <v>2087</v>
      </c>
      <c r="F94" s="207" t="s">
        <v>2088</v>
      </c>
      <c r="G94" s="208" t="s">
        <v>190</v>
      </c>
      <c r="H94" s="209">
        <v>20</v>
      </c>
      <c r="I94" s="210"/>
      <c r="J94" s="211">
        <f t="shared" si="0"/>
        <v>0</v>
      </c>
      <c r="K94" s="207" t="s">
        <v>35</v>
      </c>
      <c r="L94" s="64"/>
      <c r="M94" s="212" t="s">
        <v>35</v>
      </c>
      <c r="N94" s="213" t="s">
        <v>50</v>
      </c>
      <c r="O94" s="45"/>
      <c r="P94" s="214">
        <f t="shared" si="1"/>
        <v>0</v>
      </c>
      <c r="Q94" s="214">
        <v>0</v>
      </c>
      <c r="R94" s="214">
        <f t="shared" si="2"/>
        <v>0</v>
      </c>
      <c r="S94" s="214">
        <v>0</v>
      </c>
      <c r="T94" s="215">
        <f t="shared" si="3"/>
        <v>0</v>
      </c>
      <c r="AR94" s="26" t="s">
        <v>307</v>
      </c>
      <c r="AT94" s="26" t="s">
        <v>187</v>
      </c>
      <c r="AU94" s="26" t="s">
        <v>24</v>
      </c>
      <c r="AY94" s="26" t="s">
        <v>185</v>
      </c>
      <c r="BE94" s="216">
        <f t="shared" si="4"/>
        <v>0</v>
      </c>
      <c r="BF94" s="216">
        <f t="shared" si="5"/>
        <v>0</v>
      </c>
      <c r="BG94" s="216">
        <f t="shared" si="6"/>
        <v>0</v>
      </c>
      <c r="BH94" s="216">
        <f t="shared" si="7"/>
        <v>0</v>
      </c>
      <c r="BI94" s="216">
        <f t="shared" si="8"/>
        <v>0</v>
      </c>
      <c r="BJ94" s="26" t="s">
        <v>24</v>
      </c>
      <c r="BK94" s="216">
        <f t="shared" si="9"/>
        <v>0</v>
      </c>
      <c r="BL94" s="26" t="s">
        <v>307</v>
      </c>
      <c r="BM94" s="26" t="s">
        <v>307</v>
      </c>
    </row>
    <row r="95" spans="2:65" s="1" customFormat="1" ht="22.5" customHeight="1">
      <c r="B95" s="44"/>
      <c r="C95" s="205" t="s">
        <v>253</v>
      </c>
      <c r="D95" s="205" t="s">
        <v>187</v>
      </c>
      <c r="E95" s="206" t="s">
        <v>2089</v>
      </c>
      <c r="F95" s="207" t="s">
        <v>2090</v>
      </c>
      <c r="G95" s="208" t="s">
        <v>190</v>
      </c>
      <c r="H95" s="209">
        <v>3</v>
      </c>
      <c r="I95" s="210"/>
      <c r="J95" s="211">
        <f t="shared" si="0"/>
        <v>0</v>
      </c>
      <c r="K95" s="207" t="s">
        <v>35</v>
      </c>
      <c r="L95" s="64"/>
      <c r="M95" s="212" t="s">
        <v>35</v>
      </c>
      <c r="N95" s="213" t="s">
        <v>50</v>
      </c>
      <c r="O95" s="45"/>
      <c r="P95" s="214">
        <f t="shared" si="1"/>
        <v>0</v>
      </c>
      <c r="Q95" s="214">
        <v>0</v>
      </c>
      <c r="R95" s="214">
        <f t="shared" si="2"/>
        <v>0</v>
      </c>
      <c r="S95" s="214">
        <v>0</v>
      </c>
      <c r="T95" s="215">
        <f t="shared" si="3"/>
        <v>0</v>
      </c>
      <c r="AR95" s="26" t="s">
        <v>307</v>
      </c>
      <c r="AT95" s="26" t="s">
        <v>187</v>
      </c>
      <c r="AU95" s="26" t="s">
        <v>24</v>
      </c>
      <c r="AY95" s="26" t="s">
        <v>185</v>
      </c>
      <c r="BE95" s="216">
        <f t="shared" si="4"/>
        <v>0</v>
      </c>
      <c r="BF95" s="216">
        <f t="shared" si="5"/>
        <v>0</v>
      </c>
      <c r="BG95" s="216">
        <f t="shared" si="6"/>
        <v>0</v>
      </c>
      <c r="BH95" s="216">
        <f t="shared" si="7"/>
        <v>0</v>
      </c>
      <c r="BI95" s="216">
        <f t="shared" si="8"/>
        <v>0</v>
      </c>
      <c r="BJ95" s="26" t="s">
        <v>24</v>
      </c>
      <c r="BK95" s="216">
        <f t="shared" si="9"/>
        <v>0</v>
      </c>
      <c r="BL95" s="26" t="s">
        <v>307</v>
      </c>
      <c r="BM95" s="26" t="s">
        <v>324</v>
      </c>
    </row>
    <row r="96" spans="2:65" s="1" customFormat="1" ht="22.5" customHeight="1">
      <c r="B96" s="44"/>
      <c r="C96" s="205" t="s">
        <v>29</v>
      </c>
      <c r="D96" s="205" t="s">
        <v>187</v>
      </c>
      <c r="E96" s="206" t="s">
        <v>2091</v>
      </c>
      <c r="F96" s="207" t="s">
        <v>2092</v>
      </c>
      <c r="G96" s="208" t="s">
        <v>302</v>
      </c>
      <c r="H96" s="209">
        <v>4</v>
      </c>
      <c r="I96" s="210"/>
      <c r="J96" s="211">
        <f t="shared" si="0"/>
        <v>0</v>
      </c>
      <c r="K96" s="207" t="s">
        <v>35</v>
      </c>
      <c r="L96" s="64"/>
      <c r="M96" s="212" t="s">
        <v>35</v>
      </c>
      <c r="N96" s="213" t="s">
        <v>50</v>
      </c>
      <c r="O96" s="45"/>
      <c r="P96" s="214">
        <f t="shared" si="1"/>
        <v>0</v>
      </c>
      <c r="Q96" s="214">
        <v>0</v>
      </c>
      <c r="R96" s="214">
        <f t="shared" si="2"/>
        <v>0</v>
      </c>
      <c r="S96" s="214">
        <v>0</v>
      </c>
      <c r="T96" s="215">
        <f t="shared" si="3"/>
        <v>0</v>
      </c>
      <c r="AR96" s="26" t="s">
        <v>307</v>
      </c>
      <c r="AT96" s="26" t="s">
        <v>187</v>
      </c>
      <c r="AU96" s="26" t="s">
        <v>24</v>
      </c>
      <c r="AY96" s="26" t="s">
        <v>185</v>
      </c>
      <c r="BE96" s="216">
        <f t="shared" si="4"/>
        <v>0</v>
      </c>
      <c r="BF96" s="216">
        <f t="shared" si="5"/>
        <v>0</v>
      </c>
      <c r="BG96" s="216">
        <f t="shared" si="6"/>
        <v>0</v>
      </c>
      <c r="BH96" s="216">
        <f t="shared" si="7"/>
        <v>0</v>
      </c>
      <c r="BI96" s="216">
        <f t="shared" si="8"/>
        <v>0</v>
      </c>
      <c r="BJ96" s="26" t="s">
        <v>24</v>
      </c>
      <c r="BK96" s="216">
        <f t="shared" si="9"/>
        <v>0</v>
      </c>
      <c r="BL96" s="26" t="s">
        <v>307</v>
      </c>
      <c r="BM96" s="26" t="s">
        <v>349</v>
      </c>
    </row>
    <row r="97" spans="2:65" s="1" customFormat="1" ht="22.5" customHeight="1">
      <c r="B97" s="44"/>
      <c r="C97" s="205" t="s">
        <v>265</v>
      </c>
      <c r="D97" s="205" t="s">
        <v>187</v>
      </c>
      <c r="E97" s="206" t="s">
        <v>2093</v>
      </c>
      <c r="F97" s="207" t="s">
        <v>2094</v>
      </c>
      <c r="G97" s="208" t="s">
        <v>302</v>
      </c>
      <c r="H97" s="209">
        <v>18</v>
      </c>
      <c r="I97" s="210"/>
      <c r="J97" s="211">
        <f t="shared" si="0"/>
        <v>0</v>
      </c>
      <c r="K97" s="207" t="s">
        <v>35</v>
      </c>
      <c r="L97" s="64"/>
      <c r="M97" s="212" t="s">
        <v>35</v>
      </c>
      <c r="N97" s="213" t="s">
        <v>50</v>
      </c>
      <c r="O97" s="45"/>
      <c r="P97" s="214">
        <f t="shared" si="1"/>
        <v>0</v>
      </c>
      <c r="Q97" s="214">
        <v>0</v>
      </c>
      <c r="R97" s="214">
        <f t="shared" si="2"/>
        <v>0</v>
      </c>
      <c r="S97" s="214">
        <v>0</v>
      </c>
      <c r="T97" s="215">
        <f t="shared" si="3"/>
        <v>0</v>
      </c>
      <c r="AR97" s="26" t="s">
        <v>307</v>
      </c>
      <c r="AT97" s="26" t="s">
        <v>187</v>
      </c>
      <c r="AU97" s="26" t="s">
        <v>24</v>
      </c>
      <c r="AY97" s="26" t="s">
        <v>185</v>
      </c>
      <c r="BE97" s="216">
        <f t="shared" si="4"/>
        <v>0</v>
      </c>
      <c r="BF97" s="216">
        <f t="shared" si="5"/>
        <v>0</v>
      </c>
      <c r="BG97" s="216">
        <f t="shared" si="6"/>
        <v>0</v>
      </c>
      <c r="BH97" s="216">
        <f t="shared" si="7"/>
        <v>0</v>
      </c>
      <c r="BI97" s="216">
        <f t="shared" si="8"/>
        <v>0</v>
      </c>
      <c r="BJ97" s="26" t="s">
        <v>24</v>
      </c>
      <c r="BK97" s="216">
        <f t="shared" si="9"/>
        <v>0</v>
      </c>
      <c r="BL97" s="26" t="s">
        <v>307</v>
      </c>
      <c r="BM97" s="26" t="s">
        <v>367</v>
      </c>
    </row>
    <row r="98" spans="2:65" s="1" customFormat="1" ht="22.5" customHeight="1">
      <c r="B98" s="44"/>
      <c r="C98" s="205" t="s">
        <v>273</v>
      </c>
      <c r="D98" s="205" t="s">
        <v>187</v>
      </c>
      <c r="E98" s="206" t="s">
        <v>2095</v>
      </c>
      <c r="F98" s="207" t="s">
        <v>2096</v>
      </c>
      <c r="G98" s="208" t="s">
        <v>302</v>
      </c>
      <c r="H98" s="209">
        <v>6</v>
      </c>
      <c r="I98" s="210"/>
      <c r="J98" s="211">
        <f t="shared" si="0"/>
        <v>0</v>
      </c>
      <c r="K98" s="207" t="s">
        <v>35</v>
      </c>
      <c r="L98" s="64"/>
      <c r="M98" s="212" t="s">
        <v>35</v>
      </c>
      <c r="N98" s="213" t="s">
        <v>50</v>
      </c>
      <c r="O98" s="45"/>
      <c r="P98" s="214">
        <f t="shared" si="1"/>
        <v>0</v>
      </c>
      <c r="Q98" s="214">
        <v>0</v>
      </c>
      <c r="R98" s="214">
        <f t="shared" si="2"/>
        <v>0</v>
      </c>
      <c r="S98" s="214">
        <v>0</v>
      </c>
      <c r="T98" s="215">
        <f t="shared" si="3"/>
        <v>0</v>
      </c>
      <c r="AR98" s="26" t="s">
        <v>307</v>
      </c>
      <c r="AT98" s="26" t="s">
        <v>187</v>
      </c>
      <c r="AU98" s="26" t="s">
        <v>24</v>
      </c>
      <c r="AY98" s="26" t="s">
        <v>185</v>
      </c>
      <c r="BE98" s="216">
        <f t="shared" si="4"/>
        <v>0</v>
      </c>
      <c r="BF98" s="216">
        <f t="shared" si="5"/>
        <v>0</v>
      </c>
      <c r="BG98" s="216">
        <f t="shared" si="6"/>
        <v>0</v>
      </c>
      <c r="BH98" s="216">
        <f t="shared" si="7"/>
        <v>0</v>
      </c>
      <c r="BI98" s="216">
        <f t="shared" si="8"/>
        <v>0</v>
      </c>
      <c r="BJ98" s="26" t="s">
        <v>24</v>
      </c>
      <c r="BK98" s="216">
        <f t="shared" si="9"/>
        <v>0</v>
      </c>
      <c r="BL98" s="26" t="s">
        <v>307</v>
      </c>
      <c r="BM98" s="26" t="s">
        <v>403</v>
      </c>
    </row>
    <row r="99" spans="2:65" s="1" customFormat="1" ht="22.5" customHeight="1">
      <c r="B99" s="44"/>
      <c r="C99" s="205" t="s">
        <v>281</v>
      </c>
      <c r="D99" s="205" t="s">
        <v>187</v>
      </c>
      <c r="E99" s="206" t="s">
        <v>105</v>
      </c>
      <c r="F99" s="207" t="s">
        <v>2097</v>
      </c>
      <c r="G99" s="208" t="s">
        <v>190</v>
      </c>
      <c r="H99" s="209">
        <v>100</v>
      </c>
      <c r="I99" s="210"/>
      <c r="J99" s="211">
        <f t="shared" si="0"/>
        <v>0</v>
      </c>
      <c r="K99" s="207" t="s">
        <v>35</v>
      </c>
      <c r="L99" s="64"/>
      <c r="M99" s="212" t="s">
        <v>35</v>
      </c>
      <c r="N99" s="213" t="s">
        <v>50</v>
      </c>
      <c r="O99" s="45"/>
      <c r="P99" s="214">
        <f t="shared" si="1"/>
        <v>0</v>
      </c>
      <c r="Q99" s="214">
        <v>0</v>
      </c>
      <c r="R99" s="214">
        <f t="shared" si="2"/>
        <v>0</v>
      </c>
      <c r="S99" s="214">
        <v>0</v>
      </c>
      <c r="T99" s="215">
        <f t="shared" si="3"/>
        <v>0</v>
      </c>
      <c r="AR99" s="26" t="s">
        <v>307</v>
      </c>
      <c r="AT99" s="26" t="s">
        <v>187</v>
      </c>
      <c r="AU99" s="26" t="s">
        <v>24</v>
      </c>
      <c r="AY99" s="26" t="s">
        <v>185</v>
      </c>
      <c r="BE99" s="216">
        <f t="shared" si="4"/>
        <v>0</v>
      </c>
      <c r="BF99" s="216">
        <f t="shared" si="5"/>
        <v>0</v>
      </c>
      <c r="BG99" s="216">
        <f t="shared" si="6"/>
        <v>0</v>
      </c>
      <c r="BH99" s="216">
        <f t="shared" si="7"/>
        <v>0</v>
      </c>
      <c r="BI99" s="216">
        <f t="shared" si="8"/>
        <v>0</v>
      </c>
      <c r="BJ99" s="26" t="s">
        <v>24</v>
      </c>
      <c r="BK99" s="216">
        <f t="shared" si="9"/>
        <v>0</v>
      </c>
      <c r="BL99" s="26" t="s">
        <v>307</v>
      </c>
      <c r="BM99" s="26" t="s">
        <v>413</v>
      </c>
    </row>
    <row r="100" spans="2:65" s="1" customFormat="1" ht="22.5" customHeight="1">
      <c r="B100" s="44"/>
      <c r="C100" s="205" t="s">
        <v>287</v>
      </c>
      <c r="D100" s="205" t="s">
        <v>187</v>
      </c>
      <c r="E100" s="206" t="s">
        <v>192</v>
      </c>
      <c r="F100" s="207" t="s">
        <v>2098</v>
      </c>
      <c r="G100" s="208" t="s">
        <v>190</v>
      </c>
      <c r="H100" s="209">
        <v>100</v>
      </c>
      <c r="I100" s="210"/>
      <c r="J100" s="211">
        <f t="shared" si="0"/>
        <v>0</v>
      </c>
      <c r="K100" s="207" t="s">
        <v>35</v>
      </c>
      <c r="L100" s="64"/>
      <c r="M100" s="212" t="s">
        <v>35</v>
      </c>
      <c r="N100" s="213" t="s">
        <v>50</v>
      </c>
      <c r="O100" s="45"/>
      <c r="P100" s="214">
        <f t="shared" si="1"/>
        <v>0</v>
      </c>
      <c r="Q100" s="214">
        <v>0</v>
      </c>
      <c r="R100" s="214">
        <f t="shared" si="2"/>
        <v>0</v>
      </c>
      <c r="S100" s="214">
        <v>0</v>
      </c>
      <c r="T100" s="215">
        <f t="shared" si="3"/>
        <v>0</v>
      </c>
      <c r="AR100" s="26" t="s">
        <v>307</v>
      </c>
      <c r="AT100" s="26" t="s">
        <v>187</v>
      </c>
      <c r="AU100" s="26" t="s">
        <v>24</v>
      </c>
      <c r="AY100" s="26" t="s">
        <v>185</v>
      </c>
      <c r="BE100" s="216">
        <f t="shared" si="4"/>
        <v>0</v>
      </c>
      <c r="BF100" s="216">
        <f t="shared" si="5"/>
        <v>0</v>
      </c>
      <c r="BG100" s="216">
        <f t="shared" si="6"/>
        <v>0</v>
      </c>
      <c r="BH100" s="216">
        <f t="shared" si="7"/>
        <v>0</v>
      </c>
      <c r="BI100" s="216">
        <f t="shared" si="8"/>
        <v>0</v>
      </c>
      <c r="BJ100" s="26" t="s">
        <v>24</v>
      </c>
      <c r="BK100" s="216">
        <f t="shared" si="9"/>
        <v>0</v>
      </c>
      <c r="BL100" s="26" t="s">
        <v>307</v>
      </c>
      <c r="BM100" s="26" t="s">
        <v>424</v>
      </c>
    </row>
    <row r="101" spans="2:65" s="1" customFormat="1" ht="22.5" customHeight="1">
      <c r="B101" s="44"/>
      <c r="C101" s="205" t="s">
        <v>10</v>
      </c>
      <c r="D101" s="205" t="s">
        <v>187</v>
      </c>
      <c r="E101" s="206" t="s">
        <v>2099</v>
      </c>
      <c r="F101" s="207" t="s">
        <v>2100</v>
      </c>
      <c r="G101" s="208" t="s">
        <v>231</v>
      </c>
      <c r="H101" s="209">
        <v>6</v>
      </c>
      <c r="I101" s="210"/>
      <c r="J101" s="211">
        <f t="shared" si="0"/>
        <v>0</v>
      </c>
      <c r="K101" s="207" t="s">
        <v>35</v>
      </c>
      <c r="L101" s="64"/>
      <c r="M101" s="212" t="s">
        <v>35</v>
      </c>
      <c r="N101" s="213" t="s">
        <v>50</v>
      </c>
      <c r="O101" s="45"/>
      <c r="P101" s="214">
        <f t="shared" si="1"/>
        <v>0</v>
      </c>
      <c r="Q101" s="214">
        <v>0</v>
      </c>
      <c r="R101" s="214">
        <f t="shared" si="2"/>
        <v>0</v>
      </c>
      <c r="S101" s="214">
        <v>0</v>
      </c>
      <c r="T101" s="215">
        <f t="shared" si="3"/>
        <v>0</v>
      </c>
      <c r="AR101" s="26" t="s">
        <v>307</v>
      </c>
      <c r="AT101" s="26" t="s">
        <v>187</v>
      </c>
      <c r="AU101" s="26" t="s">
        <v>24</v>
      </c>
      <c r="AY101" s="26" t="s">
        <v>185</v>
      </c>
      <c r="BE101" s="216">
        <f t="shared" si="4"/>
        <v>0</v>
      </c>
      <c r="BF101" s="216">
        <f t="shared" si="5"/>
        <v>0</v>
      </c>
      <c r="BG101" s="216">
        <f t="shared" si="6"/>
        <v>0</v>
      </c>
      <c r="BH101" s="216">
        <f t="shared" si="7"/>
        <v>0</v>
      </c>
      <c r="BI101" s="216">
        <f t="shared" si="8"/>
        <v>0</v>
      </c>
      <c r="BJ101" s="26" t="s">
        <v>24</v>
      </c>
      <c r="BK101" s="216">
        <f t="shared" si="9"/>
        <v>0</v>
      </c>
      <c r="BL101" s="26" t="s">
        <v>307</v>
      </c>
      <c r="BM101" s="26" t="s">
        <v>436</v>
      </c>
    </row>
    <row r="102" spans="2:65" s="11" customFormat="1" ht="37.35" customHeight="1">
      <c r="B102" s="188"/>
      <c r="C102" s="189"/>
      <c r="D102" s="202" t="s">
        <v>78</v>
      </c>
      <c r="E102" s="287" t="s">
        <v>2101</v>
      </c>
      <c r="F102" s="287" t="s">
        <v>2102</v>
      </c>
      <c r="G102" s="189"/>
      <c r="H102" s="189"/>
      <c r="I102" s="192"/>
      <c r="J102" s="288">
        <f>BK102</f>
        <v>0</v>
      </c>
      <c r="K102" s="189"/>
      <c r="L102" s="194"/>
      <c r="M102" s="195"/>
      <c r="N102" s="196"/>
      <c r="O102" s="196"/>
      <c r="P102" s="197">
        <f>SUM(P103:P116)</f>
        <v>0</v>
      </c>
      <c r="Q102" s="196"/>
      <c r="R102" s="197">
        <f>SUM(R103:R116)</f>
        <v>0</v>
      </c>
      <c r="S102" s="196"/>
      <c r="T102" s="198">
        <f>SUM(T103:T116)</f>
        <v>0</v>
      </c>
      <c r="AR102" s="199" t="s">
        <v>89</v>
      </c>
      <c r="AT102" s="200" t="s">
        <v>78</v>
      </c>
      <c r="AU102" s="200" t="s">
        <v>79</v>
      </c>
      <c r="AY102" s="199" t="s">
        <v>185</v>
      </c>
      <c r="BK102" s="201">
        <f>SUM(BK103:BK116)</f>
        <v>0</v>
      </c>
    </row>
    <row r="103" spans="2:65" s="1" customFormat="1" ht="22.5" customHeight="1">
      <c r="B103" s="44"/>
      <c r="C103" s="205" t="s">
        <v>307</v>
      </c>
      <c r="D103" s="205" t="s">
        <v>187</v>
      </c>
      <c r="E103" s="206" t="s">
        <v>2103</v>
      </c>
      <c r="F103" s="207" t="s">
        <v>2104</v>
      </c>
      <c r="G103" s="208" t="s">
        <v>190</v>
      </c>
      <c r="H103" s="209">
        <v>1</v>
      </c>
      <c r="I103" s="210"/>
      <c r="J103" s="211">
        <f t="shared" ref="J103:J116" si="10">ROUND(I103*H103,2)</f>
        <v>0</v>
      </c>
      <c r="K103" s="207" t="s">
        <v>35</v>
      </c>
      <c r="L103" s="64"/>
      <c r="M103" s="212" t="s">
        <v>35</v>
      </c>
      <c r="N103" s="213" t="s">
        <v>50</v>
      </c>
      <c r="O103" s="45"/>
      <c r="P103" s="214">
        <f t="shared" ref="P103:P116" si="11">O103*H103</f>
        <v>0</v>
      </c>
      <c r="Q103" s="214">
        <v>0</v>
      </c>
      <c r="R103" s="214">
        <f t="shared" ref="R103:R116" si="12">Q103*H103</f>
        <v>0</v>
      </c>
      <c r="S103" s="214">
        <v>0</v>
      </c>
      <c r="T103" s="215">
        <f t="shared" ref="T103:T116" si="13">S103*H103</f>
        <v>0</v>
      </c>
      <c r="AR103" s="26" t="s">
        <v>307</v>
      </c>
      <c r="AT103" s="26" t="s">
        <v>187</v>
      </c>
      <c r="AU103" s="26" t="s">
        <v>24</v>
      </c>
      <c r="AY103" s="26" t="s">
        <v>185</v>
      </c>
      <c r="BE103" s="216">
        <f t="shared" ref="BE103:BE116" si="14">IF(N103="základní",J103,0)</f>
        <v>0</v>
      </c>
      <c r="BF103" s="216">
        <f t="shared" ref="BF103:BF116" si="15">IF(N103="snížená",J103,0)</f>
        <v>0</v>
      </c>
      <c r="BG103" s="216">
        <f t="shared" ref="BG103:BG116" si="16">IF(N103="zákl. přenesená",J103,0)</f>
        <v>0</v>
      </c>
      <c r="BH103" s="216">
        <f t="shared" ref="BH103:BH116" si="17">IF(N103="sníž. přenesená",J103,0)</f>
        <v>0</v>
      </c>
      <c r="BI103" s="216">
        <f t="shared" ref="BI103:BI116" si="18">IF(N103="nulová",J103,0)</f>
        <v>0</v>
      </c>
      <c r="BJ103" s="26" t="s">
        <v>24</v>
      </c>
      <c r="BK103" s="216">
        <f t="shared" ref="BK103:BK116" si="19">ROUND(I103*H103,2)</f>
        <v>0</v>
      </c>
      <c r="BL103" s="26" t="s">
        <v>307</v>
      </c>
      <c r="BM103" s="26" t="s">
        <v>449</v>
      </c>
    </row>
    <row r="104" spans="2:65" s="1" customFormat="1" ht="22.5" customHeight="1">
      <c r="B104" s="44"/>
      <c r="C104" s="205" t="s">
        <v>317</v>
      </c>
      <c r="D104" s="205" t="s">
        <v>187</v>
      </c>
      <c r="E104" s="206" t="s">
        <v>2105</v>
      </c>
      <c r="F104" s="207" t="s">
        <v>2106</v>
      </c>
      <c r="G104" s="208" t="s">
        <v>190</v>
      </c>
      <c r="H104" s="209">
        <v>427</v>
      </c>
      <c r="I104" s="210"/>
      <c r="J104" s="211">
        <f t="shared" si="10"/>
        <v>0</v>
      </c>
      <c r="K104" s="207" t="s">
        <v>35</v>
      </c>
      <c r="L104" s="64"/>
      <c r="M104" s="212" t="s">
        <v>35</v>
      </c>
      <c r="N104" s="213" t="s">
        <v>50</v>
      </c>
      <c r="O104" s="45"/>
      <c r="P104" s="214">
        <f t="shared" si="11"/>
        <v>0</v>
      </c>
      <c r="Q104" s="214">
        <v>0</v>
      </c>
      <c r="R104" s="214">
        <f t="shared" si="12"/>
        <v>0</v>
      </c>
      <c r="S104" s="214">
        <v>0</v>
      </c>
      <c r="T104" s="215">
        <f t="shared" si="13"/>
        <v>0</v>
      </c>
      <c r="AR104" s="26" t="s">
        <v>307</v>
      </c>
      <c r="AT104" s="26" t="s">
        <v>187</v>
      </c>
      <c r="AU104" s="26" t="s">
        <v>24</v>
      </c>
      <c r="AY104" s="26" t="s">
        <v>185</v>
      </c>
      <c r="BE104" s="216">
        <f t="shared" si="14"/>
        <v>0</v>
      </c>
      <c r="BF104" s="216">
        <f t="shared" si="15"/>
        <v>0</v>
      </c>
      <c r="BG104" s="216">
        <f t="shared" si="16"/>
        <v>0</v>
      </c>
      <c r="BH104" s="216">
        <f t="shared" si="17"/>
        <v>0</v>
      </c>
      <c r="BI104" s="216">
        <f t="shared" si="18"/>
        <v>0</v>
      </c>
      <c r="BJ104" s="26" t="s">
        <v>24</v>
      </c>
      <c r="BK104" s="216">
        <f t="shared" si="19"/>
        <v>0</v>
      </c>
      <c r="BL104" s="26" t="s">
        <v>307</v>
      </c>
      <c r="BM104" s="26" t="s">
        <v>458</v>
      </c>
    </row>
    <row r="105" spans="2:65" s="1" customFormat="1" ht="22.5" customHeight="1">
      <c r="B105" s="44"/>
      <c r="C105" s="205" t="s">
        <v>324</v>
      </c>
      <c r="D105" s="205" t="s">
        <v>187</v>
      </c>
      <c r="E105" s="206" t="s">
        <v>2107</v>
      </c>
      <c r="F105" s="207" t="s">
        <v>2108</v>
      </c>
      <c r="G105" s="208" t="s">
        <v>190</v>
      </c>
      <c r="H105" s="209">
        <v>92</v>
      </c>
      <c r="I105" s="210"/>
      <c r="J105" s="211">
        <f t="shared" si="10"/>
        <v>0</v>
      </c>
      <c r="K105" s="207" t="s">
        <v>35</v>
      </c>
      <c r="L105" s="64"/>
      <c r="M105" s="212" t="s">
        <v>35</v>
      </c>
      <c r="N105" s="213" t="s">
        <v>50</v>
      </c>
      <c r="O105" s="45"/>
      <c r="P105" s="214">
        <f t="shared" si="11"/>
        <v>0</v>
      </c>
      <c r="Q105" s="214">
        <v>0</v>
      </c>
      <c r="R105" s="214">
        <f t="shared" si="12"/>
        <v>0</v>
      </c>
      <c r="S105" s="214">
        <v>0</v>
      </c>
      <c r="T105" s="215">
        <f t="shared" si="13"/>
        <v>0</v>
      </c>
      <c r="AR105" s="26" t="s">
        <v>307</v>
      </c>
      <c r="AT105" s="26" t="s">
        <v>187</v>
      </c>
      <c r="AU105" s="26" t="s">
        <v>24</v>
      </c>
      <c r="AY105" s="26" t="s">
        <v>185</v>
      </c>
      <c r="BE105" s="216">
        <f t="shared" si="14"/>
        <v>0</v>
      </c>
      <c r="BF105" s="216">
        <f t="shared" si="15"/>
        <v>0</v>
      </c>
      <c r="BG105" s="216">
        <f t="shared" si="16"/>
        <v>0</v>
      </c>
      <c r="BH105" s="216">
        <f t="shared" si="17"/>
        <v>0</v>
      </c>
      <c r="BI105" s="216">
        <f t="shared" si="18"/>
        <v>0</v>
      </c>
      <c r="BJ105" s="26" t="s">
        <v>24</v>
      </c>
      <c r="BK105" s="216">
        <f t="shared" si="19"/>
        <v>0</v>
      </c>
      <c r="BL105" s="26" t="s">
        <v>307</v>
      </c>
      <c r="BM105" s="26" t="s">
        <v>477</v>
      </c>
    </row>
    <row r="106" spans="2:65" s="1" customFormat="1" ht="22.5" customHeight="1">
      <c r="B106" s="44"/>
      <c r="C106" s="205" t="s">
        <v>343</v>
      </c>
      <c r="D106" s="205" t="s">
        <v>187</v>
      </c>
      <c r="E106" s="206" t="s">
        <v>2109</v>
      </c>
      <c r="F106" s="207" t="s">
        <v>2110</v>
      </c>
      <c r="G106" s="208" t="s">
        <v>190</v>
      </c>
      <c r="H106" s="209">
        <v>5</v>
      </c>
      <c r="I106" s="210"/>
      <c r="J106" s="211">
        <f t="shared" si="10"/>
        <v>0</v>
      </c>
      <c r="K106" s="207" t="s">
        <v>35</v>
      </c>
      <c r="L106" s="64"/>
      <c r="M106" s="212" t="s">
        <v>35</v>
      </c>
      <c r="N106" s="213" t="s">
        <v>50</v>
      </c>
      <c r="O106" s="45"/>
      <c r="P106" s="214">
        <f t="shared" si="11"/>
        <v>0</v>
      </c>
      <c r="Q106" s="214">
        <v>0</v>
      </c>
      <c r="R106" s="214">
        <f t="shared" si="12"/>
        <v>0</v>
      </c>
      <c r="S106" s="214">
        <v>0</v>
      </c>
      <c r="T106" s="215">
        <f t="shared" si="13"/>
        <v>0</v>
      </c>
      <c r="AR106" s="26" t="s">
        <v>307</v>
      </c>
      <c r="AT106" s="26" t="s">
        <v>187</v>
      </c>
      <c r="AU106" s="26" t="s">
        <v>24</v>
      </c>
      <c r="AY106" s="26" t="s">
        <v>185</v>
      </c>
      <c r="BE106" s="216">
        <f t="shared" si="14"/>
        <v>0</v>
      </c>
      <c r="BF106" s="216">
        <f t="shared" si="15"/>
        <v>0</v>
      </c>
      <c r="BG106" s="216">
        <f t="shared" si="16"/>
        <v>0</v>
      </c>
      <c r="BH106" s="216">
        <f t="shared" si="17"/>
        <v>0</v>
      </c>
      <c r="BI106" s="216">
        <f t="shared" si="18"/>
        <v>0</v>
      </c>
      <c r="BJ106" s="26" t="s">
        <v>24</v>
      </c>
      <c r="BK106" s="216">
        <f t="shared" si="19"/>
        <v>0</v>
      </c>
      <c r="BL106" s="26" t="s">
        <v>307</v>
      </c>
      <c r="BM106" s="26" t="s">
        <v>495</v>
      </c>
    </row>
    <row r="107" spans="2:65" s="1" customFormat="1" ht="22.5" customHeight="1">
      <c r="B107" s="44"/>
      <c r="C107" s="205" t="s">
        <v>349</v>
      </c>
      <c r="D107" s="205" t="s">
        <v>187</v>
      </c>
      <c r="E107" s="206" t="s">
        <v>2111</v>
      </c>
      <c r="F107" s="207" t="s">
        <v>2112</v>
      </c>
      <c r="G107" s="208" t="s">
        <v>190</v>
      </c>
      <c r="H107" s="209">
        <v>524</v>
      </c>
      <c r="I107" s="210"/>
      <c r="J107" s="211">
        <f t="shared" si="10"/>
        <v>0</v>
      </c>
      <c r="K107" s="207" t="s">
        <v>35</v>
      </c>
      <c r="L107" s="64"/>
      <c r="M107" s="212" t="s">
        <v>35</v>
      </c>
      <c r="N107" s="213" t="s">
        <v>50</v>
      </c>
      <c r="O107" s="45"/>
      <c r="P107" s="214">
        <f t="shared" si="11"/>
        <v>0</v>
      </c>
      <c r="Q107" s="214">
        <v>0</v>
      </c>
      <c r="R107" s="214">
        <f t="shared" si="12"/>
        <v>0</v>
      </c>
      <c r="S107" s="214">
        <v>0</v>
      </c>
      <c r="T107" s="215">
        <f t="shared" si="13"/>
        <v>0</v>
      </c>
      <c r="AR107" s="26" t="s">
        <v>307</v>
      </c>
      <c r="AT107" s="26" t="s">
        <v>187</v>
      </c>
      <c r="AU107" s="26" t="s">
        <v>24</v>
      </c>
      <c r="AY107" s="26" t="s">
        <v>185</v>
      </c>
      <c r="BE107" s="216">
        <f t="shared" si="14"/>
        <v>0</v>
      </c>
      <c r="BF107" s="216">
        <f t="shared" si="15"/>
        <v>0</v>
      </c>
      <c r="BG107" s="216">
        <f t="shared" si="16"/>
        <v>0</v>
      </c>
      <c r="BH107" s="216">
        <f t="shared" si="17"/>
        <v>0</v>
      </c>
      <c r="BI107" s="216">
        <f t="shared" si="18"/>
        <v>0</v>
      </c>
      <c r="BJ107" s="26" t="s">
        <v>24</v>
      </c>
      <c r="BK107" s="216">
        <f t="shared" si="19"/>
        <v>0</v>
      </c>
      <c r="BL107" s="26" t="s">
        <v>307</v>
      </c>
      <c r="BM107" s="26" t="s">
        <v>514</v>
      </c>
    </row>
    <row r="108" spans="2:65" s="1" customFormat="1" ht="22.5" customHeight="1">
      <c r="B108" s="44"/>
      <c r="C108" s="205" t="s">
        <v>9</v>
      </c>
      <c r="D108" s="205" t="s">
        <v>187</v>
      </c>
      <c r="E108" s="206" t="s">
        <v>2113</v>
      </c>
      <c r="F108" s="207" t="s">
        <v>2114</v>
      </c>
      <c r="G108" s="208" t="s">
        <v>190</v>
      </c>
      <c r="H108" s="209">
        <v>524</v>
      </c>
      <c r="I108" s="210"/>
      <c r="J108" s="211">
        <f t="shared" si="10"/>
        <v>0</v>
      </c>
      <c r="K108" s="207" t="s">
        <v>35</v>
      </c>
      <c r="L108" s="64"/>
      <c r="M108" s="212" t="s">
        <v>35</v>
      </c>
      <c r="N108" s="213" t="s">
        <v>50</v>
      </c>
      <c r="O108" s="45"/>
      <c r="P108" s="214">
        <f t="shared" si="11"/>
        <v>0</v>
      </c>
      <c r="Q108" s="214">
        <v>0</v>
      </c>
      <c r="R108" s="214">
        <f t="shared" si="12"/>
        <v>0</v>
      </c>
      <c r="S108" s="214">
        <v>0</v>
      </c>
      <c r="T108" s="215">
        <f t="shared" si="13"/>
        <v>0</v>
      </c>
      <c r="AR108" s="26" t="s">
        <v>307</v>
      </c>
      <c r="AT108" s="26" t="s">
        <v>187</v>
      </c>
      <c r="AU108" s="26" t="s">
        <v>24</v>
      </c>
      <c r="AY108" s="26" t="s">
        <v>185</v>
      </c>
      <c r="BE108" s="216">
        <f t="shared" si="14"/>
        <v>0</v>
      </c>
      <c r="BF108" s="216">
        <f t="shared" si="15"/>
        <v>0</v>
      </c>
      <c r="BG108" s="216">
        <f t="shared" si="16"/>
        <v>0</v>
      </c>
      <c r="BH108" s="216">
        <f t="shared" si="17"/>
        <v>0</v>
      </c>
      <c r="BI108" s="216">
        <f t="shared" si="18"/>
        <v>0</v>
      </c>
      <c r="BJ108" s="26" t="s">
        <v>24</v>
      </c>
      <c r="BK108" s="216">
        <f t="shared" si="19"/>
        <v>0</v>
      </c>
      <c r="BL108" s="26" t="s">
        <v>307</v>
      </c>
      <c r="BM108" s="26" t="s">
        <v>566</v>
      </c>
    </row>
    <row r="109" spans="2:65" s="1" customFormat="1" ht="22.5" customHeight="1">
      <c r="B109" s="44"/>
      <c r="C109" s="205" t="s">
        <v>367</v>
      </c>
      <c r="D109" s="205" t="s">
        <v>187</v>
      </c>
      <c r="E109" s="206" t="s">
        <v>2115</v>
      </c>
      <c r="F109" s="207" t="s">
        <v>2116</v>
      </c>
      <c r="G109" s="208" t="s">
        <v>302</v>
      </c>
      <c r="H109" s="209">
        <v>6</v>
      </c>
      <c r="I109" s="210"/>
      <c r="J109" s="211">
        <f t="shared" si="10"/>
        <v>0</v>
      </c>
      <c r="K109" s="207" t="s">
        <v>35</v>
      </c>
      <c r="L109" s="64"/>
      <c r="M109" s="212" t="s">
        <v>35</v>
      </c>
      <c r="N109" s="213" t="s">
        <v>50</v>
      </c>
      <c r="O109" s="45"/>
      <c r="P109" s="214">
        <f t="shared" si="11"/>
        <v>0</v>
      </c>
      <c r="Q109" s="214">
        <v>0</v>
      </c>
      <c r="R109" s="214">
        <f t="shared" si="12"/>
        <v>0</v>
      </c>
      <c r="S109" s="214">
        <v>0</v>
      </c>
      <c r="T109" s="215">
        <f t="shared" si="13"/>
        <v>0</v>
      </c>
      <c r="AR109" s="26" t="s">
        <v>307</v>
      </c>
      <c r="AT109" s="26" t="s">
        <v>187</v>
      </c>
      <c r="AU109" s="26" t="s">
        <v>24</v>
      </c>
      <c r="AY109" s="26" t="s">
        <v>185</v>
      </c>
      <c r="BE109" s="216">
        <f t="shared" si="14"/>
        <v>0</v>
      </c>
      <c r="BF109" s="216">
        <f t="shared" si="15"/>
        <v>0</v>
      </c>
      <c r="BG109" s="216">
        <f t="shared" si="16"/>
        <v>0</v>
      </c>
      <c r="BH109" s="216">
        <f t="shared" si="17"/>
        <v>0</v>
      </c>
      <c r="BI109" s="216">
        <f t="shared" si="18"/>
        <v>0</v>
      </c>
      <c r="BJ109" s="26" t="s">
        <v>24</v>
      </c>
      <c r="BK109" s="216">
        <f t="shared" si="19"/>
        <v>0</v>
      </c>
      <c r="BL109" s="26" t="s">
        <v>307</v>
      </c>
      <c r="BM109" s="26" t="s">
        <v>577</v>
      </c>
    </row>
    <row r="110" spans="2:65" s="1" customFormat="1" ht="22.5" customHeight="1">
      <c r="B110" s="44"/>
      <c r="C110" s="205" t="s">
        <v>395</v>
      </c>
      <c r="D110" s="205" t="s">
        <v>187</v>
      </c>
      <c r="E110" s="206" t="s">
        <v>2117</v>
      </c>
      <c r="F110" s="207" t="s">
        <v>2118</v>
      </c>
      <c r="G110" s="208" t="s">
        <v>302</v>
      </c>
      <c r="H110" s="209">
        <v>3</v>
      </c>
      <c r="I110" s="210"/>
      <c r="J110" s="211">
        <f t="shared" si="10"/>
        <v>0</v>
      </c>
      <c r="K110" s="207" t="s">
        <v>35</v>
      </c>
      <c r="L110" s="64"/>
      <c r="M110" s="212" t="s">
        <v>35</v>
      </c>
      <c r="N110" s="213" t="s">
        <v>50</v>
      </c>
      <c r="O110" s="45"/>
      <c r="P110" s="214">
        <f t="shared" si="11"/>
        <v>0</v>
      </c>
      <c r="Q110" s="214">
        <v>0</v>
      </c>
      <c r="R110" s="214">
        <f t="shared" si="12"/>
        <v>0</v>
      </c>
      <c r="S110" s="214">
        <v>0</v>
      </c>
      <c r="T110" s="215">
        <f t="shared" si="13"/>
        <v>0</v>
      </c>
      <c r="AR110" s="26" t="s">
        <v>307</v>
      </c>
      <c r="AT110" s="26" t="s">
        <v>187</v>
      </c>
      <c r="AU110" s="26" t="s">
        <v>24</v>
      </c>
      <c r="AY110" s="26" t="s">
        <v>185</v>
      </c>
      <c r="BE110" s="216">
        <f t="shared" si="14"/>
        <v>0</v>
      </c>
      <c r="BF110" s="216">
        <f t="shared" si="15"/>
        <v>0</v>
      </c>
      <c r="BG110" s="216">
        <f t="shared" si="16"/>
        <v>0</v>
      </c>
      <c r="BH110" s="216">
        <f t="shared" si="17"/>
        <v>0</v>
      </c>
      <c r="BI110" s="216">
        <f t="shared" si="18"/>
        <v>0</v>
      </c>
      <c r="BJ110" s="26" t="s">
        <v>24</v>
      </c>
      <c r="BK110" s="216">
        <f t="shared" si="19"/>
        <v>0</v>
      </c>
      <c r="BL110" s="26" t="s">
        <v>307</v>
      </c>
      <c r="BM110" s="26" t="s">
        <v>612</v>
      </c>
    </row>
    <row r="111" spans="2:65" s="1" customFormat="1" ht="22.5" customHeight="1">
      <c r="B111" s="44"/>
      <c r="C111" s="205" t="s">
        <v>403</v>
      </c>
      <c r="D111" s="205" t="s">
        <v>187</v>
      </c>
      <c r="E111" s="206" t="s">
        <v>2119</v>
      </c>
      <c r="F111" s="207" t="s">
        <v>2120</v>
      </c>
      <c r="G111" s="208" t="s">
        <v>302</v>
      </c>
      <c r="H111" s="209">
        <v>2</v>
      </c>
      <c r="I111" s="210"/>
      <c r="J111" s="211">
        <f t="shared" si="10"/>
        <v>0</v>
      </c>
      <c r="K111" s="207" t="s">
        <v>35</v>
      </c>
      <c r="L111" s="64"/>
      <c r="M111" s="212" t="s">
        <v>35</v>
      </c>
      <c r="N111" s="213" t="s">
        <v>50</v>
      </c>
      <c r="O111" s="45"/>
      <c r="P111" s="214">
        <f t="shared" si="11"/>
        <v>0</v>
      </c>
      <c r="Q111" s="214">
        <v>0</v>
      </c>
      <c r="R111" s="214">
        <f t="shared" si="12"/>
        <v>0</v>
      </c>
      <c r="S111" s="214">
        <v>0</v>
      </c>
      <c r="T111" s="215">
        <f t="shared" si="13"/>
        <v>0</v>
      </c>
      <c r="AR111" s="26" t="s">
        <v>307</v>
      </c>
      <c r="AT111" s="26" t="s">
        <v>187</v>
      </c>
      <c r="AU111" s="26" t="s">
        <v>24</v>
      </c>
      <c r="AY111" s="26" t="s">
        <v>185</v>
      </c>
      <c r="BE111" s="216">
        <f t="shared" si="14"/>
        <v>0</v>
      </c>
      <c r="BF111" s="216">
        <f t="shared" si="15"/>
        <v>0</v>
      </c>
      <c r="BG111" s="216">
        <f t="shared" si="16"/>
        <v>0</v>
      </c>
      <c r="BH111" s="216">
        <f t="shared" si="17"/>
        <v>0</v>
      </c>
      <c r="BI111" s="216">
        <f t="shared" si="18"/>
        <v>0</v>
      </c>
      <c r="BJ111" s="26" t="s">
        <v>24</v>
      </c>
      <c r="BK111" s="216">
        <f t="shared" si="19"/>
        <v>0</v>
      </c>
      <c r="BL111" s="26" t="s">
        <v>307</v>
      </c>
      <c r="BM111" s="26" t="s">
        <v>626</v>
      </c>
    </row>
    <row r="112" spans="2:65" s="1" customFormat="1" ht="22.5" customHeight="1">
      <c r="B112" s="44"/>
      <c r="C112" s="205" t="s">
        <v>409</v>
      </c>
      <c r="D112" s="205" t="s">
        <v>187</v>
      </c>
      <c r="E112" s="206" t="s">
        <v>2121</v>
      </c>
      <c r="F112" s="207" t="s">
        <v>2122</v>
      </c>
      <c r="G112" s="208" t="s">
        <v>302</v>
      </c>
      <c r="H112" s="209">
        <v>1</v>
      </c>
      <c r="I112" s="210"/>
      <c r="J112" s="211">
        <f t="shared" si="10"/>
        <v>0</v>
      </c>
      <c r="K112" s="207" t="s">
        <v>35</v>
      </c>
      <c r="L112" s="64"/>
      <c r="M112" s="212" t="s">
        <v>35</v>
      </c>
      <c r="N112" s="213" t="s">
        <v>50</v>
      </c>
      <c r="O112" s="45"/>
      <c r="P112" s="214">
        <f t="shared" si="11"/>
        <v>0</v>
      </c>
      <c r="Q112" s="214">
        <v>0</v>
      </c>
      <c r="R112" s="214">
        <f t="shared" si="12"/>
        <v>0</v>
      </c>
      <c r="S112" s="214">
        <v>0</v>
      </c>
      <c r="T112" s="215">
        <f t="shared" si="13"/>
        <v>0</v>
      </c>
      <c r="AR112" s="26" t="s">
        <v>307</v>
      </c>
      <c r="AT112" s="26" t="s">
        <v>187</v>
      </c>
      <c r="AU112" s="26" t="s">
        <v>24</v>
      </c>
      <c r="AY112" s="26" t="s">
        <v>185</v>
      </c>
      <c r="BE112" s="216">
        <f t="shared" si="14"/>
        <v>0</v>
      </c>
      <c r="BF112" s="216">
        <f t="shared" si="15"/>
        <v>0</v>
      </c>
      <c r="BG112" s="216">
        <f t="shared" si="16"/>
        <v>0</v>
      </c>
      <c r="BH112" s="216">
        <f t="shared" si="17"/>
        <v>0</v>
      </c>
      <c r="BI112" s="216">
        <f t="shared" si="18"/>
        <v>0</v>
      </c>
      <c r="BJ112" s="26" t="s">
        <v>24</v>
      </c>
      <c r="BK112" s="216">
        <f t="shared" si="19"/>
        <v>0</v>
      </c>
      <c r="BL112" s="26" t="s">
        <v>307</v>
      </c>
      <c r="BM112" s="26" t="s">
        <v>638</v>
      </c>
    </row>
    <row r="113" spans="2:65" s="1" customFormat="1" ht="22.5" customHeight="1">
      <c r="B113" s="44"/>
      <c r="C113" s="205" t="s">
        <v>413</v>
      </c>
      <c r="D113" s="205" t="s">
        <v>187</v>
      </c>
      <c r="E113" s="206" t="s">
        <v>2123</v>
      </c>
      <c r="F113" s="207" t="s">
        <v>2124</v>
      </c>
      <c r="G113" s="208" t="s">
        <v>302</v>
      </c>
      <c r="H113" s="209">
        <v>6</v>
      </c>
      <c r="I113" s="210"/>
      <c r="J113" s="211">
        <f t="shared" si="10"/>
        <v>0</v>
      </c>
      <c r="K113" s="207" t="s">
        <v>35</v>
      </c>
      <c r="L113" s="64"/>
      <c r="M113" s="212" t="s">
        <v>35</v>
      </c>
      <c r="N113" s="213" t="s">
        <v>50</v>
      </c>
      <c r="O113" s="45"/>
      <c r="P113" s="214">
        <f t="shared" si="11"/>
        <v>0</v>
      </c>
      <c r="Q113" s="214">
        <v>0</v>
      </c>
      <c r="R113" s="214">
        <f t="shared" si="12"/>
        <v>0</v>
      </c>
      <c r="S113" s="214">
        <v>0</v>
      </c>
      <c r="T113" s="215">
        <f t="shared" si="13"/>
        <v>0</v>
      </c>
      <c r="AR113" s="26" t="s">
        <v>307</v>
      </c>
      <c r="AT113" s="26" t="s">
        <v>187</v>
      </c>
      <c r="AU113" s="26" t="s">
        <v>24</v>
      </c>
      <c r="AY113" s="26" t="s">
        <v>185</v>
      </c>
      <c r="BE113" s="216">
        <f t="shared" si="14"/>
        <v>0</v>
      </c>
      <c r="BF113" s="216">
        <f t="shared" si="15"/>
        <v>0</v>
      </c>
      <c r="BG113" s="216">
        <f t="shared" si="16"/>
        <v>0</v>
      </c>
      <c r="BH113" s="216">
        <f t="shared" si="17"/>
        <v>0</v>
      </c>
      <c r="BI113" s="216">
        <f t="shared" si="18"/>
        <v>0</v>
      </c>
      <c r="BJ113" s="26" t="s">
        <v>24</v>
      </c>
      <c r="BK113" s="216">
        <f t="shared" si="19"/>
        <v>0</v>
      </c>
      <c r="BL113" s="26" t="s">
        <v>307</v>
      </c>
      <c r="BM113" s="26" t="s">
        <v>647</v>
      </c>
    </row>
    <row r="114" spans="2:65" s="1" customFormat="1" ht="22.5" customHeight="1">
      <c r="B114" s="44"/>
      <c r="C114" s="205" t="s">
        <v>418</v>
      </c>
      <c r="D114" s="205" t="s">
        <v>187</v>
      </c>
      <c r="E114" s="206" t="s">
        <v>2125</v>
      </c>
      <c r="F114" s="207" t="s">
        <v>2126</v>
      </c>
      <c r="G114" s="208" t="s">
        <v>302</v>
      </c>
      <c r="H114" s="209">
        <v>6</v>
      </c>
      <c r="I114" s="210"/>
      <c r="J114" s="211">
        <f t="shared" si="10"/>
        <v>0</v>
      </c>
      <c r="K114" s="207" t="s">
        <v>35</v>
      </c>
      <c r="L114" s="64"/>
      <c r="M114" s="212" t="s">
        <v>35</v>
      </c>
      <c r="N114" s="213" t="s">
        <v>50</v>
      </c>
      <c r="O114" s="45"/>
      <c r="P114" s="214">
        <f t="shared" si="11"/>
        <v>0</v>
      </c>
      <c r="Q114" s="214">
        <v>0</v>
      </c>
      <c r="R114" s="214">
        <f t="shared" si="12"/>
        <v>0</v>
      </c>
      <c r="S114" s="214">
        <v>0</v>
      </c>
      <c r="T114" s="215">
        <f t="shared" si="13"/>
        <v>0</v>
      </c>
      <c r="AR114" s="26" t="s">
        <v>307</v>
      </c>
      <c r="AT114" s="26" t="s">
        <v>187</v>
      </c>
      <c r="AU114" s="26" t="s">
        <v>24</v>
      </c>
      <c r="AY114" s="26" t="s">
        <v>185</v>
      </c>
      <c r="BE114" s="216">
        <f t="shared" si="14"/>
        <v>0</v>
      </c>
      <c r="BF114" s="216">
        <f t="shared" si="15"/>
        <v>0</v>
      </c>
      <c r="BG114" s="216">
        <f t="shared" si="16"/>
        <v>0</v>
      </c>
      <c r="BH114" s="216">
        <f t="shared" si="17"/>
        <v>0</v>
      </c>
      <c r="BI114" s="216">
        <f t="shared" si="18"/>
        <v>0</v>
      </c>
      <c r="BJ114" s="26" t="s">
        <v>24</v>
      </c>
      <c r="BK114" s="216">
        <f t="shared" si="19"/>
        <v>0</v>
      </c>
      <c r="BL114" s="26" t="s">
        <v>307</v>
      </c>
      <c r="BM114" s="26" t="s">
        <v>665</v>
      </c>
    </row>
    <row r="115" spans="2:65" s="1" customFormat="1" ht="22.5" customHeight="1">
      <c r="B115" s="44"/>
      <c r="C115" s="205" t="s">
        <v>424</v>
      </c>
      <c r="D115" s="205" t="s">
        <v>187</v>
      </c>
      <c r="E115" s="206" t="s">
        <v>2127</v>
      </c>
      <c r="F115" s="207" t="s">
        <v>2128</v>
      </c>
      <c r="G115" s="208" t="s">
        <v>231</v>
      </c>
      <c r="H115" s="209">
        <v>3</v>
      </c>
      <c r="I115" s="210"/>
      <c r="J115" s="211">
        <f t="shared" si="10"/>
        <v>0</v>
      </c>
      <c r="K115" s="207" t="s">
        <v>35</v>
      </c>
      <c r="L115" s="64"/>
      <c r="M115" s="212" t="s">
        <v>35</v>
      </c>
      <c r="N115" s="213" t="s">
        <v>50</v>
      </c>
      <c r="O115" s="45"/>
      <c r="P115" s="214">
        <f t="shared" si="11"/>
        <v>0</v>
      </c>
      <c r="Q115" s="214">
        <v>0</v>
      </c>
      <c r="R115" s="214">
        <f t="shared" si="12"/>
        <v>0</v>
      </c>
      <c r="S115" s="214">
        <v>0</v>
      </c>
      <c r="T115" s="215">
        <f t="shared" si="13"/>
        <v>0</v>
      </c>
      <c r="AR115" s="26" t="s">
        <v>307</v>
      </c>
      <c r="AT115" s="26" t="s">
        <v>187</v>
      </c>
      <c r="AU115" s="26" t="s">
        <v>24</v>
      </c>
      <c r="AY115" s="26" t="s">
        <v>185</v>
      </c>
      <c r="BE115" s="216">
        <f t="shared" si="14"/>
        <v>0</v>
      </c>
      <c r="BF115" s="216">
        <f t="shared" si="15"/>
        <v>0</v>
      </c>
      <c r="BG115" s="216">
        <f t="shared" si="16"/>
        <v>0</v>
      </c>
      <c r="BH115" s="216">
        <f t="shared" si="17"/>
        <v>0</v>
      </c>
      <c r="BI115" s="216">
        <f t="shared" si="18"/>
        <v>0</v>
      </c>
      <c r="BJ115" s="26" t="s">
        <v>24</v>
      </c>
      <c r="BK115" s="216">
        <f t="shared" si="19"/>
        <v>0</v>
      </c>
      <c r="BL115" s="26" t="s">
        <v>307</v>
      </c>
      <c r="BM115" s="26" t="s">
        <v>693</v>
      </c>
    </row>
    <row r="116" spans="2:65" s="1" customFormat="1" ht="22.5" customHeight="1">
      <c r="B116" s="44"/>
      <c r="C116" s="205" t="s">
        <v>429</v>
      </c>
      <c r="D116" s="205" t="s">
        <v>187</v>
      </c>
      <c r="E116" s="206" t="s">
        <v>2129</v>
      </c>
      <c r="F116" s="207" t="s">
        <v>2130</v>
      </c>
      <c r="G116" s="208" t="s">
        <v>302</v>
      </c>
      <c r="H116" s="209">
        <v>3</v>
      </c>
      <c r="I116" s="210"/>
      <c r="J116" s="211">
        <f t="shared" si="10"/>
        <v>0</v>
      </c>
      <c r="K116" s="207" t="s">
        <v>35</v>
      </c>
      <c r="L116" s="64"/>
      <c r="M116" s="212" t="s">
        <v>35</v>
      </c>
      <c r="N116" s="213" t="s">
        <v>50</v>
      </c>
      <c r="O116" s="45"/>
      <c r="P116" s="214">
        <f t="shared" si="11"/>
        <v>0</v>
      </c>
      <c r="Q116" s="214">
        <v>0</v>
      </c>
      <c r="R116" s="214">
        <f t="shared" si="12"/>
        <v>0</v>
      </c>
      <c r="S116" s="214">
        <v>0</v>
      </c>
      <c r="T116" s="215">
        <f t="shared" si="13"/>
        <v>0</v>
      </c>
      <c r="AR116" s="26" t="s">
        <v>307</v>
      </c>
      <c r="AT116" s="26" t="s">
        <v>187</v>
      </c>
      <c r="AU116" s="26" t="s">
        <v>24</v>
      </c>
      <c r="AY116" s="26" t="s">
        <v>185</v>
      </c>
      <c r="BE116" s="216">
        <f t="shared" si="14"/>
        <v>0</v>
      </c>
      <c r="BF116" s="216">
        <f t="shared" si="15"/>
        <v>0</v>
      </c>
      <c r="BG116" s="216">
        <f t="shared" si="16"/>
        <v>0</v>
      </c>
      <c r="BH116" s="216">
        <f t="shared" si="17"/>
        <v>0</v>
      </c>
      <c r="BI116" s="216">
        <f t="shared" si="18"/>
        <v>0</v>
      </c>
      <c r="BJ116" s="26" t="s">
        <v>24</v>
      </c>
      <c r="BK116" s="216">
        <f t="shared" si="19"/>
        <v>0</v>
      </c>
      <c r="BL116" s="26" t="s">
        <v>307</v>
      </c>
      <c r="BM116" s="26" t="s">
        <v>705</v>
      </c>
    </row>
    <row r="117" spans="2:65" s="11" customFormat="1" ht="37.35" customHeight="1">
      <c r="B117" s="188"/>
      <c r="C117" s="189"/>
      <c r="D117" s="202" t="s">
        <v>78</v>
      </c>
      <c r="E117" s="287" t="s">
        <v>2131</v>
      </c>
      <c r="F117" s="287" t="s">
        <v>2132</v>
      </c>
      <c r="G117" s="189"/>
      <c r="H117" s="189"/>
      <c r="I117" s="192"/>
      <c r="J117" s="288">
        <f>BK117</f>
        <v>0</v>
      </c>
      <c r="K117" s="189"/>
      <c r="L117" s="194"/>
      <c r="M117" s="195"/>
      <c r="N117" s="196"/>
      <c r="O117" s="196"/>
      <c r="P117" s="197">
        <f>SUM(P118:P130)</f>
        <v>0</v>
      </c>
      <c r="Q117" s="196"/>
      <c r="R117" s="197">
        <f>SUM(R118:R130)</f>
        <v>0</v>
      </c>
      <c r="S117" s="196"/>
      <c r="T117" s="198">
        <f>SUM(T118:T130)</f>
        <v>0</v>
      </c>
      <c r="AR117" s="199" t="s">
        <v>89</v>
      </c>
      <c r="AT117" s="200" t="s">
        <v>78</v>
      </c>
      <c r="AU117" s="200" t="s">
        <v>79</v>
      </c>
      <c r="AY117" s="199" t="s">
        <v>185</v>
      </c>
      <c r="BK117" s="201">
        <f>SUM(BK118:BK130)</f>
        <v>0</v>
      </c>
    </row>
    <row r="118" spans="2:65" s="1" customFormat="1" ht="22.5" customHeight="1">
      <c r="B118" s="44"/>
      <c r="C118" s="205" t="s">
        <v>436</v>
      </c>
      <c r="D118" s="205" t="s">
        <v>187</v>
      </c>
      <c r="E118" s="206" t="s">
        <v>2133</v>
      </c>
      <c r="F118" s="207" t="s">
        <v>2134</v>
      </c>
      <c r="G118" s="208" t="s">
        <v>2135</v>
      </c>
      <c r="H118" s="209">
        <v>7</v>
      </c>
      <c r="I118" s="210"/>
      <c r="J118" s="211">
        <f t="shared" ref="J118:J130" si="20">ROUND(I118*H118,2)</f>
        <v>0</v>
      </c>
      <c r="K118" s="207" t="s">
        <v>35</v>
      </c>
      <c r="L118" s="64"/>
      <c r="M118" s="212" t="s">
        <v>35</v>
      </c>
      <c r="N118" s="213" t="s">
        <v>50</v>
      </c>
      <c r="O118" s="45"/>
      <c r="P118" s="214">
        <f t="shared" ref="P118:P130" si="21">O118*H118</f>
        <v>0</v>
      </c>
      <c r="Q118" s="214">
        <v>0</v>
      </c>
      <c r="R118" s="214">
        <f t="shared" ref="R118:R130" si="22">Q118*H118</f>
        <v>0</v>
      </c>
      <c r="S118" s="214">
        <v>0</v>
      </c>
      <c r="T118" s="215">
        <f t="shared" ref="T118:T130" si="23">S118*H118</f>
        <v>0</v>
      </c>
      <c r="AR118" s="26" t="s">
        <v>307</v>
      </c>
      <c r="AT118" s="26" t="s">
        <v>187</v>
      </c>
      <c r="AU118" s="26" t="s">
        <v>24</v>
      </c>
      <c r="AY118" s="26" t="s">
        <v>185</v>
      </c>
      <c r="BE118" s="216">
        <f t="shared" ref="BE118:BE130" si="24">IF(N118="základní",J118,0)</f>
        <v>0</v>
      </c>
      <c r="BF118" s="216">
        <f t="shared" ref="BF118:BF130" si="25">IF(N118="snížená",J118,0)</f>
        <v>0</v>
      </c>
      <c r="BG118" s="216">
        <f t="shared" ref="BG118:BG130" si="26">IF(N118="zákl. přenesená",J118,0)</f>
        <v>0</v>
      </c>
      <c r="BH118" s="216">
        <f t="shared" ref="BH118:BH130" si="27">IF(N118="sníž. přenesená",J118,0)</f>
        <v>0</v>
      </c>
      <c r="BI118" s="216">
        <f t="shared" ref="BI118:BI130" si="28">IF(N118="nulová",J118,0)</f>
        <v>0</v>
      </c>
      <c r="BJ118" s="26" t="s">
        <v>24</v>
      </c>
      <c r="BK118" s="216">
        <f t="shared" ref="BK118:BK130" si="29">ROUND(I118*H118,2)</f>
        <v>0</v>
      </c>
      <c r="BL118" s="26" t="s">
        <v>307</v>
      </c>
      <c r="BM118" s="26" t="s">
        <v>723</v>
      </c>
    </row>
    <row r="119" spans="2:65" s="1" customFormat="1" ht="22.5" customHeight="1">
      <c r="B119" s="44"/>
      <c r="C119" s="205" t="s">
        <v>445</v>
      </c>
      <c r="D119" s="205" t="s">
        <v>187</v>
      </c>
      <c r="E119" s="206" t="s">
        <v>2136</v>
      </c>
      <c r="F119" s="207" t="s">
        <v>2137</v>
      </c>
      <c r="G119" s="208" t="s">
        <v>2135</v>
      </c>
      <c r="H119" s="209">
        <v>10</v>
      </c>
      <c r="I119" s="210"/>
      <c r="J119" s="211">
        <f t="shared" si="20"/>
        <v>0</v>
      </c>
      <c r="K119" s="207" t="s">
        <v>35</v>
      </c>
      <c r="L119" s="64"/>
      <c r="M119" s="212" t="s">
        <v>35</v>
      </c>
      <c r="N119" s="213" t="s">
        <v>50</v>
      </c>
      <c r="O119" s="45"/>
      <c r="P119" s="214">
        <f t="shared" si="21"/>
        <v>0</v>
      </c>
      <c r="Q119" s="214">
        <v>0</v>
      </c>
      <c r="R119" s="214">
        <f t="shared" si="22"/>
        <v>0</v>
      </c>
      <c r="S119" s="214">
        <v>0</v>
      </c>
      <c r="T119" s="215">
        <f t="shared" si="23"/>
        <v>0</v>
      </c>
      <c r="AR119" s="26" t="s">
        <v>307</v>
      </c>
      <c r="AT119" s="26" t="s">
        <v>187</v>
      </c>
      <c r="AU119" s="26" t="s">
        <v>24</v>
      </c>
      <c r="AY119" s="26" t="s">
        <v>185</v>
      </c>
      <c r="BE119" s="216">
        <f t="shared" si="24"/>
        <v>0</v>
      </c>
      <c r="BF119" s="216">
        <f t="shared" si="25"/>
        <v>0</v>
      </c>
      <c r="BG119" s="216">
        <f t="shared" si="26"/>
        <v>0</v>
      </c>
      <c r="BH119" s="216">
        <f t="shared" si="27"/>
        <v>0</v>
      </c>
      <c r="BI119" s="216">
        <f t="shared" si="28"/>
        <v>0</v>
      </c>
      <c r="BJ119" s="26" t="s">
        <v>24</v>
      </c>
      <c r="BK119" s="216">
        <f t="shared" si="29"/>
        <v>0</v>
      </c>
      <c r="BL119" s="26" t="s">
        <v>307</v>
      </c>
      <c r="BM119" s="26" t="s">
        <v>738</v>
      </c>
    </row>
    <row r="120" spans="2:65" s="1" customFormat="1" ht="22.5" customHeight="1">
      <c r="B120" s="44"/>
      <c r="C120" s="205" t="s">
        <v>449</v>
      </c>
      <c r="D120" s="205" t="s">
        <v>187</v>
      </c>
      <c r="E120" s="206" t="s">
        <v>2138</v>
      </c>
      <c r="F120" s="207" t="s">
        <v>2139</v>
      </c>
      <c r="G120" s="208" t="s">
        <v>302</v>
      </c>
      <c r="H120" s="209">
        <v>3</v>
      </c>
      <c r="I120" s="210"/>
      <c r="J120" s="211">
        <f t="shared" si="20"/>
        <v>0</v>
      </c>
      <c r="K120" s="207" t="s">
        <v>35</v>
      </c>
      <c r="L120" s="64"/>
      <c r="M120" s="212" t="s">
        <v>35</v>
      </c>
      <c r="N120" s="213" t="s">
        <v>50</v>
      </c>
      <c r="O120" s="45"/>
      <c r="P120" s="214">
        <f t="shared" si="21"/>
        <v>0</v>
      </c>
      <c r="Q120" s="214">
        <v>0</v>
      </c>
      <c r="R120" s="214">
        <f t="shared" si="22"/>
        <v>0</v>
      </c>
      <c r="S120" s="214">
        <v>0</v>
      </c>
      <c r="T120" s="215">
        <f t="shared" si="23"/>
        <v>0</v>
      </c>
      <c r="AR120" s="26" t="s">
        <v>307</v>
      </c>
      <c r="AT120" s="26" t="s">
        <v>187</v>
      </c>
      <c r="AU120" s="26" t="s">
        <v>24</v>
      </c>
      <c r="AY120" s="26" t="s">
        <v>185</v>
      </c>
      <c r="BE120" s="216">
        <f t="shared" si="24"/>
        <v>0</v>
      </c>
      <c r="BF120" s="216">
        <f t="shared" si="25"/>
        <v>0</v>
      </c>
      <c r="BG120" s="216">
        <f t="shared" si="26"/>
        <v>0</v>
      </c>
      <c r="BH120" s="216">
        <f t="shared" si="27"/>
        <v>0</v>
      </c>
      <c r="BI120" s="216">
        <f t="shared" si="28"/>
        <v>0</v>
      </c>
      <c r="BJ120" s="26" t="s">
        <v>24</v>
      </c>
      <c r="BK120" s="216">
        <f t="shared" si="29"/>
        <v>0</v>
      </c>
      <c r="BL120" s="26" t="s">
        <v>307</v>
      </c>
      <c r="BM120" s="26" t="s">
        <v>750</v>
      </c>
    </row>
    <row r="121" spans="2:65" s="1" customFormat="1" ht="22.5" customHeight="1">
      <c r="B121" s="44"/>
      <c r="C121" s="205" t="s">
        <v>306</v>
      </c>
      <c r="D121" s="205" t="s">
        <v>187</v>
      </c>
      <c r="E121" s="206" t="s">
        <v>2140</v>
      </c>
      <c r="F121" s="207" t="s">
        <v>2141</v>
      </c>
      <c r="G121" s="208" t="s">
        <v>2135</v>
      </c>
      <c r="H121" s="209">
        <v>36</v>
      </c>
      <c r="I121" s="210"/>
      <c r="J121" s="211">
        <f t="shared" si="20"/>
        <v>0</v>
      </c>
      <c r="K121" s="207" t="s">
        <v>35</v>
      </c>
      <c r="L121" s="64"/>
      <c r="M121" s="212" t="s">
        <v>35</v>
      </c>
      <c r="N121" s="213" t="s">
        <v>50</v>
      </c>
      <c r="O121" s="45"/>
      <c r="P121" s="214">
        <f t="shared" si="21"/>
        <v>0</v>
      </c>
      <c r="Q121" s="214">
        <v>0</v>
      </c>
      <c r="R121" s="214">
        <f t="shared" si="22"/>
        <v>0</v>
      </c>
      <c r="S121" s="214">
        <v>0</v>
      </c>
      <c r="T121" s="215">
        <f t="shared" si="23"/>
        <v>0</v>
      </c>
      <c r="AR121" s="26" t="s">
        <v>307</v>
      </c>
      <c r="AT121" s="26" t="s">
        <v>187</v>
      </c>
      <c r="AU121" s="26" t="s">
        <v>24</v>
      </c>
      <c r="AY121" s="26" t="s">
        <v>185</v>
      </c>
      <c r="BE121" s="216">
        <f t="shared" si="24"/>
        <v>0</v>
      </c>
      <c r="BF121" s="216">
        <f t="shared" si="25"/>
        <v>0</v>
      </c>
      <c r="BG121" s="216">
        <f t="shared" si="26"/>
        <v>0</v>
      </c>
      <c r="BH121" s="216">
        <f t="shared" si="27"/>
        <v>0</v>
      </c>
      <c r="BI121" s="216">
        <f t="shared" si="28"/>
        <v>0</v>
      </c>
      <c r="BJ121" s="26" t="s">
        <v>24</v>
      </c>
      <c r="BK121" s="216">
        <f t="shared" si="29"/>
        <v>0</v>
      </c>
      <c r="BL121" s="26" t="s">
        <v>307</v>
      </c>
      <c r="BM121" s="26" t="s">
        <v>761</v>
      </c>
    </row>
    <row r="122" spans="2:65" s="1" customFormat="1" ht="22.5" customHeight="1">
      <c r="B122" s="44"/>
      <c r="C122" s="205" t="s">
        <v>458</v>
      </c>
      <c r="D122" s="205" t="s">
        <v>187</v>
      </c>
      <c r="E122" s="206" t="s">
        <v>2142</v>
      </c>
      <c r="F122" s="207" t="s">
        <v>2143</v>
      </c>
      <c r="G122" s="208" t="s">
        <v>2135</v>
      </c>
      <c r="H122" s="209">
        <v>36</v>
      </c>
      <c r="I122" s="210"/>
      <c r="J122" s="211">
        <f t="shared" si="20"/>
        <v>0</v>
      </c>
      <c r="K122" s="207" t="s">
        <v>35</v>
      </c>
      <c r="L122" s="64"/>
      <c r="M122" s="212" t="s">
        <v>35</v>
      </c>
      <c r="N122" s="213" t="s">
        <v>50</v>
      </c>
      <c r="O122" s="45"/>
      <c r="P122" s="214">
        <f t="shared" si="21"/>
        <v>0</v>
      </c>
      <c r="Q122" s="214">
        <v>0</v>
      </c>
      <c r="R122" s="214">
        <f t="shared" si="22"/>
        <v>0</v>
      </c>
      <c r="S122" s="214">
        <v>0</v>
      </c>
      <c r="T122" s="215">
        <f t="shared" si="23"/>
        <v>0</v>
      </c>
      <c r="AR122" s="26" t="s">
        <v>307</v>
      </c>
      <c r="AT122" s="26" t="s">
        <v>187</v>
      </c>
      <c r="AU122" s="26" t="s">
        <v>24</v>
      </c>
      <c r="AY122" s="26" t="s">
        <v>185</v>
      </c>
      <c r="BE122" s="216">
        <f t="shared" si="24"/>
        <v>0</v>
      </c>
      <c r="BF122" s="216">
        <f t="shared" si="25"/>
        <v>0</v>
      </c>
      <c r="BG122" s="216">
        <f t="shared" si="26"/>
        <v>0</v>
      </c>
      <c r="BH122" s="216">
        <f t="shared" si="27"/>
        <v>0</v>
      </c>
      <c r="BI122" s="216">
        <f t="shared" si="28"/>
        <v>0</v>
      </c>
      <c r="BJ122" s="26" t="s">
        <v>24</v>
      </c>
      <c r="BK122" s="216">
        <f t="shared" si="29"/>
        <v>0</v>
      </c>
      <c r="BL122" s="26" t="s">
        <v>307</v>
      </c>
      <c r="BM122" s="26" t="s">
        <v>769</v>
      </c>
    </row>
    <row r="123" spans="2:65" s="1" customFormat="1" ht="22.5" customHeight="1">
      <c r="B123" s="44"/>
      <c r="C123" s="205" t="s">
        <v>464</v>
      </c>
      <c r="D123" s="205" t="s">
        <v>187</v>
      </c>
      <c r="E123" s="206" t="s">
        <v>2144</v>
      </c>
      <c r="F123" s="207" t="s">
        <v>2145</v>
      </c>
      <c r="G123" s="208" t="s">
        <v>2135</v>
      </c>
      <c r="H123" s="209">
        <v>10</v>
      </c>
      <c r="I123" s="210"/>
      <c r="J123" s="211">
        <f t="shared" si="20"/>
        <v>0</v>
      </c>
      <c r="K123" s="207" t="s">
        <v>35</v>
      </c>
      <c r="L123" s="64"/>
      <c r="M123" s="212" t="s">
        <v>35</v>
      </c>
      <c r="N123" s="213" t="s">
        <v>50</v>
      </c>
      <c r="O123" s="45"/>
      <c r="P123" s="214">
        <f t="shared" si="21"/>
        <v>0</v>
      </c>
      <c r="Q123" s="214">
        <v>0</v>
      </c>
      <c r="R123" s="214">
        <f t="shared" si="22"/>
        <v>0</v>
      </c>
      <c r="S123" s="214">
        <v>0</v>
      </c>
      <c r="T123" s="215">
        <f t="shared" si="23"/>
        <v>0</v>
      </c>
      <c r="AR123" s="26" t="s">
        <v>307</v>
      </c>
      <c r="AT123" s="26" t="s">
        <v>187</v>
      </c>
      <c r="AU123" s="26" t="s">
        <v>24</v>
      </c>
      <c r="AY123" s="26" t="s">
        <v>185</v>
      </c>
      <c r="BE123" s="216">
        <f t="shared" si="24"/>
        <v>0</v>
      </c>
      <c r="BF123" s="216">
        <f t="shared" si="25"/>
        <v>0</v>
      </c>
      <c r="BG123" s="216">
        <f t="shared" si="26"/>
        <v>0</v>
      </c>
      <c r="BH123" s="216">
        <f t="shared" si="27"/>
        <v>0</v>
      </c>
      <c r="BI123" s="216">
        <f t="shared" si="28"/>
        <v>0</v>
      </c>
      <c r="BJ123" s="26" t="s">
        <v>24</v>
      </c>
      <c r="BK123" s="216">
        <f t="shared" si="29"/>
        <v>0</v>
      </c>
      <c r="BL123" s="26" t="s">
        <v>307</v>
      </c>
      <c r="BM123" s="26" t="s">
        <v>778</v>
      </c>
    </row>
    <row r="124" spans="2:65" s="1" customFormat="1" ht="22.5" customHeight="1">
      <c r="B124" s="44"/>
      <c r="C124" s="205" t="s">
        <v>477</v>
      </c>
      <c r="D124" s="205" t="s">
        <v>187</v>
      </c>
      <c r="E124" s="206" t="s">
        <v>2146</v>
      </c>
      <c r="F124" s="207" t="s">
        <v>2147</v>
      </c>
      <c r="G124" s="208" t="s">
        <v>2135</v>
      </c>
      <c r="H124" s="209">
        <v>7</v>
      </c>
      <c r="I124" s="210"/>
      <c r="J124" s="211">
        <f t="shared" si="20"/>
        <v>0</v>
      </c>
      <c r="K124" s="207" t="s">
        <v>35</v>
      </c>
      <c r="L124" s="64"/>
      <c r="M124" s="212" t="s">
        <v>35</v>
      </c>
      <c r="N124" s="213" t="s">
        <v>50</v>
      </c>
      <c r="O124" s="45"/>
      <c r="P124" s="214">
        <f t="shared" si="21"/>
        <v>0</v>
      </c>
      <c r="Q124" s="214">
        <v>0</v>
      </c>
      <c r="R124" s="214">
        <f t="shared" si="22"/>
        <v>0</v>
      </c>
      <c r="S124" s="214">
        <v>0</v>
      </c>
      <c r="T124" s="215">
        <f t="shared" si="23"/>
        <v>0</v>
      </c>
      <c r="AR124" s="26" t="s">
        <v>307</v>
      </c>
      <c r="AT124" s="26" t="s">
        <v>187</v>
      </c>
      <c r="AU124" s="26" t="s">
        <v>24</v>
      </c>
      <c r="AY124" s="26" t="s">
        <v>185</v>
      </c>
      <c r="BE124" s="216">
        <f t="shared" si="24"/>
        <v>0</v>
      </c>
      <c r="BF124" s="216">
        <f t="shared" si="25"/>
        <v>0</v>
      </c>
      <c r="BG124" s="216">
        <f t="shared" si="26"/>
        <v>0</v>
      </c>
      <c r="BH124" s="216">
        <f t="shared" si="27"/>
        <v>0</v>
      </c>
      <c r="BI124" s="216">
        <f t="shared" si="28"/>
        <v>0</v>
      </c>
      <c r="BJ124" s="26" t="s">
        <v>24</v>
      </c>
      <c r="BK124" s="216">
        <f t="shared" si="29"/>
        <v>0</v>
      </c>
      <c r="BL124" s="26" t="s">
        <v>307</v>
      </c>
      <c r="BM124" s="26" t="s">
        <v>787</v>
      </c>
    </row>
    <row r="125" spans="2:65" s="1" customFormat="1" ht="22.5" customHeight="1">
      <c r="B125" s="44"/>
      <c r="C125" s="205" t="s">
        <v>482</v>
      </c>
      <c r="D125" s="205" t="s">
        <v>187</v>
      </c>
      <c r="E125" s="206" t="s">
        <v>2148</v>
      </c>
      <c r="F125" s="207" t="s">
        <v>2149</v>
      </c>
      <c r="G125" s="208" t="s">
        <v>302</v>
      </c>
      <c r="H125" s="209">
        <v>3</v>
      </c>
      <c r="I125" s="210"/>
      <c r="J125" s="211">
        <f t="shared" si="20"/>
        <v>0</v>
      </c>
      <c r="K125" s="207" t="s">
        <v>35</v>
      </c>
      <c r="L125" s="64"/>
      <c r="M125" s="212" t="s">
        <v>35</v>
      </c>
      <c r="N125" s="213" t="s">
        <v>50</v>
      </c>
      <c r="O125" s="45"/>
      <c r="P125" s="214">
        <f t="shared" si="21"/>
        <v>0</v>
      </c>
      <c r="Q125" s="214">
        <v>0</v>
      </c>
      <c r="R125" s="214">
        <f t="shared" si="22"/>
        <v>0</v>
      </c>
      <c r="S125" s="214">
        <v>0</v>
      </c>
      <c r="T125" s="215">
        <f t="shared" si="23"/>
        <v>0</v>
      </c>
      <c r="AR125" s="26" t="s">
        <v>307</v>
      </c>
      <c r="AT125" s="26" t="s">
        <v>187</v>
      </c>
      <c r="AU125" s="26" t="s">
        <v>24</v>
      </c>
      <c r="AY125" s="26" t="s">
        <v>185</v>
      </c>
      <c r="BE125" s="216">
        <f t="shared" si="24"/>
        <v>0</v>
      </c>
      <c r="BF125" s="216">
        <f t="shared" si="25"/>
        <v>0</v>
      </c>
      <c r="BG125" s="216">
        <f t="shared" si="26"/>
        <v>0</v>
      </c>
      <c r="BH125" s="216">
        <f t="shared" si="27"/>
        <v>0</v>
      </c>
      <c r="BI125" s="216">
        <f t="shared" si="28"/>
        <v>0</v>
      </c>
      <c r="BJ125" s="26" t="s">
        <v>24</v>
      </c>
      <c r="BK125" s="216">
        <f t="shared" si="29"/>
        <v>0</v>
      </c>
      <c r="BL125" s="26" t="s">
        <v>307</v>
      </c>
      <c r="BM125" s="26" t="s">
        <v>796</v>
      </c>
    </row>
    <row r="126" spans="2:65" s="1" customFormat="1" ht="31.5" customHeight="1">
      <c r="B126" s="44"/>
      <c r="C126" s="205" t="s">
        <v>495</v>
      </c>
      <c r="D126" s="205" t="s">
        <v>187</v>
      </c>
      <c r="E126" s="206" t="s">
        <v>2150</v>
      </c>
      <c r="F126" s="207" t="s">
        <v>2151</v>
      </c>
      <c r="G126" s="208" t="s">
        <v>302</v>
      </c>
      <c r="H126" s="209">
        <v>4</v>
      </c>
      <c r="I126" s="210"/>
      <c r="J126" s="211">
        <f t="shared" si="20"/>
        <v>0</v>
      </c>
      <c r="K126" s="207" t="s">
        <v>35</v>
      </c>
      <c r="L126" s="64"/>
      <c r="M126" s="212" t="s">
        <v>35</v>
      </c>
      <c r="N126" s="213" t="s">
        <v>50</v>
      </c>
      <c r="O126" s="45"/>
      <c r="P126" s="214">
        <f t="shared" si="21"/>
        <v>0</v>
      </c>
      <c r="Q126" s="214">
        <v>0</v>
      </c>
      <c r="R126" s="214">
        <f t="shared" si="22"/>
        <v>0</v>
      </c>
      <c r="S126" s="214">
        <v>0</v>
      </c>
      <c r="T126" s="215">
        <f t="shared" si="23"/>
        <v>0</v>
      </c>
      <c r="AR126" s="26" t="s">
        <v>307</v>
      </c>
      <c r="AT126" s="26" t="s">
        <v>187</v>
      </c>
      <c r="AU126" s="26" t="s">
        <v>24</v>
      </c>
      <c r="AY126" s="26" t="s">
        <v>185</v>
      </c>
      <c r="BE126" s="216">
        <f t="shared" si="24"/>
        <v>0</v>
      </c>
      <c r="BF126" s="216">
        <f t="shared" si="25"/>
        <v>0</v>
      </c>
      <c r="BG126" s="216">
        <f t="shared" si="26"/>
        <v>0</v>
      </c>
      <c r="BH126" s="216">
        <f t="shared" si="27"/>
        <v>0</v>
      </c>
      <c r="BI126" s="216">
        <f t="shared" si="28"/>
        <v>0</v>
      </c>
      <c r="BJ126" s="26" t="s">
        <v>24</v>
      </c>
      <c r="BK126" s="216">
        <f t="shared" si="29"/>
        <v>0</v>
      </c>
      <c r="BL126" s="26" t="s">
        <v>307</v>
      </c>
      <c r="BM126" s="26" t="s">
        <v>807</v>
      </c>
    </row>
    <row r="127" spans="2:65" s="1" customFormat="1" ht="22.5" customHeight="1">
      <c r="B127" s="44"/>
      <c r="C127" s="205" t="s">
        <v>503</v>
      </c>
      <c r="D127" s="205" t="s">
        <v>187</v>
      </c>
      <c r="E127" s="206" t="s">
        <v>2152</v>
      </c>
      <c r="F127" s="207" t="s">
        <v>2153</v>
      </c>
      <c r="G127" s="208" t="s">
        <v>302</v>
      </c>
      <c r="H127" s="209">
        <v>11</v>
      </c>
      <c r="I127" s="210"/>
      <c r="J127" s="211">
        <f t="shared" si="20"/>
        <v>0</v>
      </c>
      <c r="K127" s="207" t="s">
        <v>35</v>
      </c>
      <c r="L127" s="64"/>
      <c r="M127" s="212" t="s">
        <v>35</v>
      </c>
      <c r="N127" s="213" t="s">
        <v>50</v>
      </c>
      <c r="O127" s="45"/>
      <c r="P127" s="214">
        <f t="shared" si="21"/>
        <v>0</v>
      </c>
      <c r="Q127" s="214">
        <v>0</v>
      </c>
      <c r="R127" s="214">
        <f t="shared" si="22"/>
        <v>0</v>
      </c>
      <c r="S127" s="214">
        <v>0</v>
      </c>
      <c r="T127" s="215">
        <f t="shared" si="23"/>
        <v>0</v>
      </c>
      <c r="AR127" s="26" t="s">
        <v>307</v>
      </c>
      <c r="AT127" s="26" t="s">
        <v>187</v>
      </c>
      <c r="AU127" s="26" t="s">
        <v>24</v>
      </c>
      <c r="AY127" s="26" t="s">
        <v>185</v>
      </c>
      <c r="BE127" s="216">
        <f t="shared" si="24"/>
        <v>0</v>
      </c>
      <c r="BF127" s="216">
        <f t="shared" si="25"/>
        <v>0</v>
      </c>
      <c r="BG127" s="216">
        <f t="shared" si="26"/>
        <v>0</v>
      </c>
      <c r="BH127" s="216">
        <f t="shared" si="27"/>
        <v>0</v>
      </c>
      <c r="BI127" s="216">
        <f t="shared" si="28"/>
        <v>0</v>
      </c>
      <c r="BJ127" s="26" t="s">
        <v>24</v>
      </c>
      <c r="BK127" s="216">
        <f t="shared" si="29"/>
        <v>0</v>
      </c>
      <c r="BL127" s="26" t="s">
        <v>307</v>
      </c>
      <c r="BM127" s="26" t="s">
        <v>821</v>
      </c>
    </row>
    <row r="128" spans="2:65" s="1" customFormat="1" ht="22.5" customHeight="1">
      <c r="B128" s="44"/>
      <c r="C128" s="205" t="s">
        <v>514</v>
      </c>
      <c r="D128" s="205" t="s">
        <v>187</v>
      </c>
      <c r="E128" s="206" t="s">
        <v>2154</v>
      </c>
      <c r="F128" s="207" t="s">
        <v>2155</v>
      </c>
      <c r="G128" s="208" t="s">
        <v>302</v>
      </c>
      <c r="H128" s="209">
        <v>1</v>
      </c>
      <c r="I128" s="210"/>
      <c r="J128" s="211">
        <f t="shared" si="20"/>
        <v>0</v>
      </c>
      <c r="K128" s="207" t="s">
        <v>35</v>
      </c>
      <c r="L128" s="64"/>
      <c r="M128" s="212" t="s">
        <v>35</v>
      </c>
      <c r="N128" s="213" t="s">
        <v>50</v>
      </c>
      <c r="O128" s="45"/>
      <c r="P128" s="214">
        <f t="shared" si="21"/>
        <v>0</v>
      </c>
      <c r="Q128" s="214">
        <v>0</v>
      </c>
      <c r="R128" s="214">
        <f t="shared" si="22"/>
        <v>0</v>
      </c>
      <c r="S128" s="214">
        <v>0</v>
      </c>
      <c r="T128" s="215">
        <f t="shared" si="23"/>
        <v>0</v>
      </c>
      <c r="AR128" s="26" t="s">
        <v>307</v>
      </c>
      <c r="AT128" s="26" t="s">
        <v>187</v>
      </c>
      <c r="AU128" s="26" t="s">
        <v>24</v>
      </c>
      <c r="AY128" s="26" t="s">
        <v>185</v>
      </c>
      <c r="BE128" s="216">
        <f t="shared" si="24"/>
        <v>0</v>
      </c>
      <c r="BF128" s="216">
        <f t="shared" si="25"/>
        <v>0</v>
      </c>
      <c r="BG128" s="216">
        <f t="shared" si="26"/>
        <v>0</v>
      </c>
      <c r="BH128" s="216">
        <f t="shared" si="27"/>
        <v>0</v>
      </c>
      <c r="BI128" s="216">
        <f t="shared" si="28"/>
        <v>0</v>
      </c>
      <c r="BJ128" s="26" t="s">
        <v>24</v>
      </c>
      <c r="BK128" s="216">
        <f t="shared" si="29"/>
        <v>0</v>
      </c>
      <c r="BL128" s="26" t="s">
        <v>307</v>
      </c>
      <c r="BM128" s="26" t="s">
        <v>834</v>
      </c>
    </row>
    <row r="129" spans="2:65" s="1" customFormat="1" ht="22.5" customHeight="1">
      <c r="B129" s="44"/>
      <c r="C129" s="205" t="s">
        <v>542</v>
      </c>
      <c r="D129" s="205" t="s">
        <v>187</v>
      </c>
      <c r="E129" s="206" t="s">
        <v>2156</v>
      </c>
      <c r="F129" s="207" t="s">
        <v>2157</v>
      </c>
      <c r="G129" s="208" t="s">
        <v>302</v>
      </c>
      <c r="H129" s="209">
        <v>15</v>
      </c>
      <c r="I129" s="210"/>
      <c r="J129" s="211">
        <f t="shared" si="20"/>
        <v>0</v>
      </c>
      <c r="K129" s="207" t="s">
        <v>35</v>
      </c>
      <c r="L129" s="64"/>
      <c r="M129" s="212" t="s">
        <v>35</v>
      </c>
      <c r="N129" s="213" t="s">
        <v>50</v>
      </c>
      <c r="O129" s="45"/>
      <c r="P129" s="214">
        <f t="shared" si="21"/>
        <v>0</v>
      </c>
      <c r="Q129" s="214">
        <v>0</v>
      </c>
      <c r="R129" s="214">
        <f t="shared" si="22"/>
        <v>0</v>
      </c>
      <c r="S129" s="214">
        <v>0</v>
      </c>
      <c r="T129" s="215">
        <f t="shared" si="23"/>
        <v>0</v>
      </c>
      <c r="AR129" s="26" t="s">
        <v>307</v>
      </c>
      <c r="AT129" s="26" t="s">
        <v>187</v>
      </c>
      <c r="AU129" s="26" t="s">
        <v>24</v>
      </c>
      <c r="AY129" s="26" t="s">
        <v>185</v>
      </c>
      <c r="BE129" s="216">
        <f t="shared" si="24"/>
        <v>0</v>
      </c>
      <c r="BF129" s="216">
        <f t="shared" si="25"/>
        <v>0</v>
      </c>
      <c r="BG129" s="216">
        <f t="shared" si="26"/>
        <v>0</v>
      </c>
      <c r="BH129" s="216">
        <f t="shared" si="27"/>
        <v>0</v>
      </c>
      <c r="BI129" s="216">
        <f t="shared" si="28"/>
        <v>0</v>
      </c>
      <c r="BJ129" s="26" t="s">
        <v>24</v>
      </c>
      <c r="BK129" s="216">
        <f t="shared" si="29"/>
        <v>0</v>
      </c>
      <c r="BL129" s="26" t="s">
        <v>307</v>
      </c>
      <c r="BM129" s="26" t="s">
        <v>852</v>
      </c>
    </row>
    <row r="130" spans="2:65" s="1" customFormat="1" ht="22.5" customHeight="1">
      <c r="B130" s="44"/>
      <c r="C130" s="205" t="s">
        <v>566</v>
      </c>
      <c r="D130" s="205" t="s">
        <v>187</v>
      </c>
      <c r="E130" s="206" t="s">
        <v>2158</v>
      </c>
      <c r="F130" s="207" t="s">
        <v>2159</v>
      </c>
      <c r="G130" s="208" t="s">
        <v>302</v>
      </c>
      <c r="H130" s="209">
        <v>3</v>
      </c>
      <c r="I130" s="210"/>
      <c r="J130" s="211">
        <f t="shared" si="20"/>
        <v>0</v>
      </c>
      <c r="K130" s="207" t="s">
        <v>35</v>
      </c>
      <c r="L130" s="64"/>
      <c r="M130" s="212" t="s">
        <v>35</v>
      </c>
      <c r="N130" s="289" t="s">
        <v>50</v>
      </c>
      <c r="O130" s="283"/>
      <c r="P130" s="290">
        <f t="shared" si="21"/>
        <v>0</v>
      </c>
      <c r="Q130" s="290">
        <v>0</v>
      </c>
      <c r="R130" s="290">
        <f t="shared" si="22"/>
        <v>0</v>
      </c>
      <c r="S130" s="290">
        <v>0</v>
      </c>
      <c r="T130" s="291">
        <f t="shared" si="23"/>
        <v>0</v>
      </c>
      <c r="AR130" s="26" t="s">
        <v>307</v>
      </c>
      <c r="AT130" s="26" t="s">
        <v>187</v>
      </c>
      <c r="AU130" s="26" t="s">
        <v>24</v>
      </c>
      <c r="AY130" s="26" t="s">
        <v>185</v>
      </c>
      <c r="BE130" s="216">
        <f t="shared" si="24"/>
        <v>0</v>
      </c>
      <c r="BF130" s="216">
        <f t="shared" si="25"/>
        <v>0</v>
      </c>
      <c r="BG130" s="216">
        <f t="shared" si="26"/>
        <v>0</v>
      </c>
      <c r="BH130" s="216">
        <f t="shared" si="27"/>
        <v>0</v>
      </c>
      <c r="BI130" s="216">
        <f t="shared" si="28"/>
        <v>0</v>
      </c>
      <c r="BJ130" s="26" t="s">
        <v>24</v>
      </c>
      <c r="BK130" s="216">
        <f t="shared" si="29"/>
        <v>0</v>
      </c>
      <c r="BL130" s="26" t="s">
        <v>307</v>
      </c>
      <c r="BM130" s="26" t="s">
        <v>864</v>
      </c>
    </row>
    <row r="131" spans="2:65" s="1" customFormat="1" ht="6.95" customHeight="1">
      <c r="B131" s="59"/>
      <c r="C131" s="60"/>
      <c r="D131" s="60"/>
      <c r="E131" s="60"/>
      <c r="F131" s="60"/>
      <c r="G131" s="60"/>
      <c r="H131" s="60"/>
      <c r="I131" s="151"/>
      <c r="J131" s="60"/>
      <c r="K131" s="60"/>
      <c r="L131" s="64"/>
    </row>
  </sheetData>
  <sheetProtection password="CC35" sheet="1" objects="1" scenarios="1" formatCells="0" formatColumns="0" formatRows="0" sort="0" autoFilter="0"/>
  <autoFilter ref="C84:K130"/>
  <mergeCells count="12">
    <mergeCell ref="G1:H1"/>
    <mergeCell ref="L2:V2"/>
    <mergeCell ref="E49:H49"/>
    <mergeCell ref="E51:H51"/>
    <mergeCell ref="E73:H73"/>
    <mergeCell ref="E75:H75"/>
    <mergeCell ref="E77:H77"/>
    <mergeCell ref="E7:H7"/>
    <mergeCell ref="E9:H9"/>
    <mergeCell ref="E11:H11"/>
    <mergeCell ref="E26:H26"/>
    <mergeCell ref="E47:H47"/>
  </mergeCells>
  <hyperlinks>
    <hyperlink ref="F1:G1" location="C2" display="1) Krycí list soupisu"/>
    <hyperlink ref="G1:H1" location="C58" display="2) Rekapitulace"/>
    <hyperlink ref="J1" location="C84"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BR124"/>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99</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135</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2160</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136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ROUND(J86,2)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ROUND(SUM(BE86:BE123), 2)</f>
        <v>0</v>
      </c>
      <c r="G32" s="45"/>
      <c r="H32" s="45"/>
      <c r="I32" s="143">
        <v>0.21</v>
      </c>
      <c r="J32" s="142">
        <f>ROUND(ROUND((SUM(BE86:BE123)), 2)*I32, 2)</f>
        <v>0</v>
      </c>
      <c r="K32" s="48"/>
    </row>
    <row r="33" spans="2:11" s="1" customFormat="1" ht="14.45" customHeight="1">
      <c r="B33" s="44"/>
      <c r="C33" s="45"/>
      <c r="D33" s="45"/>
      <c r="E33" s="52" t="s">
        <v>51</v>
      </c>
      <c r="F33" s="142">
        <f>ROUND(SUM(BF86:BF123), 2)</f>
        <v>0</v>
      </c>
      <c r="G33" s="45"/>
      <c r="H33" s="45"/>
      <c r="I33" s="143">
        <v>0.15</v>
      </c>
      <c r="J33" s="142">
        <f>ROUND(ROUND((SUM(BF86:BF123)), 2)*I33, 2)</f>
        <v>0</v>
      </c>
      <c r="K33" s="48"/>
    </row>
    <row r="34" spans="2:11" s="1" customFormat="1" ht="14.45" hidden="1" customHeight="1">
      <c r="B34" s="44"/>
      <c r="C34" s="45"/>
      <c r="D34" s="45"/>
      <c r="E34" s="52" t="s">
        <v>52</v>
      </c>
      <c r="F34" s="142">
        <f>ROUND(SUM(BG86:BG123), 2)</f>
        <v>0</v>
      </c>
      <c r="G34" s="45"/>
      <c r="H34" s="45"/>
      <c r="I34" s="143">
        <v>0.21</v>
      </c>
      <c r="J34" s="142">
        <v>0</v>
      </c>
      <c r="K34" s="48"/>
    </row>
    <row r="35" spans="2:11" s="1" customFormat="1" ht="14.45" hidden="1" customHeight="1">
      <c r="B35" s="44"/>
      <c r="C35" s="45"/>
      <c r="D35" s="45"/>
      <c r="E35" s="52" t="s">
        <v>53</v>
      </c>
      <c r="F35" s="142">
        <f>ROUND(SUM(BH86:BH123), 2)</f>
        <v>0</v>
      </c>
      <c r="G35" s="45"/>
      <c r="H35" s="45"/>
      <c r="I35" s="143">
        <v>0.15</v>
      </c>
      <c r="J35" s="142">
        <v>0</v>
      </c>
      <c r="K35" s="48"/>
    </row>
    <row r="36" spans="2:11" s="1" customFormat="1" ht="14.45" hidden="1" customHeight="1">
      <c r="B36" s="44"/>
      <c r="C36" s="45"/>
      <c r="D36" s="45"/>
      <c r="E36" s="52" t="s">
        <v>54</v>
      </c>
      <c r="F36" s="142">
        <f>ROUND(SUM(BI86:BI123),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135</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1.4 - Topení</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J86</f>
        <v>0</v>
      </c>
      <c r="K60" s="48"/>
      <c r="AU60" s="26" t="s">
        <v>142</v>
      </c>
    </row>
    <row r="61" spans="2:47" s="8" customFormat="1" ht="24.95" customHeight="1">
      <c r="B61" s="161"/>
      <c r="C61" s="162"/>
      <c r="D61" s="163" t="s">
        <v>2161</v>
      </c>
      <c r="E61" s="164"/>
      <c r="F61" s="164"/>
      <c r="G61" s="164"/>
      <c r="H61" s="164"/>
      <c r="I61" s="165"/>
      <c r="J61" s="166">
        <f>J87</f>
        <v>0</v>
      </c>
      <c r="K61" s="167"/>
    </row>
    <row r="62" spans="2:47" s="8" customFormat="1" ht="24.95" customHeight="1">
      <c r="B62" s="161"/>
      <c r="C62" s="162"/>
      <c r="D62" s="163" t="s">
        <v>2162</v>
      </c>
      <c r="E62" s="164"/>
      <c r="F62" s="164"/>
      <c r="G62" s="164"/>
      <c r="H62" s="164"/>
      <c r="I62" s="165"/>
      <c r="J62" s="166">
        <f>J89</f>
        <v>0</v>
      </c>
      <c r="K62" s="167"/>
    </row>
    <row r="63" spans="2:47" s="8" customFormat="1" ht="24.95" customHeight="1">
      <c r="B63" s="161"/>
      <c r="C63" s="162"/>
      <c r="D63" s="163" t="s">
        <v>2163</v>
      </c>
      <c r="E63" s="164"/>
      <c r="F63" s="164"/>
      <c r="G63" s="164"/>
      <c r="H63" s="164"/>
      <c r="I63" s="165"/>
      <c r="J63" s="166">
        <f>J101</f>
        <v>0</v>
      </c>
      <c r="K63" s="167"/>
    </row>
    <row r="64" spans="2:47" s="8" customFormat="1" ht="24.95" customHeight="1">
      <c r="B64" s="161"/>
      <c r="C64" s="162"/>
      <c r="D64" s="163" t="s">
        <v>2164</v>
      </c>
      <c r="E64" s="164"/>
      <c r="F64" s="164"/>
      <c r="G64" s="164"/>
      <c r="H64" s="164"/>
      <c r="I64" s="165"/>
      <c r="J64" s="166">
        <f>J109</f>
        <v>0</v>
      </c>
      <c r="K64" s="167"/>
    </row>
    <row r="65" spans="2:12" s="1" customFormat="1" ht="21.75" customHeight="1">
      <c r="B65" s="44"/>
      <c r="C65" s="45"/>
      <c r="D65" s="45"/>
      <c r="E65" s="45"/>
      <c r="F65" s="45"/>
      <c r="G65" s="45"/>
      <c r="H65" s="45"/>
      <c r="I65" s="130"/>
      <c r="J65" s="45"/>
      <c r="K65" s="48"/>
    </row>
    <row r="66" spans="2:12" s="1" customFormat="1" ht="6.95" customHeight="1">
      <c r="B66" s="59"/>
      <c r="C66" s="60"/>
      <c r="D66" s="60"/>
      <c r="E66" s="60"/>
      <c r="F66" s="60"/>
      <c r="G66" s="60"/>
      <c r="H66" s="60"/>
      <c r="I66" s="151"/>
      <c r="J66" s="60"/>
      <c r="K66" s="61"/>
    </row>
    <row r="70" spans="2:12" s="1" customFormat="1" ht="6.95" customHeight="1">
      <c r="B70" s="62"/>
      <c r="C70" s="63"/>
      <c r="D70" s="63"/>
      <c r="E70" s="63"/>
      <c r="F70" s="63"/>
      <c r="G70" s="63"/>
      <c r="H70" s="63"/>
      <c r="I70" s="154"/>
      <c r="J70" s="63"/>
      <c r="K70" s="63"/>
      <c r="L70" s="64"/>
    </row>
    <row r="71" spans="2:12" s="1" customFormat="1" ht="36.950000000000003" customHeight="1">
      <c r="B71" s="44"/>
      <c r="C71" s="65" t="s">
        <v>169</v>
      </c>
      <c r="D71" s="66"/>
      <c r="E71" s="66"/>
      <c r="F71" s="66"/>
      <c r="G71" s="66"/>
      <c r="H71" s="66"/>
      <c r="I71" s="175"/>
      <c r="J71" s="66"/>
      <c r="K71" s="66"/>
      <c r="L71" s="64"/>
    </row>
    <row r="72" spans="2:12" s="1" customFormat="1" ht="6.95" customHeight="1">
      <c r="B72" s="44"/>
      <c r="C72" s="66"/>
      <c r="D72" s="66"/>
      <c r="E72" s="66"/>
      <c r="F72" s="66"/>
      <c r="G72" s="66"/>
      <c r="H72" s="66"/>
      <c r="I72" s="175"/>
      <c r="J72" s="66"/>
      <c r="K72" s="66"/>
      <c r="L72" s="64"/>
    </row>
    <row r="73" spans="2:12" s="1" customFormat="1" ht="14.45" customHeight="1">
      <c r="B73" s="44"/>
      <c r="C73" s="68" t="s">
        <v>18</v>
      </c>
      <c r="D73" s="66"/>
      <c r="E73" s="66"/>
      <c r="F73" s="66"/>
      <c r="G73" s="66"/>
      <c r="H73" s="66"/>
      <c r="I73" s="175"/>
      <c r="J73" s="66"/>
      <c r="K73" s="66"/>
      <c r="L73" s="64"/>
    </row>
    <row r="74" spans="2:12" s="1" customFormat="1" ht="22.5" customHeight="1">
      <c r="B74" s="44"/>
      <c r="C74" s="66"/>
      <c r="D74" s="66"/>
      <c r="E74" s="437" t="str">
        <f>E7</f>
        <v>Stavební úpravy spojené se změnou užívání zadní přistavěné části objektu - Chabařovice- DVZ</v>
      </c>
      <c r="F74" s="438"/>
      <c r="G74" s="438"/>
      <c r="H74" s="438"/>
      <c r="I74" s="175"/>
      <c r="J74" s="66"/>
      <c r="K74" s="66"/>
      <c r="L74" s="64"/>
    </row>
    <row r="75" spans="2:12">
      <c r="B75" s="30"/>
      <c r="C75" s="68" t="s">
        <v>134</v>
      </c>
      <c r="D75" s="285"/>
      <c r="E75" s="285"/>
      <c r="F75" s="285"/>
      <c r="G75" s="285"/>
      <c r="H75" s="285"/>
      <c r="J75" s="285"/>
      <c r="K75" s="285"/>
      <c r="L75" s="286"/>
    </row>
    <row r="76" spans="2:12" s="1" customFormat="1" ht="22.5" customHeight="1">
      <c r="B76" s="44"/>
      <c r="C76" s="66"/>
      <c r="D76" s="66"/>
      <c r="E76" s="437" t="s">
        <v>135</v>
      </c>
      <c r="F76" s="439"/>
      <c r="G76" s="439"/>
      <c r="H76" s="439"/>
      <c r="I76" s="175"/>
      <c r="J76" s="66"/>
      <c r="K76" s="66"/>
      <c r="L76" s="64"/>
    </row>
    <row r="77" spans="2:12" s="1" customFormat="1" ht="14.45" customHeight="1">
      <c r="B77" s="44"/>
      <c r="C77" s="68" t="s">
        <v>2002</v>
      </c>
      <c r="D77" s="66"/>
      <c r="E77" s="66"/>
      <c r="F77" s="66"/>
      <c r="G77" s="66"/>
      <c r="H77" s="66"/>
      <c r="I77" s="175"/>
      <c r="J77" s="66"/>
      <c r="K77" s="66"/>
      <c r="L77" s="64"/>
    </row>
    <row r="78" spans="2:12" s="1" customFormat="1" ht="23.25" customHeight="1">
      <c r="B78" s="44"/>
      <c r="C78" s="66"/>
      <c r="D78" s="66"/>
      <c r="E78" s="408" t="str">
        <f>E11</f>
        <v>1.4 - Topení</v>
      </c>
      <c r="F78" s="439"/>
      <c r="G78" s="439"/>
      <c r="H78" s="439"/>
      <c r="I78" s="175"/>
      <c r="J78" s="66"/>
      <c r="K78" s="66"/>
      <c r="L78" s="64"/>
    </row>
    <row r="79" spans="2:12" s="1" customFormat="1" ht="6.95" customHeight="1">
      <c r="B79" s="44"/>
      <c r="C79" s="66"/>
      <c r="D79" s="66"/>
      <c r="E79" s="66"/>
      <c r="F79" s="66"/>
      <c r="G79" s="66"/>
      <c r="H79" s="66"/>
      <c r="I79" s="175"/>
      <c r="J79" s="66"/>
      <c r="K79" s="66"/>
      <c r="L79" s="64"/>
    </row>
    <row r="80" spans="2:12" s="1" customFormat="1" ht="18" customHeight="1">
      <c r="B80" s="44"/>
      <c r="C80" s="68" t="s">
        <v>25</v>
      </c>
      <c r="D80" s="66"/>
      <c r="E80" s="66"/>
      <c r="F80" s="176" t="str">
        <f>F14</f>
        <v>Chabařovice,Husovo náměstí</v>
      </c>
      <c r="G80" s="66"/>
      <c r="H80" s="66"/>
      <c r="I80" s="177" t="s">
        <v>27</v>
      </c>
      <c r="J80" s="76" t="str">
        <f>IF(J14="","",J14)</f>
        <v>10.5.2017</v>
      </c>
      <c r="K80" s="66"/>
      <c r="L80" s="64"/>
    </row>
    <row r="81" spans="2:65" s="1" customFormat="1" ht="6.95" customHeight="1">
      <c r="B81" s="44"/>
      <c r="C81" s="66"/>
      <c r="D81" s="66"/>
      <c r="E81" s="66"/>
      <c r="F81" s="66"/>
      <c r="G81" s="66"/>
      <c r="H81" s="66"/>
      <c r="I81" s="175"/>
      <c r="J81" s="66"/>
      <c r="K81" s="66"/>
      <c r="L81" s="64"/>
    </row>
    <row r="82" spans="2:65" s="1" customFormat="1">
      <c r="B82" s="44"/>
      <c r="C82" s="68" t="s">
        <v>33</v>
      </c>
      <c r="D82" s="66"/>
      <c r="E82" s="66"/>
      <c r="F82" s="176" t="str">
        <f>E17</f>
        <v xml:space="preserve"> </v>
      </c>
      <c r="G82" s="66"/>
      <c r="H82" s="66"/>
      <c r="I82" s="177" t="s">
        <v>40</v>
      </c>
      <c r="J82" s="176" t="str">
        <f>E23</f>
        <v>Miloš Dolník</v>
      </c>
      <c r="K82" s="66"/>
      <c r="L82" s="64"/>
    </row>
    <row r="83" spans="2:65" s="1" customFormat="1" ht="14.45" customHeight="1">
      <c r="B83" s="44"/>
      <c r="C83" s="68" t="s">
        <v>38</v>
      </c>
      <c r="D83" s="66"/>
      <c r="E83" s="66"/>
      <c r="F83" s="176" t="str">
        <f>IF(E20="","",E20)</f>
        <v/>
      </c>
      <c r="G83" s="66"/>
      <c r="H83" s="66"/>
      <c r="I83" s="175"/>
      <c r="J83" s="66"/>
      <c r="K83" s="66"/>
      <c r="L83" s="64"/>
    </row>
    <row r="84" spans="2:65" s="1" customFormat="1" ht="10.35" customHeight="1">
      <c r="B84" s="44"/>
      <c r="C84" s="66"/>
      <c r="D84" s="66"/>
      <c r="E84" s="66"/>
      <c r="F84" s="66"/>
      <c r="G84" s="66"/>
      <c r="H84" s="66"/>
      <c r="I84" s="175"/>
      <c r="J84" s="66"/>
      <c r="K84" s="66"/>
      <c r="L84" s="64"/>
    </row>
    <row r="85" spans="2:65" s="10" customFormat="1" ht="29.25" customHeight="1">
      <c r="B85" s="178"/>
      <c r="C85" s="179" t="s">
        <v>170</v>
      </c>
      <c r="D85" s="180" t="s">
        <v>64</v>
      </c>
      <c r="E85" s="180" t="s">
        <v>60</v>
      </c>
      <c r="F85" s="180" t="s">
        <v>171</v>
      </c>
      <c r="G85" s="180" t="s">
        <v>172</v>
      </c>
      <c r="H85" s="180" t="s">
        <v>173</v>
      </c>
      <c r="I85" s="181" t="s">
        <v>174</v>
      </c>
      <c r="J85" s="180" t="s">
        <v>140</v>
      </c>
      <c r="K85" s="182" t="s">
        <v>175</v>
      </c>
      <c r="L85" s="183"/>
      <c r="M85" s="84" t="s">
        <v>176</v>
      </c>
      <c r="N85" s="85" t="s">
        <v>49</v>
      </c>
      <c r="O85" s="85" t="s">
        <v>177</v>
      </c>
      <c r="P85" s="85" t="s">
        <v>178</v>
      </c>
      <c r="Q85" s="85" t="s">
        <v>179</v>
      </c>
      <c r="R85" s="85" t="s">
        <v>180</v>
      </c>
      <c r="S85" s="85" t="s">
        <v>181</v>
      </c>
      <c r="T85" s="86" t="s">
        <v>182</v>
      </c>
    </row>
    <row r="86" spans="2:65" s="1" customFormat="1" ht="29.25" customHeight="1">
      <c r="B86" s="44"/>
      <c r="C86" s="90" t="s">
        <v>141</v>
      </c>
      <c r="D86" s="66"/>
      <c r="E86" s="66"/>
      <c r="F86" s="66"/>
      <c r="G86" s="66"/>
      <c r="H86" s="66"/>
      <c r="I86" s="175"/>
      <c r="J86" s="184">
        <f>BK86</f>
        <v>0</v>
      </c>
      <c r="K86" s="66"/>
      <c r="L86" s="64"/>
      <c r="M86" s="87"/>
      <c r="N86" s="88"/>
      <c r="O86" s="88"/>
      <c r="P86" s="185">
        <f>P87+P89+P101+P109</f>
        <v>0</v>
      </c>
      <c r="Q86" s="88"/>
      <c r="R86" s="185">
        <f>R87+R89+R101+R109</f>
        <v>0</v>
      </c>
      <c r="S86" s="88"/>
      <c r="T86" s="186">
        <f>T87+T89+T101+T109</f>
        <v>0</v>
      </c>
      <c r="AT86" s="26" t="s">
        <v>78</v>
      </c>
      <c r="AU86" s="26" t="s">
        <v>142</v>
      </c>
      <c r="BK86" s="187">
        <f>BK87+BK89+BK101+BK109</f>
        <v>0</v>
      </c>
    </row>
    <row r="87" spans="2:65" s="11" customFormat="1" ht="37.35" customHeight="1">
      <c r="B87" s="188"/>
      <c r="C87" s="189"/>
      <c r="D87" s="202" t="s">
        <v>78</v>
      </c>
      <c r="E87" s="287" t="s">
        <v>2165</v>
      </c>
      <c r="F87" s="287" t="s">
        <v>2166</v>
      </c>
      <c r="G87" s="189"/>
      <c r="H87" s="189"/>
      <c r="I87" s="192"/>
      <c r="J87" s="288">
        <f>BK87</f>
        <v>0</v>
      </c>
      <c r="K87" s="189"/>
      <c r="L87" s="194"/>
      <c r="M87" s="195"/>
      <c r="N87" s="196"/>
      <c r="O87" s="196"/>
      <c r="P87" s="197">
        <f>P88</f>
        <v>0</v>
      </c>
      <c r="Q87" s="196"/>
      <c r="R87" s="197">
        <f>R88</f>
        <v>0</v>
      </c>
      <c r="S87" s="196"/>
      <c r="T87" s="198">
        <f>T88</f>
        <v>0</v>
      </c>
      <c r="AR87" s="199" t="s">
        <v>89</v>
      </c>
      <c r="AT87" s="200" t="s">
        <v>78</v>
      </c>
      <c r="AU87" s="200" t="s">
        <v>79</v>
      </c>
      <c r="AY87" s="199" t="s">
        <v>185</v>
      </c>
      <c r="BK87" s="201">
        <f>BK88</f>
        <v>0</v>
      </c>
    </row>
    <row r="88" spans="2:65" s="1" customFormat="1" ht="22.5" customHeight="1">
      <c r="B88" s="44"/>
      <c r="C88" s="205" t="s">
        <v>24</v>
      </c>
      <c r="D88" s="205" t="s">
        <v>187</v>
      </c>
      <c r="E88" s="206" t="s">
        <v>2167</v>
      </c>
      <c r="F88" s="207" t="s">
        <v>2168</v>
      </c>
      <c r="G88" s="208" t="s">
        <v>2135</v>
      </c>
      <c r="H88" s="209">
        <v>1</v>
      </c>
      <c r="I88" s="210"/>
      <c r="J88" s="211">
        <f>ROUND(I88*H88,2)</f>
        <v>0</v>
      </c>
      <c r="K88" s="207" t="s">
        <v>35</v>
      </c>
      <c r="L88" s="64"/>
      <c r="M88" s="212" t="s">
        <v>35</v>
      </c>
      <c r="N88" s="213" t="s">
        <v>50</v>
      </c>
      <c r="O88" s="45"/>
      <c r="P88" s="214">
        <f>O88*H88</f>
        <v>0</v>
      </c>
      <c r="Q88" s="214">
        <v>0</v>
      </c>
      <c r="R88" s="214">
        <f>Q88*H88</f>
        <v>0</v>
      </c>
      <c r="S88" s="214">
        <v>0</v>
      </c>
      <c r="T88" s="215">
        <f>S88*H88</f>
        <v>0</v>
      </c>
      <c r="AR88" s="26" t="s">
        <v>307</v>
      </c>
      <c r="AT88" s="26" t="s">
        <v>187</v>
      </c>
      <c r="AU88" s="26" t="s">
        <v>24</v>
      </c>
      <c r="AY88" s="26" t="s">
        <v>185</v>
      </c>
      <c r="BE88" s="216">
        <f>IF(N88="základní",J88,0)</f>
        <v>0</v>
      </c>
      <c r="BF88" s="216">
        <f>IF(N88="snížená",J88,0)</f>
        <v>0</v>
      </c>
      <c r="BG88" s="216">
        <f>IF(N88="zákl. přenesená",J88,0)</f>
        <v>0</v>
      </c>
      <c r="BH88" s="216">
        <f>IF(N88="sníž. přenesená",J88,0)</f>
        <v>0</v>
      </c>
      <c r="BI88" s="216">
        <f>IF(N88="nulová",J88,0)</f>
        <v>0</v>
      </c>
      <c r="BJ88" s="26" t="s">
        <v>24</v>
      </c>
      <c r="BK88" s="216">
        <f>ROUND(I88*H88,2)</f>
        <v>0</v>
      </c>
      <c r="BL88" s="26" t="s">
        <v>307</v>
      </c>
      <c r="BM88" s="26" t="s">
        <v>89</v>
      </c>
    </row>
    <row r="89" spans="2:65" s="11" customFormat="1" ht="37.35" customHeight="1">
      <c r="B89" s="188"/>
      <c r="C89" s="189"/>
      <c r="D89" s="202" t="s">
        <v>78</v>
      </c>
      <c r="E89" s="287" t="s">
        <v>2169</v>
      </c>
      <c r="F89" s="287" t="s">
        <v>2170</v>
      </c>
      <c r="G89" s="189"/>
      <c r="H89" s="189"/>
      <c r="I89" s="192"/>
      <c r="J89" s="288">
        <f>BK89</f>
        <v>0</v>
      </c>
      <c r="K89" s="189"/>
      <c r="L89" s="194"/>
      <c r="M89" s="195"/>
      <c r="N89" s="196"/>
      <c r="O89" s="196"/>
      <c r="P89" s="197">
        <f>SUM(P90:P100)</f>
        <v>0</v>
      </c>
      <c r="Q89" s="196"/>
      <c r="R89" s="197">
        <f>SUM(R90:R100)</f>
        <v>0</v>
      </c>
      <c r="S89" s="196"/>
      <c r="T89" s="198">
        <f>SUM(T90:T100)</f>
        <v>0</v>
      </c>
      <c r="AR89" s="199" t="s">
        <v>89</v>
      </c>
      <c r="AT89" s="200" t="s">
        <v>78</v>
      </c>
      <c r="AU89" s="200" t="s">
        <v>79</v>
      </c>
      <c r="AY89" s="199" t="s">
        <v>185</v>
      </c>
      <c r="BK89" s="201">
        <f>SUM(BK90:BK100)</f>
        <v>0</v>
      </c>
    </row>
    <row r="90" spans="2:65" s="1" customFormat="1" ht="22.5" customHeight="1">
      <c r="B90" s="44"/>
      <c r="C90" s="205" t="s">
        <v>89</v>
      </c>
      <c r="D90" s="205" t="s">
        <v>187</v>
      </c>
      <c r="E90" s="206" t="s">
        <v>2171</v>
      </c>
      <c r="F90" s="207" t="s">
        <v>2172</v>
      </c>
      <c r="G90" s="208" t="s">
        <v>190</v>
      </c>
      <c r="H90" s="209">
        <v>303</v>
      </c>
      <c r="I90" s="210"/>
      <c r="J90" s="211">
        <f t="shared" ref="J90:J100" si="0">ROUND(I90*H90,2)</f>
        <v>0</v>
      </c>
      <c r="K90" s="207" t="s">
        <v>35</v>
      </c>
      <c r="L90" s="64"/>
      <c r="M90" s="212" t="s">
        <v>35</v>
      </c>
      <c r="N90" s="213" t="s">
        <v>50</v>
      </c>
      <c r="O90" s="45"/>
      <c r="P90" s="214">
        <f t="shared" ref="P90:P100" si="1">O90*H90</f>
        <v>0</v>
      </c>
      <c r="Q90" s="214">
        <v>0</v>
      </c>
      <c r="R90" s="214">
        <f t="shared" ref="R90:R100" si="2">Q90*H90</f>
        <v>0</v>
      </c>
      <c r="S90" s="214">
        <v>0</v>
      </c>
      <c r="T90" s="215">
        <f t="shared" ref="T90:T100" si="3">S90*H90</f>
        <v>0</v>
      </c>
      <c r="AR90" s="26" t="s">
        <v>307</v>
      </c>
      <c r="AT90" s="26" t="s">
        <v>187</v>
      </c>
      <c r="AU90" s="26" t="s">
        <v>24</v>
      </c>
      <c r="AY90" s="26" t="s">
        <v>185</v>
      </c>
      <c r="BE90" s="216">
        <f t="shared" ref="BE90:BE100" si="4">IF(N90="základní",J90,0)</f>
        <v>0</v>
      </c>
      <c r="BF90" s="216">
        <f t="shared" ref="BF90:BF100" si="5">IF(N90="snížená",J90,0)</f>
        <v>0</v>
      </c>
      <c r="BG90" s="216">
        <f t="shared" ref="BG90:BG100" si="6">IF(N90="zákl. přenesená",J90,0)</f>
        <v>0</v>
      </c>
      <c r="BH90" s="216">
        <f t="shared" ref="BH90:BH100" si="7">IF(N90="sníž. přenesená",J90,0)</f>
        <v>0</v>
      </c>
      <c r="BI90" s="216">
        <f t="shared" ref="BI90:BI100" si="8">IF(N90="nulová",J90,0)</f>
        <v>0</v>
      </c>
      <c r="BJ90" s="26" t="s">
        <v>24</v>
      </c>
      <c r="BK90" s="216">
        <f t="shared" ref="BK90:BK100" si="9">ROUND(I90*H90,2)</f>
        <v>0</v>
      </c>
      <c r="BL90" s="26" t="s">
        <v>307</v>
      </c>
      <c r="BM90" s="26" t="s">
        <v>192</v>
      </c>
    </row>
    <row r="91" spans="2:65" s="1" customFormat="1" ht="22.5" customHeight="1">
      <c r="B91" s="44"/>
      <c r="C91" s="205" t="s">
        <v>105</v>
      </c>
      <c r="D91" s="205" t="s">
        <v>187</v>
      </c>
      <c r="E91" s="206" t="s">
        <v>2173</v>
      </c>
      <c r="F91" s="207" t="s">
        <v>2174</v>
      </c>
      <c r="G91" s="208" t="s">
        <v>190</v>
      </c>
      <c r="H91" s="209">
        <v>140</v>
      </c>
      <c r="I91" s="210"/>
      <c r="J91" s="211">
        <f t="shared" si="0"/>
        <v>0</v>
      </c>
      <c r="K91" s="207" t="s">
        <v>35</v>
      </c>
      <c r="L91" s="64"/>
      <c r="M91" s="212" t="s">
        <v>35</v>
      </c>
      <c r="N91" s="213" t="s">
        <v>50</v>
      </c>
      <c r="O91" s="45"/>
      <c r="P91" s="214">
        <f t="shared" si="1"/>
        <v>0</v>
      </c>
      <c r="Q91" s="214">
        <v>0</v>
      </c>
      <c r="R91" s="214">
        <f t="shared" si="2"/>
        <v>0</v>
      </c>
      <c r="S91" s="214">
        <v>0</v>
      </c>
      <c r="T91" s="215">
        <f t="shared" si="3"/>
        <v>0</v>
      </c>
      <c r="AR91" s="26" t="s">
        <v>307</v>
      </c>
      <c r="AT91" s="26" t="s">
        <v>187</v>
      </c>
      <c r="AU91" s="26" t="s">
        <v>24</v>
      </c>
      <c r="AY91" s="26" t="s">
        <v>185</v>
      </c>
      <c r="BE91" s="216">
        <f t="shared" si="4"/>
        <v>0</v>
      </c>
      <c r="BF91" s="216">
        <f t="shared" si="5"/>
        <v>0</v>
      </c>
      <c r="BG91" s="216">
        <f t="shared" si="6"/>
        <v>0</v>
      </c>
      <c r="BH91" s="216">
        <f t="shared" si="7"/>
        <v>0</v>
      </c>
      <c r="BI91" s="216">
        <f t="shared" si="8"/>
        <v>0</v>
      </c>
      <c r="BJ91" s="26" t="s">
        <v>24</v>
      </c>
      <c r="BK91" s="216">
        <f t="shared" si="9"/>
        <v>0</v>
      </c>
      <c r="BL91" s="26" t="s">
        <v>307</v>
      </c>
      <c r="BM91" s="26" t="s">
        <v>228</v>
      </c>
    </row>
    <row r="92" spans="2:65" s="1" customFormat="1" ht="22.5" customHeight="1">
      <c r="B92" s="44"/>
      <c r="C92" s="205" t="s">
        <v>192</v>
      </c>
      <c r="D92" s="205" t="s">
        <v>187</v>
      </c>
      <c r="E92" s="206" t="s">
        <v>2175</v>
      </c>
      <c r="F92" s="207" t="s">
        <v>2176</v>
      </c>
      <c r="G92" s="208" t="s">
        <v>190</v>
      </c>
      <c r="H92" s="209">
        <v>98</v>
      </c>
      <c r="I92" s="210"/>
      <c r="J92" s="211">
        <f t="shared" si="0"/>
        <v>0</v>
      </c>
      <c r="K92" s="207" t="s">
        <v>35</v>
      </c>
      <c r="L92" s="64"/>
      <c r="M92" s="212" t="s">
        <v>35</v>
      </c>
      <c r="N92" s="213" t="s">
        <v>50</v>
      </c>
      <c r="O92" s="45"/>
      <c r="P92" s="214">
        <f t="shared" si="1"/>
        <v>0</v>
      </c>
      <c r="Q92" s="214">
        <v>0</v>
      </c>
      <c r="R92" s="214">
        <f t="shared" si="2"/>
        <v>0</v>
      </c>
      <c r="S92" s="214">
        <v>0</v>
      </c>
      <c r="T92" s="215">
        <f t="shared" si="3"/>
        <v>0</v>
      </c>
      <c r="AR92" s="26" t="s">
        <v>307</v>
      </c>
      <c r="AT92" s="26" t="s">
        <v>187</v>
      </c>
      <c r="AU92" s="26" t="s">
        <v>24</v>
      </c>
      <c r="AY92" s="26" t="s">
        <v>185</v>
      </c>
      <c r="BE92" s="216">
        <f t="shared" si="4"/>
        <v>0</v>
      </c>
      <c r="BF92" s="216">
        <f t="shared" si="5"/>
        <v>0</v>
      </c>
      <c r="BG92" s="216">
        <f t="shared" si="6"/>
        <v>0</v>
      </c>
      <c r="BH92" s="216">
        <f t="shared" si="7"/>
        <v>0</v>
      </c>
      <c r="BI92" s="216">
        <f t="shared" si="8"/>
        <v>0</v>
      </c>
      <c r="BJ92" s="26" t="s">
        <v>24</v>
      </c>
      <c r="BK92" s="216">
        <f t="shared" si="9"/>
        <v>0</v>
      </c>
      <c r="BL92" s="26" t="s">
        <v>307</v>
      </c>
      <c r="BM92" s="26" t="s">
        <v>245</v>
      </c>
    </row>
    <row r="93" spans="2:65" s="1" customFormat="1" ht="22.5" customHeight="1">
      <c r="B93" s="44"/>
      <c r="C93" s="205" t="s">
        <v>222</v>
      </c>
      <c r="D93" s="205" t="s">
        <v>187</v>
      </c>
      <c r="E93" s="206" t="s">
        <v>2177</v>
      </c>
      <c r="F93" s="207" t="s">
        <v>2178</v>
      </c>
      <c r="G93" s="208" t="s">
        <v>190</v>
      </c>
      <c r="H93" s="209">
        <v>65</v>
      </c>
      <c r="I93" s="210"/>
      <c r="J93" s="211">
        <f t="shared" si="0"/>
        <v>0</v>
      </c>
      <c r="K93" s="207" t="s">
        <v>35</v>
      </c>
      <c r="L93" s="64"/>
      <c r="M93" s="212" t="s">
        <v>35</v>
      </c>
      <c r="N93" s="213" t="s">
        <v>50</v>
      </c>
      <c r="O93" s="45"/>
      <c r="P93" s="214">
        <f t="shared" si="1"/>
        <v>0</v>
      </c>
      <c r="Q93" s="214">
        <v>0</v>
      </c>
      <c r="R93" s="214">
        <f t="shared" si="2"/>
        <v>0</v>
      </c>
      <c r="S93" s="214">
        <v>0</v>
      </c>
      <c r="T93" s="215">
        <f t="shared" si="3"/>
        <v>0</v>
      </c>
      <c r="AR93" s="26" t="s">
        <v>307</v>
      </c>
      <c r="AT93" s="26" t="s">
        <v>187</v>
      </c>
      <c r="AU93" s="26" t="s">
        <v>24</v>
      </c>
      <c r="AY93" s="26" t="s">
        <v>185</v>
      </c>
      <c r="BE93" s="216">
        <f t="shared" si="4"/>
        <v>0</v>
      </c>
      <c r="BF93" s="216">
        <f t="shared" si="5"/>
        <v>0</v>
      </c>
      <c r="BG93" s="216">
        <f t="shared" si="6"/>
        <v>0</v>
      </c>
      <c r="BH93" s="216">
        <f t="shared" si="7"/>
        <v>0</v>
      </c>
      <c r="BI93" s="216">
        <f t="shared" si="8"/>
        <v>0</v>
      </c>
      <c r="BJ93" s="26" t="s">
        <v>24</v>
      </c>
      <c r="BK93" s="216">
        <f t="shared" si="9"/>
        <v>0</v>
      </c>
      <c r="BL93" s="26" t="s">
        <v>307</v>
      </c>
      <c r="BM93" s="26" t="s">
        <v>29</v>
      </c>
    </row>
    <row r="94" spans="2:65" s="1" customFormat="1" ht="22.5" customHeight="1">
      <c r="B94" s="44"/>
      <c r="C94" s="205" t="s">
        <v>228</v>
      </c>
      <c r="D94" s="205" t="s">
        <v>187</v>
      </c>
      <c r="E94" s="206" t="s">
        <v>2179</v>
      </c>
      <c r="F94" s="207" t="s">
        <v>2180</v>
      </c>
      <c r="G94" s="208" t="s">
        <v>190</v>
      </c>
      <c r="H94" s="209">
        <v>333</v>
      </c>
      <c r="I94" s="210"/>
      <c r="J94" s="211">
        <f t="shared" si="0"/>
        <v>0</v>
      </c>
      <c r="K94" s="207" t="s">
        <v>35</v>
      </c>
      <c r="L94" s="64"/>
      <c r="M94" s="212" t="s">
        <v>35</v>
      </c>
      <c r="N94" s="213" t="s">
        <v>50</v>
      </c>
      <c r="O94" s="45"/>
      <c r="P94" s="214">
        <f t="shared" si="1"/>
        <v>0</v>
      </c>
      <c r="Q94" s="214">
        <v>0</v>
      </c>
      <c r="R94" s="214">
        <f t="shared" si="2"/>
        <v>0</v>
      </c>
      <c r="S94" s="214">
        <v>0</v>
      </c>
      <c r="T94" s="215">
        <f t="shared" si="3"/>
        <v>0</v>
      </c>
      <c r="AR94" s="26" t="s">
        <v>307</v>
      </c>
      <c r="AT94" s="26" t="s">
        <v>187</v>
      </c>
      <c r="AU94" s="26" t="s">
        <v>24</v>
      </c>
      <c r="AY94" s="26" t="s">
        <v>185</v>
      </c>
      <c r="BE94" s="216">
        <f t="shared" si="4"/>
        <v>0</v>
      </c>
      <c r="BF94" s="216">
        <f t="shared" si="5"/>
        <v>0</v>
      </c>
      <c r="BG94" s="216">
        <f t="shared" si="6"/>
        <v>0</v>
      </c>
      <c r="BH94" s="216">
        <f t="shared" si="7"/>
        <v>0</v>
      </c>
      <c r="BI94" s="216">
        <f t="shared" si="8"/>
        <v>0</v>
      </c>
      <c r="BJ94" s="26" t="s">
        <v>24</v>
      </c>
      <c r="BK94" s="216">
        <f t="shared" si="9"/>
        <v>0</v>
      </c>
      <c r="BL94" s="26" t="s">
        <v>307</v>
      </c>
      <c r="BM94" s="26" t="s">
        <v>273</v>
      </c>
    </row>
    <row r="95" spans="2:65" s="1" customFormat="1" ht="22.5" customHeight="1">
      <c r="B95" s="44"/>
      <c r="C95" s="205" t="s">
        <v>236</v>
      </c>
      <c r="D95" s="205" t="s">
        <v>187</v>
      </c>
      <c r="E95" s="206" t="s">
        <v>2181</v>
      </c>
      <c r="F95" s="207" t="s">
        <v>2182</v>
      </c>
      <c r="G95" s="208" t="s">
        <v>190</v>
      </c>
      <c r="H95" s="209">
        <v>140</v>
      </c>
      <c r="I95" s="210"/>
      <c r="J95" s="211">
        <f t="shared" si="0"/>
        <v>0</v>
      </c>
      <c r="K95" s="207" t="s">
        <v>35</v>
      </c>
      <c r="L95" s="64"/>
      <c r="M95" s="212" t="s">
        <v>35</v>
      </c>
      <c r="N95" s="213" t="s">
        <v>50</v>
      </c>
      <c r="O95" s="45"/>
      <c r="P95" s="214">
        <f t="shared" si="1"/>
        <v>0</v>
      </c>
      <c r="Q95" s="214">
        <v>0</v>
      </c>
      <c r="R95" s="214">
        <f t="shared" si="2"/>
        <v>0</v>
      </c>
      <c r="S95" s="214">
        <v>0</v>
      </c>
      <c r="T95" s="215">
        <f t="shared" si="3"/>
        <v>0</v>
      </c>
      <c r="AR95" s="26" t="s">
        <v>307</v>
      </c>
      <c r="AT95" s="26" t="s">
        <v>187</v>
      </c>
      <c r="AU95" s="26" t="s">
        <v>24</v>
      </c>
      <c r="AY95" s="26" t="s">
        <v>185</v>
      </c>
      <c r="BE95" s="216">
        <f t="shared" si="4"/>
        <v>0</v>
      </c>
      <c r="BF95" s="216">
        <f t="shared" si="5"/>
        <v>0</v>
      </c>
      <c r="BG95" s="216">
        <f t="shared" si="6"/>
        <v>0</v>
      </c>
      <c r="BH95" s="216">
        <f t="shared" si="7"/>
        <v>0</v>
      </c>
      <c r="BI95" s="216">
        <f t="shared" si="8"/>
        <v>0</v>
      </c>
      <c r="BJ95" s="26" t="s">
        <v>24</v>
      </c>
      <c r="BK95" s="216">
        <f t="shared" si="9"/>
        <v>0</v>
      </c>
      <c r="BL95" s="26" t="s">
        <v>307</v>
      </c>
      <c r="BM95" s="26" t="s">
        <v>287</v>
      </c>
    </row>
    <row r="96" spans="2:65" s="1" customFormat="1" ht="22.5" customHeight="1">
      <c r="B96" s="44"/>
      <c r="C96" s="205" t="s">
        <v>245</v>
      </c>
      <c r="D96" s="205" t="s">
        <v>187</v>
      </c>
      <c r="E96" s="206" t="s">
        <v>2183</v>
      </c>
      <c r="F96" s="207" t="s">
        <v>2184</v>
      </c>
      <c r="G96" s="208" t="s">
        <v>190</v>
      </c>
      <c r="H96" s="209">
        <v>98</v>
      </c>
      <c r="I96" s="210"/>
      <c r="J96" s="211">
        <f t="shared" si="0"/>
        <v>0</v>
      </c>
      <c r="K96" s="207" t="s">
        <v>35</v>
      </c>
      <c r="L96" s="64"/>
      <c r="M96" s="212" t="s">
        <v>35</v>
      </c>
      <c r="N96" s="213" t="s">
        <v>50</v>
      </c>
      <c r="O96" s="45"/>
      <c r="P96" s="214">
        <f t="shared" si="1"/>
        <v>0</v>
      </c>
      <c r="Q96" s="214">
        <v>0</v>
      </c>
      <c r="R96" s="214">
        <f t="shared" si="2"/>
        <v>0</v>
      </c>
      <c r="S96" s="214">
        <v>0</v>
      </c>
      <c r="T96" s="215">
        <f t="shared" si="3"/>
        <v>0</v>
      </c>
      <c r="AR96" s="26" t="s">
        <v>307</v>
      </c>
      <c r="AT96" s="26" t="s">
        <v>187</v>
      </c>
      <c r="AU96" s="26" t="s">
        <v>24</v>
      </c>
      <c r="AY96" s="26" t="s">
        <v>185</v>
      </c>
      <c r="BE96" s="216">
        <f t="shared" si="4"/>
        <v>0</v>
      </c>
      <c r="BF96" s="216">
        <f t="shared" si="5"/>
        <v>0</v>
      </c>
      <c r="BG96" s="216">
        <f t="shared" si="6"/>
        <v>0</v>
      </c>
      <c r="BH96" s="216">
        <f t="shared" si="7"/>
        <v>0</v>
      </c>
      <c r="BI96" s="216">
        <f t="shared" si="8"/>
        <v>0</v>
      </c>
      <c r="BJ96" s="26" t="s">
        <v>24</v>
      </c>
      <c r="BK96" s="216">
        <f t="shared" si="9"/>
        <v>0</v>
      </c>
      <c r="BL96" s="26" t="s">
        <v>307</v>
      </c>
      <c r="BM96" s="26" t="s">
        <v>307</v>
      </c>
    </row>
    <row r="97" spans="2:65" s="1" customFormat="1" ht="22.5" customHeight="1">
      <c r="B97" s="44"/>
      <c r="C97" s="205" t="s">
        <v>253</v>
      </c>
      <c r="D97" s="205" t="s">
        <v>187</v>
      </c>
      <c r="E97" s="206" t="s">
        <v>2185</v>
      </c>
      <c r="F97" s="207" t="s">
        <v>2186</v>
      </c>
      <c r="G97" s="208" t="s">
        <v>190</v>
      </c>
      <c r="H97" s="209">
        <v>65</v>
      </c>
      <c r="I97" s="210"/>
      <c r="J97" s="211">
        <f t="shared" si="0"/>
        <v>0</v>
      </c>
      <c r="K97" s="207" t="s">
        <v>35</v>
      </c>
      <c r="L97" s="64"/>
      <c r="M97" s="212" t="s">
        <v>35</v>
      </c>
      <c r="N97" s="213" t="s">
        <v>50</v>
      </c>
      <c r="O97" s="45"/>
      <c r="P97" s="214">
        <f t="shared" si="1"/>
        <v>0</v>
      </c>
      <c r="Q97" s="214">
        <v>0</v>
      </c>
      <c r="R97" s="214">
        <f t="shared" si="2"/>
        <v>0</v>
      </c>
      <c r="S97" s="214">
        <v>0</v>
      </c>
      <c r="T97" s="215">
        <f t="shared" si="3"/>
        <v>0</v>
      </c>
      <c r="AR97" s="26" t="s">
        <v>307</v>
      </c>
      <c r="AT97" s="26" t="s">
        <v>187</v>
      </c>
      <c r="AU97" s="26" t="s">
        <v>24</v>
      </c>
      <c r="AY97" s="26" t="s">
        <v>185</v>
      </c>
      <c r="BE97" s="216">
        <f t="shared" si="4"/>
        <v>0</v>
      </c>
      <c r="BF97" s="216">
        <f t="shared" si="5"/>
        <v>0</v>
      </c>
      <c r="BG97" s="216">
        <f t="shared" si="6"/>
        <v>0</v>
      </c>
      <c r="BH97" s="216">
        <f t="shared" si="7"/>
        <v>0</v>
      </c>
      <c r="BI97" s="216">
        <f t="shared" si="8"/>
        <v>0</v>
      </c>
      <c r="BJ97" s="26" t="s">
        <v>24</v>
      </c>
      <c r="BK97" s="216">
        <f t="shared" si="9"/>
        <v>0</v>
      </c>
      <c r="BL97" s="26" t="s">
        <v>307</v>
      </c>
      <c r="BM97" s="26" t="s">
        <v>324</v>
      </c>
    </row>
    <row r="98" spans="2:65" s="1" customFormat="1" ht="22.5" customHeight="1">
      <c r="B98" s="44"/>
      <c r="C98" s="205" t="s">
        <v>29</v>
      </c>
      <c r="D98" s="205" t="s">
        <v>187</v>
      </c>
      <c r="E98" s="206" t="s">
        <v>2187</v>
      </c>
      <c r="F98" s="207" t="s">
        <v>2188</v>
      </c>
      <c r="G98" s="208" t="s">
        <v>190</v>
      </c>
      <c r="H98" s="209">
        <v>606</v>
      </c>
      <c r="I98" s="210"/>
      <c r="J98" s="211">
        <f t="shared" si="0"/>
        <v>0</v>
      </c>
      <c r="K98" s="207" t="s">
        <v>35</v>
      </c>
      <c r="L98" s="64"/>
      <c r="M98" s="212" t="s">
        <v>35</v>
      </c>
      <c r="N98" s="213" t="s">
        <v>50</v>
      </c>
      <c r="O98" s="45"/>
      <c r="P98" s="214">
        <f t="shared" si="1"/>
        <v>0</v>
      </c>
      <c r="Q98" s="214">
        <v>0</v>
      </c>
      <c r="R98" s="214">
        <f t="shared" si="2"/>
        <v>0</v>
      </c>
      <c r="S98" s="214">
        <v>0</v>
      </c>
      <c r="T98" s="215">
        <f t="shared" si="3"/>
        <v>0</v>
      </c>
      <c r="AR98" s="26" t="s">
        <v>307</v>
      </c>
      <c r="AT98" s="26" t="s">
        <v>187</v>
      </c>
      <c r="AU98" s="26" t="s">
        <v>24</v>
      </c>
      <c r="AY98" s="26" t="s">
        <v>185</v>
      </c>
      <c r="BE98" s="216">
        <f t="shared" si="4"/>
        <v>0</v>
      </c>
      <c r="BF98" s="216">
        <f t="shared" si="5"/>
        <v>0</v>
      </c>
      <c r="BG98" s="216">
        <f t="shared" si="6"/>
        <v>0</v>
      </c>
      <c r="BH98" s="216">
        <f t="shared" si="7"/>
        <v>0</v>
      </c>
      <c r="BI98" s="216">
        <f t="shared" si="8"/>
        <v>0</v>
      </c>
      <c r="BJ98" s="26" t="s">
        <v>24</v>
      </c>
      <c r="BK98" s="216">
        <f t="shared" si="9"/>
        <v>0</v>
      </c>
      <c r="BL98" s="26" t="s">
        <v>307</v>
      </c>
      <c r="BM98" s="26" t="s">
        <v>349</v>
      </c>
    </row>
    <row r="99" spans="2:65" s="1" customFormat="1" ht="22.5" customHeight="1">
      <c r="B99" s="44"/>
      <c r="C99" s="205" t="s">
        <v>265</v>
      </c>
      <c r="D99" s="205" t="s">
        <v>187</v>
      </c>
      <c r="E99" s="206" t="s">
        <v>2189</v>
      </c>
      <c r="F99" s="207" t="s">
        <v>2190</v>
      </c>
      <c r="G99" s="208" t="s">
        <v>231</v>
      </c>
      <c r="H99" s="209">
        <v>6</v>
      </c>
      <c r="I99" s="210"/>
      <c r="J99" s="211">
        <f t="shared" si="0"/>
        <v>0</v>
      </c>
      <c r="K99" s="207" t="s">
        <v>35</v>
      </c>
      <c r="L99" s="64"/>
      <c r="M99" s="212" t="s">
        <v>35</v>
      </c>
      <c r="N99" s="213" t="s">
        <v>50</v>
      </c>
      <c r="O99" s="45"/>
      <c r="P99" s="214">
        <f t="shared" si="1"/>
        <v>0</v>
      </c>
      <c r="Q99" s="214">
        <v>0</v>
      </c>
      <c r="R99" s="214">
        <f t="shared" si="2"/>
        <v>0</v>
      </c>
      <c r="S99" s="214">
        <v>0</v>
      </c>
      <c r="T99" s="215">
        <f t="shared" si="3"/>
        <v>0</v>
      </c>
      <c r="AR99" s="26" t="s">
        <v>307</v>
      </c>
      <c r="AT99" s="26" t="s">
        <v>187</v>
      </c>
      <c r="AU99" s="26" t="s">
        <v>24</v>
      </c>
      <c r="AY99" s="26" t="s">
        <v>185</v>
      </c>
      <c r="BE99" s="216">
        <f t="shared" si="4"/>
        <v>0</v>
      </c>
      <c r="BF99" s="216">
        <f t="shared" si="5"/>
        <v>0</v>
      </c>
      <c r="BG99" s="216">
        <f t="shared" si="6"/>
        <v>0</v>
      </c>
      <c r="BH99" s="216">
        <f t="shared" si="7"/>
        <v>0</v>
      </c>
      <c r="BI99" s="216">
        <f t="shared" si="8"/>
        <v>0</v>
      </c>
      <c r="BJ99" s="26" t="s">
        <v>24</v>
      </c>
      <c r="BK99" s="216">
        <f t="shared" si="9"/>
        <v>0</v>
      </c>
      <c r="BL99" s="26" t="s">
        <v>307</v>
      </c>
      <c r="BM99" s="26" t="s">
        <v>367</v>
      </c>
    </row>
    <row r="100" spans="2:65" s="1" customFormat="1" ht="22.5" customHeight="1">
      <c r="B100" s="44"/>
      <c r="C100" s="205" t="s">
        <v>273</v>
      </c>
      <c r="D100" s="205" t="s">
        <v>187</v>
      </c>
      <c r="E100" s="206" t="s">
        <v>29</v>
      </c>
      <c r="F100" s="207" t="s">
        <v>2191</v>
      </c>
      <c r="G100" s="208" t="s">
        <v>190</v>
      </c>
      <c r="H100" s="209">
        <v>606</v>
      </c>
      <c r="I100" s="210"/>
      <c r="J100" s="211">
        <f t="shared" si="0"/>
        <v>0</v>
      </c>
      <c r="K100" s="207" t="s">
        <v>35</v>
      </c>
      <c r="L100" s="64"/>
      <c r="M100" s="212" t="s">
        <v>35</v>
      </c>
      <c r="N100" s="213" t="s">
        <v>50</v>
      </c>
      <c r="O100" s="45"/>
      <c r="P100" s="214">
        <f t="shared" si="1"/>
        <v>0</v>
      </c>
      <c r="Q100" s="214">
        <v>0</v>
      </c>
      <c r="R100" s="214">
        <f t="shared" si="2"/>
        <v>0</v>
      </c>
      <c r="S100" s="214">
        <v>0</v>
      </c>
      <c r="T100" s="215">
        <f t="shared" si="3"/>
        <v>0</v>
      </c>
      <c r="AR100" s="26" t="s">
        <v>307</v>
      </c>
      <c r="AT100" s="26" t="s">
        <v>187</v>
      </c>
      <c r="AU100" s="26" t="s">
        <v>24</v>
      </c>
      <c r="AY100" s="26" t="s">
        <v>185</v>
      </c>
      <c r="BE100" s="216">
        <f t="shared" si="4"/>
        <v>0</v>
      </c>
      <c r="BF100" s="216">
        <f t="shared" si="5"/>
        <v>0</v>
      </c>
      <c r="BG100" s="216">
        <f t="shared" si="6"/>
        <v>0</v>
      </c>
      <c r="BH100" s="216">
        <f t="shared" si="7"/>
        <v>0</v>
      </c>
      <c r="BI100" s="216">
        <f t="shared" si="8"/>
        <v>0</v>
      </c>
      <c r="BJ100" s="26" t="s">
        <v>24</v>
      </c>
      <c r="BK100" s="216">
        <f t="shared" si="9"/>
        <v>0</v>
      </c>
      <c r="BL100" s="26" t="s">
        <v>307</v>
      </c>
      <c r="BM100" s="26" t="s">
        <v>403</v>
      </c>
    </row>
    <row r="101" spans="2:65" s="11" customFormat="1" ht="37.35" customHeight="1">
      <c r="B101" s="188"/>
      <c r="C101" s="189"/>
      <c r="D101" s="202" t="s">
        <v>78</v>
      </c>
      <c r="E101" s="287" t="s">
        <v>2192</v>
      </c>
      <c r="F101" s="287" t="s">
        <v>2193</v>
      </c>
      <c r="G101" s="189"/>
      <c r="H101" s="189"/>
      <c r="I101" s="192"/>
      <c r="J101" s="288">
        <f>BK101</f>
        <v>0</v>
      </c>
      <c r="K101" s="189"/>
      <c r="L101" s="194"/>
      <c r="M101" s="195"/>
      <c r="N101" s="196"/>
      <c r="O101" s="196"/>
      <c r="P101" s="197">
        <f>SUM(P102:P108)</f>
        <v>0</v>
      </c>
      <c r="Q101" s="196"/>
      <c r="R101" s="197">
        <f>SUM(R102:R108)</f>
        <v>0</v>
      </c>
      <c r="S101" s="196"/>
      <c r="T101" s="198">
        <f>SUM(T102:T108)</f>
        <v>0</v>
      </c>
      <c r="AR101" s="199" t="s">
        <v>89</v>
      </c>
      <c r="AT101" s="200" t="s">
        <v>78</v>
      </c>
      <c r="AU101" s="200" t="s">
        <v>79</v>
      </c>
      <c r="AY101" s="199" t="s">
        <v>185</v>
      </c>
      <c r="BK101" s="201">
        <f>SUM(BK102:BK108)</f>
        <v>0</v>
      </c>
    </row>
    <row r="102" spans="2:65" s="1" customFormat="1" ht="22.5" customHeight="1">
      <c r="B102" s="44"/>
      <c r="C102" s="205" t="s">
        <v>281</v>
      </c>
      <c r="D102" s="205" t="s">
        <v>187</v>
      </c>
      <c r="E102" s="206" t="s">
        <v>2194</v>
      </c>
      <c r="F102" s="207" t="s">
        <v>2195</v>
      </c>
      <c r="G102" s="208" t="s">
        <v>302</v>
      </c>
      <c r="H102" s="209">
        <v>12</v>
      </c>
      <c r="I102" s="210"/>
      <c r="J102" s="211">
        <f t="shared" ref="J102:J108" si="10">ROUND(I102*H102,2)</f>
        <v>0</v>
      </c>
      <c r="K102" s="207" t="s">
        <v>35</v>
      </c>
      <c r="L102" s="64"/>
      <c r="M102" s="212" t="s">
        <v>35</v>
      </c>
      <c r="N102" s="213" t="s">
        <v>50</v>
      </c>
      <c r="O102" s="45"/>
      <c r="P102" s="214">
        <f t="shared" ref="P102:P108" si="11">O102*H102</f>
        <v>0</v>
      </c>
      <c r="Q102" s="214">
        <v>0</v>
      </c>
      <c r="R102" s="214">
        <f t="shared" ref="R102:R108" si="12">Q102*H102</f>
        <v>0</v>
      </c>
      <c r="S102" s="214">
        <v>0</v>
      </c>
      <c r="T102" s="215">
        <f t="shared" ref="T102:T108" si="13">S102*H102</f>
        <v>0</v>
      </c>
      <c r="AR102" s="26" t="s">
        <v>307</v>
      </c>
      <c r="AT102" s="26" t="s">
        <v>187</v>
      </c>
      <c r="AU102" s="26" t="s">
        <v>24</v>
      </c>
      <c r="AY102" s="26" t="s">
        <v>185</v>
      </c>
      <c r="BE102" s="216">
        <f t="shared" ref="BE102:BE108" si="14">IF(N102="základní",J102,0)</f>
        <v>0</v>
      </c>
      <c r="BF102" s="216">
        <f t="shared" ref="BF102:BF108" si="15">IF(N102="snížená",J102,0)</f>
        <v>0</v>
      </c>
      <c r="BG102" s="216">
        <f t="shared" ref="BG102:BG108" si="16">IF(N102="zákl. přenesená",J102,0)</f>
        <v>0</v>
      </c>
      <c r="BH102" s="216">
        <f t="shared" ref="BH102:BH108" si="17">IF(N102="sníž. přenesená",J102,0)</f>
        <v>0</v>
      </c>
      <c r="BI102" s="216">
        <f t="shared" ref="BI102:BI108" si="18">IF(N102="nulová",J102,0)</f>
        <v>0</v>
      </c>
      <c r="BJ102" s="26" t="s">
        <v>24</v>
      </c>
      <c r="BK102" s="216">
        <f t="shared" ref="BK102:BK108" si="19">ROUND(I102*H102,2)</f>
        <v>0</v>
      </c>
      <c r="BL102" s="26" t="s">
        <v>307</v>
      </c>
      <c r="BM102" s="26" t="s">
        <v>413</v>
      </c>
    </row>
    <row r="103" spans="2:65" s="1" customFormat="1" ht="22.5" customHeight="1">
      <c r="B103" s="44"/>
      <c r="C103" s="205" t="s">
        <v>287</v>
      </c>
      <c r="D103" s="205" t="s">
        <v>187</v>
      </c>
      <c r="E103" s="206" t="s">
        <v>2196</v>
      </c>
      <c r="F103" s="207" t="s">
        <v>2197</v>
      </c>
      <c r="G103" s="208" t="s">
        <v>302</v>
      </c>
      <c r="H103" s="209">
        <v>4</v>
      </c>
      <c r="I103" s="210"/>
      <c r="J103" s="211">
        <f t="shared" si="10"/>
        <v>0</v>
      </c>
      <c r="K103" s="207" t="s">
        <v>35</v>
      </c>
      <c r="L103" s="64"/>
      <c r="M103" s="212" t="s">
        <v>35</v>
      </c>
      <c r="N103" s="213" t="s">
        <v>50</v>
      </c>
      <c r="O103" s="45"/>
      <c r="P103" s="214">
        <f t="shared" si="11"/>
        <v>0</v>
      </c>
      <c r="Q103" s="214">
        <v>0</v>
      </c>
      <c r="R103" s="214">
        <f t="shared" si="12"/>
        <v>0</v>
      </c>
      <c r="S103" s="214">
        <v>0</v>
      </c>
      <c r="T103" s="215">
        <f t="shared" si="13"/>
        <v>0</v>
      </c>
      <c r="AR103" s="26" t="s">
        <v>307</v>
      </c>
      <c r="AT103" s="26" t="s">
        <v>187</v>
      </c>
      <c r="AU103" s="26" t="s">
        <v>24</v>
      </c>
      <c r="AY103" s="26" t="s">
        <v>185</v>
      </c>
      <c r="BE103" s="216">
        <f t="shared" si="14"/>
        <v>0</v>
      </c>
      <c r="BF103" s="216">
        <f t="shared" si="15"/>
        <v>0</v>
      </c>
      <c r="BG103" s="216">
        <f t="shared" si="16"/>
        <v>0</v>
      </c>
      <c r="BH103" s="216">
        <f t="shared" si="17"/>
        <v>0</v>
      </c>
      <c r="BI103" s="216">
        <f t="shared" si="18"/>
        <v>0</v>
      </c>
      <c r="BJ103" s="26" t="s">
        <v>24</v>
      </c>
      <c r="BK103" s="216">
        <f t="shared" si="19"/>
        <v>0</v>
      </c>
      <c r="BL103" s="26" t="s">
        <v>307</v>
      </c>
      <c r="BM103" s="26" t="s">
        <v>424</v>
      </c>
    </row>
    <row r="104" spans="2:65" s="1" customFormat="1" ht="22.5" customHeight="1">
      <c r="B104" s="44"/>
      <c r="C104" s="205" t="s">
        <v>10</v>
      </c>
      <c r="D104" s="205" t="s">
        <v>187</v>
      </c>
      <c r="E104" s="206" t="s">
        <v>2198</v>
      </c>
      <c r="F104" s="207" t="s">
        <v>2199</v>
      </c>
      <c r="G104" s="208" t="s">
        <v>302</v>
      </c>
      <c r="H104" s="209">
        <v>2</v>
      </c>
      <c r="I104" s="210"/>
      <c r="J104" s="211">
        <f t="shared" si="10"/>
        <v>0</v>
      </c>
      <c r="K104" s="207" t="s">
        <v>35</v>
      </c>
      <c r="L104" s="64"/>
      <c r="M104" s="212" t="s">
        <v>35</v>
      </c>
      <c r="N104" s="213" t="s">
        <v>50</v>
      </c>
      <c r="O104" s="45"/>
      <c r="P104" s="214">
        <f t="shared" si="11"/>
        <v>0</v>
      </c>
      <c r="Q104" s="214">
        <v>0</v>
      </c>
      <c r="R104" s="214">
        <f t="shared" si="12"/>
        <v>0</v>
      </c>
      <c r="S104" s="214">
        <v>0</v>
      </c>
      <c r="T104" s="215">
        <f t="shared" si="13"/>
        <v>0</v>
      </c>
      <c r="AR104" s="26" t="s">
        <v>307</v>
      </c>
      <c r="AT104" s="26" t="s">
        <v>187</v>
      </c>
      <c r="AU104" s="26" t="s">
        <v>24</v>
      </c>
      <c r="AY104" s="26" t="s">
        <v>185</v>
      </c>
      <c r="BE104" s="216">
        <f t="shared" si="14"/>
        <v>0</v>
      </c>
      <c r="BF104" s="216">
        <f t="shared" si="15"/>
        <v>0</v>
      </c>
      <c r="BG104" s="216">
        <f t="shared" si="16"/>
        <v>0</v>
      </c>
      <c r="BH104" s="216">
        <f t="shared" si="17"/>
        <v>0</v>
      </c>
      <c r="BI104" s="216">
        <f t="shared" si="18"/>
        <v>0</v>
      </c>
      <c r="BJ104" s="26" t="s">
        <v>24</v>
      </c>
      <c r="BK104" s="216">
        <f t="shared" si="19"/>
        <v>0</v>
      </c>
      <c r="BL104" s="26" t="s">
        <v>307</v>
      </c>
      <c r="BM104" s="26" t="s">
        <v>436</v>
      </c>
    </row>
    <row r="105" spans="2:65" s="1" customFormat="1" ht="22.5" customHeight="1">
      <c r="B105" s="44"/>
      <c r="C105" s="205" t="s">
        <v>307</v>
      </c>
      <c r="D105" s="205" t="s">
        <v>187</v>
      </c>
      <c r="E105" s="206" t="s">
        <v>2200</v>
      </c>
      <c r="F105" s="207" t="s">
        <v>2201</v>
      </c>
      <c r="G105" s="208" t="s">
        <v>302</v>
      </c>
      <c r="H105" s="209">
        <v>4</v>
      </c>
      <c r="I105" s="210"/>
      <c r="J105" s="211">
        <f t="shared" si="10"/>
        <v>0</v>
      </c>
      <c r="K105" s="207" t="s">
        <v>35</v>
      </c>
      <c r="L105" s="64"/>
      <c r="M105" s="212" t="s">
        <v>35</v>
      </c>
      <c r="N105" s="213" t="s">
        <v>50</v>
      </c>
      <c r="O105" s="45"/>
      <c r="P105" s="214">
        <f t="shared" si="11"/>
        <v>0</v>
      </c>
      <c r="Q105" s="214">
        <v>0</v>
      </c>
      <c r="R105" s="214">
        <f t="shared" si="12"/>
        <v>0</v>
      </c>
      <c r="S105" s="214">
        <v>0</v>
      </c>
      <c r="T105" s="215">
        <f t="shared" si="13"/>
        <v>0</v>
      </c>
      <c r="AR105" s="26" t="s">
        <v>307</v>
      </c>
      <c r="AT105" s="26" t="s">
        <v>187</v>
      </c>
      <c r="AU105" s="26" t="s">
        <v>24</v>
      </c>
      <c r="AY105" s="26" t="s">
        <v>185</v>
      </c>
      <c r="BE105" s="216">
        <f t="shared" si="14"/>
        <v>0</v>
      </c>
      <c r="BF105" s="216">
        <f t="shared" si="15"/>
        <v>0</v>
      </c>
      <c r="BG105" s="216">
        <f t="shared" si="16"/>
        <v>0</v>
      </c>
      <c r="BH105" s="216">
        <f t="shared" si="17"/>
        <v>0</v>
      </c>
      <c r="BI105" s="216">
        <f t="shared" si="18"/>
        <v>0</v>
      </c>
      <c r="BJ105" s="26" t="s">
        <v>24</v>
      </c>
      <c r="BK105" s="216">
        <f t="shared" si="19"/>
        <v>0</v>
      </c>
      <c r="BL105" s="26" t="s">
        <v>307</v>
      </c>
      <c r="BM105" s="26" t="s">
        <v>449</v>
      </c>
    </row>
    <row r="106" spans="2:65" s="1" customFormat="1" ht="22.5" customHeight="1">
      <c r="B106" s="44"/>
      <c r="C106" s="205" t="s">
        <v>317</v>
      </c>
      <c r="D106" s="205" t="s">
        <v>187</v>
      </c>
      <c r="E106" s="206" t="s">
        <v>2202</v>
      </c>
      <c r="F106" s="207" t="s">
        <v>2203</v>
      </c>
      <c r="G106" s="208" t="s">
        <v>302</v>
      </c>
      <c r="H106" s="209">
        <v>34</v>
      </c>
      <c r="I106" s="210"/>
      <c r="J106" s="211">
        <f t="shared" si="10"/>
        <v>0</v>
      </c>
      <c r="K106" s="207" t="s">
        <v>35</v>
      </c>
      <c r="L106" s="64"/>
      <c r="M106" s="212" t="s">
        <v>35</v>
      </c>
      <c r="N106" s="213" t="s">
        <v>50</v>
      </c>
      <c r="O106" s="45"/>
      <c r="P106" s="214">
        <f t="shared" si="11"/>
        <v>0</v>
      </c>
      <c r="Q106" s="214">
        <v>0</v>
      </c>
      <c r="R106" s="214">
        <f t="shared" si="12"/>
        <v>0</v>
      </c>
      <c r="S106" s="214">
        <v>0</v>
      </c>
      <c r="T106" s="215">
        <f t="shared" si="13"/>
        <v>0</v>
      </c>
      <c r="AR106" s="26" t="s">
        <v>307</v>
      </c>
      <c r="AT106" s="26" t="s">
        <v>187</v>
      </c>
      <c r="AU106" s="26" t="s">
        <v>24</v>
      </c>
      <c r="AY106" s="26" t="s">
        <v>185</v>
      </c>
      <c r="BE106" s="216">
        <f t="shared" si="14"/>
        <v>0</v>
      </c>
      <c r="BF106" s="216">
        <f t="shared" si="15"/>
        <v>0</v>
      </c>
      <c r="BG106" s="216">
        <f t="shared" si="16"/>
        <v>0</v>
      </c>
      <c r="BH106" s="216">
        <f t="shared" si="17"/>
        <v>0</v>
      </c>
      <c r="BI106" s="216">
        <f t="shared" si="18"/>
        <v>0</v>
      </c>
      <c r="BJ106" s="26" t="s">
        <v>24</v>
      </c>
      <c r="BK106" s="216">
        <f t="shared" si="19"/>
        <v>0</v>
      </c>
      <c r="BL106" s="26" t="s">
        <v>307</v>
      </c>
      <c r="BM106" s="26" t="s">
        <v>458</v>
      </c>
    </row>
    <row r="107" spans="2:65" s="1" customFormat="1" ht="22.5" customHeight="1">
      <c r="B107" s="44"/>
      <c r="C107" s="205" t="s">
        <v>324</v>
      </c>
      <c r="D107" s="205" t="s">
        <v>187</v>
      </c>
      <c r="E107" s="206" t="s">
        <v>2204</v>
      </c>
      <c r="F107" s="207" t="s">
        <v>2205</v>
      </c>
      <c r="G107" s="208" t="s">
        <v>302</v>
      </c>
      <c r="H107" s="209">
        <v>68</v>
      </c>
      <c r="I107" s="210"/>
      <c r="J107" s="211">
        <f t="shared" si="10"/>
        <v>0</v>
      </c>
      <c r="K107" s="207" t="s">
        <v>35</v>
      </c>
      <c r="L107" s="64"/>
      <c r="M107" s="212" t="s">
        <v>35</v>
      </c>
      <c r="N107" s="213" t="s">
        <v>50</v>
      </c>
      <c r="O107" s="45"/>
      <c r="P107" s="214">
        <f t="shared" si="11"/>
        <v>0</v>
      </c>
      <c r="Q107" s="214">
        <v>0</v>
      </c>
      <c r="R107" s="214">
        <f t="shared" si="12"/>
        <v>0</v>
      </c>
      <c r="S107" s="214">
        <v>0</v>
      </c>
      <c r="T107" s="215">
        <f t="shared" si="13"/>
        <v>0</v>
      </c>
      <c r="AR107" s="26" t="s">
        <v>307</v>
      </c>
      <c r="AT107" s="26" t="s">
        <v>187</v>
      </c>
      <c r="AU107" s="26" t="s">
        <v>24</v>
      </c>
      <c r="AY107" s="26" t="s">
        <v>185</v>
      </c>
      <c r="BE107" s="216">
        <f t="shared" si="14"/>
        <v>0</v>
      </c>
      <c r="BF107" s="216">
        <f t="shared" si="15"/>
        <v>0</v>
      </c>
      <c r="BG107" s="216">
        <f t="shared" si="16"/>
        <v>0</v>
      </c>
      <c r="BH107" s="216">
        <f t="shared" si="17"/>
        <v>0</v>
      </c>
      <c r="BI107" s="216">
        <f t="shared" si="18"/>
        <v>0</v>
      </c>
      <c r="BJ107" s="26" t="s">
        <v>24</v>
      </c>
      <c r="BK107" s="216">
        <f t="shared" si="19"/>
        <v>0</v>
      </c>
      <c r="BL107" s="26" t="s">
        <v>307</v>
      </c>
      <c r="BM107" s="26" t="s">
        <v>477</v>
      </c>
    </row>
    <row r="108" spans="2:65" s="1" customFormat="1" ht="22.5" customHeight="1">
      <c r="B108" s="44"/>
      <c r="C108" s="205" t="s">
        <v>343</v>
      </c>
      <c r="D108" s="205" t="s">
        <v>187</v>
      </c>
      <c r="E108" s="206" t="s">
        <v>253</v>
      </c>
      <c r="F108" s="207" t="s">
        <v>2206</v>
      </c>
      <c r="G108" s="208" t="s">
        <v>302</v>
      </c>
      <c r="H108" s="209">
        <v>34</v>
      </c>
      <c r="I108" s="210"/>
      <c r="J108" s="211">
        <f t="shared" si="10"/>
        <v>0</v>
      </c>
      <c r="K108" s="207" t="s">
        <v>35</v>
      </c>
      <c r="L108" s="64"/>
      <c r="M108" s="212" t="s">
        <v>35</v>
      </c>
      <c r="N108" s="213" t="s">
        <v>50</v>
      </c>
      <c r="O108" s="45"/>
      <c r="P108" s="214">
        <f t="shared" si="11"/>
        <v>0</v>
      </c>
      <c r="Q108" s="214">
        <v>0</v>
      </c>
      <c r="R108" s="214">
        <f t="shared" si="12"/>
        <v>0</v>
      </c>
      <c r="S108" s="214">
        <v>0</v>
      </c>
      <c r="T108" s="215">
        <f t="shared" si="13"/>
        <v>0</v>
      </c>
      <c r="AR108" s="26" t="s">
        <v>307</v>
      </c>
      <c r="AT108" s="26" t="s">
        <v>187</v>
      </c>
      <c r="AU108" s="26" t="s">
        <v>24</v>
      </c>
      <c r="AY108" s="26" t="s">
        <v>185</v>
      </c>
      <c r="BE108" s="216">
        <f t="shared" si="14"/>
        <v>0</v>
      </c>
      <c r="BF108" s="216">
        <f t="shared" si="15"/>
        <v>0</v>
      </c>
      <c r="BG108" s="216">
        <f t="shared" si="16"/>
        <v>0</v>
      </c>
      <c r="BH108" s="216">
        <f t="shared" si="17"/>
        <v>0</v>
      </c>
      <c r="BI108" s="216">
        <f t="shared" si="18"/>
        <v>0</v>
      </c>
      <c r="BJ108" s="26" t="s">
        <v>24</v>
      </c>
      <c r="BK108" s="216">
        <f t="shared" si="19"/>
        <v>0</v>
      </c>
      <c r="BL108" s="26" t="s">
        <v>307</v>
      </c>
      <c r="BM108" s="26" t="s">
        <v>495</v>
      </c>
    </row>
    <row r="109" spans="2:65" s="11" customFormat="1" ht="37.35" customHeight="1">
      <c r="B109" s="188"/>
      <c r="C109" s="189"/>
      <c r="D109" s="202" t="s">
        <v>78</v>
      </c>
      <c r="E109" s="287" t="s">
        <v>2207</v>
      </c>
      <c r="F109" s="287" t="s">
        <v>2208</v>
      </c>
      <c r="G109" s="189"/>
      <c r="H109" s="189"/>
      <c r="I109" s="192"/>
      <c r="J109" s="288">
        <f>BK109</f>
        <v>0</v>
      </c>
      <c r="K109" s="189"/>
      <c r="L109" s="194"/>
      <c r="M109" s="195"/>
      <c r="N109" s="196"/>
      <c r="O109" s="196"/>
      <c r="P109" s="197">
        <f>SUM(P110:P123)</f>
        <v>0</v>
      </c>
      <c r="Q109" s="196"/>
      <c r="R109" s="197">
        <f>SUM(R110:R123)</f>
        <v>0</v>
      </c>
      <c r="S109" s="196"/>
      <c r="T109" s="198">
        <f>SUM(T110:T123)</f>
        <v>0</v>
      </c>
      <c r="AR109" s="199" t="s">
        <v>89</v>
      </c>
      <c r="AT109" s="200" t="s">
        <v>78</v>
      </c>
      <c r="AU109" s="200" t="s">
        <v>79</v>
      </c>
      <c r="AY109" s="199" t="s">
        <v>185</v>
      </c>
      <c r="BK109" s="201">
        <f>SUM(BK110:BK123)</f>
        <v>0</v>
      </c>
    </row>
    <row r="110" spans="2:65" s="1" customFormat="1" ht="22.5" customHeight="1">
      <c r="B110" s="44"/>
      <c r="C110" s="205" t="s">
        <v>349</v>
      </c>
      <c r="D110" s="205" t="s">
        <v>187</v>
      </c>
      <c r="E110" s="206" t="s">
        <v>2209</v>
      </c>
      <c r="F110" s="207" t="s">
        <v>2210</v>
      </c>
      <c r="G110" s="208" t="s">
        <v>302</v>
      </c>
      <c r="H110" s="209">
        <v>34</v>
      </c>
      <c r="I110" s="210"/>
      <c r="J110" s="211">
        <f t="shared" ref="J110:J123" si="20">ROUND(I110*H110,2)</f>
        <v>0</v>
      </c>
      <c r="K110" s="207" t="s">
        <v>35</v>
      </c>
      <c r="L110" s="64"/>
      <c r="M110" s="212" t="s">
        <v>35</v>
      </c>
      <c r="N110" s="213" t="s">
        <v>50</v>
      </c>
      <c r="O110" s="45"/>
      <c r="P110" s="214">
        <f t="shared" ref="P110:P123" si="21">O110*H110</f>
        <v>0</v>
      </c>
      <c r="Q110" s="214">
        <v>0</v>
      </c>
      <c r="R110" s="214">
        <f t="shared" ref="R110:R123" si="22">Q110*H110</f>
        <v>0</v>
      </c>
      <c r="S110" s="214">
        <v>0</v>
      </c>
      <c r="T110" s="215">
        <f t="shared" ref="T110:T123" si="23">S110*H110</f>
        <v>0</v>
      </c>
      <c r="AR110" s="26" t="s">
        <v>307</v>
      </c>
      <c r="AT110" s="26" t="s">
        <v>187</v>
      </c>
      <c r="AU110" s="26" t="s">
        <v>24</v>
      </c>
      <c r="AY110" s="26" t="s">
        <v>185</v>
      </c>
      <c r="BE110" s="216">
        <f t="shared" ref="BE110:BE123" si="24">IF(N110="základní",J110,0)</f>
        <v>0</v>
      </c>
      <c r="BF110" s="216">
        <f t="shared" ref="BF110:BF123" si="25">IF(N110="snížená",J110,0)</f>
        <v>0</v>
      </c>
      <c r="BG110" s="216">
        <f t="shared" ref="BG110:BG123" si="26">IF(N110="zákl. přenesená",J110,0)</f>
        <v>0</v>
      </c>
      <c r="BH110" s="216">
        <f t="shared" ref="BH110:BH123" si="27">IF(N110="sníž. přenesená",J110,0)</f>
        <v>0</v>
      </c>
      <c r="BI110" s="216">
        <f t="shared" ref="BI110:BI123" si="28">IF(N110="nulová",J110,0)</f>
        <v>0</v>
      </c>
      <c r="BJ110" s="26" t="s">
        <v>24</v>
      </c>
      <c r="BK110" s="216">
        <f t="shared" ref="BK110:BK123" si="29">ROUND(I110*H110,2)</f>
        <v>0</v>
      </c>
      <c r="BL110" s="26" t="s">
        <v>307</v>
      </c>
      <c r="BM110" s="26" t="s">
        <v>514</v>
      </c>
    </row>
    <row r="111" spans="2:65" s="1" customFormat="1" ht="22.5" customHeight="1">
      <c r="B111" s="44"/>
      <c r="C111" s="205" t="s">
        <v>9</v>
      </c>
      <c r="D111" s="205" t="s">
        <v>187</v>
      </c>
      <c r="E111" s="206" t="s">
        <v>2211</v>
      </c>
      <c r="F111" s="207" t="s">
        <v>2212</v>
      </c>
      <c r="G111" s="208" t="s">
        <v>302</v>
      </c>
      <c r="H111" s="209">
        <v>1</v>
      </c>
      <c r="I111" s="210"/>
      <c r="J111" s="211">
        <f t="shared" si="20"/>
        <v>0</v>
      </c>
      <c r="K111" s="207" t="s">
        <v>35</v>
      </c>
      <c r="L111" s="64"/>
      <c r="M111" s="212" t="s">
        <v>35</v>
      </c>
      <c r="N111" s="213" t="s">
        <v>50</v>
      </c>
      <c r="O111" s="45"/>
      <c r="P111" s="214">
        <f t="shared" si="21"/>
        <v>0</v>
      </c>
      <c r="Q111" s="214">
        <v>0</v>
      </c>
      <c r="R111" s="214">
        <f t="shared" si="22"/>
        <v>0</v>
      </c>
      <c r="S111" s="214">
        <v>0</v>
      </c>
      <c r="T111" s="215">
        <f t="shared" si="23"/>
        <v>0</v>
      </c>
      <c r="AR111" s="26" t="s">
        <v>307</v>
      </c>
      <c r="AT111" s="26" t="s">
        <v>187</v>
      </c>
      <c r="AU111" s="26" t="s">
        <v>24</v>
      </c>
      <c r="AY111" s="26" t="s">
        <v>185</v>
      </c>
      <c r="BE111" s="216">
        <f t="shared" si="24"/>
        <v>0</v>
      </c>
      <c r="BF111" s="216">
        <f t="shared" si="25"/>
        <v>0</v>
      </c>
      <c r="BG111" s="216">
        <f t="shared" si="26"/>
        <v>0</v>
      </c>
      <c r="BH111" s="216">
        <f t="shared" si="27"/>
        <v>0</v>
      </c>
      <c r="BI111" s="216">
        <f t="shared" si="28"/>
        <v>0</v>
      </c>
      <c r="BJ111" s="26" t="s">
        <v>24</v>
      </c>
      <c r="BK111" s="216">
        <f t="shared" si="29"/>
        <v>0</v>
      </c>
      <c r="BL111" s="26" t="s">
        <v>307</v>
      </c>
      <c r="BM111" s="26" t="s">
        <v>566</v>
      </c>
    </row>
    <row r="112" spans="2:65" s="1" customFormat="1" ht="22.5" customHeight="1">
      <c r="B112" s="44"/>
      <c r="C112" s="205" t="s">
        <v>367</v>
      </c>
      <c r="D112" s="205" t="s">
        <v>187</v>
      </c>
      <c r="E112" s="206" t="s">
        <v>2213</v>
      </c>
      <c r="F112" s="207" t="s">
        <v>2214</v>
      </c>
      <c r="G112" s="208" t="s">
        <v>302</v>
      </c>
      <c r="H112" s="209">
        <v>3</v>
      </c>
      <c r="I112" s="210"/>
      <c r="J112" s="211">
        <f t="shared" si="20"/>
        <v>0</v>
      </c>
      <c r="K112" s="207" t="s">
        <v>35</v>
      </c>
      <c r="L112" s="64"/>
      <c r="M112" s="212" t="s">
        <v>35</v>
      </c>
      <c r="N112" s="213" t="s">
        <v>50</v>
      </c>
      <c r="O112" s="45"/>
      <c r="P112" s="214">
        <f t="shared" si="21"/>
        <v>0</v>
      </c>
      <c r="Q112" s="214">
        <v>0</v>
      </c>
      <c r="R112" s="214">
        <f t="shared" si="22"/>
        <v>0</v>
      </c>
      <c r="S112" s="214">
        <v>0</v>
      </c>
      <c r="T112" s="215">
        <f t="shared" si="23"/>
        <v>0</v>
      </c>
      <c r="AR112" s="26" t="s">
        <v>307</v>
      </c>
      <c r="AT112" s="26" t="s">
        <v>187</v>
      </c>
      <c r="AU112" s="26" t="s">
        <v>24</v>
      </c>
      <c r="AY112" s="26" t="s">
        <v>185</v>
      </c>
      <c r="BE112" s="216">
        <f t="shared" si="24"/>
        <v>0</v>
      </c>
      <c r="BF112" s="216">
        <f t="shared" si="25"/>
        <v>0</v>
      </c>
      <c r="BG112" s="216">
        <f t="shared" si="26"/>
        <v>0</v>
      </c>
      <c r="BH112" s="216">
        <f t="shared" si="27"/>
        <v>0</v>
      </c>
      <c r="BI112" s="216">
        <f t="shared" si="28"/>
        <v>0</v>
      </c>
      <c r="BJ112" s="26" t="s">
        <v>24</v>
      </c>
      <c r="BK112" s="216">
        <f t="shared" si="29"/>
        <v>0</v>
      </c>
      <c r="BL112" s="26" t="s">
        <v>307</v>
      </c>
      <c r="BM112" s="26" t="s">
        <v>577</v>
      </c>
    </row>
    <row r="113" spans="2:65" s="1" customFormat="1" ht="22.5" customHeight="1">
      <c r="B113" s="44"/>
      <c r="C113" s="205" t="s">
        <v>395</v>
      </c>
      <c r="D113" s="205" t="s">
        <v>187</v>
      </c>
      <c r="E113" s="206" t="s">
        <v>2215</v>
      </c>
      <c r="F113" s="207" t="s">
        <v>2216</v>
      </c>
      <c r="G113" s="208" t="s">
        <v>302</v>
      </c>
      <c r="H113" s="209">
        <v>2</v>
      </c>
      <c r="I113" s="210"/>
      <c r="J113" s="211">
        <f t="shared" si="20"/>
        <v>0</v>
      </c>
      <c r="K113" s="207" t="s">
        <v>35</v>
      </c>
      <c r="L113" s="64"/>
      <c r="M113" s="212" t="s">
        <v>35</v>
      </c>
      <c r="N113" s="213" t="s">
        <v>50</v>
      </c>
      <c r="O113" s="45"/>
      <c r="P113" s="214">
        <f t="shared" si="21"/>
        <v>0</v>
      </c>
      <c r="Q113" s="214">
        <v>0</v>
      </c>
      <c r="R113" s="214">
        <f t="shared" si="22"/>
        <v>0</v>
      </c>
      <c r="S113" s="214">
        <v>0</v>
      </c>
      <c r="T113" s="215">
        <f t="shared" si="23"/>
        <v>0</v>
      </c>
      <c r="AR113" s="26" t="s">
        <v>307</v>
      </c>
      <c r="AT113" s="26" t="s">
        <v>187</v>
      </c>
      <c r="AU113" s="26" t="s">
        <v>24</v>
      </c>
      <c r="AY113" s="26" t="s">
        <v>185</v>
      </c>
      <c r="BE113" s="216">
        <f t="shared" si="24"/>
        <v>0</v>
      </c>
      <c r="BF113" s="216">
        <f t="shared" si="25"/>
        <v>0</v>
      </c>
      <c r="BG113" s="216">
        <f t="shared" si="26"/>
        <v>0</v>
      </c>
      <c r="BH113" s="216">
        <f t="shared" si="27"/>
        <v>0</v>
      </c>
      <c r="BI113" s="216">
        <f t="shared" si="28"/>
        <v>0</v>
      </c>
      <c r="BJ113" s="26" t="s">
        <v>24</v>
      </c>
      <c r="BK113" s="216">
        <f t="shared" si="29"/>
        <v>0</v>
      </c>
      <c r="BL113" s="26" t="s">
        <v>307</v>
      </c>
      <c r="BM113" s="26" t="s">
        <v>612</v>
      </c>
    </row>
    <row r="114" spans="2:65" s="1" customFormat="1" ht="22.5" customHeight="1">
      <c r="B114" s="44"/>
      <c r="C114" s="205" t="s">
        <v>403</v>
      </c>
      <c r="D114" s="205" t="s">
        <v>187</v>
      </c>
      <c r="E114" s="206" t="s">
        <v>2217</v>
      </c>
      <c r="F114" s="207" t="s">
        <v>2218</v>
      </c>
      <c r="G114" s="208" t="s">
        <v>302</v>
      </c>
      <c r="H114" s="209">
        <v>1</v>
      </c>
      <c r="I114" s="210"/>
      <c r="J114" s="211">
        <f t="shared" si="20"/>
        <v>0</v>
      </c>
      <c r="K114" s="207" t="s">
        <v>35</v>
      </c>
      <c r="L114" s="64"/>
      <c r="M114" s="212" t="s">
        <v>35</v>
      </c>
      <c r="N114" s="213" t="s">
        <v>50</v>
      </c>
      <c r="O114" s="45"/>
      <c r="P114" s="214">
        <f t="shared" si="21"/>
        <v>0</v>
      </c>
      <c r="Q114" s="214">
        <v>0</v>
      </c>
      <c r="R114" s="214">
        <f t="shared" si="22"/>
        <v>0</v>
      </c>
      <c r="S114" s="214">
        <v>0</v>
      </c>
      <c r="T114" s="215">
        <f t="shared" si="23"/>
        <v>0</v>
      </c>
      <c r="AR114" s="26" t="s">
        <v>307</v>
      </c>
      <c r="AT114" s="26" t="s">
        <v>187</v>
      </c>
      <c r="AU114" s="26" t="s">
        <v>24</v>
      </c>
      <c r="AY114" s="26" t="s">
        <v>185</v>
      </c>
      <c r="BE114" s="216">
        <f t="shared" si="24"/>
        <v>0</v>
      </c>
      <c r="BF114" s="216">
        <f t="shared" si="25"/>
        <v>0</v>
      </c>
      <c r="BG114" s="216">
        <f t="shared" si="26"/>
        <v>0</v>
      </c>
      <c r="BH114" s="216">
        <f t="shared" si="27"/>
        <v>0</v>
      </c>
      <c r="BI114" s="216">
        <f t="shared" si="28"/>
        <v>0</v>
      </c>
      <c r="BJ114" s="26" t="s">
        <v>24</v>
      </c>
      <c r="BK114" s="216">
        <f t="shared" si="29"/>
        <v>0</v>
      </c>
      <c r="BL114" s="26" t="s">
        <v>307</v>
      </c>
      <c r="BM114" s="26" t="s">
        <v>626</v>
      </c>
    </row>
    <row r="115" spans="2:65" s="1" customFormat="1" ht="22.5" customHeight="1">
      <c r="B115" s="44"/>
      <c r="C115" s="205" t="s">
        <v>409</v>
      </c>
      <c r="D115" s="205" t="s">
        <v>187</v>
      </c>
      <c r="E115" s="206" t="s">
        <v>2219</v>
      </c>
      <c r="F115" s="207" t="s">
        <v>2220</v>
      </c>
      <c r="G115" s="208" t="s">
        <v>302</v>
      </c>
      <c r="H115" s="209">
        <v>3</v>
      </c>
      <c r="I115" s="210"/>
      <c r="J115" s="211">
        <f t="shared" si="20"/>
        <v>0</v>
      </c>
      <c r="K115" s="207" t="s">
        <v>35</v>
      </c>
      <c r="L115" s="64"/>
      <c r="M115" s="212" t="s">
        <v>35</v>
      </c>
      <c r="N115" s="213" t="s">
        <v>50</v>
      </c>
      <c r="O115" s="45"/>
      <c r="P115" s="214">
        <f t="shared" si="21"/>
        <v>0</v>
      </c>
      <c r="Q115" s="214">
        <v>0</v>
      </c>
      <c r="R115" s="214">
        <f t="shared" si="22"/>
        <v>0</v>
      </c>
      <c r="S115" s="214">
        <v>0</v>
      </c>
      <c r="T115" s="215">
        <f t="shared" si="23"/>
        <v>0</v>
      </c>
      <c r="AR115" s="26" t="s">
        <v>307</v>
      </c>
      <c r="AT115" s="26" t="s">
        <v>187</v>
      </c>
      <c r="AU115" s="26" t="s">
        <v>24</v>
      </c>
      <c r="AY115" s="26" t="s">
        <v>185</v>
      </c>
      <c r="BE115" s="216">
        <f t="shared" si="24"/>
        <v>0</v>
      </c>
      <c r="BF115" s="216">
        <f t="shared" si="25"/>
        <v>0</v>
      </c>
      <c r="BG115" s="216">
        <f t="shared" si="26"/>
        <v>0</v>
      </c>
      <c r="BH115" s="216">
        <f t="shared" si="27"/>
        <v>0</v>
      </c>
      <c r="BI115" s="216">
        <f t="shared" si="28"/>
        <v>0</v>
      </c>
      <c r="BJ115" s="26" t="s">
        <v>24</v>
      </c>
      <c r="BK115" s="216">
        <f t="shared" si="29"/>
        <v>0</v>
      </c>
      <c r="BL115" s="26" t="s">
        <v>307</v>
      </c>
      <c r="BM115" s="26" t="s">
        <v>638</v>
      </c>
    </row>
    <row r="116" spans="2:65" s="1" customFormat="1" ht="22.5" customHeight="1">
      <c r="B116" s="44"/>
      <c r="C116" s="205" t="s">
        <v>413</v>
      </c>
      <c r="D116" s="205" t="s">
        <v>187</v>
      </c>
      <c r="E116" s="206" t="s">
        <v>2221</v>
      </c>
      <c r="F116" s="207" t="s">
        <v>2222</v>
      </c>
      <c r="G116" s="208" t="s">
        <v>302</v>
      </c>
      <c r="H116" s="209">
        <v>1</v>
      </c>
      <c r="I116" s="210"/>
      <c r="J116" s="211">
        <f t="shared" si="20"/>
        <v>0</v>
      </c>
      <c r="K116" s="207" t="s">
        <v>35</v>
      </c>
      <c r="L116" s="64"/>
      <c r="M116" s="212" t="s">
        <v>35</v>
      </c>
      <c r="N116" s="213" t="s">
        <v>50</v>
      </c>
      <c r="O116" s="45"/>
      <c r="P116" s="214">
        <f t="shared" si="21"/>
        <v>0</v>
      </c>
      <c r="Q116" s="214">
        <v>0</v>
      </c>
      <c r="R116" s="214">
        <f t="shared" si="22"/>
        <v>0</v>
      </c>
      <c r="S116" s="214">
        <v>0</v>
      </c>
      <c r="T116" s="215">
        <f t="shared" si="23"/>
        <v>0</v>
      </c>
      <c r="AR116" s="26" t="s">
        <v>307</v>
      </c>
      <c r="AT116" s="26" t="s">
        <v>187</v>
      </c>
      <c r="AU116" s="26" t="s">
        <v>24</v>
      </c>
      <c r="AY116" s="26" t="s">
        <v>185</v>
      </c>
      <c r="BE116" s="216">
        <f t="shared" si="24"/>
        <v>0</v>
      </c>
      <c r="BF116" s="216">
        <f t="shared" si="25"/>
        <v>0</v>
      </c>
      <c r="BG116" s="216">
        <f t="shared" si="26"/>
        <v>0</v>
      </c>
      <c r="BH116" s="216">
        <f t="shared" si="27"/>
        <v>0</v>
      </c>
      <c r="BI116" s="216">
        <f t="shared" si="28"/>
        <v>0</v>
      </c>
      <c r="BJ116" s="26" t="s">
        <v>24</v>
      </c>
      <c r="BK116" s="216">
        <f t="shared" si="29"/>
        <v>0</v>
      </c>
      <c r="BL116" s="26" t="s">
        <v>307</v>
      </c>
      <c r="BM116" s="26" t="s">
        <v>647</v>
      </c>
    </row>
    <row r="117" spans="2:65" s="1" customFormat="1" ht="22.5" customHeight="1">
      <c r="B117" s="44"/>
      <c r="C117" s="205" t="s">
        <v>418</v>
      </c>
      <c r="D117" s="205" t="s">
        <v>187</v>
      </c>
      <c r="E117" s="206" t="s">
        <v>2223</v>
      </c>
      <c r="F117" s="207" t="s">
        <v>2224</v>
      </c>
      <c r="G117" s="208" t="s">
        <v>302</v>
      </c>
      <c r="H117" s="209">
        <v>2</v>
      </c>
      <c r="I117" s="210"/>
      <c r="J117" s="211">
        <f t="shared" si="20"/>
        <v>0</v>
      </c>
      <c r="K117" s="207" t="s">
        <v>35</v>
      </c>
      <c r="L117" s="64"/>
      <c r="M117" s="212" t="s">
        <v>35</v>
      </c>
      <c r="N117" s="213" t="s">
        <v>50</v>
      </c>
      <c r="O117" s="45"/>
      <c r="P117" s="214">
        <f t="shared" si="21"/>
        <v>0</v>
      </c>
      <c r="Q117" s="214">
        <v>0</v>
      </c>
      <c r="R117" s="214">
        <f t="shared" si="22"/>
        <v>0</v>
      </c>
      <c r="S117" s="214">
        <v>0</v>
      </c>
      <c r="T117" s="215">
        <f t="shared" si="23"/>
        <v>0</v>
      </c>
      <c r="AR117" s="26" t="s">
        <v>307</v>
      </c>
      <c r="AT117" s="26" t="s">
        <v>187</v>
      </c>
      <c r="AU117" s="26" t="s">
        <v>24</v>
      </c>
      <c r="AY117" s="26" t="s">
        <v>185</v>
      </c>
      <c r="BE117" s="216">
        <f t="shared" si="24"/>
        <v>0</v>
      </c>
      <c r="BF117" s="216">
        <f t="shared" si="25"/>
        <v>0</v>
      </c>
      <c r="BG117" s="216">
        <f t="shared" si="26"/>
        <v>0</v>
      </c>
      <c r="BH117" s="216">
        <f t="shared" si="27"/>
        <v>0</v>
      </c>
      <c r="BI117" s="216">
        <f t="shared" si="28"/>
        <v>0</v>
      </c>
      <c r="BJ117" s="26" t="s">
        <v>24</v>
      </c>
      <c r="BK117" s="216">
        <f t="shared" si="29"/>
        <v>0</v>
      </c>
      <c r="BL117" s="26" t="s">
        <v>307</v>
      </c>
      <c r="BM117" s="26" t="s">
        <v>665</v>
      </c>
    </row>
    <row r="118" spans="2:65" s="1" customFormat="1" ht="22.5" customHeight="1">
      <c r="B118" s="44"/>
      <c r="C118" s="205" t="s">
        <v>424</v>
      </c>
      <c r="D118" s="205" t="s">
        <v>187</v>
      </c>
      <c r="E118" s="206" t="s">
        <v>2225</v>
      </c>
      <c r="F118" s="207" t="s">
        <v>2226</v>
      </c>
      <c r="G118" s="208" t="s">
        <v>302</v>
      </c>
      <c r="H118" s="209">
        <v>1</v>
      </c>
      <c r="I118" s="210"/>
      <c r="J118" s="211">
        <f t="shared" si="20"/>
        <v>0</v>
      </c>
      <c r="K118" s="207" t="s">
        <v>35</v>
      </c>
      <c r="L118" s="64"/>
      <c r="M118" s="212" t="s">
        <v>35</v>
      </c>
      <c r="N118" s="213" t="s">
        <v>50</v>
      </c>
      <c r="O118" s="45"/>
      <c r="P118" s="214">
        <f t="shared" si="21"/>
        <v>0</v>
      </c>
      <c r="Q118" s="214">
        <v>0</v>
      </c>
      <c r="R118" s="214">
        <f t="shared" si="22"/>
        <v>0</v>
      </c>
      <c r="S118" s="214">
        <v>0</v>
      </c>
      <c r="T118" s="215">
        <f t="shared" si="23"/>
        <v>0</v>
      </c>
      <c r="AR118" s="26" t="s">
        <v>307</v>
      </c>
      <c r="AT118" s="26" t="s">
        <v>187</v>
      </c>
      <c r="AU118" s="26" t="s">
        <v>24</v>
      </c>
      <c r="AY118" s="26" t="s">
        <v>185</v>
      </c>
      <c r="BE118" s="216">
        <f t="shared" si="24"/>
        <v>0</v>
      </c>
      <c r="BF118" s="216">
        <f t="shared" si="25"/>
        <v>0</v>
      </c>
      <c r="BG118" s="216">
        <f t="shared" si="26"/>
        <v>0</v>
      </c>
      <c r="BH118" s="216">
        <f t="shared" si="27"/>
        <v>0</v>
      </c>
      <c r="BI118" s="216">
        <f t="shared" si="28"/>
        <v>0</v>
      </c>
      <c r="BJ118" s="26" t="s">
        <v>24</v>
      </c>
      <c r="BK118" s="216">
        <f t="shared" si="29"/>
        <v>0</v>
      </c>
      <c r="BL118" s="26" t="s">
        <v>307</v>
      </c>
      <c r="BM118" s="26" t="s">
        <v>693</v>
      </c>
    </row>
    <row r="119" spans="2:65" s="1" customFormat="1" ht="22.5" customHeight="1">
      <c r="B119" s="44"/>
      <c r="C119" s="205" t="s">
        <v>429</v>
      </c>
      <c r="D119" s="205" t="s">
        <v>187</v>
      </c>
      <c r="E119" s="206" t="s">
        <v>2227</v>
      </c>
      <c r="F119" s="207" t="s">
        <v>2228</v>
      </c>
      <c r="G119" s="208" t="s">
        <v>302</v>
      </c>
      <c r="H119" s="209">
        <v>1</v>
      </c>
      <c r="I119" s="210"/>
      <c r="J119" s="211">
        <f t="shared" si="20"/>
        <v>0</v>
      </c>
      <c r="K119" s="207" t="s">
        <v>35</v>
      </c>
      <c r="L119" s="64"/>
      <c r="M119" s="212" t="s">
        <v>35</v>
      </c>
      <c r="N119" s="213" t="s">
        <v>50</v>
      </c>
      <c r="O119" s="45"/>
      <c r="P119" s="214">
        <f t="shared" si="21"/>
        <v>0</v>
      </c>
      <c r="Q119" s="214">
        <v>0</v>
      </c>
      <c r="R119" s="214">
        <f t="shared" si="22"/>
        <v>0</v>
      </c>
      <c r="S119" s="214">
        <v>0</v>
      </c>
      <c r="T119" s="215">
        <f t="shared" si="23"/>
        <v>0</v>
      </c>
      <c r="AR119" s="26" t="s">
        <v>307</v>
      </c>
      <c r="AT119" s="26" t="s">
        <v>187</v>
      </c>
      <c r="AU119" s="26" t="s">
        <v>24</v>
      </c>
      <c r="AY119" s="26" t="s">
        <v>185</v>
      </c>
      <c r="BE119" s="216">
        <f t="shared" si="24"/>
        <v>0</v>
      </c>
      <c r="BF119" s="216">
        <f t="shared" si="25"/>
        <v>0</v>
      </c>
      <c r="BG119" s="216">
        <f t="shared" si="26"/>
        <v>0</v>
      </c>
      <c r="BH119" s="216">
        <f t="shared" si="27"/>
        <v>0</v>
      </c>
      <c r="BI119" s="216">
        <f t="shared" si="28"/>
        <v>0</v>
      </c>
      <c r="BJ119" s="26" t="s">
        <v>24</v>
      </c>
      <c r="BK119" s="216">
        <f t="shared" si="29"/>
        <v>0</v>
      </c>
      <c r="BL119" s="26" t="s">
        <v>307</v>
      </c>
      <c r="BM119" s="26" t="s">
        <v>705</v>
      </c>
    </row>
    <row r="120" spans="2:65" s="1" customFormat="1" ht="22.5" customHeight="1">
      <c r="B120" s="44"/>
      <c r="C120" s="205" t="s">
        <v>436</v>
      </c>
      <c r="D120" s="205" t="s">
        <v>187</v>
      </c>
      <c r="E120" s="206" t="s">
        <v>2229</v>
      </c>
      <c r="F120" s="207" t="s">
        <v>2230</v>
      </c>
      <c r="G120" s="208" t="s">
        <v>302</v>
      </c>
      <c r="H120" s="209">
        <v>5</v>
      </c>
      <c r="I120" s="210"/>
      <c r="J120" s="211">
        <f t="shared" si="20"/>
        <v>0</v>
      </c>
      <c r="K120" s="207" t="s">
        <v>35</v>
      </c>
      <c r="L120" s="64"/>
      <c r="M120" s="212" t="s">
        <v>35</v>
      </c>
      <c r="N120" s="213" t="s">
        <v>50</v>
      </c>
      <c r="O120" s="45"/>
      <c r="P120" s="214">
        <f t="shared" si="21"/>
        <v>0</v>
      </c>
      <c r="Q120" s="214">
        <v>0</v>
      </c>
      <c r="R120" s="214">
        <f t="shared" si="22"/>
        <v>0</v>
      </c>
      <c r="S120" s="214">
        <v>0</v>
      </c>
      <c r="T120" s="215">
        <f t="shared" si="23"/>
        <v>0</v>
      </c>
      <c r="AR120" s="26" t="s">
        <v>307</v>
      </c>
      <c r="AT120" s="26" t="s">
        <v>187</v>
      </c>
      <c r="AU120" s="26" t="s">
        <v>24</v>
      </c>
      <c r="AY120" s="26" t="s">
        <v>185</v>
      </c>
      <c r="BE120" s="216">
        <f t="shared" si="24"/>
        <v>0</v>
      </c>
      <c r="BF120" s="216">
        <f t="shared" si="25"/>
        <v>0</v>
      </c>
      <c r="BG120" s="216">
        <f t="shared" si="26"/>
        <v>0</v>
      </c>
      <c r="BH120" s="216">
        <f t="shared" si="27"/>
        <v>0</v>
      </c>
      <c r="BI120" s="216">
        <f t="shared" si="28"/>
        <v>0</v>
      </c>
      <c r="BJ120" s="26" t="s">
        <v>24</v>
      </c>
      <c r="BK120" s="216">
        <f t="shared" si="29"/>
        <v>0</v>
      </c>
      <c r="BL120" s="26" t="s">
        <v>307</v>
      </c>
      <c r="BM120" s="26" t="s">
        <v>723</v>
      </c>
    </row>
    <row r="121" spans="2:65" s="1" customFormat="1" ht="22.5" customHeight="1">
      <c r="B121" s="44"/>
      <c r="C121" s="205" t="s">
        <v>445</v>
      </c>
      <c r="D121" s="205" t="s">
        <v>187</v>
      </c>
      <c r="E121" s="206" t="s">
        <v>2231</v>
      </c>
      <c r="F121" s="207" t="s">
        <v>2232</v>
      </c>
      <c r="G121" s="208" t="s">
        <v>302</v>
      </c>
      <c r="H121" s="209">
        <v>3</v>
      </c>
      <c r="I121" s="210"/>
      <c r="J121" s="211">
        <f t="shared" si="20"/>
        <v>0</v>
      </c>
      <c r="K121" s="207" t="s">
        <v>35</v>
      </c>
      <c r="L121" s="64"/>
      <c r="M121" s="212" t="s">
        <v>35</v>
      </c>
      <c r="N121" s="213" t="s">
        <v>50</v>
      </c>
      <c r="O121" s="45"/>
      <c r="P121" s="214">
        <f t="shared" si="21"/>
        <v>0</v>
      </c>
      <c r="Q121" s="214">
        <v>0</v>
      </c>
      <c r="R121" s="214">
        <f t="shared" si="22"/>
        <v>0</v>
      </c>
      <c r="S121" s="214">
        <v>0</v>
      </c>
      <c r="T121" s="215">
        <f t="shared" si="23"/>
        <v>0</v>
      </c>
      <c r="AR121" s="26" t="s">
        <v>307</v>
      </c>
      <c r="AT121" s="26" t="s">
        <v>187</v>
      </c>
      <c r="AU121" s="26" t="s">
        <v>24</v>
      </c>
      <c r="AY121" s="26" t="s">
        <v>185</v>
      </c>
      <c r="BE121" s="216">
        <f t="shared" si="24"/>
        <v>0</v>
      </c>
      <c r="BF121" s="216">
        <f t="shared" si="25"/>
        <v>0</v>
      </c>
      <c r="BG121" s="216">
        <f t="shared" si="26"/>
        <v>0</v>
      </c>
      <c r="BH121" s="216">
        <f t="shared" si="27"/>
        <v>0</v>
      </c>
      <c r="BI121" s="216">
        <f t="shared" si="28"/>
        <v>0</v>
      </c>
      <c r="BJ121" s="26" t="s">
        <v>24</v>
      </c>
      <c r="BK121" s="216">
        <f t="shared" si="29"/>
        <v>0</v>
      </c>
      <c r="BL121" s="26" t="s">
        <v>307</v>
      </c>
      <c r="BM121" s="26" t="s">
        <v>738</v>
      </c>
    </row>
    <row r="122" spans="2:65" s="1" customFormat="1" ht="22.5" customHeight="1">
      <c r="B122" s="44"/>
      <c r="C122" s="205" t="s">
        <v>449</v>
      </c>
      <c r="D122" s="205" t="s">
        <v>187</v>
      </c>
      <c r="E122" s="206" t="s">
        <v>2233</v>
      </c>
      <c r="F122" s="207" t="s">
        <v>2234</v>
      </c>
      <c r="G122" s="208" t="s">
        <v>302</v>
      </c>
      <c r="H122" s="209">
        <v>3</v>
      </c>
      <c r="I122" s="210"/>
      <c r="J122" s="211">
        <f t="shared" si="20"/>
        <v>0</v>
      </c>
      <c r="K122" s="207" t="s">
        <v>35</v>
      </c>
      <c r="L122" s="64"/>
      <c r="M122" s="212" t="s">
        <v>35</v>
      </c>
      <c r="N122" s="213" t="s">
        <v>50</v>
      </c>
      <c r="O122" s="45"/>
      <c r="P122" s="214">
        <f t="shared" si="21"/>
        <v>0</v>
      </c>
      <c r="Q122" s="214">
        <v>0</v>
      </c>
      <c r="R122" s="214">
        <f t="shared" si="22"/>
        <v>0</v>
      </c>
      <c r="S122" s="214">
        <v>0</v>
      </c>
      <c r="T122" s="215">
        <f t="shared" si="23"/>
        <v>0</v>
      </c>
      <c r="AR122" s="26" t="s">
        <v>307</v>
      </c>
      <c r="AT122" s="26" t="s">
        <v>187</v>
      </c>
      <c r="AU122" s="26" t="s">
        <v>24</v>
      </c>
      <c r="AY122" s="26" t="s">
        <v>185</v>
      </c>
      <c r="BE122" s="216">
        <f t="shared" si="24"/>
        <v>0</v>
      </c>
      <c r="BF122" s="216">
        <f t="shared" si="25"/>
        <v>0</v>
      </c>
      <c r="BG122" s="216">
        <f t="shared" si="26"/>
        <v>0</v>
      </c>
      <c r="BH122" s="216">
        <f t="shared" si="27"/>
        <v>0</v>
      </c>
      <c r="BI122" s="216">
        <f t="shared" si="28"/>
        <v>0</v>
      </c>
      <c r="BJ122" s="26" t="s">
        <v>24</v>
      </c>
      <c r="BK122" s="216">
        <f t="shared" si="29"/>
        <v>0</v>
      </c>
      <c r="BL122" s="26" t="s">
        <v>307</v>
      </c>
      <c r="BM122" s="26" t="s">
        <v>750</v>
      </c>
    </row>
    <row r="123" spans="2:65" s="1" customFormat="1" ht="22.5" customHeight="1">
      <c r="B123" s="44"/>
      <c r="C123" s="205" t="s">
        <v>306</v>
      </c>
      <c r="D123" s="205" t="s">
        <v>187</v>
      </c>
      <c r="E123" s="206" t="s">
        <v>2235</v>
      </c>
      <c r="F123" s="207" t="s">
        <v>2236</v>
      </c>
      <c r="G123" s="208" t="s">
        <v>302</v>
      </c>
      <c r="H123" s="209">
        <v>8</v>
      </c>
      <c r="I123" s="210"/>
      <c r="J123" s="211">
        <f t="shared" si="20"/>
        <v>0</v>
      </c>
      <c r="K123" s="207" t="s">
        <v>35</v>
      </c>
      <c r="L123" s="64"/>
      <c r="M123" s="212" t="s">
        <v>35</v>
      </c>
      <c r="N123" s="289" t="s">
        <v>50</v>
      </c>
      <c r="O123" s="283"/>
      <c r="P123" s="290">
        <f t="shared" si="21"/>
        <v>0</v>
      </c>
      <c r="Q123" s="290">
        <v>0</v>
      </c>
      <c r="R123" s="290">
        <f t="shared" si="22"/>
        <v>0</v>
      </c>
      <c r="S123" s="290">
        <v>0</v>
      </c>
      <c r="T123" s="291">
        <f t="shared" si="23"/>
        <v>0</v>
      </c>
      <c r="AR123" s="26" t="s">
        <v>307</v>
      </c>
      <c r="AT123" s="26" t="s">
        <v>187</v>
      </c>
      <c r="AU123" s="26" t="s">
        <v>24</v>
      </c>
      <c r="AY123" s="26" t="s">
        <v>185</v>
      </c>
      <c r="BE123" s="216">
        <f t="shared" si="24"/>
        <v>0</v>
      </c>
      <c r="BF123" s="216">
        <f t="shared" si="25"/>
        <v>0</v>
      </c>
      <c r="BG123" s="216">
        <f t="shared" si="26"/>
        <v>0</v>
      </c>
      <c r="BH123" s="216">
        <f t="shared" si="27"/>
        <v>0</v>
      </c>
      <c r="BI123" s="216">
        <f t="shared" si="28"/>
        <v>0</v>
      </c>
      <c r="BJ123" s="26" t="s">
        <v>24</v>
      </c>
      <c r="BK123" s="216">
        <f t="shared" si="29"/>
        <v>0</v>
      </c>
      <c r="BL123" s="26" t="s">
        <v>307</v>
      </c>
      <c r="BM123" s="26" t="s">
        <v>761</v>
      </c>
    </row>
    <row r="124" spans="2:65" s="1" customFormat="1" ht="6.95" customHeight="1">
      <c r="B124" s="59"/>
      <c r="C124" s="60"/>
      <c r="D124" s="60"/>
      <c r="E124" s="60"/>
      <c r="F124" s="60"/>
      <c r="G124" s="60"/>
      <c r="H124" s="60"/>
      <c r="I124" s="151"/>
      <c r="J124" s="60"/>
      <c r="K124" s="60"/>
      <c r="L124" s="64"/>
    </row>
  </sheetData>
  <sheetProtection password="CC35" sheet="1" objects="1" scenarios="1" formatCells="0" formatColumns="0" formatRows="0" sort="0" autoFilter="0"/>
  <autoFilter ref="C85:K123"/>
  <mergeCells count="12">
    <mergeCell ref="G1:H1"/>
    <mergeCell ref="L2:V2"/>
    <mergeCell ref="E49:H49"/>
    <mergeCell ref="E51:H51"/>
    <mergeCell ref="E74:H74"/>
    <mergeCell ref="E76:H76"/>
    <mergeCell ref="E78:H78"/>
    <mergeCell ref="E7:H7"/>
    <mergeCell ref="E9:H9"/>
    <mergeCell ref="E11:H11"/>
    <mergeCell ref="E26:H26"/>
    <mergeCell ref="E47:H47"/>
  </mergeCells>
  <hyperlinks>
    <hyperlink ref="F1:G1" location="C2" display="1) Krycí list soupisu"/>
    <hyperlink ref="G1:H1" location="C58" display="2) Rekapitulace"/>
    <hyperlink ref="J1" location="C85"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BR25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106</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ht="22.5" customHeight="1">
      <c r="B9" s="30"/>
      <c r="C9" s="31"/>
      <c r="D9" s="31"/>
      <c r="E9" s="433" t="s">
        <v>135</v>
      </c>
      <c r="F9" s="393"/>
      <c r="G9" s="393"/>
      <c r="H9" s="393"/>
      <c r="I9" s="129"/>
      <c r="J9" s="31"/>
      <c r="K9" s="33"/>
    </row>
    <row r="10" spans="1:70">
      <c r="B10" s="30"/>
      <c r="C10" s="31"/>
      <c r="D10" s="39" t="s">
        <v>2002</v>
      </c>
      <c r="E10" s="31"/>
      <c r="F10" s="31"/>
      <c r="G10" s="31"/>
      <c r="H10" s="31"/>
      <c r="I10" s="129"/>
      <c r="J10" s="31"/>
      <c r="K10" s="33"/>
    </row>
    <row r="11" spans="1:70" s="1" customFormat="1" ht="22.5" customHeight="1">
      <c r="B11" s="44"/>
      <c r="C11" s="45"/>
      <c r="D11" s="45"/>
      <c r="E11" s="417" t="s">
        <v>2237</v>
      </c>
      <c r="F11" s="436"/>
      <c r="G11" s="436"/>
      <c r="H11" s="436"/>
      <c r="I11" s="130"/>
      <c r="J11" s="45"/>
      <c r="K11" s="48"/>
    </row>
    <row r="12" spans="1:70" s="1" customFormat="1">
      <c r="B12" s="44"/>
      <c r="C12" s="45"/>
      <c r="D12" s="39" t="s">
        <v>2238</v>
      </c>
      <c r="E12" s="45"/>
      <c r="F12" s="45"/>
      <c r="G12" s="45"/>
      <c r="H12" s="45"/>
      <c r="I12" s="130"/>
      <c r="J12" s="45"/>
      <c r="K12" s="48"/>
    </row>
    <row r="13" spans="1:70" s="1" customFormat="1" ht="36.950000000000003" customHeight="1">
      <c r="B13" s="44"/>
      <c r="C13" s="45"/>
      <c r="D13" s="45"/>
      <c r="E13" s="435" t="s">
        <v>2239</v>
      </c>
      <c r="F13" s="436"/>
      <c r="G13" s="436"/>
      <c r="H13" s="436"/>
      <c r="I13" s="130"/>
      <c r="J13" s="45"/>
      <c r="K13" s="48"/>
    </row>
    <row r="14" spans="1:70" s="1" customFormat="1" ht="13.5">
      <c r="B14" s="44"/>
      <c r="C14" s="45"/>
      <c r="D14" s="45"/>
      <c r="E14" s="45"/>
      <c r="F14" s="45"/>
      <c r="G14" s="45"/>
      <c r="H14" s="45"/>
      <c r="I14" s="130"/>
      <c r="J14" s="45"/>
      <c r="K14" s="48"/>
    </row>
    <row r="15" spans="1:70" s="1" customFormat="1" ht="14.45" customHeight="1">
      <c r="B15" s="44"/>
      <c r="C15" s="45"/>
      <c r="D15" s="39" t="s">
        <v>21</v>
      </c>
      <c r="E15" s="45"/>
      <c r="F15" s="37" t="s">
        <v>35</v>
      </c>
      <c r="G15" s="45"/>
      <c r="H15" s="45"/>
      <c r="I15" s="131" t="s">
        <v>23</v>
      </c>
      <c r="J15" s="37" t="s">
        <v>35</v>
      </c>
      <c r="K15" s="48"/>
    </row>
    <row r="16" spans="1:70" s="1" customFormat="1" ht="14.45" customHeight="1">
      <c r="B16" s="44"/>
      <c r="C16" s="45"/>
      <c r="D16" s="39" t="s">
        <v>25</v>
      </c>
      <c r="E16" s="45"/>
      <c r="F16" s="37" t="s">
        <v>136</v>
      </c>
      <c r="G16" s="45"/>
      <c r="H16" s="45"/>
      <c r="I16" s="131" t="s">
        <v>27</v>
      </c>
      <c r="J16" s="132" t="str">
        <f>'Rekapitulace stavby'!AN8</f>
        <v>10.5.2017</v>
      </c>
      <c r="K16" s="48"/>
    </row>
    <row r="17" spans="2:11" s="1" customFormat="1" ht="10.9" customHeight="1">
      <c r="B17" s="44"/>
      <c r="C17" s="45"/>
      <c r="D17" s="45"/>
      <c r="E17" s="45"/>
      <c r="F17" s="45"/>
      <c r="G17" s="45"/>
      <c r="H17" s="45"/>
      <c r="I17" s="130"/>
      <c r="J17" s="45"/>
      <c r="K17" s="48"/>
    </row>
    <row r="18" spans="2:11" s="1" customFormat="1" ht="14.45" customHeight="1">
      <c r="B18" s="44"/>
      <c r="C18" s="45"/>
      <c r="D18" s="39" t="s">
        <v>33</v>
      </c>
      <c r="E18" s="45"/>
      <c r="F18" s="45"/>
      <c r="G18" s="45"/>
      <c r="H18" s="45"/>
      <c r="I18" s="131" t="s">
        <v>34</v>
      </c>
      <c r="J18" s="37" t="str">
        <f>IF('Rekapitulace stavby'!AN10="","",'Rekapitulace stavby'!AN10)</f>
        <v/>
      </c>
      <c r="K18" s="48"/>
    </row>
    <row r="19" spans="2:11" s="1" customFormat="1" ht="18" customHeight="1">
      <c r="B19" s="44"/>
      <c r="C19" s="45"/>
      <c r="D19" s="45"/>
      <c r="E19" s="37" t="str">
        <f>IF('Rekapitulace stavby'!E11="","",'Rekapitulace stavby'!E11)</f>
        <v xml:space="preserve"> </v>
      </c>
      <c r="F19" s="45"/>
      <c r="G19" s="45"/>
      <c r="H19" s="45"/>
      <c r="I19" s="131" t="s">
        <v>37</v>
      </c>
      <c r="J19" s="37" t="str">
        <f>IF('Rekapitulace stavby'!AN11="","",'Rekapitulace stavby'!AN11)</f>
        <v/>
      </c>
      <c r="K19" s="48"/>
    </row>
    <row r="20" spans="2:11" s="1" customFormat="1" ht="6.95" customHeight="1">
      <c r="B20" s="44"/>
      <c r="C20" s="45"/>
      <c r="D20" s="45"/>
      <c r="E20" s="45"/>
      <c r="F20" s="45"/>
      <c r="G20" s="45"/>
      <c r="H20" s="45"/>
      <c r="I20" s="130"/>
      <c r="J20" s="45"/>
      <c r="K20" s="48"/>
    </row>
    <row r="21" spans="2:11" s="1" customFormat="1" ht="14.45" customHeight="1">
      <c r="B21" s="44"/>
      <c r="C21" s="45"/>
      <c r="D21" s="39" t="s">
        <v>38</v>
      </c>
      <c r="E21" s="45"/>
      <c r="F21" s="45"/>
      <c r="G21" s="45"/>
      <c r="H21" s="45"/>
      <c r="I21" s="131" t="s">
        <v>34</v>
      </c>
      <c r="J21" s="37" t="str">
        <f>IF('Rekapitulace stavby'!AN13="Vyplň údaj","",IF('Rekapitulace stavby'!AN13="","",'Rekapitulace stavby'!AN13))</f>
        <v/>
      </c>
      <c r="K21" s="48"/>
    </row>
    <row r="22" spans="2:11" s="1" customFormat="1" ht="18" customHeight="1">
      <c r="B22" s="44"/>
      <c r="C22" s="45"/>
      <c r="D22" s="45"/>
      <c r="E22" s="37" t="str">
        <f>IF('Rekapitulace stavby'!E14="Vyplň údaj","",IF('Rekapitulace stavby'!E14="","",'Rekapitulace stavby'!E14))</f>
        <v/>
      </c>
      <c r="F22" s="45"/>
      <c r="G22" s="45"/>
      <c r="H22" s="45"/>
      <c r="I22" s="131" t="s">
        <v>37</v>
      </c>
      <c r="J22" s="37" t="str">
        <f>IF('Rekapitulace stavby'!AN14="Vyplň údaj","",IF('Rekapitulace stavby'!AN14="","",'Rekapitulace stavby'!AN14))</f>
        <v/>
      </c>
      <c r="K22" s="48"/>
    </row>
    <row r="23" spans="2:11" s="1" customFormat="1" ht="6.95" customHeight="1">
      <c r="B23" s="44"/>
      <c r="C23" s="45"/>
      <c r="D23" s="45"/>
      <c r="E23" s="45"/>
      <c r="F23" s="45"/>
      <c r="G23" s="45"/>
      <c r="H23" s="45"/>
      <c r="I23" s="130"/>
      <c r="J23" s="45"/>
      <c r="K23" s="48"/>
    </row>
    <row r="24" spans="2:11" s="1" customFormat="1" ht="14.45" customHeight="1">
      <c r="B24" s="44"/>
      <c r="C24" s="45"/>
      <c r="D24" s="39" t="s">
        <v>40</v>
      </c>
      <c r="E24" s="45"/>
      <c r="F24" s="45"/>
      <c r="G24" s="45"/>
      <c r="H24" s="45"/>
      <c r="I24" s="131" t="s">
        <v>34</v>
      </c>
      <c r="J24" s="37" t="str">
        <f>IF('Rekapitulace stavby'!AN16="","",'Rekapitulace stavby'!AN16)</f>
        <v/>
      </c>
      <c r="K24" s="48"/>
    </row>
    <row r="25" spans="2:11" s="1" customFormat="1" ht="18" customHeight="1">
      <c r="B25" s="44"/>
      <c r="C25" s="45"/>
      <c r="D25" s="45"/>
      <c r="E25" s="37" t="str">
        <f>IF('Rekapitulace stavby'!E17="","",'Rekapitulace stavby'!E17)</f>
        <v>Miloš Dolník</v>
      </c>
      <c r="F25" s="45"/>
      <c r="G25" s="45"/>
      <c r="H25" s="45"/>
      <c r="I25" s="131" t="s">
        <v>37</v>
      </c>
      <c r="J25" s="37" t="str">
        <f>IF('Rekapitulace stavby'!AN17="","",'Rekapitulace stavby'!AN17)</f>
        <v/>
      </c>
      <c r="K25" s="48"/>
    </row>
    <row r="26" spans="2:11" s="1" customFormat="1" ht="6.95" customHeight="1">
      <c r="B26" s="44"/>
      <c r="C26" s="45"/>
      <c r="D26" s="45"/>
      <c r="E26" s="45"/>
      <c r="F26" s="45"/>
      <c r="G26" s="45"/>
      <c r="H26" s="45"/>
      <c r="I26" s="130"/>
      <c r="J26" s="45"/>
      <c r="K26" s="48"/>
    </row>
    <row r="27" spans="2:11" s="1" customFormat="1" ht="14.45" customHeight="1">
      <c r="B27" s="44"/>
      <c r="C27" s="45"/>
      <c r="D27" s="39" t="s">
        <v>43</v>
      </c>
      <c r="E27" s="45"/>
      <c r="F27" s="45"/>
      <c r="G27" s="45"/>
      <c r="H27" s="45"/>
      <c r="I27" s="130"/>
      <c r="J27" s="45"/>
      <c r="K27" s="48"/>
    </row>
    <row r="28" spans="2:11" s="7" customFormat="1" ht="22.5" customHeight="1">
      <c r="B28" s="133"/>
      <c r="C28" s="134"/>
      <c r="D28" s="134"/>
      <c r="E28" s="397" t="s">
        <v>35</v>
      </c>
      <c r="F28" s="397"/>
      <c r="G28" s="397"/>
      <c r="H28" s="397"/>
      <c r="I28" s="135"/>
      <c r="J28" s="134"/>
      <c r="K28" s="136"/>
    </row>
    <row r="29" spans="2:11" s="1" customFormat="1" ht="6.95" customHeight="1">
      <c r="B29" s="44"/>
      <c r="C29" s="45"/>
      <c r="D29" s="45"/>
      <c r="E29" s="45"/>
      <c r="F29" s="45"/>
      <c r="G29" s="45"/>
      <c r="H29" s="45"/>
      <c r="I29" s="130"/>
      <c r="J29" s="45"/>
      <c r="K29" s="48"/>
    </row>
    <row r="30" spans="2:11" s="1" customFormat="1" ht="6.95" customHeight="1">
      <c r="B30" s="44"/>
      <c r="C30" s="45"/>
      <c r="D30" s="88"/>
      <c r="E30" s="88"/>
      <c r="F30" s="88"/>
      <c r="G30" s="88"/>
      <c r="H30" s="88"/>
      <c r="I30" s="137"/>
      <c r="J30" s="88"/>
      <c r="K30" s="138"/>
    </row>
    <row r="31" spans="2:11" s="1" customFormat="1" ht="25.35" customHeight="1">
      <c r="B31" s="44"/>
      <c r="C31" s="45"/>
      <c r="D31" s="139" t="s">
        <v>45</v>
      </c>
      <c r="E31" s="45"/>
      <c r="F31" s="45"/>
      <c r="G31" s="45"/>
      <c r="H31" s="45"/>
      <c r="I31" s="130"/>
      <c r="J31" s="140">
        <f>ROUND(J98,2)</f>
        <v>0</v>
      </c>
      <c r="K31" s="48"/>
    </row>
    <row r="32" spans="2:11" s="1" customFormat="1" ht="6.95" customHeight="1">
      <c r="B32" s="44"/>
      <c r="C32" s="45"/>
      <c r="D32" s="88"/>
      <c r="E32" s="88"/>
      <c r="F32" s="88"/>
      <c r="G32" s="88"/>
      <c r="H32" s="88"/>
      <c r="I32" s="137"/>
      <c r="J32" s="88"/>
      <c r="K32" s="138"/>
    </row>
    <row r="33" spans="2:11" s="1" customFormat="1" ht="14.45" customHeight="1">
      <c r="B33" s="44"/>
      <c r="C33" s="45"/>
      <c r="D33" s="45"/>
      <c r="E33" s="45"/>
      <c r="F33" s="49" t="s">
        <v>47</v>
      </c>
      <c r="G33" s="45"/>
      <c r="H33" s="45"/>
      <c r="I33" s="141" t="s">
        <v>46</v>
      </c>
      <c r="J33" s="49" t="s">
        <v>48</v>
      </c>
      <c r="K33" s="48"/>
    </row>
    <row r="34" spans="2:11" s="1" customFormat="1" ht="14.45" customHeight="1">
      <c r="B34" s="44"/>
      <c r="C34" s="45"/>
      <c r="D34" s="52" t="s">
        <v>49</v>
      </c>
      <c r="E34" s="52" t="s">
        <v>50</v>
      </c>
      <c r="F34" s="142">
        <f>ROUND(SUM(BE98:BE257), 2)</f>
        <v>0</v>
      </c>
      <c r="G34" s="45"/>
      <c r="H34" s="45"/>
      <c r="I34" s="143">
        <v>0.21</v>
      </c>
      <c r="J34" s="142">
        <f>ROUND(ROUND((SUM(BE98:BE257)), 2)*I34, 2)</f>
        <v>0</v>
      </c>
      <c r="K34" s="48"/>
    </row>
    <row r="35" spans="2:11" s="1" customFormat="1" ht="14.45" customHeight="1">
      <c r="B35" s="44"/>
      <c r="C35" s="45"/>
      <c r="D35" s="45"/>
      <c r="E35" s="52" t="s">
        <v>51</v>
      </c>
      <c r="F35" s="142">
        <f>ROUND(SUM(BF98:BF257), 2)</f>
        <v>0</v>
      </c>
      <c r="G35" s="45"/>
      <c r="H35" s="45"/>
      <c r="I35" s="143">
        <v>0.15</v>
      </c>
      <c r="J35" s="142">
        <f>ROUND(ROUND((SUM(BF98:BF257)), 2)*I35, 2)</f>
        <v>0</v>
      </c>
      <c r="K35" s="48"/>
    </row>
    <row r="36" spans="2:11" s="1" customFormat="1" ht="14.45" hidden="1" customHeight="1">
      <c r="B36" s="44"/>
      <c r="C36" s="45"/>
      <c r="D36" s="45"/>
      <c r="E36" s="52" t="s">
        <v>52</v>
      </c>
      <c r="F36" s="142">
        <f>ROUND(SUM(BG98:BG257), 2)</f>
        <v>0</v>
      </c>
      <c r="G36" s="45"/>
      <c r="H36" s="45"/>
      <c r="I36" s="143">
        <v>0.21</v>
      </c>
      <c r="J36" s="142">
        <v>0</v>
      </c>
      <c r="K36" s="48"/>
    </row>
    <row r="37" spans="2:11" s="1" customFormat="1" ht="14.45" hidden="1" customHeight="1">
      <c r="B37" s="44"/>
      <c r="C37" s="45"/>
      <c r="D37" s="45"/>
      <c r="E37" s="52" t="s">
        <v>53</v>
      </c>
      <c r="F37" s="142">
        <f>ROUND(SUM(BH98:BH257), 2)</f>
        <v>0</v>
      </c>
      <c r="G37" s="45"/>
      <c r="H37" s="45"/>
      <c r="I37" s="143">
        <v>0.15</v>
      </c>
      <c r="J37" s="142">
        <v>0</v>
      </c>
      <c r="K37" s="48"/>
    </row>
    <row r="38" spans="2:11" s="1" customFormat="1" ht="14.45" hidden="1" customHeight="1">
      <c r="B38" s="44"/>
      <c r="C38" s="45"/>
      <c r="D38" s="45"/>
      <c r="E38" s="52" t="s">
        <v>54</v>
      </c>
      <c r="F38" s="142">
        <f>ROUND(SUM(BI98:BI257), 2)</f>
        <v>0</v>
      </c>
      <c r="G38" s="45"/>
      <c r="H38" s="45"/>
      <c r="I38" s="143">
        <v>0</v>
      </c>
      <c r="J38" s="142">
        <v>0</v>
      </c>
      <c r="K38" s="48"/>
    </row>
    <row r="39" spans="2:11" s="1" customFormat="1" ht="6.95" customHeight="1">
      <c r="B39" s="44"/>
      <c r="C39" s="45"/>
      <c r="D39" s="45"/>
      <c r="E39" s="45"/>
      <c r="F39" s="45"/>
      <c r="G39" s="45"/>
      <c r="H39" s="45"/>
      <c r="I39" s="130"/>
      <c r="J39" s="45"/>
      <c r="K39" s="48"/>
    </row>
    <row r="40" spans="2:11" s="1" customFormat="1" ht="25.35" customHeight="1">
      <c r="B40" s="44"/>
      <c r="C40" s="144"/>
      <c r="D40" s="145" t="s">
        <v>55</v>
      </c>
      <c r="E40" s="82"/>
      <c r="F40" s="82"/>
      <c r="G40" s="146" t="s">
        <v>56</v>
      </c>
      <c r="H40" s="147" t="s">
        <v>57</v>
      </c>
      <c r="I40" s="148"/>
      <c r="J40" s="149">
        <f>SUM(J31:J38)</f>
        <v>0</v>
      </c>
      <c r="K40" s="150"/>
    </row>
    <row r="41" spans="2:11" s="1" customFormat="1" ht="14.45" customHeight="1">
      <c r="B41" s="59"/>
      <c r="C41" s="60"/>
      <c r="D41" s="60"/>
      <c r="E41" s="60"/>
      <c r="F41" s="60"/>
      <c r="G41" s="60"/>
      <c r="H41" s="60"/>
      <c r="I41" s="151"/>
      <c r="J41" s="60"/>
      <c r="K41" s="61"/>
    </row>
    <row r="45" spans="2:11" s="1" customFormat="1" ht="6.95" customHeight="1">
      <c r="B45" s="152"/>
      <c r="C45" s="153"/>
      <c r="D45" s="153"/>
      <c r="E45" s="153"/>
      <c r="F45" s="153"/>
      <c r="G45" s="153"/>
      <c r="H45" s="153"/>
      <c r="I45" s="154"/>
      <c r="J45" s="153"/>
      <c r="K45" s="155"/>
    </row>
    <row r="46" spans="2:11" s="1" customFormat="1" ht="36.950000000000003" customHeight="1">
      <c r="B46" s="44"/>
      <c r="C46" s="32" t="s">
        <v>138</v>
      </c>
      <c r="D46" s="45"/>
      <c r="E46" s="45"/>
      <c r="F46" s="45"/>
      <c r="G46" s="45"/>
      <c r="H46" s="45"/>
      <c r="I46" s="130"/>
      <c r="J46" s="45"/>
      <c r="K46" s="48"/>
    </row>
    <row r="47" spans="2:11" s="1" customFormat="1" ht="6.95" customHeight="1">
      <c r="B47" s="44"/>
      <c r="C47" s="45"/>
      <c r="D47" s="45"/>
      <c r="E47" s="45"/>
      <c r="F47" s="45"/>
      <c r="G47" s="45"/>
      <c r="H47" s="45"/>
      <c r="I47" s="130"/>
      <c r="J47" s="45"/>
      <c r="K47" s="48"/>
    </row>
    <row r="48" spans="2:11" s="1" customFormat="1" ht="14.45" customHeight="1">
      <c r="B48" s="44"/>
      <c r="C48" s="39" t="s">
        <v>18</v>
      </c>
      <c r="D48" s="45"/>
      <c r="E48" s="45"/>
      <c r="F48" s="45"/>
      <c r="G48" s="45"/>
      <c r="H48" s="45"/>
      <c r="I48" s="130"/>
      <c r="J48" s="45"/>
      <c r="K48" s="48"/>
    </row>
    <row r="49" spans="2:47" s="1" customFormat="1" ht="22.5" customHeight="1">
      <c r="B49" s="44"/>
      <c r="C49" s="45"/>
      <c r="D49" s="45"/>
      <c r="E49" s="433" t="str">
        <f>E7</f>
        <v>Stavební úpravy spojené se změnou užívání zadní přistavěné části objektu - Chabařovice- DVZ</v>
      </c>
      <c r="F49" s="434"/>
      <c r="G49" s="434"/>
      <c r="H49" s="434"/>
      <c r="I49" s="130"/>
      <c r="J49" s="45"/>
      <c r="K49" s="48"/>
    </row>
    <row r="50" spans="2:47">
      <c r="B50" s="30"/>
      <c r="C50" s="39" t="s">
        <v>134</v>
      </c>
      <c r="D50" s="31"/>
      <c r="E50" s="31"/>
      <c r="F50" s="31"/>
      <c r="G50" s="31"/>
      <c r="H50" s="31"/>
      <c r="I50" s="129"/>
      <c r="J50" s="31"/>
      <c r="K50" s="33"/>
    </row>
    <row r="51" spans="2:47" ht="22.5" customHeight="1">
      <c r="B51" s="30"/>
      <c r="C51" s="31"/>
      <c r="D51" s="31"/>
      <c r="E51" s="433" t="s">
        <v>135</v>
      </c>
      <c r="F51" s="393"/>
      <c r="G51" s="393"/>
      <c r="H51" s="393"/>
      <c r="I51" s="129"/>
      <c r="J51" s="31"/>
      <c r="K51" s="33"/>
    </row>
    <row r="52" spans="2:47">
      <c r="B52" s="30"/>
      <c r="C52" s="39" t="s">
        <v>2002</v>
      </c>
      <c r="D52" s="31"/>
      <c r="E52" s="31"/>
      <c r="F52" s="31"/>
      <c r="G52" s="31"/>
      <c r="H52" s="31"/>
      <c r="I52" s="129"/>
      <c r="J52" s="31"/>
      <c r="K52" s="33"/>
    </row>
    <row r="53" spans="2:47" s="1" customFormat="1" ht="22.5" customHeight="1">
      <c r="B53" s="44"/>
      <c r="C53" s="45"/>
      <c r="D53" s="45"/>
      <c r="E53" s="417" t="s">
        <v>2237</v>
      </c>
      <c r="F53" s="436"/>
      <c r="G53" s="436"/>
      <c r="H53" s="436"/>
      <c r="I53" s="130"/>
      <c r="J53" s="45"/>
      <c r="K53" s="48"/>
    </row>
    <row r="54" spans="2:47" s="1" customFormat="1" ht="14.45" customHeight="1">
      <c r="B54" s="44"/>
      <c r="C54" s="39" t="s">
        <v>2238</v>
      </c>
      <c r="D54" s="45"/>
      <c r="E54" s="45"/>
      <c r="F54" s="45"/>
      <c r="G54" s="45"/>
      <c r="H54" s="45"/>
      <c r="I54" s="130"/>
      <c r="J54" s="45"/>
      <c r="K54" s="48"/>
    </row>
    <row r="55" spans="2:47" s="1" customFormat="1" ht="23.25" customHeight="1">
      <c r="B55" s="44"/>
      <c r="C55" s="45"/>
      <c r="D55" s="45"/>
      <c r="E55" s="435" t="str">
        <f>E13</f>
        <v>1.5a - Elektroinstalace - Rozvaděče</v>
      </c>
      <c r="F55" s="436"/>
      <c r="G55" s="436"/>
      <c r="H55" s="436"/>
      <c r="I55" s="130"/>
      <c r="J55" s="45"/>
      <c r="K55" s="48"/>
    </row>
    <row r="56" spans="2:47" s="1" customFormat="1" ht="6.95" customHeight="1">
      <c r="B56" s="44"/>
      <c r="C56" s="45"/>
      <c r="D56" s="45"/>
      <c r="E56" s="45"/>
      <c r="F56" s="45"/>
      <c r="G56" s="45"/>
      <c r="H56" s="45"/>
      <c r="I56" s="130"/>
      <c r="J56" s="45"/>
      <c r="K56" s="48"/>
    </row>
    <row r="57" spans="2:47" s="1" customFormat="1" ht="18" customHeight="1">
      <c r="B57" s="44"/>
      <c r="C57" s="39" t="s">
        <v>25</v>
      </c>
      <c r="D57" s="45"/>
      <c r="E57" s="45"/>
      <c r="F57" s="37" t="str">
        <f>F16</f>
        <v>Chabařovice,Husovo náměstí</v>
      </c>
      <c r="G57" s="45"/>
      <c r="H57" s="45"/>
      <c r="I57" s="131" t="s">
        <v>27</v>
      </c>
      <c r="J57" s="132" t="str">
        <f>IF(J16="","",J16)</f>
        <v>10.5.2017</v>
      </c>
      <c r="K57" s="48"/>
    </row>
    <row r="58" spans="2:47" s="1" customFormat="1" ht="6.95" customHeight="1">
      <c r="B58" s="44"/>
      <c r="C58" s="45"/>
      <c r="D58" s="45"/>
      <c r="E58" s="45"/>
      <c r="F58" s="45"/>
      <c r="G58" s="45"/>
      <c r="H58" s="45"/>
      <c r="I58" s="130"/>
      <c r="J58" s="45"/>
      <c r="K58" s="48"/>
    </row>
    <row r="59" spans="2:47" s="1" customFormat="1">
      <c r="B59" s="44"/>
      <c r="C59" s="39" t="s">
        <v>33</v>
      </c>
      <c r="D59" s="45"/>
      <c r="E59" s="45"/>
      <c r="F59" s="37" t="str">
        <f>E19</f>
        <v xml:space="preserve"> </v>
      </c>
      <c r="G59" s="45"/>
      <c r="H59" s="45"/>
      <c r="I59" s="131" t="s">
        <v>40</v>
      </c>
      <c r="J59" s="37" t="str">
        <f>E25</f>
        <v>Miloš Dolník</v>
      </c>
      <c r="K59" s="48"/>
    </row>
    <row r="60" spans="2:47" s="1" customFormat="1" ht="14.45" customHeight="1">
      <c r="B60" s="44"/>
      <c r="C60" s="39" t="s">
        <v>38</v>
      </c>
      <c r="D60" s="45"/>
      <c r="E60" s="45"/>
      <c r="F60" s="37" t="str">
        <f>IF(E22="","",E22)</f>
        <v/>
      </c>
      <c r="G60" s="45"/>
      <c r="H60" s="45"/>
      <c r="I60" s="130"/>
      <c r="J60" s="45"/>
      <c r="K60" s="48"/>
    </row>
    <row r="61" spans="2:47" s="1" customFormat="1" ht="10.35" customHeight="1">
      <c r="B61" s="44"/>
      <c r="C61" s="45"/>
      <c r="D61" s="45"/>
      <c r="E61" s="45"/>
      <c r="F61" s="45"/>
      <c r="G61" s="45"/>
      <c r="H61" s="45"/>
      <c r="I61" s="130"/>
      <c r="J61" s="45"/>
      <c r="K61" s="48"/>
    </row>
    <row r="62" spans="2:47" s="1" customFormat="1" ht="29.25" customHeight="1">
      <c r="B62" s="44"/>
      <c r="C62" s="156" t="s">
        <v>139</v>
      </c>
      <c r="D62" s="144"/>
      <c r="E62" s="144"/>
      <c r="F62" s="144"/>
      <c r="G62" s="144"/>
      <c r="H62" s="144"/>
      <c r="I62" s="157"/>
      <c r="J62" s="158" t="s">
        <v>140</v>
      </c>
      <c r="K62" s="159"/>
    </row>
    <row r="63" spans="2:47" s="1" customFormat="1" ht="10.35" customHeight="1">
      <c r="B63" s="44"/>
      <c r="C63" s="45"/>
      <c r="D63" s="45"/>
      <c r="E63" s="45"/>
      <c r="F63" s="45"/>
      <c r="G63" s="45"/>
      <c r="H63" s="45"/>
      <c r="I63" s="130"/>
      <c r="J63" s="45"/>
      <c r="K63" s="48"/>
    </row>
    <row r="64" spans="2:47" s="1" customFormat="1" ht="29.25" customHeight="1">
      <c r="B64" s="44"/>
      <c r="C64" s="160" t="s">
        <v>141</v>
      </c>
      <c r="D64" s="45"/>
      <c r="E64" s="45"/>
      <c r="F64" s="45"/>
      <c r="G64" s="45"/>
      <c r="H64" s="45"/>
      <c r="I64" s="130"/>
      <c r="J64" s="140">
        <f>J98</f>
        <v>0</v>
      </c>
      <c r="K64" s="48"/>
      <c r="AU64" s="26" t="s">
        <v>142</v>
      </c>
    </row>
    <row r="65" spans="2:12" s="8" customFormat="1" ht="24.95" customHeight="1">
      <c r="B65" s="161"/>
      <c r="C65" s="162"/>
      <c r="D65" s="163" t="s">
        <v>2240</v>
      </c>
      <c r="E65" s="164"/>
      <c r="F65" s="164"/>
      <c r="G65" s="164"/>
      <c r="H65" s="164"/>
      <c r="I65" s="165"/>
      <c r="J65" s="166">
        <f>J99</f>
        <v>0</v>
      </c>
      <c r="K65" s="167"/>
    </row>
    <row r="66" spans="2:12" s="8" customFormat="1" ht="24.95" customHeight="1">
      <c r="B66" s="161"/>
      <c r="C66" s="162"/>
      <c r="D66" s="163" t="s">
        <v>2241</v>
      </c>
      <c r="E66" s="164"/>
      <c r="F66" s="164"/>
      <c r="G66" s="164"/>
      <c r="H66" s="164"/>
      <c r="I66" s="165"/>
      <c r="J66" s="166">
        <f>J116</f>
        <v>0</v>
      </c>
      <c r="K66" s="167"/>
    </row>
    <row r="67" spans="2:12" s="8" customFormat="1" ht="24.95" customHeight="1">
      <c r="B67" s="161"/>
      <c r="C67" s="162"/>
      <c r="D67" s="163" t="s">
        <v>2242</v>
      </c>
      <c r="E67" s="164"/>
      <c r="F67" s="164"/>
      <c r="G67" s="164"/>
      <c r="H67" s="164"/>
      <c r="I67" s="165"/>
      <c r="J67" s="166">
        <f>J135</f>
        <v>0</v>
      </c>
      <c r="K67" s="167"/>
    </row>
    <row r="68" spans="2:12" s="8" customFormat="1" ht="24.95" customHeight="1">
      <c r="B68" s="161"/>
      <c r="C68" s="162"/>
      <c r="D68" s="163" t="s">
        <v>2243</v>
      </c>
      <c r="E68" s="164"/>
      <c r="F68" s="164"/>
      <c r="G68" s="164"/>
      <c r="H68" s="164"/>
      <c r="I68" s="165"/>
      <c r="J68" s="166">
        <f>J162</f>
        <v>0</v>
      </c>
      <c r="K68" s="167"/>
    </row>
    <row r="69" spans="2:12" s="8" customFormat="1" ht="24.95" customHeight="1">
      <c r="B69" s="161"/>
      <c r="C69" s="162"/>
      <c r="D69" s="163" t="s">
        <v>2244</v>
      </c>
      <c r="E69" s="164"/>
      <c r="F69" s="164"/>
      <c r="G69" s="164"/>
      <c r="H69" s="164"/>
      <c r="I69" s="165"/>
      <c r="J69" s="166">
        <f>J186</f>
        <v>0</v>
      </c>
      <c r="K69" s="167"/>
    </row>
    <row r="70" spans="2:12" s="8" customFormat="1" ht="24.95" customHeight="1">
      <c r="B70" s="161"/>
      <c r="C70" s="162"/>
      <c r="D70" s="163" t="s">
        <v>2245</v>
      </c>
      <c r="E70" s="164"/>
      <c r="F70" s="164"/>
      <c r="G70" s="164"/>
      <c r="H70" s="164"/>
      <c r="I70" s="165"/>
      <c r="J70" s="166">
        <f>J209</f>
        <v>0</v>
      </c>
      <c r="K70" s="167"/>
    </row>
    <row r="71" spans="2:12" s="8" customFormat="1" ht="24.95" customHeight="1">
      <c r="B71" s="161"/>
      <c r="C71" s="162"/>
      <c r="D71" s="163" t="s">
        <v>2246</v>
      </c>
      <c r="E71" s="164"/>
      <c r="F71" s="164"/>
      <c r="G71" s="164"/>
      <c r="H71" s="164"/>
      <c r="I71" s="165"/>
      <c r="J71" s="166">
        <f>J226</f>
        <v>0</v>
      </c>
      <c r="K71" s="167"/>
    </row>
    <row r="72" spans="2:12" s="8" customFormat="1" ht="24.95" customHeight="1">
      <c r="B72" s="161"/>
      <c r="C72" s="162"/>
      <c r="D72" s="163" t="s">
        <v>2247</v>
      </c>
      <c r="E72" s="164"/>
      <c r="F72" s="164"/>
      <c r="G72" s="164"/>
      <c r="H72" s="164"/>
      <c r="I72" s="165"/>
      <c r="J72" s="166">
        <f>J237</f>
        <v>0</v>
      </c>
      <c r="K72" s="167"/>
    </row>
    <row r="73" spans="2:12" s="8" customFormat="1" ht="24.95" customHeight="1">
      <c r="B73" s="161"/>
      <c r="C73" s="162"/>
      <c r="D73" s="163" t="s">
        <v>2248</v>
      </c>
      <c r="E73" s="164"/>
      <c r="F73" s="164"/>
      <c r="G73" s="164"/>
      <c r="H73" s="164"/>
      <c r="I73" s="165"/>
      <c r="J73" s="166">
        <f>J239</f>
        <v>0</v>
      </c>
      <c r="K73" s="167"/>
    </row>
    <row r="74" spans="2:12" s="8" customFormat="1" ht="24.95" customHeight="1">
      <c r="B74" s="161"/>
      <c r="C74" s="162"/>
      <c r="D74" s="163" t="s">
        <v>2249</v>
      </c>
      <c r="E74" s="164"/>
      <c r="F74" s="164"/>
      <c r="G74" s="164"/>
      <c r="H74" s="164"/>
      <c r="I74" s="165"/>
      <c r="J74" s="166">
        <f>J250</f>
        <v>0</v>
      </c>
      <c r="K74" s="167"/>
    </row>
    <row r="75" spans="2:12" s="1" customFormat="1" ht="21.75" customHeight="1">
      <c r="B75" s="44"/>
      <c r="C75" s="45"/>
      <c r="D75" s="45"/>
      <c r="E75" s="45"/>
      <c r="F75" s="45"/>
      <c r="G75" s="45"/>
      <c r="H75" s="45"/>
      <c r="I75" s="130"/>
      <c r="J75" s="45"/>
      <c r="K75" s="48"/>
    </row>
    <row r="76" spans="2:12" s="1" customFormat="1" ht="6.95" customHeight="1">
      <c r="B76" s="59"/>
      <c r="C76" s="60"/>
      <c r="D76" s="60"/>
      <c r="E76" s="60"/>
      <c r="F76" s="60"/>
      <c r="G76" s="60"/>
      <c r="H76" s="60"/>
      <c r="I76" s="151"/>
      <c r="J76" s="60"/>
      <c r="K76" s="61"/>
    </row>
    <row r="80" spans="2:12" s="1" customFormat="1" ht="6.95" customHeight="1">
      <c r="B80" s="62"/>
      <c r="C80" s="63"/>
      <c r="D80" s="63"/>
      <c r="E80" s="63"/>
      <c r="F80" s="63"/>
      <c r="G80" s="63"/>
      <c r="H80" s="63"/>
      <c r="I80" s="154"/>
      <c r="J80" s="63"/>
      <c r="K80" s="63"/>
      <c r="L80" s="64"/>
    </row>
    <row r="81" spans="2:12" s="1" customFormat="1" ht="36.950000000000003" customHeight="1">
      <c r="B81" s="44"/>
      <c r="C81" s="65" t="s">
        <v>169</v>
      </c>
      <c r="D81" s="66"/>
      <c r="E81" s="66"/>
      <c r="F81" s="66"/>
      <c r="G81" s="66"/>
      <c r="H81" s="66"/>
      <c r="I81" s="175"/>
      <c r="J81" s="66"/>
      <c r="K81" s="66"/>
      <c r="L81" s="64"/>
    </row>
    <row r="82" spans="2:12" s="1" customFormat="1" ht="6.95" customHeight="1">
      <c r="B82" s="44"/>
      <c r="C82" s="66"/>
      <c r="D82" s="66"/>
      <c r="E82" s="66"/>
      <c r="F82" s="66"/>
      <c r="G82" s="66"/>
      <c r="H82" s="66"/>
      <c r="I82" s="175"/>
      <c r="J82" s="66"/>
      <c r="K82" s="66"/>
      <c r="L82" s="64"/>
    </row>
    <row r="83" spans="2:12" s="1" customFormat="1" ht="14.45" customHeight="1">
      <c r="B83" s="44"/>
      <c r="C83" s="68" t="s">
        <v>18</v>
      </c>
      <c r="D83" s="66"/>
      <c r="E83" s="66"/>
      <c r="F83" s="66"/>
      <c r="G83" s="66"/>
      <c r="H83" s="66"/>
      <c r="I83" s="175"/>
      <c r="J83" s="66"/>
      <c r="K83" s="66"/>
      <c r="L83" s="64"/>
    </row>
    <row r="84" spans="2:12" s="1" customFormat="1" ht="22.5" customHeight="1">
      <c r="B84" s="44"/>
      <c r="C84" s="66"/>
      <c r="D84" s="66"/>
      <c r="E84" s="437" t="str">
        <f>E7</f>
        <v>Stavební úpravy spojené se změnou užívání zadní přistavěné části objektu - Chabařovice- DVZ</v>
      </c>
      <c r="F84" s="438"/>
      <c r="G84" s="438"/>
      <c r="H84" s="438"/>
      <c r="I84" s="175"/>
      <c r="J84" s="66"/>
      <c r="K84" s="66"/>
      <c r="L84" s="64"/>
    </row>
    <row r="85" spans="2:12">
      <c r="B85" s="30"/>
      <c r="C85" s="68" t="s">
        <v>134</v>
      </c>
      <c r="D85" s="285"/>
      <c r="E85" s="285"/>
      <c r="F85" s="285"/>
      <c r="G85" s="285"/>
      <c r="H85" s="285"/>
      <c r="J85" s="285"/>
      <c r="K85" s="285"/>
      <c r="L85" s="286"/>
    </row>
    <row r="86" spans="2:12" ht="22.5" customHeight="1">
      <c r="B86" s="30"/>
      <c r="C86" s="285"/>
      <c r="D86" s="285"/>
      <c r="E86" s="437" t="s">
        <v>135</v>
      </c>
      <c r="F86" s="442"/>
      <c r="G86" s="442"/>
      <c r="H86" s="442"/>
      <c r="J86" s="285"/>
      <c r="K86" s="285"/>
      <c r="L86" s="286"/>
    </row>
    <row r="87" spans="2:12">
      <c r="B87" s="30"/>
      <c r="C87" s="68" t="s">
        <v>2002</v>
      </c>
      <c r="D87" s="285"/>
      <c r="E87" s="285"/>
      <c r="F87" s="285"/>
      <c r="G87" s="285"/>
      <c r="H87" s="285"/>
      <c r="J87" s="285"/>
      <c r="K87" s="285"/>
      <c r="L87" s="286"/>
    </row>
    <row r="88" spans="2:12" s="1" customFormat="1" ht="22.5" customHeight="1">
      <c r="B88" s="44"/>
      <c r="C88" s="66"/>
      <c r="D88" s="66"/>
      <c r="E88" s="441" t="s">
        <v>2237</v>
      </c>
      <c r="F88" s="439"/>
      <c r="G88" s="439"/>
      <c r="H88" s="439"/>
      <c r="I88" s="175"/>
      <c r="J88" s="66"/>
      <c r="K88" s="66"/>
      <c r="L88" s="64"/>
    </row>
    <row r="89" spans="2:12" s="1" customFormat="1" ht="14.45" customHeight="1">
      <c r="B89" s="44"/>
      <c r="C89" s="68" t="s">
        <v>2238</v>
      </c>
      <c r="D89" s="66"/>
      <c r="E89" s="66"/>
      <c r="F89" s="66"/>
      <c r="G89" s="66"/>
      <c r="H89" s="66"/>
      <c r="I89" s="175"/>
      <c r="J89" s="66"/>
      <c r="K89" s="66"/>
      <c r="L89" s="64"/>
    </row>
    <row r="90" spans="2:12" s="1" customFormat="1" ht="23.25" customHeight="1">
      <c r="B90" s="44"/>
      <c r="C90" s="66"/>
      <c r="D90" s="66"/>
      <c r="E90" s="408" t="str">
        <f>E13</f>
        <v>1.5a - Elektroinstalace - Rozvaděče</v>
      </c>
      <c r="F90" s="439"/>
      <c r="G90" s="439"/>
      <c r="H90" s="439"/>
      <c r="I90" s="175"/>
      <c r="J90" s="66"/>
      <c r="K90" s="66"/>
      <c r="L90" s="64"/>
    </row>
    <row r="91" spans="2:12" s="1" customFormat="1" ht="6.95" customHeight="1">
      <c r="B91" s="44"/>
      <c r="C91" s="66"/>
      <c r="D91" s="66"/>
      <c r="E91" s="66"/>
      <c r="F91" s="66"/>
      <c r="G91" s="66"/>
      <c r="H91" s="66"/>
      <c r="I91" s="175"/>
      <c r="J91" s="66"/>
      <c r="K91" s="66"/>
      <c r="L91" s="64"/>
    </row>
    <row r="92" spans="2:12" s="1" customFormat="1" ht="18" customHeight="1">
      <c r="B92" s="44"/>
      <c r="C92" s="68" t="s">
        <v>25</v>
      </c>
      <c r="D92" s="66"/>
      <c r="E92" s="66"/>
      <c r="F92" s="176" t="str">
        <f>F16</f>
        <v>Chabařovice,Husovo náměstí</v>
      </c>
      <c r="G92" s="66"/>
      <c r="H92" s="66"/>
      <c r="I92" s="177" t="s">
        <v>27</v>
      </c>
      <c r="J92" s="76" t="str">
        <f>IF(J16="","",J16)</f>
        <v>10.5.2017</v>
      </c>
      <c r="K92" s="66"/>
      <c r="L92" s="64"/>
    </row>
    <row r="93" spans="2:12" s="1" customFormat="1" ht="6.95" customHeight="1">
      <c r="B93" s="44"/>
      <c r="C93" s="66"/>
      <c r="D93" s="66"/>
      <c r="E93" s="66"/>
      <c r="F93" s="66"/>
      <c r="G93" s="66"/>
      <c r="H93" s="66"/>
      <c r="I93" s="175"/>
      <c r="J93" s="66"/>
      <c r="K93" s="66"/>
      <c r="L93" s="64"/>
    </row>
    <row r="94" spans="2:12" s="1" customFormat="1">
      <c r="B94" s="44"/>
      <c r="C94" s="68" t="s">
        <v>33</v>
      </c>
      <c r="D94" s="66"/>
      <c r="E94" s="66"/>
      <c r="F94" s="176" t="str">
        <f>E19</f>
        <v xml:space="preserve"> </v>
      </c>
      <c r="G94" s="66"/>
      <c r="H94" s="66"/>
      <c r="I94" s="177" t="s">
        <v>40</v>
      </c>
      <c r="J94" s="176" t="str">
        <f>E25</f>
        <v>Miloš Dolník</v>
      </c>
      <c r="K94" s="66"/>
      <c r="L94" s="64"/>
    </row>
    <row r="95" spans="2:12" s="1" customFormat="1" ht="14.45" customHeight="1">
      <c r="B95" s="44"/>
      <c r="C95" s="68" t="s">
        <v>38</v>
      </c>
      <c r="D95" s="66"/>
      <c r="E95" s="66"/>
      <c r="F95" s="176" t="str">
        <f>IF(E22="","",E22)</f>
        <v/>
      </c>
      <c r="G95" s="66"/>
      <c r="H95" s="66"/>
      <c r="I95" s="175"/>
      <c r="J95" s="66"/>
      <c r="K95" s="66"/>
      <c r="L95" s="64"/>
    </row>
    <row r="96" spans="2:12" s="1" customFormat="1" ht="10.35" customHeight="1">
      <c r="B96" s="44"/>
      <c r="C96" s="66"/>
      <c r="D96" s="66"/>
      <c r="E96" s="66"/>
      <c r="F96" s="66"/>
      <c r="G96" s="66"/>
      <c r="H96" s="66"/>
      <c r="I96" s="175"/>
      <c r="J96" s="66"/>
      <c r="K96" s="66"/>
      <c r="L96" s="64"/>
    </row>
    <row r="97" spans="2:65" s="10" customFormat="1" ht="29.25" customHeight="1">
      <c r="B97" s="178"/>
      <c r="C97" s="179" t="s">
        <v>170</v>
      </c>
      <c r="D97" s="180" t="s">
        <v>64</v>
      </c>
      <c r="E97" s="180" t="s">
        <v>60</v>
      </c>
      <c r="F97" s="180" t="s">
        <v>171</v>
      </c>
      <c r="G97" s="180" t="s">
        <v>172</v>
      </c>
      <c r="H97" s="180" t="s">
        <v>173</v>
      </c>
      <c r="I97" s="181" t="s">
        <v>174</v>
      </c>
      <c r="J97" s="180" t="s">
        <v>140</v>
      </c>
      <c r="K97" s="182" t="s">
        <v>175</v>
      </c>
      <c r="L97" s="183"/>
      <c r="M97" s="84" t="s">
        <v>176</v>
      </c>
      <c r="N97" s="85" t="s">
        <v>49</v>
      </c>
      <c r="O97" s="85" t="s">
        <v>177</v>
      </c>
      <c r="P97" s="85" t="s">
        <v>178</v>
      </c>
      <c r="Q97" s="85" t="s">
        <v>179</v>
      </c>
      <c r="R97" s="85" t="s">
        <v>180</v>
      </c>
      <c r="S97" s="85" t="s">
        <v>181</v>
      </c>
      <c r="T97" s="86" t="s">
        <v>182</v>
      </c>
    </row>
    <row r="98" spans="2:65" s="1" customFormat="1" ht="29.25" customHeight="1">
      <c r="B98" s="44"/>
      <c r="C98" s="90" t="s">
        <v>141</v>
      </c>
      <c r="D98" s="66"/>
      <c r="E98" s="66"/>
      <c r="F98" s="66"/>
      <c r="G98" s="66"/>
      <c r="H98" s="66"/>
      <c r="I98" s="175"/>
      <c r="J98" s="184">
        <f>BK98</f>
        <v>0</v>
      </c>
      <c r="K98" s="66"/>
      <c r="L98" s="64"/>
      <c r="M98" s="87"/>
      <c r="N98" s="88"/>
      <c r="O98" s="88"/>
      <c r="P98" s="185">
        <f>P99+P116+P135+P162+P186+P209+P226+P237+P239+P250</f>
        <v>0</v>
      </c>
      <c r="Q98" s="88"/>
      <c r="R98" s="185">
        <f>R99+R116+R135+R162+R186+R209+R226+R237+R239+R250</f>
        <v>0</v>
      </c>
      <c r="S98" s="88"/>
      <c r="T98" s="186">
        <f>T99+T116+T135+T162+T186+T209+T226+T237+T239+T250</f>
        <v>0</v>
      </c>
      <c r="AT98" s="26" t="s">
        <v>78</v>
      </c>
      <c r="AU98" s="26" t="s">
        <v>142</v>
      </c>
      <c r="BK98" s="187">
        <f>BK99+BK116+BK135+BK162+BK186+BK209+BK226+BK237+BK239+BK250</f>
        <v>0</v>
      </c>
    </row>
    <row r="99" spans="2:65" s="11" customFormat="1" ht="37.35" customHeight="1">
      <c r="B99" s="188"/>
      <c r="C99" s="189"/>
      <c r="D99" s="202" t="s">
        <v>78</v>
      </c>
      <c r="E99" s="287" t="s">
        <v>2250</v>
      </c>
      <c r="F99" s="287" t="s">
        <v>2251</v>
      </c>
      <c r="G99" s="189"/>
      <c r="H99" s="189"/>
      <c r="I99" s="192"/>
      <c r="J99" s="288">
        <f>BK99</f>
        <v>0</v>
      </c>
      <c r="K99" s="189"/>
      <c r="L99" s="194"/>
      <c r="M99" s="195"/>
      <c r="N99" s="196"/>
      <c r="O99" s="196"/>
      <c r="P99" s="197">
        <f>SUM(P100:P115)</f>
        <v>0</v>
      </c>
      <c r="Q99" s="196"/>
      <c r="R99" s="197">
        <f>SUM(R100:R115)</f>
        <v>0</v>
      </c>
      <c r="S99" s="196"/>
      <c r="T99" s="198">
        <f>SUM(T100:T115)</f>
        <v>0</v>
      </c>
      <c r="AR99" s="199" t="s">
        <v>105</v>
      </c>
      <c r="AT99" s="200" t="s">
        <v>78</v>
      </c>
      <c r="AU99" s="200" t="s">
        <v>79</v>
      </c>
      <c r="AY99" s="199" t="s">
        <v>185</v>
      </c>
      <c r="BK99" s="201">
        <f>SUM(BK100:BK115)</f>
        <v>0</v>
      </c>
    </row>
    <row r="100" spans="2:65" s="1" customFormat="1" ht="22.5" customHeight="1">
      <c r="B100" s="44"/>
      <c r="C100" s="257" t="s">
        <v>24</v>
      </c>
      <c r="D100" s="257" t="s">
        <v>246</v>
      </c>
      <c r="E100" s="258" t="s">
        <v>2252</v>
      </c>
      <c r="F100" s="259" t="s">
        <v>2253</v>
      </c>
      <c r="G100" s="260" t="s">
        <v>2054</v>
      </c>
      <c r="H100" s="261">
        <v>1</v>
      </c>
      <c r="I100" s="262"/>
      <c r="J100" s="263">
        <f>ROUND(I100*H100,2)</f>
        <v>0</v>
      </c>
      <c r="K100" s="259" t="s">
        <v>35</v>
      </c>
      <c r="L100" s="264"/>
      <c r="M100" s="265" t="s">
        <v>35</v>
      </c>
      <c r="N100" s="266" t="s">
        <v>50</v>
      </c>
      <c r="O100" s="45"/>
      <c r="P100" s="214">
        <f>O100*H100</f>
        <v>0</v>
      </c>
      <c r="Q100" s="214">
        <v>0</v>
      </c>
      <c r="R100" s="214">
        <f>Q100*H100</f>
        <v>0</v>
      </c>
      <c r="S100" s="214">
        <v>0</v>
      </c>
      <c r="T100" s="215">
        <f>S100*H100</f>
        <v>0</v>
      </c>
      <c r="AR100" s="26" t="s">
        <v>1943</v>
      </c>
      <c r="AT100" s="26" t="s">
        <v>246</v>
      </c>
      <c r="AU100" s="26" t="s">
        <v>24</v>
      </c>
      <c r="AY100" s="26" t="s">
        <v>185</v>
      </c>
      <c r="BE100" s="216">
        <f>IF(N100="základní",J100,0)</f>
        <v>0</v>
      </c>
      <c r="BF100" s="216">
        <f>IF(N100="snížená",J100,0)</f>
        <v>0</v>
      </c>
      <c r="BG100" s="216">
        <f>IF(N100="zákl. přenesená",J100,0)</f>
        <v>0</v>
      </c>
      <c r="BH100" s="216">
        <f>IF(N100="sníž. přenesená",J100,0)</f>
        <v>0</v>
      </c>
      <c r="BI100" s="216">
        <f>IF(N100="nulová",J100,0)</f>
        <v>0</v>
      </c>
      <c r="BJ100" s="26" t="s">
        <v>24</v>
      </c>
      <c r="BK100" s="216">
        <f>ROUND(I100*H100,2)</f>
        <v>0</v>
      </c>
      <c r="BL100" s="26" t="s">
        <v>750</v>
      </c>
      <c r="BM100" s="26" t="s">
        <v>89</v>
      </c>
    </row>
    <row r="101" spans="2:65" s="1" customFormat="1" ht="27">
      <c r="B101" s="44"/>
      <c r="C101" s="66"/>
      <c r="D101" s="233" t="s">
        <v>250</v>
      </c>
      <c r="E101" s="66"/>
      <c r="F101" s="281" t="s">
        <v>2254</v>
      </c>
      <c r="G101" s="66"/>
      <c r="H101" s="66"/>
      <c r="I101" s="175"/>
      <c r="J101" s="66"/>
      <c r="K101" s="66"/>
      <c r="L101" s="64"/>
      <c r="M101" s="219"/>
      <c r="N101" s="45"/>
      <c r="O101" s="45"/>
      <c r="P101" s="45"/>
      <c r="Q101" s="45"/>
      <c r="R101" s="45"/>
      <c r="S101" s="45"/>
      <c r="T101" s="81"/>
      <c r="AT101" s="26" t="s">
        <v>250</v>
      </c>
      <c r="AU101" s="26" t="s">
        <v>24</v>
      </c>
    </row>
    <row r="102" spans="2:65" s="1" customFormat="1" ht="22.5" customHeight="1">
      <c r="B102" s="44"/>
      <c r="C102" s="257" t="s">
        <v>89</v>
      </c>
      <c r="D102" s="257" t="s">
        <v>246</v>
      </c>
      <c r="E102" s="258" t="s">
        <v>2255</v>
      </c>
      <c r="F102" s="259" t="s">
        <v>2256</v>
      </c>
      <c r="G102" s="260" t="s">
        <v>2054</v>
      </c>
      <c r="H102" s="261">
        <v>2</v>
      </c>
      <c r="I102" s="262"/>
      <c r="J102" s="263">
        <f>ROUND(I102*H102,2)</f>
        <v>0</v>
      </c>
      <c r="K102" s="259" t="s">
        <v>35</v>
      </c>
      <c r="L102" s="264"/>
      <c r="M102" s="265" t="s">
        <v>35</v>
      </c>
      <c r="N102" s="266" t="s">
        <v>50</v>
      </c>
      <c r="O102" s="45"/>
      <c r="P102" s="214">
        <f>O102*H102</f>
        <v>0</v>
      </c>
      <c r="Q102" s="214">
        <v>0</v>
      </c>
      <c r="R102" s="214">
        <f>Q102*H102</f>
        <v>0</v>
      </c>
      <c r="S102" s="214">
        <v>0</v>
      </c>
      <c r="T102" s="215">
        <f>S102*H102</f>
        <v>0</v>
      </c>
      <c r="AR102" s="26" t="s">
        <v>1943</v>
      </c>
      <c r="AT102" s="26" t="s">
        <v>246</v>
      </c>
      <c r="AU102" s="26" t="s">
        <v>24</v>
      </c>
      <c r="AY102" s="26" t="s">
        <v>185</v>
      </c>
      <c r="BE102" s="216">
        <f>IF(N102="základní",J102,0)</f>
        <v>0</v>
      </c>
      <c r="BF102" s="216">
        <f>IF(N102="snížená",J102,0)</f>
        <v>0</v>
      </c>
      <c r="BG102" s="216">
        <f>IF(N102="zákl. přenesená",J102,0)</f>
        <v>0</v>
      </c>
      <c r="BH102" s="216">
        <f>IF(N102="sníž. přenesená",J102,0)</f>
        <v>0</v>
      </c>
      <c r="BI102" s="216">
        <f>IF(N102="nulová",J102,0)</f>
        <v>0</v>
      </c>
      <c r="BJ102" s="26" t="s">
        <v>24</v>
      </c>
      <c r="BK102" s="216">
        <f>ROUND(I102*H102,2)</f>
        <v>0</v>
      </c>
      <c r="BL102" s="26" t="s">
        <v>750</v>
      </c>
      <c r="BM102" s="26" t="s">
        <v>192</v>
      </c>
    </row>
    <row r="103" spans="2:65" s="1" customFormat="1" ht="22.5" customHeight="1">
      <c r="B103" s="44"/>
      <c r="C103" s="257" t="s">
        <v>105</v>
      </c>
      <c r="D103" s="257" t="s">
        <v>246</v>
      </c>
      <c r="E103" s="258" t="s">
        <v>2257</v>
      </c>
      <c r="F103" s="259" t="s">
        <v>2258</v>
      </c>
      <c r="G103" s="260" t="s">
        <v>2054</v>
      </c>
      <c r="H103" s="261">
        <v>1</v>
      </c>
      <c r="I103" s="262"/>
      <c r="J103" s="263">
        <f>ROUND(I103*H103,2)</f>
        <v>0</v>
      </c>
      <c r="K103" s="259" t="s">
        <v>35</v>
      </c>
      <c r="L103" s="264"/>
      <c r="M103" s="265" t="s">
        <v>35</v>
      </c>
      <c r="N103" s="266" t="s">
        <v>50</v>
      </c>
      <c r="O103" s="45"/>
      <c r="P103" s="214">
        <f>O103*H103</f>
        <v>0</v>
      </c>
      <c r="Q103" s="214">
        <v>0</v>
      </c>
      <c r="R103" s="214">
        <f>Q103*H103</f>
        <v>0</v>
      </c>
      <c r="S103" s="214">
        <v>0</v>
      </c>
      <c r="T103" s="215">
        <f>S103*H103</f>
        <v>0</v>
      </c>
      <c r="AR103" s="26" t="s">
        <v>1943</v>
      </c>
      <c r="AT103" s="26" t="s">
        <v>246</v>
      </c>
      <c r="AU103" s="26" t="s">
        <v>24</v>
      </c>
      <c r="AY103" s="26" t="s">
        <v>185</v>
      </c>
      <c r="BE103" s="216">
        <f>IF(N103="základní",J103,0)</f>
        <v>0</v>
      </c>
      <c r="BF103" s="216">
        <f>IF(N103="snížená",J103,0)</f>
        <v>0</v>
      </c>
      <c r="BG103" s="216">
        <f>IF(N103="zákl. přenesená",J103,0)</f>
        <v>0</v>
      </c>
      <c r="BH103" s="216">
        <f>IF(N103="sníž. přenesená",J103,0)</f>
        <v>0</v>
      </c>
      <c r="BI103" s="216">
        <f>IF(N103="nulová",J103,0)</f>
        <v>0</v>
      </c>
      <c r="BJ103" s="26" t="s">
        <v>24</v>
      </c>
      <c r="BK103" s="216">
        <f>ROUND(I103*H103,2)</f>
        <v>0</v>
      </c>
      <c r="BL103" s="26" t="s">
        <v>750</v>
      </c>
      <c r="BM103" s="26" t="s">
        <v>228</v>
      </c>
    </row>
    <row r="104" spans="2:65" s="1" customFormat="1" ht="22.5" customHeight="1">
      <c r="B104" s="44"/>
      <c r="C104" s="257" t="s">
        <v>192</v>
      </c>
      <c r="D104" s="257" t="s">
        <v>246</v>
      </c>
      <c r="E104" s="258" t="s">
        <v>2259</v>
      </c>
      <c r="F104" s="259" t="s">
        <v>2260</v>
      </c>
      <c r="G104" s="260" t="s">
        <v>2054</v>
      </c>
      <c r="H104" s="261">
        <v>1</v>
      </c>
      <c r="I104" s="262"/>
      <c r="J104" s="263">
        <f>ROUND(I104*H104,2)</f>
        <v>0</v>
      </c>
      <c r="K104" s="259" t="s">
        <v>35</v>
      </c>
      <c r="L104" s="264"/>
      <c r="M104" s="265" t="s">
        <v>35</v>
      </c>
      <c r="N104" s="266" t="s">
        <v>50</v>
      </c>
      <c r="O104" s="45"/>
      <c r="P104" s="214">
        <f>O104*H104</f>
        <v>0</v>
      </c>
      <c r="Q104" s="214">
        <v>0</v>
      </c>
      <c r="R104" s="214">
        <f>Q104*H104</f>
        <v>0</v>
      </c>
      <c r="S104" s="214">
        <v>0</v>
      </c>
      <c r="T104" s="215">
        <f>S104*H104</f>
        <v>0</v>
      </c>
      <c r="AR104" s="26" t="s">
        <v>1943</v>
      </c>
      <c r="AT104" s="26" t="s">
        <v>246</v>
      </c>
      <c r="AU104" s="26" t="s">
        <v>24</v>
      </c>
      <c r="AY104" s="26" t="s">
        <v>185</v>
      </c>
      <c r="BE104" s="216">
        <f>IF(N104="základní",J104,0)</f>
        <v>0</v>
      </c>
      <c r="BF104" s="216">
        <f>IF(N104="snížená",J104,0)</f>
        <v>0</v>
      </c>
      <c r="BG104" s="216">
        <f>IF(N104="zákl. přenesená",J104,0)</f>
        <v>0</v>
      </c>
      <c r="BH104" s="216">
        <f>IF(N104="sníž. přenesená",J104,0)</f>
        <v>0</v>
      </c>
      <c r="BI104" s="216">
        <f>IF(N104="nulová",J104,0)</f>
        <v>0</v>
      </c>
      <c r="BJ104" s="26" t="s">
        <v>24</v>
      </c>
      <c r="BK104" s="216">
        <f>ROUND(I104*H104,2)</f>
        <v>0</v>
      </c>
      <c r="BL104" s="26" t="s">
        <v>750</v>
      </c>
      <c r="BM104" s="26" t="s">
        <v>245</v>
      </c>
    </row>
    <row r="105" spans="2:65" s="1" customFormat="1" ht="27">
      <c r="B105" s="44"/>
      <c r="C105" s="66"/>
      <c r="D105" s="233" t="s">
        <v>250</v>
      </c>
      <c r="E105" s="66"/>
      <c r="F105" s="281" t="s">
        <v>2261</v>
      </c>
      <c r="G105" s="66"/>
      <c r="H105" s="66"/>
      <c r="I105" s="175"/>
      <c r="J105" s="66"/>
      <c r="K105" s="66"/>
      <c r="L105" s="64"/>
      <c r="M105" s="219"/>
      <c r="N105" s="45"/>
      <c r="O105" s="45"/>
      <c r="P105" s="45"/>
      <c r="Q105" s="45"/>
      <c r="R105" s="45"/>
      <c r="S105" s="45"/>
      <c r="T105" s="81"/>
      <c r="AT105" s="26" t="s">
        <v>250</v>
      </c>
      <c r="AU105" s="26" t="s">
        <v>24</v>
      </c>
    </row>
    <row r="106" spans="2:65" s="1" customFormat="1" ht="22.5" customHeight="1">
      <c r="B106" s="44"/>
      <c r="C106" s="257" t="s">
        <v>222</v>
      </c>
      <c r="D106" s="257" t="s">
        <v>246</v>
      </c>
      <c r="E106" s="258" t="s">
        <v>2262</v>
      </c>
      <c r="F106" s="259" t="s">
        <v>2263</v>
      </c>
      <c r="G106" s="260" t="s">
        <v>2054</v>
      </c>
      <c r="H106" s="261">
        <v>2</v>
      </c>
      <c r="I106" s="262"/>
      <c r="J106" s="263">
        <f>ROUND(I106*H106,2)</f>
        <v>0</v>
      </c>
      <c r="K106" s="259" t="s">
        <v>35</v>
      </c>
      <c r="L106" s="264"/>
      <c r="M106" s="265" t="s">
        <v>35</v>
      </c>
      <c r="N106" s="266" t="s">
        <v>50</v>
      </c>
      <c r="O106" s="45"/>
      <c r="P106" s="214">
        <f>O106*H106</f>
        <v>0</v>
      </c>
      <c r="Q106" s="214">
        <v>0</v>
      </c>
      <c r="R106" s="214">
        <f>Q106*H106</f>
        <v>0</v>
      </c>
      <c r="S106" s="214">
        <v>0</v>
      </c>
      <c r="T106" s="215">
        <f>S106*H106</f>
        <v>0</v>
      </c>
      <c r="AR106" s="26" t="s">
        <v>1943</v>
      </c>
      <c r="AT106" s="26" t="s">
        <v>246</v>
      </c>
      <c r="AU106" s="26" t="s">
        <v>24</v>
      </c>
      <c r="AY106" s="26" t="s">
        <v>185</v>
      </c>
      <c r="BE106" s="216">
        <f>IF(N106="základní",J106,0)</f>
        <v>0</v>
      </c>
      <c r="BF106" s="216">
        <f>IF(N106="snížená",J106,0)</f>
        <v>0</v>
      </c>
      <c r="BG106" s="216">
        <f>IF(N106="zákl. přenesená",J106,0)</f>
        <v>0</v>
      </c>
      <c r="BH106" s="216">
        <f>IF(N106="sníž. přenesená",J106,0)</f>
        <v>0</v>
      </c>
      <c r="BI106" s="216">
        <f>IF(N106="nulová",J106,0)</f>
        <v>0</v>
      </c>
      <c r="BJ106" s="26" t="s">
        <v>24</v>
      </c>
      <c r="BK106" s="216">
        <f>ROUND(I106*H106,2)</f>
        <v>0</v>
      </c>
      <c r="BL106" s="26" t="s">
        <v>750</v>
      </c>
      <c r="BM106" s="26" t="s">
        <v>29</v>
      </c>
    </row>
    <row r="107" spans="2:65" s="1" customFormat="1" ht="22.5" customHeight="1">
      <c r="B107" s="44"/>
      <c r="C107" s="257" t="s">
        <v>228</v>
      </c>
      <c r="D107" s="257" t="s">
        <v>246</v>
      </c>
      <c r="E107" s="258" t="s">
        <v>2264</v>
      </c>
      <c r="F107" s="259" t="s">
        <v>2265</v>
      </c>
      <c r="G107" s="260" t="s">
        <v>2054</v>
      </c>
      <c r="H107" s="261">
        <v>1</v>
      </c>
      <c r="I107" s="262"/>
      <c r="J107" s="263">
        <f>ROUND(I107*H107,2)</f>
        <v>0</v>
      </c>
      <c r="K107" s="259" t="s">
        <v>35</v>
      </c>
      <c r="L107" s="264"/>
      <c r="M107" s="265" t="s">
        <v>35</v>
      </c>
      <c r="N107" s="266" t="s">
        <v>50</v>
      </c>
      <c r="O107" s="45"/>
      <c r="P107" s="214">
        <f>O107*H107</f>
        <v>0</v>
      </c>
      <c r="Q107" s="214">
        <v>0</v>
      </c>
      <c r="R107" s="214">
        <f>Q107*H107</f>
        <v>0</v>
      </c>
      <c r="S107" s="214">
        <v>0</v>
      </c>
      <c r="T107" s="215">
        <f>S107*H107</f>
        <v>0</v>
      </c>
      <c r="AR107" s="26" t="s">
        <v>1943</v>
      </c>
      <c r="AT107" s="26" t="s">
        <v>246</v>
      </c>
      <c r="AU107" s="26" t="s">
        <v>24</v>
      </c>
      <c r="AY107" s="26" t="s">
        <v>185</v>
      </c>
      <c r="BE107" s="216">
        <f>IF(N107="základní",J107,0)</f>
        <v>0</v>
      </c>
      <c r="BF107" s="216">
        <f>IF(N107="snížená",J107,0)</f>
        <v>0</v>
      </c>
      <c r="BG107" s="216">
        <f>IF(N107="zákl. přenesená",J107,0)</f>
        <v>0</v>
      </c>
      <c r="BH107" s="216">
        <f>IF(N107="sníž. přenesená",J107,0)</f>
        <v>0</v>
      </c>
      <c r="BI107" s="216">
        <f>IF(N107="nulová",J107,0)</f>
        <v>0</v>
      </c>
      <c r="BJ107" s="26" t="s">
        <v>24</v>
      </c>
      <c r="BK107" s="216">
        <f>ROUND(I107*H107,2)</f>
        <v>0</v>
      </c>
      <c r="BL107" s="26" t="s">
        <v>750</v>
      </c>
      <c r="BM107" s="26" t="s">
        <v>273</v>
      </c>
    </row>
    <row r="108" spans="2:65" s="1" customFormat="1" ht="22.5" customHeight="1">
      <c r="B108" s="44"/>
      <c r="C108" s="257" t="s">
        <v>236</v>
      </c>
      <c r="D108" s="257" t="s">
        <v>246</v>
      </c>
      <c r="E108" s="258" t="s">
        <v>2266</v>
      </c>
      <c r="F108" s="259" t="s">
        <v>2267</v>
      </c>
      <c r="G108" s="260" t="s">
        <v>2054</v>
      </c>
      <c r="H108" s="261">
        <v>2</v>
      </c>
      <c r="I108" s="262"/>
      <c r="J108" s="263">
        <f>ROUND(I108*H108,2)</f>
        <v>0</v>
      </c>
      <c r="K108" s="259" t="s">
        <v>35</v>
      </c>
      <c r="L108" s="264"/>
      <c r="M108" s="265" t="s">
        <v>35</v>
      </c>
      <c r="N108" s="266" t="s">
        <v>50</v>
      </c>
      <c r="O108" s="45"/>
      <c r="P108" s="214">
        <f>O108*H108</f>
        <v>0</v>
      </c>
      <c r="Q108" s="214">
        <v>0</v>
      </c>
      <c r="R108" s="214">
        <f>Q108*H108</f>
        <v>0</v>
      </c>
      <c r="S108" s="214">
        <v>0</v>
      </c>
      <c r="T108" s="215">
        <f>S108*H108</f>
        <v>0</v>
      </c>
      <c r="AR108" s="26" t="s">
        <v>1943</v>
      </c>
      <c r="AT108" s="26" t="s">
        <v>246</v>
      </c>
      <c r="AU108" s="26" t="s">
        <v>24</v>
      </c>
      <c r="AY108" s="26" t="s">
        <v>185</v>
      </c>
      <c r="BE108" s="216">
        <f>IF(N108="základní",J108,0)</f>
        <v>0</v>
      </c>
      <c r="BF108" s="216">
        <f>IF(N108="snížená",J108,0)</f>
        <v>0</v>
      </c>
      <c r="BG108" s="216">
        <f>IF(N108="zákl. přenesená",J108,0)</f>
        <v>0</v>
      </c>
      <c r="BH108" s="216">
        <f>IF(N108="sníž. přenesená",J108,0)</f>
        <v>0</v>
      </c>
      <c r="BI108" s="216">
        <f>IF(N108="nulová",J108,0)</f>
        <v>0</v>
      </c>
      <c r="BJ108" s="26" t="s">
        <v>24</v>
      </c>
      <c r="BK108" s="216">
        <f>ROUND(I108*H108,2)</f>
        <v>0</v>
      </c>
      <c r="BL108" s="26" t="s">
        <v>750</v>
      </c>
      <c r="BM108" s="26" t="s">
        <v>287</v>
      </c>
    </row>
    <row r="109" spans="2:65" s="1" customFormat="1" ht="22.5" customHeight="1">
      <c r="B109" s="44"/>
      <c r="C109" s="257" t="s">
        <v>245</v>
      </c>
      <c r="D109" s="257" t="s">
        <v>246</v>
      </c>
      <c r="E109" s="258" t="s">
        <v>2268</v>
      </c>
      <c r="F109" s="259" t="s">
        <v>2269</v>
      </c>
      <c r="G109" s="260" t="s">
        <v>2054</v>
      </c>
      <c r="H109" s="261">
        <v>1</v>
      </c>
      <c r="I109" s="262"/>
      <c r="J109" s="263">
        <f>ROUND(I109*H109,2)</f>
        <v>0</v>
      </c>
      <c r="K109" s="259" t="s">
        <v>35</v>
      </c>
      <c r="L109" s="264"/>
      <c r="M109" s="265" t="s">
        <v>35</v>
      </c>
      <c r="N109" s="266" t="s">
        <v>50</v>
      </c>
      <c r="O109" s="45"/>
      <c r="P109" s="214">
        <f>O109*H109</f>
        <v>0</v>
      </c>
      <c r="Q109" s="214">
        <v>0</v>
      </c>
      <c r="R109" s="214">
        <f>Q109*H109</f>
        <v>0</v>
      </c>
      <c r="S109" s="214">
        <v>0</v>
      </c>
      <c r="T109" s="215">
        <f>S109*H109</f>
        <v>0</v>
      </c>
      <c r="AR109" s="26" t="s">
        <v>1943</v>
      </c>
      <c r="AT109" s="26" t="s">
        <v>246</v>
      </c>
      <c r="AU109" s="26" t="s">
        <v>24</v>
      </c>
      <c r="AY109" s="26" t="s">
        <v>185</v>
      </c>
      <c r="BE109" s="216">
        <f>IF(N109="základní",J109,0)</f>
        <v>0</v>
      </c>
      <c r="BF109" s="216">
        <f>IF(N109="snížená",J109,0)</f>
        <v>0</v>
      </c>
      <c r="BG109" s="216">
        <f>IF(N109="zákl. přenesená",J109,0)</f>
        <v>0</v>
      </c>
      <c r="BH109" s="216">
        <f>IF(N109="sníž. přenesená",J109,0)</f>
        <v>0</v>
      </c>
      <c r="BI109" s="216">
        <f>IF(N109="nulová",J109,0)</f>
        <v>0</v>
      </c>
      <c r="BJ109" s="26" t="s">
        <v>24</v>
      </c>
      <c r="BK109" s="216">
        <f>ROUND(I109*H109,2)</f>
        <v>0</v>
      </c>
      <c r="BL109" s="26" t="s">
        <v>750</v>
      </c>
      <c r="BM109" s="26" t="s">
        <v>307</v>
      </c>
    </row>
    <row r="110" spans="2:65" s="1" customFormat="1" ht="22.5" customHeight="1">
      <c r="B110" s="44"/>
      <c r="C110" s="257" t="s">
        <v>253</v>
      </c>
      <c r="D110" s="257" t="s">
        <v>246</v>
      </c>
      <c r="E110" s="258" t="s">
        <v>2270</v>
      </c>
      <c r="F110" s="259" t="s">
        <v>2271</v>
      </c>
      <c r="G110" s="260" t="s">
        <v>2272</v>
      </c>
      <c r="H110" s="261">
        <v>1</v>
      </c>
      <c r="I110" s="262"/>
      <c r="J110" s="263">
        <f>ROUND(I110*H110,2)</f>
        <v>0</v>
      </c>
      <c r="K110" s="259" t="s">
        <v>35</v>
      </c>
      <c r="L110" s="264"/>
      <c r="M110" s="265" t="s">
        <v>35</v>
      </c>
      <c r="N110" s="266" t="s">
        <v>50</v>
      </c>
      <c r="O110" s="45"/>
      <c r="P110" s="214">
        <f>O110*H110</f>
        <v>0</v>
      </c>
      <c r="Q110" s="214">
        <v>0</v>
      </c>
      <c r="R110" s="214">
        <f>Q110*H110</f>
        <v>0</v>
      </c>
      <c r="S110" s="214">
        <v>0</v>
      </c>
      <c r="T110" s="215">
        <f>S110*H110</f>
        <v>0</v>
      </c>
      <c r="AR110" s="26" t="s">
        <v>1943</v>
      </c>
      <c r="AT110" s="26" t="s">
        <v>246</v>
      </c>
      <c r="AU110" s="26" t="s">
        <v>24</v>
      </c>
      <c r="AY110" s="26" t="s">
        <v>185</v>
      </c>
      <c r="BE110" s="216">
        <f>IF(N110="základní",J110,0)</f>
        <v>0</v>
      </c>
      <c r="BF110" s="216">
        <f>IF(N110="snížená",J110,0)</f>
        <v>0</v>
      </c>
      <c r="BG110" s="216">
        <f>IF(N110="zákl. přenesená",J110,0)</f>
        <v>0</v>
      </c>
      <c r="BH110" s="216">
        <f>IF(N110="sníž. přenesená",J110,0)</f>
        <v>0</v>
      </c>
      <c r="BI110" s="216">
        <f>IF(N110="nulová",J110,0)</f>
        <v>0</v>
      </c>
      <c r="BJ110" s="26" t="s">
        <v>24</v>
      </c>
      <c r="BK110" s="216">
        <f>ROUND(I110*H110,2)</f>
        <v>0</v>
      </c>
      <c r="BL110" s="26" t="s">
        <v>750</v>
      </c>
      <c r="BM110" s="26" t="s">
        <v>324</v>
      </c>
    </row>
    <row r="111" spans="2:65" s="1" customFormat="1" ht="27">
      <c r="B111" s="44"/>
      <c r="C111" s="66"/>
      <c r="D111" s="233" t="s">
        <v>250</v>
      </c>
      <c r="E111" s="66"/>
      <c r="F111" s="281" t="s">
        <v>2273</v>
      </c>
      <c r="G111" s="66"/>
      <c r="H111" s="66"/>
      <c r="I111" s="175"/>
      <c r="J111" s="66"/>
      <c r="K111" s="66"/>
      <c r="L111" s="64"/>
      <c r="M111" s="219"/>
      <c r="N111" s="45"/>
      <c r="O111" s="45"/>
      <c r="P111" s="45"/>
      <c r="Q111" s="45"/>
      <c r="R111" s="45"/>
      <c r="S111" s="45"/>
      <c r="T111" s="81"/>
      <c r="AT111" s="26" t="s">
        <v>250</v>
      </c>
      <c r="AU111" s="26" t="s">
        <v>24</v>
      </c>
    </row>
    <row r="112" spans="2:65" s="1" customFormat="1" ht="22.5" customHeight="1">
      <c r="B112" s="44"/>
      <c r="C112" s="257" t="s">
        <v>29</v>
      </c>
      <c r="D112" s="257" t="s">
        <v>246</v>
      </c>
      <c r="E112" s="258" t="s">
        <v>2274</v>
      </c>
      <c r="F112" s="259" t="s">
        <v>2275</v>
      </c>
      <c r="G112" s="260" t="s">
        <v>2054</v>
      </c>
      <c r="H112" s="261">
        <v>9</v>
      </c>
      <c r="I112" s="262"/>
      <c r="J112" s="263">
        <f>ROUND(I112*H112,2)</f>
        <v>0</v>
      </c>
      <c r="K112" s="259" t="s">
        <v>35</v>
      </c>
      <c r="L112" s="264"/>
      <c r="M112" s="265" t="s">
        <v>35</v>
      </c>
      <c r="N112" s="266" t="s">
        <v>50</v>
      </c>
      <c r="O112" s="45"/>
      <c r="P112" s="214">
        <f>O112*H112</f>
        <v>0</v>
      </c>
      <c r="Q112" s="214">
        <v>0</v>
      </c>
      <c r="R112" s="214">
        <f>Q112*H112</f>
        <v>0</v>
      </c>
      <c r="S112" s="214">
        <v>0</v>
      </c>
      <c r="T112" s="215">
        <f>S112*H112</f>
        <v>0</v>
      </c>
      <c r="AR112" s="26" t="s">
        <v>1943</v>
      </c>
      <c r="AT112" s="26" t="s">
        <v>246</v>
      </c>
      <c r="AU112" s="26" t="s">
        <v>24</v>
      </c>
      <c r="AY112" s="26" t="s">
        <v>185</v>
      </c>
      <c r="BE112" s="216">
        <f>IF(N112="základní",J112,0)</f>
        <v>0</v>
      </c>
      <c r="BF112" s="216">
        <f>IF(N112="snížená",J112,0)</f>
        <v>0</v>
      </c>
      <c r="BG112" s="216">
        <f>IF(N112="zákl. přenesená",J112,0)</f>
        <v>0</v>
      </c>
      <c r="BH112" s="216">
        <f>IF(N112="sníž. přenesená",J112,0)</f>
        <v>0</v>
      </c>
      <c r="BI112" s="216">
        <f>IF(N112="nulová",J112,0)</f>
        <v>0</v>
      </c>
      <c r="BJ112" s="26" t="s">
        <v>24</v>
      </c>
      <c r="BK112" s="216">
        <f>ROUND(I112*H112,2)</f>
        <v>0</v>
      </c>
      <c r="BL112" s="26" t="s">
        <v>750</v>
      </c>
      <c r="BM112" s="26" t="s">
        <v>349</v>
      </c>
    </row>
    <row r="113" spans="2:65" s="1" customFormat="1" ht="27">
      <c r="B113" s="44"/>
      <c r="C113" s="66"/>
      <c r="D113" s="233" t="s">
        <v>250</v>
      </c>
      <c r="E113" s="66"/>
      <c r="F113" s="281" t="s">
        <v>2276</v>
      </c>
      <c r="G113" s="66"/>
      <c r="H113" s="66"/>
      <c r="I113" s="175"/>
      <c r="J113" s="66"/>
      <c r="K113" s="66"/>
      <c r="L113" s="64"/>
      <c r="M113" s="219"/>
      <c r="N113" s="45"/>
      <c r="O113" s="45"/>
      <c r="P113" s="45"/>
      <c r="Q113" s="45"/>
      <c r="R113" s="45"/>
      <c r="S113" s="45"/>
      <c r="T113" s="81"/>
      <c r="AT113" s="26" t="s">
        <v>250</v>
      </c>
      <c r="AU113" s="26" t="s">
        <v>24</v>
      </c>
    </row>
    <row r="114" spans="2:65" s="1" customFormat="1" ht="22.5" customHeight="1">
      <c r="B114" s="44"/>
      <c r="C114" s="257" t="s">
        <v>265</v>
      </c>
      <c r="D114" s="257" t="s">
        <v>246</v>
      </c>
      <c r="E114" s="258" t="s">
        <v>2277</v>
      </c>
      <c r="F114" s="259" t="s">
        <v>2278</v>
      </c>
      <c r="G114" s="260" t="s">
        <v>1629</v>
      </c>
      <c r="H114" s="261">
        <v>1</v>
      </c>
      <c r="I114" s="262"/>
      <c r="J114" s="263">
        <f>ROUND(I114*H114,2)</f>
        <v>0</v>
      </c>
      <c r="K114" s="259" t="s">
        <v>35</v>
      </c>
      <c r="L114" s="264"/>
      <c r="M114" s="265" t="s">
        <v>35</v>
      </c>
      <c r="N114" s="266" t="s">
        <v>50</v>
      </c>
      <c r="O114" s="45"/>
      <c r="P114" s="214">
        <f>O114*H114</f>
        <v>0</v>
      </c>
      <c r="Q114" s="214">
        <v>0</v>
      </c>
      <c r="R114" s="214">
        <f>Q114*H114</f>
        <v>0</v>
      </c>
      <c r="S114" s="214">
        <v>0</v>
      </c>
      <c r="T114" s="215">
        <f>S114*H114</f>
        <v>0</v>
      </c>
      <c r="AR114" s="26" t="s">
        <v>1943</v>
      </c>
      <c r="AT114" s="26" t="s">
        <v>246</v>
      </c>
      <c r="AU114" s="26" t="s">
        <v>24</v>
      </c>
      <c r="AY114" s="26" t="s">
        <v>185</v>
      </c>
      <c r="BE114" s="216">
        <f>IF(N114="základní",J114,0)</f>
        <v>0</v>
      </c>
      <c r="BF114" s="216">
        <f>IF(N114="snížená",J114,0)</f>
        <v>0</v>
      </c>
      <c r="BG114" s="216">
        <f>IF(N114="zákl. přenesená",J114,0)</f>
        <v>0</v>
      </c>
      <c r="BH114" s="216">
        <f>IF(N114="sníž. přenesená",J114,0)</f>
        <v>0</v>
      </c>
      <c r="BI114" s="216">
        <f>IF(N114="nulová",J114,0)</f>
        <v>0</v>
      </c>
      <c r="BJ114" s="26" t="s">
        <v>24</v>
      </c>
      <c r="BK114" s="216">
        <f>ROUND(I114*H114,2)</f>
        <v>0</v>
      </c>
      <c r="BL114" s="26" t="s">
        <v>750</v>
      </c>
      <c r="BM114" s="26" t="s">
        <v>2279</v>
      </c>
    </row>
    <row r="115" spans="2:65" s="1" customFormat="1" ht="22.5" customHeight="1">
      <c r="B115" s="44"/>
      <c r="C115" s="257" t="s">
        <v>273</v>
      </c>
      <c r="D115" s="257" t="s">
        <v>246</v>
      </c>
      <c r="E115" s="258" t="s">
        <v>2280</v>
      </c>
      <c r="F115" s="259" t="s">
        <v>2278</v>
      </c>
      <c r="G115" s="260" t="s">
        <v>1629</v>
      </c>
      <c r="H115" s="261">
        <v>1</v>
      </c>
      <c r="I115" s="262"/>
      <c r="J115" s="263">
        <f>ROUND(I115*H115,2)</f>
        <v>0</v>
      </c>
      <c r="K115" s="259" t="s">
        <v>35</v>
      </c>
      <c r="L115" s="264"/>
      <c r="M115" s="265" t="s">
        <v>35</v>
      </c>
      <c r="N115" s="266" t="s">
        <v>50</v>
      </c>
      <c r="O115" s="45"/>
      <c r="P115" s="214">
        <f>O115*H115</f>
        <v>0</v>
      </c>
      <c r="Q115" s="214">
        <v>0</v>
      </c>
      <c r="R115" s="214">
        <f>Q115*H115</f>
        <v>0</v>
      </c>
      <c r="S115" s="214">
        <v>0</v>
      </c>
      <c r="T115" s="215">
        <f>S115*H115</f>
        <v>0</v>
      </c>
      <c r="AR115" s="26" t="s">
        <v>1943</v>
      </c>
      <c r="AT115" s="26" t="s">
        <v>246</v>
      </c>
      <c r="AU115" s="26" t="s">
        <v>24</v>
      </c>
      <c r="AY115" s="26" t="s">
        <v>185</v>
      </c>
      <c r="BE115" s="216">
        <f>IF(N115="základní",J115,0)</f>
        <v>0</v>
      </c>
      <c r="BF115" s="216">
        <f>IF(N115="snížená",J115,0)</f>
        <v>0</v>
      </c>
      <c r="BG115" s="216">
        <f>IF(N115="zákl. přenesená",J115,0)</f>
        <v>0</v>
      </c>
      <c r="BH115" s="216">
        <f>IF(N115="sníž. přenesená",J115,0)</f>
        <v>0</v>
      </c>
      <c r="BI115" s="216">
        <f>IF(N115="nulová",J115,0)</f>
        <v>0</v>
      </c>
      <c r="BJ115" s="26" t="s">
        <v>24</v>
      </c>
      <c r="BK115" s="216">
        <f>ROUND(I115*H115,2)</f>
        <v>0</v>
      </c>
      <c r="BL115" s="26" t="s">
        <v>750</v>
      </c>
      <c r="BM115" s="26" t="s">
        <v>2281</v>
      </c>
    </row>
    <row r="116" spans="2:65" s="11" customFormat="1" ht="37.35" customHeight="1">
      <c r="B116" s="188"/>
      <c r="C116" s="189"/>
      <c r="D116" s="202" t="s">
        <v>78</v>
      </c>
      <c r="E116" s="287" t="s">
        <v>2282</v>
      </c>
      <c r="F116" s="287" t="s">
        <v>2283</v>
      </c>
      <c r="G116" s="189"/>
      <c r="H116" s="189"/>
      <c r="I116" s="192"/>
      <c r="J116" s="288">
        <f>BK116</f>
        <v>0</v>
      </c>
      <c r="K116" s="189"/>
      <c r="L116" s="194"/>
      <c r="M116" s="195"/>
      <c r="N116" s="196"/>
      <c r="O116" s="196"/>
      <c r="P116" s="197">
        <f>SUM(P117:P134)</f>
        <v>0</v>
      </c>
      <c r="Q116" s="196"/>
      <c r="R116" s="197">
        <f>SUM(R117:R134)</f>
        <v>0</v>
      </c>
      <c r="S116" s="196"/>
      <c r="T116" s="198">
        <f>SUM(T117:T134)</f>
        <v>0</v>
      </c>
      <c r="AR116" s="199" t="s">
        <v>105</v>
      </c>
      <c r="AT116" s="200" t="s">
        <v>78</v>
      </c>
      <c r="AU116" s="200" t="s">
        <v>79</v>
      </c>
      <c r="AY116" s="199" t="s">
        <v>185</v>
      </c>
      <c r="BK116" s="201">
        <f>SUM(BK117:BK134)</f>
        <v>0</v>
      </c>
    </row>
    <row r="117" spans="2:65" s="1" customFormat="1" ht="22.5" customHeight="1">
      <c r="B117" s="44"/>
      <c r="C117" s="257" t="s">
        <v>281</v>
      </c>
      <c r="D117" s="257" t="s">
        <v>246</v>
      </c>
      <c r="E117" s="258" t="s">
        <v>2284</v>
      </c>
      <c r="F117" s="259" t="s">
        <v>2285</v>
      </c>
      <c r="G117" s="260" t="s">
        <v>2054</v>
      </c>
      <c r="H117" s="261">
        <v>1</v>
      </c>
      <c r="I117" s="262"/>
      <c r="J117" s="263">
        <f>ROUND(I117*H117,2)</f>
        <v>0</v>
      </c>
      <c r="K117" s="259" t="s">
        <v>35</v>
      </c>
      <c r="L117" s="264"/>
      <c r="M117" s="265" t="s">
        <v>35</v>
      </c>
      <c r="N117" s="266" t="s">
        <v>50</v>
      </c>
      <c r="O117" s="45"/>
      <c r="P117" s="214">
        <f>O117*H117</f>
        <v>0</v>
      </c>
      <c r="Q117" s="214">
        <v>0</v>
      </c>
      <c r="R117" s="214">
        <f>Q117*H117</f>
        <v>0</v>
      </c>
      <c r="S117" s="214">
        <v>0</v>
      </c>
      <c r="T117" s="215">
        <f>S117*H117</f>
        <v>0</v>
      </c>
      <c r="AR117" s="26" t="s">
        <v>1943</v>
      </c>
      <c r="AT117" s="26" t="s">
        <v>246</v>
      </c>
      <c r="AU117" s="26" t="s">
        <v>24</v>
      </c>
      <c r="AY117" s="26" t="s">
        <v>185</v>
      </c>
      <c r="BE117" s="216">
        <f>IF(N117="základní",J117,0)</f>
        <v>0</v>
      </c>
      <c r="BF117" s="216">
        <f>IF(N117="snížená",J117,0)</f>
        <v>0</v>
      </c>
      <c r="BG117" s="216">
        <f>IF(N117="zákl. přenesená",J117,0)</f>
        <v>0</v>
      </c>
      <c r="BH117" s="216">
        <f>IF(N117="sníž. přenesená",J117,0)</f>
        <v>0</v>
      </c>
      <c r="BI117" s="216">
        <f>IF(N117="nulová",J117,0)</f>
        <v>0</v>
      </c>
      <c r="BJ117" s="26" t="s">
        <v>24</v>
      </c>
      <c r="BK117" s="216">
        <f>ROUND(I117*H117,2)</f>
        <v>0</v>
      </c>
      <c r="BL117" s="26" t="s">
        <v>750</v>
      </c>
      <c r="BM117" s="26" t="s">
        <v>367</v>
      </c>
    </row>
    <row r="118" spans="2:65" s="1" customFormat="1" ht="27">
      <c r="B118" s="44"/>
      <c r="C118" s="66"/>
      <c r="D118" s="233" t="s">
        <v>250</v>
      </c>
      <c r="E118" s="66"/>
      <c r="F118" s="281" t="s">
        <v>2286</v>
      </c>
      <c r="G118" s="66"/>
      <c r="H118" s="66"/>
      <c r="I118" s="175"/>
      <c r="J118" s="66"/>
      <c r="K118" s="66"/>
      <c r="L118" s="64"/>
      <c r="M118" s="219"/>
      <c r="N118" s="45"/>
      <c r="O118" s="45"/>
      <c r="P118" s="45"/>
      <c r="Q118" s="45"/>
      <c r="R118" s="45"/>
      <c r="S118" s="45"/>
      <c r="T118" s="81"/>
      <c r="AT118" s="26" t="s">
        <v>250</v>
      </c>
      <c r="AU118" s="26" t="s">
        <v>24</v>
      </c>
    </row>
    <row r="119" spans="2:65" s="1" customFormat="1" ht="22.5" customHeight="1">
      <c r="B119" s="44"/>
      <c r="C119" s="257" t="s">
        <v>287</v>
      </c>
      <c r="D119" s="257" t="s">
        <v>246</v>
      </c>
      <c r="E119" s="258" t="s">
        <v>2287</v>
      </c>
      <c r="F119" s="259" t="s">
        <v>2256</v>
      </c>
      <c r="G119" s="260" t="s">
        <v>2054</v>
      </c>
      <c r="H119" s="261">
        <v>2</v>
      </c>
      <c r="I119" s="262"/>
      <c r="J119" s="263">
        <f>ROUND(I119*H119,2)</f>
        <v>0</v>
      </c>
      <c r="K119" s="259" t="s">
        <v>35</v>
      </c>
      <c r="L119" s="264"/>
      <c r="M119" s="265" t="s">
        <v>35</v>
      </c>
      <c r="N119" s="266" t="s">
        <v>50</v>
      </c>
      <c r="O119" s="45"/>
      <c r="P119" s="214">
        <f>O119*H119</f>
        <v>0</v>
      </c>
      <c r="Q119" s="214">
        <v>0</v>
      </c>
      <c r="R119" s="214">
        <f>Q119*H119</f>
        <v>0</v>
      </c>
      <c r="S119" s="214">
        <v>0</v>
      </c>
      <c r="T119" s="215">
        <f>S119*H119</f>
        <v>0</v>
      </c>
      <c r="AR119" s="26" t="s">
        <v>1943</v>
      </c>
      <c r="AT119" s="26" t="s">
        <v>246</v>
      </c>
      <c r="AU119" s="26" t="s">
        <v>24</v>
      </c>
      <c r="AY119" s="26" t="s">
        <v>185</v>
      </c>
      <c r="BE119" s="216">
        <f>IF(N119="základní",J119,0)</f>
        <v>0</v>
      </c>
      <c r="BF119" s="216">
        <f>IF(N119="snížená",J119,0)</f>
        <v>0</v>
      </c>
      <c r="BG119" s="216">
        <f>IF(N119="zákl. přenesená",J119,0)</f>
        <v>0</v>
      </c>
      <c r="BH119" s="216">
        <f>IF(N119="sníž. přenesená",J119,0)</f>
        <v>0</v>
      </c>
      <c r="BI119" s="216">
        <f>IF(N119="nulová",J119,0)</f>
        <v>0</v>
      </c>
      <c r="BJ119" s="26" t="s">
        <v>24</v>
      </c>
      <c r="BK119" s="216">
        <f>ROUND(I119*H119,2)</f>
        <v>0</v>
      </c>
      <c r="BL119" s="26" t="s">
        <v>750</v>
      </c>
      <c r="BM119" s="26" t="s">
        <v>403</v>
      </c>
    </row>
    <row r="120" spans="2:65" s="1" customFormat="1" ht="27">
      <c r="B120" s="44"/>
      <c r="C120" s="66"/>
      <c r="D120" s="233" t="s">
        <v>250</v>
      </c>
      <c r="E120" s="66"/>
      <c r="F120" s="281" t="s">
        <v>2288</v>
      </c>
      <c r="G120" s="66"/>
      <c r="H120" s="66"/>
      <c r="I120" s="175"/>
      <c r="J120" s="66"/>
      <c r="K120" s="66"/>
      <c r="L120" s="64"/>
      <c r="M120" s="219"/>
      <c r="N120" s="45"/>
      <c r="O120" s="45"/>
      <c r="P120" s="45"/>
      <c r="Q120" s="45"/>
      <c r="R120" s="45"/>
      <c r="S120" s="45"/>
      <c r="T120" s="81"/>
      <c r="AT120" s="26" t="s">
        <v>250</v>
      </c>
      <c r="AU120" s="26" t="s">
        <v>24</v>
      </c>
    </row>
    <row r="121" spans="2:65" s="1" customFormat="1" ht="22.5" customHeight="1">
      <c r="B121" s="44"/>
      <c r="C121" s="257" t="s">
        <v>10</v>
      </c>
      <c r="D121" s="257" t="s">
        <v>246</v>
      </c>
      <c r="E121" s="258" t="s">
        <v>2289</v>
      </c>
      <c r="F121" s="259" t="s">
        <v>2258</v>
      </c>
      <c r="G121" s="260" t="s">
        <v>2054</v>
      </c>
      <c r="H121" s="261">
        <v>1</v>
      </c>
      <c r="I121" s="262"/>
      <c r="J121" s="263">
        <f>ROUND(I121*H121,2)</f>
        <v>0</v>
      </c>
      <c r="K121" s="259" t="s">
        <v>35</v>
      </c>
      <c r="L121" s="264"/>
      <c r="M121" s="265" t="s">
        <v>35</v>
      </c>
      <c r="N121" s="266" t="s">
        <v>50</v>
      </c>
      <c r="O121" s="45"/>
      <c r="P121" s="214">
        <f>O121*H121</f>
        <v>0</v>
      </c>
      <c r="Q121" s="214">
        <v>0</v>
      </c>
      <c r="R121" s="214">
        <f>Q121*H121</f>
        <v>0</v>
      </c>
      <c r="S121" s="214">
        <v>0</v>
      </c>
      <c r="T121" s="215">
        <f>S121*H121</f>
        <v>0</v>
      </c>
      <c r="AR121" s="26" t="s">
        <v>1943</v>
      </c>
      <c r="AT121" s="26" t="s">
        <v>246</v>
      </c>
      <c r="AU121" s="26" t="s">
        <v>24</v>
      </c>
      <c r="AY121" s="26" t="s">
        <v>185</v>
      </c>
      <c r="BE121" s="216">
        <f>IF(N121="základní",J121,0)</f>
        <v>0</v>
      </c>
      <c r="BF121" s="216">
        <f>IF(N121="snížená",J121,0)</f>
        <v>0</v>
      </c>
      <c r="BG121" s="216">
        <f>IF(N121="zákl. přenesená",J121,0)</f>
        <v>0</v>
      </c>
      <c r="BH121" s="216">
        <f>IF(N121="sníž. přenesená",J121,0)</f>
        <v>0</v>
      </c>
      <c r="BI121" s="216">
        <f>IF(N121="nulová",J121,0)</f>
        <v>0</v>
      </c>
      <c r="BJ121" s="26" t="s">
        <v>24</v>
      </c>
      <c r="BK121" s="216">
        <f>ROUND(I121*H121,2)</f>
        <v>0</v>
      </c>
      <c r="BL121" s="26" t="s">
        <v>750</v>
      </c>
      <c r="BM121" s="26" t="s">
        <v>413</v>
      </c>
    </row>
    <row r="122" spans="2:65" s="1" customFormat="1" ht="22.5" customHeight="1">
      <c r="B122" s="44"/>
      <c r="C122" s="257" t="s">
        <v>307</v>
      </c>
      <c r="D122" s="257" t="s">
        <v>246</v>
      </c>
      <c r="E122" s="258" t="s">
        <v>2290</v>
      </c>
      <c r="F122" s="259" t="s">
        <v>2260</v>
      </c>
      <c r="G122" s="260" t="s">
        <v>2054</v>
      </c>
      <c r="H122" s="261">
        <v>1</v>
      </c>
      <c r="I122" s="262"/>
      <c r="J122" s="263">
        <f>ROUND(I122*H122,2)</f>
        <v>0</v>
      </c>
      <c r="K122" s="259" t="s">
        <v>35</v>
      </c>
      <c r="L122" s="264"/>
      <c r="M122" s="265" t="s">
        <v>35</v>
      </c>
      <c r="N122" s="266" t="s">
        <v>50</v>
      </c>
      <c r="O122" s="45"/>
      <c r="P122" s="214">
        <f>O122*H122</f>
        <v>0</v>
      </c>
      <c r="Q122" s="214">
        <v>0</v>
      </c>
      <c r="R122" s="214">
        <f>Q122*H122</f>
        <v>0</v>
      </c>
      <c r="S122" s="214">
        <v>0</v>
      </c>
      <c r="T122" s="215">
        <f>S122*H122</f>
        <v>0</v>
      </c>
      <c r="AR122" s="26" t="s">
        <v>1943</v>
      </c>
      <c r="AT122" s="26" t="s">
        <v>246</v>
      </c>
      <c r="AU122" s="26" t="s">
        <v>24</v>
      </c>
      <c r="AY122" s="26" t="s">
        <v>185</v>
      </c>
      <c r="BE122" s="216">
        <f>IF(N122="základní",J122,0)</f>
        <v>0</v>
      </c>
      <c r="BF122" s="216">
        <f>IF(N122="snížená",J122,0)</f>
        <v>0</v>
      </c>
      <c r="BG122" s="216">
        <f>IF(N122="zákl. přenesená",J122,0)</f>
        <v>0</v>
      </c>
      <c r="BH122" s="216">
        <f>IF(N122="sníž. přenesená",J122,0)</f>
        <v>0</v>
      </c>
      <c r="BI122" s="216">
        <f>IF(N122="nulová",J122,0)</f>
        <v>0</v>
      </c>
      <c r="BJ122" s="26" t="s">
        <v>24</v>
      </c>
      <c r="BK122" s="216">
        <f>ROUND(I122*H122,2)</f>
        <v>0</v>
      </c>
      <c r="BL122" s="26" t="s">
        <v>750</v>
      </c>
      <c r="BM122" s="26" t="s">
        <v>424</v>
      </c>
    </row>
    <row r="123" spans="2:65" s="1" customFormat="1" ht="27">
      <c r="B123" s="44"/>
      <c r="C123" s="66"/>
      <c r="D123" s="233" t="s">
        <v>250</v>
      </c>
      <c r="E123" s="66"/>
      <c r="F123" s="281" t="s">
        <v>2261</v>
      </c>
      <c r="G123" s="66"/>
      <c r="H123" s="66"/>
      <c r="I123" s="175"/>
      <c r="J123" s="66"/>
      <c r="K123" s="66"/>
      <c r="L123" s="64"/>
      <c r="M123" s="219"/>
      <c r="N123" s="45"/>
      <c r="O123" s="45"/>
      <c r="P123" s="45"/>
      <c r="Q123" s="45"/>
      <c r="R123" s="45"/>
      <c r="S123" s="45"/>
      <c r="T123" s="81"/>
      <c r="AT123" s="26" t="s">
        <v>250</v>
      </c>
      <c r="AU123" s="26" t="s">
        <v>24</v>
      </c>
    </row>
    <row r="124" spans="2:65" s="1" customFormat="1" ht="22.5" customHeight="1">
      <c r="B124" s="44"/>
      <c r="C124" s="257" t="s">
        <v>317</v>
      </c>
      <c r="D124" s="257" t="s">
        <v>246</v>
      </c>
      <c r="E124" s="258" t="s">
        <v>2291</v>
      </c>
      <c r="F124" s="259" t="s">
        <v>2263</v>
      </c>
      <c r="G124" s="260" t="s">
        <v>2054</v>
      </c>
      <c r="H124" s="261">
        <v>2</v>
      </c>
      <c r="I124" s="262"/>
      <c r="J124" s="263">
        <f t="shared" ref="J124:J129" si="0">ROUND(I124*H124,2)</f>
        <v>0</v>
      </c>
      <c r="K124" s="259" t="s">
        <v>35</v>
      </c>
      <c r="L124" s="264"/>
      <c r="M124" s="265" t="s">
        <v>35</v>
      </c>
      <c r="N124" s="266" t="s">
        <v>50</v>
      </c>
      <c r="O124" s="45"/>
      <c r="P124" s="214">
        <f t="shared" ref="P124:P129" si="1">O124*H124</f>
        <v>0</v>
      </c>
      <c r="Q124" s="214">
        <v>0</v>
      </c>
      <c r="R124" s="214">
        <f t="shared" ref="R124:R129" si="2">Q124*H124</f>
        <v>0</v>
      </c>
      <c r="S124" s="214">
        <v>0</v>
      </c>
      <c r="T124" s="215">
        <f t="shared" ref="T124:T129" si="3">S124*H124</f>
        <v>0</v>
      </c>
      <c r="AR124" s="26" t="s">
        <v>1943</v>
      </c>
      <c r="AT124" s="26" t="s">
        <v>246</v>
      </c>
      <c r="AU124" s="26" t="s">
        <v>24</v>
      </c>
      <c r="AY124" s="26" t="s">
        <v>185</v>
      </c>
      <c r="BE124" s="216">
        <f t="shared" ref="BE124:BE129" si="4">IF(N124="základní",J124,0)</f>
        <v>0</v>
      </c>
      <c r="BF124" s="216">
        <f t="shared" ref="BF124:BF129" si="5">IF(N124="snížená",J124,0)</f>
        <v>0</v>
      </c>
      <c r="BG124" s="216">
        <f t="shared" ref="BG124:BG129" si="6">IF(N124="zákl. přenesená",J124,0)</f>
        <v>0</v>
      </c>
      <c r="BH124" s="216">
        <f t="shared" ref="BH124:BH129" si="7">IF(N124="sníž. přenesená",J124,0)</f>
        <v>0</v>
      </c>
      <c r="BI124" s="216">
        <f t="shared" ref="BI124:BI129" si="8">IF(N124="nulová",J124,0)</f>
        <v>0</v>
      </c>
      <c r="BJ124" s="26" t="s">
        <v>24</v>
      </c>
      <c r="BK124" s="216">
        <f t="shared" ref="BK124:BK129" si="9">ROUND(I124*H124,2)</f>
        <v>0</v>
      </c>
      <c r="BL124" s="26" t="s">
        <v>750</v>
      </c>
      <c r="BM124" s="26" t="s">
        <v>436</v>
      </c>
    </row>
    <row r="125" spans="2:65" s="1" customFormat="1" ht="22.5" customHeight="1">
      <c r="B125" s="44"/>
      <c r="C125" s="257" t="s">
        <v>324</v>
      </c>
      <c r="D125" s="257" t="s">
        <v>246</v>
      </c>
      <c r="E125" s="258" t="s">
        <v>2264</v>
      </c>
      <c r="F125" s="259" t="s">
        <v>2265</v>
      </c>
      <c r="G125" s="260" t="s">
        <v>2054</v>
      </c>
      <c r="H125" s="261">
        <v>1</v>
      </c>
      <c r="I125" s="262"/>
      <c r="J125" s="263">
        <f t="shared" si="0"/>
        <v>0</v>
      </c>
      <c r="K125" s="259" t="s">
        <v>35</v>
      </c>
      <c r="L125" s="264"/>
      <c r="M125" s="265" t="s">
        <v>35</v>
      </c>
      <c r="N125" s="266" t="s">
        <v>50</v>
      </c>
      <c r="O125" s="45"/>
      <c r="P125" s="214">
        <f t="shared" si="1"/>
        <v>0</v>
      </c>
      <c r="Q125" s="214">
        <v>0</v>
      </c>
      <c r="R125" s="214">
        <f t="shared" si="2"/>
        <v>0</v>
      </c>
      <c r="S125" s="214">
        <v>0</v>
      </c>
      <c r="T125" s="215">
        <f t="shared" si="3"/>
        <v>0</v>
      </c>
      <c r="AR125" s="26" t="s">
        <v>1943</v>
      </c>
      <c r="AT125" s="26" t="s">
        <v>246</v>
      </c>
      <c r="AU125" s="26" t="s">
        <v>24</v>
      </c>
      <c r="AY125" s="26" t="s">
        <v>185</v>
      </c>
      <c r="BE125" s="216">
        <f t="shared" si="4"/>
        <v>0</v>
      </c>
      <c r="BF125" s="216">
        <f t="shared" si="5"/>
        <v>0</v>
      </c>
      <c r="BG125" s="216">
        <f t="shared" si="6"/>
        <v>0</v>
      </c>
      <c r="BH125" s="216">
        <f t="shared" si="7"/>
        <v>0</v>
      </c>
      <c r="BI125" s="216">
        <f t="shared" si="8"/>
        <v>0</v>
      </c>
      <c r="BJ125" s="26" t="s">
        <v>24</v>
      </c>
      <c r="BK125" s="216">
        <f t="shared" si="9"/>
        <v>0</v>
      </c>
      <c r="BL125" s="26" t="s">
        <v>750</v>
      </c>
      <c r="BM125" s="26" t="s">
        <v>449</v>
      </c>
    </row>
    <row r="126" spans="2:65" s="1" customFormat="1" ht="22.5" customHeight="1">
      <c r="B126" s="44"/>
      <c r="C126" s="257" t="s">
        <v>343</v>
      </c>
      <c r="D126" s="257" t="s">
        <v>246</v>
      </c>
      <c r="E126" s="258" t="s">
        <v>2266</v>
      </c>
      <c r="F126" s="259" t="s">
        <v>2267</v>
      </c>
      <c r="G126" s="260" t="s">
        <v>2054</v>
      </c>
      <c r="H126" s="261">
        <v>1</v>
      </c>
      <c r="I126" s="262"/>
      <c r="J126" s="263">
        <f t="shared" si="0"/>
        <v>0</v>
      </c>
      <c r="K126" s="259" t="s">
        <v>35</v>
      </c>
      <c r="L126" s="264"/>
      <c r="M126" s="265" t="s">
        <v>35</v>
      </c>
      <c r="N126" s="266" t="s">
        <v>50</v>
      </c>
      <c r="O126" s="45"/>
      <c r="P126" s="214">
        <f t="shared" si="1"/>
        <v>0</v>
      </c>
      <c r="Q126" s="214">
        <v>0</v>
      </c>
      <c r="R126" s="214">
        <f t="shared" si="2"/>
        <v>0</v>
      </c>
      <c r="S126" s="214">
        <v>0</v>
      </c>
      <c r="T126" s="215">
        <f t="shared" si="3"/>
        <v>0</v>
      </c>
      <c r="AR126" s="26" t="s">
        <v>1943</v>
      </c>
      <c r="AT126" s="26" t="s">
        <v>246</v>
      </c>
      <c r="AU126" s="26" t="s">
        <v>24</v>
      </c>
      <c r="AY126" s="26" t="s">
        <v>185</v>
      </c>
      <c r="BE126" s="216">
        <f t="shared" si="4"/>
        <v>0</v>
      </c>
      <c r="BF126" s="216">
        <f t="shared" si="5"/>
        <v>0</v>
      </c>
      <c r="BG126" s="216">
        <f t="shared" si="6"/>
        <v>0</v>
      </c>
      <c r="BH126" s="216">
        <f t="shared" si="7"/>
        <v>0</v>
      </c>
      <c r="BI126" s="216">
        <f t="shared" si="8"/>
        <v>0</v>
      </c>
      <c r="BJ126" s="26" t="s">
        <v>24</v>
      </c>
      <c r="BK126" s="216">
        <f t="shared" si="9"/>
        <v>0</v>
      </c>
      <c r="BL126" s="26" t="s">
        <v>750</v>
      </c>
      <c r="BM126" s="26" t="s">
        <v>458</v>
      </c>
    </row>
    <row r="127" spans="2:65" s="1" customFormat="1" ht="22.5" customHeight="1">
      <c r="B127" s="44"/>
      <c r="C127" s="257" t="s">
        <v>349</v>
      </c>
      <c r="D127" s="257" t="s">
        <v>246</v>
      </c>
      <c r="E127" s="258" t="s">
        <v>2292</v>
      </c>
      <c r="F127" s="259" t="s">
        <v>2293</v>
      </c>
      <c r="G127" s="260" t="s">
        <v>2054</v>
      </c>
      <c r="H127" s="261">
        <v>1</v>
      </c>
      <c r="I127" s="262"/>
      <c r="J127" s="263">
        <f t="shared" si="0"/>
        <v>0</v>
      </c>
      <c r="K127" s="259" t="s">
        <v>35</v>
      </c>
      <c r="L127" s="264"/>
      <c r="M127" s="265" t="s">
        <v>35</v>
      </c>
      <c r="N127" s="266" t="s">
        <v>50</v>
      </c>
      <c r="O127" s="45"/>
      <c r="P127" s="214">
        <f t="shared" si="1"/>
        <v>0</v>
      </c>
      <c r="Q127" s="214">
        <v>0</v>
      </c>
      <c r="R127" s="214">
        <f t="shared" si="2"/>
        <v>0</v>
      </c>
      <c r="S127" s="214">
        <v>0</v>
      </c>
      <c r="T127" s="215">
        <f t="shared" si="3"/>
        <v>0</v>
      </c>
      <c r="AR127" s="26" t="s">
        <v>1943</v>
      </c>
      <c r="AT127" s="26" t="s">
        <v>246</v>
      </c>
      <c r="AU127" s="26" t="s">
        <v>24</v>
      </c>
      <c r="AY127" s="26" t="s">
        <v>185</v>
      </c>
      <c r="BE127" s="216">
        <f t="shared" si="4"/>
        <v>0</v>
      </c>
      <c r="BF127" s="216">
        <f t="shared" si="5"/>
        <v>0</v>
      </c>
      <c r="BG127" s="216">
        <f t="shared" si="6"/>
        <v>0</v>
      </c>
      <c r="BH127" s="216">
        <f t="shared" si="7"/>
        <v>0</v>
      </c>
      <c r="BI127" s="216">
        <f t="shared" si="8"/>
        <v>0</v>
      </c>
      <c r="BJ127" s="26" t="s">
        <v>24</v>
      </c>
      <c r="BK127" s="216">
        <f t="shared" si="9"/>
        <v>0</v>
      </c>
      <c r="BL127" s="26" t="s">
        <v>750</v>
      </c>
      <c r="BM127" s="26" t="s">
        <v>477</v>
      </c>
    </row>
    <row r="128" spans="2:65" s="1" customFormat="1" ht="22.5" customHeight="1">
      <c r="B128" s="44"/>
      <c r="C128" s="257" t="s">
        <v>9</v>
      </c>
      <c r="D128" s="257" t="s">
        <v>246</v>
      </c>
      <c r="E128" s="258" t="s">
        <v>2268</v>
      </c>
      <c r="F128" s="259" t="s">
        <v>2269</v>
      </c>
      <c r="G128" s="260" t="s">
        <v>2054</v>
      </c>
      <c r="H128" s="261">
        <v>1</v>
      </c>
      <c r="I128" s="262"/>
      <c r="J128" s="263">
        <f t="shared" si="0"/>
        <v>0</v>
      </c>
      <c r="K128" s="259" t="s">
        <v>35</v>
      </c>
      <c r="L128" s="264"/>
      <c r="M128" s="265" t="s">
        <v>35</v>
      </c>
      <c r="N128" s="266" t="s">
        <v>50</v>
      </c>
      <c r="O128" s="45"/>
      <c r="P128" s="214">
        <f t="shared" si="1"/>
        <v>0</v>
      </c>
      <c r="Q128" s="214">
        <v>0</v>
      </c>
      <c r="R128" s="214">
        <f t="shared" si="2"/>
        <v>0</v>
      </c>
      <c r="S128" s="214">
        <v>0</v>
      </c>
      <c r="T128" s="215">
        <f t="shared" si="3"/>
        <v>0</v>
      </c>
      <c r="AR128" s="26" t="s">
        <v>1943</v>
      </c>
      <c r="AT128" s="26" t="s">
        <v>246</v>
      </c>
      <c r="AU128" s="26" t="s">
        <v>24</v>
      </c>
      <c r="AY128" s="26" t="s">
        <v>185</v>
      </c>
      <c r="BE128" s="216">
        <f t="shared" si="4"/>
        <v>0</v>
      </c>
      <c r="BF128" s="216">
        <f t="shared" si="5"/>
        <v>0</v>
      </c>
      <c r="BG128" s="216">
        <f t="shared" si="6"/>
        <v>0</v>
      </c>
      <c r="BH128" s="216">
        <f t="shared" si="7"/>
        <v>0</v>
      </c>
      <c r="BI128" s="216">
        <f t="shared" si="8"/>
        <v>0</v>
      </c>
      <c r="BJ128" s="26" t="s">
        <v>24</v>
      </c>
      <c r="BK128" s="216">
        <f t="shared" si="9"/>
        <v>0</v>
      </c>
      <c r="BL128" s="26" t="s">
        <v>750</v>
      </c>
      <c r="BM128" s="26" t="s">
        <v>495</v>
      </c>
    </row>
    <row r="129" spans="2:65" s="1" customFormat="1" ht="22.5" customHeight="1">
      <c r="B129" s="44"/>
      <c r="C129" s="257" t="s">
        <v>367</v>
      </c>
      <c r="D129" s="257" t="s">
        <v>246</v>
      </c>
      <c r="E129" s="258" t="s">
        <v>2270</v>
      </c>
      <c r="F129" s="259" t="s">
        <v>2271</v>
      </c>
      <c r="G129" s="260" t="s">
        <v>2272</v>
      </c>
      <c r="H129" s="261">
        <v>1</v>
      </c>
      <c r="I129" s="262"/>
      <c r="J129" s="263">
        <f t="shared" si="0"/>
        <v>0</v>
      </c>
      <c r="K129" s="259" t="s">
        <v>35</v>
      </c>
      <c r="L129" s="264"/>
      <c r="M129" s="265" t="s">
        <v>35</v>
      </c>
      <c r="N129" s="266" t="s">
        <v>50</v>
      </c>
      <c r="O129" s="45"/>
      <c r="P129" s="214">
        <f t="shared" si="1"/>
        <v>0</v>
      </c>
      <c r="Q129" s="214">
        <v>0</v>
      </c>
      <c r="R129" s="214">
        <f t="shared" si="2"/>
        <v>0</v>
      </c>
      <c r="S129" s="214">
        <v>0</v>
      </c>
      <c r="T129" s="215">
        <f t="shared" si="3"/>
        <v>0</v>
      </c>
      <c r="AR129" s="26" t="s">
        <v>1943</v>
      </c>
      <c r="AT129" s="26" t="s">
        <v>246</v>
      </c>
      <c r="AU129" s="26" t="s">
        <v>24</v>
      </c>
      <c r="AY129" s="26" t="s">
        <v>185</v>
      </c>
      <c r="BE129" s="216">
        <f t="shared" si="4"/>
        <v>0</v>
      </c>
      <c r="BF129" s="216">
        <f t="shared" si="5"/>
        <v>0</v>
      </c>
      <c r="BG129" s="216">
        <f t="shared" si="6"/>
        <v>0</v>
      </c>
      <c r="BH129" s="216">
        <f t="shared" si="7"/>
        <v>0</v>
      </c>
      <c r="BI129" s="216">
        <f t="shared" si="8"/>
        <v>0</v>
      </c>
      <c r="BJ129" s="26" t="s">
        <v>24</v>
      </c>
      <c r="BK129" s="216">
        <f t="shared" si="9"/>
        <v>0</v>
      </c>
      <c r="BL129" s="26" t="s">
        <v>750</v>
      </c>
      <c r="BM129" s="26" t="s">
        <v>514</v>
      </c>
    </row>
    <row r="130" spans="2:65" s="1" customFormat="1" ht="27">
      <c r="B130" s="44"/>
      <c r="C130" s="66"/>
      <c r="D130" s="233" t="s">
        <v>250</v>
      </c>
      <c r="E130" s="66"/>
      <c r="F130" s="281" t="s">
        <v>2273</v>
      </c>
      <c r="G130" s="66"/>
      <c r="H130" s="66"/>
      <c r="I130" s="175"/>
      <c r="J130" s="66"/>
      <c r="K130" s="66"/>
      <c r="L130" s="64"/>
      <c r="M130" s="219"/>
      <c r="N130" s="45"/>
      <c r="O130" s="45"/>
      <c r="P130" s="45"/>
      <c r="Q130" s="45"/>
      <c r="R130" s="45"/>
      <c r="S130" s="45"/>
      <c r="T130" s="81"/>
      <c r="AT130" s="26" t="s">
        <v>250</v>
      </c>
      <c r="AU130" s="26" t="s">
        <v>24</v>
      </c>
    </row>
    <row r="131" spans="2:65" s="1" customFormat="1" ht="22.5" customHeight="1">
      <c r="B131" s="44"/>
      <c r="C131" s="257" t="s">
        <v>395</v>
      </c>
      <c r="D131" s="257" t="s">
        <v>246</v>
      </c>
      <c r="E131" s="258" t="s">
        <v>2274</v>
      </c>
      <c r="F131" s="259" t="s">
        <v>2275</v>
      </c>
      <c r="G131" s="260" t="s">
        <v>2054</v>
      </c>
      <c r="H131" s="261">
        <v>7</v>
      </c>
      <c r="I131" s="262"/>
      <c r="J131" s="263">
        <f>ROUND(I131*H131,2)</f>
        <v>0</v>
      </c>
      <c r="K131" s="259" t="s">
        <v>35</v>
      </c>
      <c r="L131" s="264"/>
      <c r="M131" s="265" t="s">
        <v>35</v>
      </c>
      <c r="N131" s="266" t="s">
        <v>50</v>
      </c>
      <c r="O131" s="45"/>
      <c r="P131" s="214">
        <f>O131*H131</f>
        <v>0</v>
      </c>
      <c r="Q131" s="214">
        <v>0</v>
      </c>
      <c r="R131" s="214">
        <f>Q131*H131</f>
        <v>0</v>
      </c>
      <c r="S131" s="214">
        <v>0</v>
      </c>
      <c r="T131" s="215">
        <f>S131*H131</f>
        <v>0</v>
      </c>
      <c r="AR131" s="26" t="s">
        <v>1943</v>
      </c>
      <c r="AT131" s="26" t="s">
        <v>246</v>
      </c>
      <c r="AU131" s="26" t="s">
        <v>24</v>
      </c>
      <c r="AY131" s="26" t="s">
        <v>185</v>
      </c>
      <c r="BE131" s="216">
        <f>IF(N131="základní",J131,0)</f>
        <v>0</v>
      </c>
      <c r="BF131" s="216">
        <f>IF(N131="snížená",J131,0)</f>
        <v>0</v>
      </c>
      <c r="BG131" s="216">
        <f>IF(N131="zákl. přenesená",J131,0)</f>
        <v>0</v>
      </c>
      <c r="BH131" s="216">
        <f>IF(N131="sníž. přenesená",J131,0)</f>
        <v>0</v>
      </c>
      <c r="BI131" s="216">
        <f>IF(N131="nulová",J131,0)</f>
        <v>0</v>
      </c>
      <c r="BJ131" s="26" t="s">
        <v>24</v>
      </c>
      <c r="BK131" s="216">
        <f>ROUND(I131*H131,2)</f>
        <v>0</v>
      </c>
      <c r="BL131" s="26" t="s">
        <v>750</v>
      </c>
      <c r="BM131" s="26" t="s">
        <v>566</v>
      </c>
    </row>
    <row r="132" spans="2:65" s="1" customFormat="1" ht="27">
      <c r="B132" s="44"/>
      <c r="C132" s="66"/>
      <c r="D132" s="233" t="s">
        <v>250</v>
      </c>
      <c r="E132" s="66"/>
      <c r="F132" s="281" t="s">
        <v>2294</v>
      </c>
      <c r="G132" s="66"/>
      <c r="H132" s="66"/>
      <c r="I132" s="175"/>
      <c r="J132" s="66"/>
      <c r="K132" s="66"/>
      <c r="L132" s="64"/>
      <c r="M132" s="219"/>
      <c r="N132" s="45"/>
      <c r="O132" s="45"/>
      <c r="P132" s="45"/>
      <c r="Q132" s="45"/>
      <c r="R132" s="45"/>
      <c r="S132" s="45"/>
      <c r="T132" s="81"/>
      <c r="AT132" s="26" t="s">
        <v>250</v>
      </c>
      <c r="AU132" s="26" t="s">
        <v>24</v>
      </c>
    </row>
    <row r="133" spans="2:65" s="1" customFormat="1" ht="22.5" customHeight="1">
      <c r="B133" s="44"/>
      <c r="C133" s="257" t="s">
        <v>403</v>
      </c>
      <c r="D133" s="257" t="s">
        <v>246</v>
      </c>
      <c r="E133" s="258" t="s">
        <v>2295</v>
      </c>
      <c r="F133" s="259" t="s">
        <v>2296</v>
      </c>
      <c r="G133" s="260" t="s">
        <v>1629</v>
      </c>
      <c r="H133" s="261">
        <v>1</v>
      </c>
      <c r="I133" s="262"/>
      <c r="J133" s="263">
        <f>ROUND(I133*H133,2)</f>
        <v>0</v>
      </c>
      <c r="K133" s="259" t="s">
        <v>35</v>
      </c>
      <c r="L133" s="264"/>
      <c r="M133" s="265" t="s">
        <v>35</v>
      </c>
      <c r="N133" s="266" t="s">
        <v>50</v>
      </c>
      <c r="O133" s="45"/>
      <c r="P133" s="214">
        <f>O133*H133</f>
        <v>0</v>
      </c>
      <c r="Q133" s="214">
        <v>0</v>
      </c>
      <c r="R133" s="214">
        <f>Q133*H133</f>
        <v>0</v>
      </c>
      <c r="S133" s="214">
        <v>0</v>
      </c>
      <c r="T133" s="215">
        <f>S133*H133</f>
        <v>0</v>
      </c>
      <c r="AR133" s="26" t="s">
        <v>1943</v>
      </c>
      <c r="AT133" s="26" t="s">
        <v>246</v>
      </c>
      <c r="AU133" s="26" t="s">
        <v>24</v>
      </c>
      <c r="AY133" s="26" t="s">
        <v>185</v>
      </c>
      <c r="BE133" s="216">
        <f>IF(N133="základní",J133,0)</f>
        <v>0</v>
      </c>
      <c r="BF133" s="216">
        <f>IF(N133="snížená",J133,0)</f>
        <v>0</v>
      </c>
      <c r="BG133" s="216">
        <f>IF(N133="zákl. přenesená",J133,0)</f>
        <v>0</v>
      </c>
      <c r="BH133" s="216">
        <f>IF(N133="sníž. přenesená",J133,0)</f>
        <v>0</v>
      </c>
      <c r="BI133" s="216">
        <f>IF(N133="nulová",J133,0)</f>
        <v>0</v>
      </c>
      <c r="BJ133" s="26" t="s">
        <v>24</v>
      </c>
      <c r="BK133" s="216">
        <f>ROUND(I133*H133,2)</f>
        <v>0</v>
      </c>
      <c r="BL133" s="26" t="s">
        <v>750</v>
      </c>
      <c r="BM133" s="26" t="s">
        <v>2297</v>
      </c>
    </row>
    <row r="134" spans="2:65" s="1" customFormat="1" ht="22.5" customHeight="1">
      <c r="B134" s="44"/>
      <c r="C134" s="205" t="s">
        <v>409</v>
      </c>
      <c r="D134" s="205" t="s">
        <v>187</v>
      </c>
      <c r="E134" s="206" t="s">
        <v>2298</v>
      </c>
      <c r="F134" s="207" t="s">
        <v>2299</v>
      </c>
      <c r="G134" s="208" t="s">
        <v>1629</v>
      </c>
      <c r="H134" s="209">
        <v>1</v>
      </c>
      <c r="I134" s="210"/>
      <c r="J134" s="211">
        <f>ROUND(I134*H134,2)</f>
        <v>0</v>
      </c>
      <c r="K134" s="207" t="s">
        <v>35</v>
      </c>
      <c r="L134" s="64"/>
      <c r="M134" s="212" t="s">
        <v>35</v>
      </c>
      <c r="N134" s="213" t="s">
        <v>50</v>
      </c>
      <c r="O134" s="45"/>
      <c r="P134" s="214">
        <f>O134*H134</f>
        <v>0</v>
      </c>
      <c r="Q134" s="214">
        <v>0</v>
      </c>
      <c r="R134" s="214">
        <f>Q134*H134</f>
        <v>0</v>
      </c>
      <c r="S134" s="214">
        <v>0</v>
      </c>
      <c r="T134" s="215">
        <f>S134*H134</f>
        <v>0</v>
      </c>
      <c r="AR134" s="26" t="s">
        <v>750</v>
      </c>
      <c r="AT134" s="26" t="s">
        <v>187</v>
      </c>
      <c r="AU134" s="26" t="s">
        <v>24</v>
      </c>
      <c r="AY134" s="26" t="s">
        <v>185</v>
      </c>
      <c r="BE134" s="216">
        <f>IF(N134="základní",J134,0)</f>
        <v>0</v>
      </c>
      <c r="BF134" s="216">
        <f>IF(N134="snížená",J134,0)</f>
        <v>0</v>
      </c>
      <c r="BG134" s="216">
        <f>IF(N134="zákl. přenesená",J134,0)</f>
        <v>0</v>
      </c>
      <c r="BH134" s="216">
        <f>IF(N134="sníž. přenesená",J134,0)</f>
        <v>0</v>
      </c>
      <c r="BI134" s="216">
        <f>IF(N134="nulová",J134,0)</f>
        <v>0</v>
      </c>
      <c r="BJ134" s="26" t="s">
        <v>24</v>
      </c>
      <c r="BK134" s="216">
        <f>ROUND(I134*H134,2)</f>
        <v>0</v>
      </c>
      <c r="BL134" s="26" t="s">
        <v>750</v>
      </c>
      <c r="BM134" s="26" t="s">
        <v>2300</v>
      </c>
    </row>
    <row r="135" spans="2:65" s="11" customFormat="1" ht="37.35" customHeight="1">
      <c r="B135" s="188"/>
      <c r="C135" s="189"/>
      <c r="D135" s="202" t="s">
        <v>78</v>
      </c>
      <c r="E135" s="287" t="s">
        <v>2301</v>
      </c>
      <c r="F135" s="287" t="s">
        <v>2302</v>
      </c>
      <c r="G135" s="189"/>
      <c r="H135" s="189"/>
      <c r="I135" s="192"/>
      <c r="J135" s="288">
        <f>BK135</f>
        <v>0</v>
      </c>
      <c r="K135" s="189"/>
      <c r="L135" s="194"/>
      <c r="M135" s="195"/>
      <c r="N135" s="196"/>
      <c r="O135" s="196"/>
      <c r="P135" s="197">
        <f>SUM(P136:P161)</f>
        <v>0</v>
      </c>
      <c r="Q135" s="196"/>
      <c r="R135" s="197">
        <f>SUM(R136:R161)</f>
        <v>0</v>
      </c>
      <c r="S135" s="196"/>
      <c r="T135" s="198">
        <f>SUM(T136:T161)</f>
        <v>0</v>
      </c>
      <c r="AR135" s="199" t="s">
        <v>105</v>
      </c>
      <c r="AT135" s="200" t="s">
        <v>78</v>
      </c>
      <c r="AU135" s="200" t="s">
        <v>79</v>
      </c>
      <c r="AY135" s="199" t="s">
        <v>185</v>
      </c>
      <c r="BK135" s="201">
        <f>SUM(BK136:BK161)</f>
        <v>0</v>
      </c>
    </row>
    <row r="136" spans="2:65" s="1" customFormat="1" ht="22.5" customHeight="1">
      <c r="B136" s="44"/>
      <c r="C136" s="257" t="s">
        <v>413</v>
      </c>
      <c r="D136" s="257" t="s">
        <v>246</v>
      </c>
      <c r="E136" s="258" t="s">
        <v>2284</v>
      </c>
      <c r="F136" s="259" t="s">
        <v>2285</v>
      </c>
      <c r="G136" s="260" t="s">
        <v>2054</v>
      </c>
      <c r="H136" s="261">
        <v>1</v>
      </c>
      <c r="I136" s="262"/>
      <c r="J136" s="263">
        <f>ROUND(I136*H136,2)</f>
        <v>0</v>
      </c>
      <c r="K136" s="259" t="s">
        <v>35</v>
      </c>
      <c r="L136" s="264"/>
      <c r="M136" s="265" t="s">
        <v>35</v>
      </c>
      <c r="N136" s="266" t="s">
        <v>50</v>
      </c>
      <c r="O136" s="45"/>
      <c r="P136" s="214">
        <f>O136*H136</f>
        <v>0</v>
      </c>
      <c r="Q136" s="214">
        <v>0</v>
      </c>
      <c r="R136" s="214">
        <f>Q136*H136</f>
        <v>0</v>
      </c>
      <c r="S136" s="214">
        <v>0</v>
      </c>
      <c r="T136" s="215">
        <f>S136*H136</f>
        <v>0</v>
      </c>
      <c r="AR136" s="26" t="s">
        <v>1943</v>
      </c>
      <c r="AT136" s="26" t="s">
        <v>246</v>
      </c>
      <c r="AU136" s="26" t="s">
        <v>24</v>
      </c>
      <c r="AY136" s="26" t="s">
        <v>185</v>
      </c>
      <c r="BE136" s="216">
        <f>IF(N136="základní",J136,0)</f>
        <v>0</v>
      </c>
      <c r="BF136" s="216">
        <f>IF(N136="snížená",J136,0)</f>
        <v>0</v>
      </c>
      <c r="BG136" s="216">
        <f>IF(N136="zákl. přenesená",J136,0)</f>
        <v>0</v>
      </c>
      <c r="BH136" s="216">
        <f>IF(N136="sníž. přenesená",J136,0)</f>
        <v>0</v>
      </c>
      <c r="BI136" s="216">
        <f>IF(N136="nulová",J136,0)</f>
        <v>0</v>
      </c>
      <c r="BJ136" s="26" t="s">
        <v>24</v>
      </c>
      <c r="BK136" s="216">
        <f>ROUND(I136*H136,2)</f>
        <v>0</v>
      </c>
      <c r="BL136" s="26" t="s">
        <v>750</v>
      </c>
      <c r="BM136" s="26" t="s">
        <v>577</v>
      </c>
    </row>
    <row r="137" spans="2:65" s="1" customFormat="1" ht="27">
      <c r="B137" s="44"/>
      <c r="C137" s="66"/>
      <c r="D137" s="233" t="s">
        <v>250</v>
      </c>
      <c r="E137" s="66"/>
      <c r="F137" s="281" t="s">
        <v>2286</v>
      </c>
      <c r="G137" s="66"/>
      <c r="H137" s="66"/>
      <c r="I137" s="175"/>
      <c r="J137" s="66"/>
      <c r="K137" s="66"/>
      <c r="L137" s="64"/>
      <c r="M137" s="219"/>
      <c r="N137" s="45"/>
      <c r="O137" s="45"/>
      <c r="P137" s="45"/>
      <c r="Q137" s="45"/>
      <c r="R137" s="45"/>
      <c r="S137" s="45"/>
      <c r="T137" s="81"/>
      <c r="AT137" s="26" t="s">
        <v>250</v>
      </c>
      <c r="AU137" s="26" t="s">
        <v>24</v>
      </c>
    </row>
    <row r="138" spans="2:65" s="1" customFormat="1" ht="22.5" customHeight="1">
      <c r="B138" s="44"/>
      <c r="C138" s="257" t="s">
        <v>418</v>
      </c>
      <c r="D138" s="257" t="s">
        <v>246</v>
      </c>
      <c r="E138" s="258" t="s">
        <v>2287</v>
      </c>
      <c r="F138" s="259" t="s">
        <v>2256</v>
      </c>
      <c r="G138" s="260" t="s">
        <v>2054</v>
      </c>
      <c r="H138" s="261">
        <v>2</v>
      </c>
      <c r="I138" s="262"/>
      <c r="J138" s="263">
        <f>ROUND(I138*H138,2)</f>
        <v>0</v>
      </c>
      <c r="K138" s="259" t="s">
        <v>35</v>
      </c>
      <c r="L138" s="264"/>
      <c r="M138" s="265" t="s">
        <v>35</v>
      </c>
      <c r="N138" s="266" t="s">
        <v>50</v>
      </c>
      <c r="O138" s="45"/>
      <c r="P138" s="214">
        <f>O138*H138</f>
        <v>0</v>
      </c>
      <c r="Q138" s="214">
        <v>0</v>
      </c>
      <c r="R138" s="214">
        <f>Q138*H138</f>
        <v>0</v>
      </c>
      <c r="S138" s="214">
        <v>0</v>
      </c>
      <c r="T138" s="215">
        <f>S138*H138</f>
        <v>0</v>
      </c>
      <c r="AR138" s="26" t="s">
        <v>1943</v>
      </c>
      <c r="AT138" s="26" t="s">
        <v>246</v>
      </c>
      <c r="AU138" s="26" t="s">
        <v>24</v>
      </c>
      <c r="AY138" s="26" t="s">
        <v>185</v>
      </c>
      <c r="BE138" s="216">
        <f>IF(N138="základní",J138,0)</f>
        <v>0</v>
      </c>
      <c r="BF138" s="216">
        <f>IF(N138="snížená",J138,0)</f>
        <v>0</v>
      </c>
      <c r="BG138" s="216">
        <f>IF(N138="zákl. přenesená",J138,0)</f>
        <v>0</v>
      </c>
      <c r="BH138" s="216">
        <f>IF(N138="sníž. přenesená",J138,0)</f>
        <v>0</v>
      </c>
      <c r="BI138" s="216">
        <f>IF(N138="nulová",J138,0)</f>
        <v>0</v>
      </c>
      <c r="BJ138" s="26" t="s">
        <v>24</v>
      </c>
      <c r="BK138" s="216">
        <f>ROUND(I138*H138,2)</f>
        <v>0</v>
      </c>
      <c r="BL138" s="26" t="s">
        <v>750</v>
      </c>
      <c r="BM138" s="26" t="s">
        <v>612</v>
      </c>
    </row>
    <row r="139" spans="2:65" s="1" customFormat="1" ht="27">
      <c r="B139" s="44"/>
      <c r="C139" s="66"/>
      <c r="D139" s="233" t="s">
        <v>250</v>
      </c>
      <c r="E139" s="66"/>
      <c r="F139" s="281" t="s">
        <v>2288</v>
      </c>
      <c r="G139" s="66"/>
      <c r="H139" s="66"/>
      <c r="I139" s="175"/>
      <c r="J139" s="66"/>
      <c r="K139" s="66"/>
      <c r="L139" s="64"/>
      <c r="M139" s="219"/>
      <c r="N139" s="45"/>
      <c r="O139" s="45"/>
      <c r="P139" s="45"/>
      <c r="Q139" s="45"/>
      <c r="R139" s="45"/>
      <c r="S139" s="45"/>
      <c r="T139" s="81"/>
      <c r="AT139" s="26" t="s">
        <v>250</v>
      </c>
      <c r="AU139" s="26" t="s">
        <v>24</v>
      </c>
    </row>
    <row r="140" spans="2:65" s="1" customFormat="1" ht="22.5" customHeight="1">
      <c r="B140" s="44"/>
      <c r="C140" s="257" t="s">
        <v>424</v>
      </c>
      <c r="D140" s="257" t="s">
        <v>246</v>
      </c>
      <c r="E140" s="258" t="s">
        <v>2289</v>
      </c>
      <c r="F140" s="259" t="s">
        <v>2258</v>
      </c>
      <c r="G140" s="260" t="s">
        <v>2054</v>
      </c>
      <c r="H140" s="261">
        <v>1</v>
      </c>
      <c r="I140" s="262"/>
      <c r="J140" s="263">
        <f>ROUND(I140*H140,2)</f>
        <v>0</v>
      </c>
      <c r="K140" s="259" t="s">
        <v>35</v>
      </c>
      <c r="L140" s="264"/>
      <c r="M140" s="265" t="s">
        <v>35</v>
      </c>
      <c r="N140" s="266" t="s">
        <v>50</v>
      </c>
      <c r="O140" s="45"/>
      <c r="P140" s="214">
        <f>O140*H140</f>
        <v>0</v>
      </c>
      <c r="Q140" s="214">
        <v>0</v>
      </c>
      <c r="R140" s="214">
        <f>Q140*H140</f>
        <v>0</v>
      </c>
      <c r="S140" s="214">
        <v>0</v>
      </c>
      <c r="T140" s="215">
        <f>S140*H140</f>
        <v>0</v>
      </c>
      <c r="AR140" s="26" t="s">
        <v>1943</v>
      </c>
      <c r="AT140" s="26" t="s">
        <v>246</v>
      </c>
      <c r="AU140" s="26" t="s">
        <v>24</v>
      </c>
      <c r="AY140" s="26" t="s">
        <v>185</v>
      </c>
      <c r="BE140" s="216">
        <f>IF(N140="základní",J140,0)</f>
        <v>0</v>
      </c>
      <c r="BF140" s="216">
        <f>IF(N140="snížená",J140,0)</f>
        <v>0</v>
      </c>
      <c r="BG140" s="216">
        <f>IF(N140="zákl. přenesená",J140,0)</f>
        <v>0</v>
      </c>
      <c r="BH140" s="216">
        <f>IF(N140="sníž. přenesená",J140,0)</f>
        <v>0</v>
      </c>
      <c r="BI140" s="216">
        <f>IF(N140="nulová",J140,0)</f>
        <v>0</v>
      </c>
      <c r="BJ140" s="26" t="s">
        <v>24</v>
      </c>
      <c r="BK140" s="216">
        <f>ROUND(I140*H140,2)</f>
        <v>0</v>
      </c>
      <c r="BL140" s="26" t="s">
        <v>750</v>
      </c>
      <c r="BM140" s="26" t="s">
        <v>626</v>
      </c>
    </row>
    <row r="141" spans="2:65" s="1" customFormat="1" ht="22.5" customHeight="1">
      <c r="B141" s="44"/>
      <c r="C141" s="257" t="s">
        <v>429</v>
      </c>
      <c r="D141" s="257" t="s">
        <v>246</v>
      </c>
      <c r="E141" s="258" t="s">
        <v>2303</v>
      </c>
      <c r="F141" s="259" t="s">
        <v>2304</v>
      </c>
      <c r="G141" s="260" t="s">
        <v>2054</v>
      </c>
      <c r="H141" s="261">
        <v>1</v>
      </c>
      <c r="I141" s="262"/>
      <c r="J141" s="263">
        <f>ROUND(I141*H141,2)</f>
        <v>0</v>
      </c>
      <c r="K141" s="259" t="s">
        <v>35</v>
      </c>
      <c r="L141" s="264"/>
      <c r="M141" s="265" t="s">
        <v>35</v>
      </c>
      <c r="N141" s="266" t="s">
        <v>50</v>
      </c>
      <c r="O141" s="45"/>
      <c r="P141" s="214">
        <f>O141*H141</f>
        <v>0</v>
      </c>
      <c r="Q141" s="214">
        <v>0</v>
      </c>
      <c r="R141" s="214">
        <f>Q141*H141</f>
        <v>0</v>
      </c>
      <c r="S141" s="214">
        <v>0</v>
      </c>
      <c r="T141" s="215">
        <f>S141*H141</f>
        <v>0</v>
      </c>
      <c r="AR141" s="26" t="s">
        <v>1943</v>
      </c>
      <c r="AT141" s="26" t="s">
        <v>246</v>
      </c>
      <c r="AU141" s="26" t="s">
        <v>24</v>
      </c>
      <c r="AY141" s="26" t="s">
        <v>185</v>
      </c>
      <c r="BE141" s="216">
        <f>IF(N141="základní",J141,0)</f>
        <v>0</v>
      </c>
      <c r="BF141" s="216">
        <f>IF(N141="snížená",J141,0)</f>
        <v>0</v>
      </c>
      <c r="BG141" s="216">
        <f>IF(N141="zákl. přenesená",J141,0)</f>
        <v>0</v>
      </c>
      <c r="BH141" s="216">
        <f>IF(N141="sníž. přenesená",J141,0)</f>
        <v>0</v>
      </c>
      <c r="BI141" s="216">
        <f>IF(N141="nulová",J141,0)</f>
        <v>0</v>
      </c>
      <c r="BJ141" s="26" t="s">
        <v>24</v>
      </c>
      <c r="BK141" s="216">
        <f>ROUND(I141*H141,2)</f>
        <v>0</v>
      </c>
      <c r="BL141" s="26" t="s">
        <v>750</v>
      </c>
      <c r="BM141" s="26" t="s">
        <v>638</v>
      </c>
    </row>
    <row r="142" spans="2:65" s="1" customFormat="1" ht="27">
      <c r="B142" s="44"/>
      <c r="C142" s="66"/>
      <c r="D142" s="233" t="s">
        <v>250</v>
      </c>
      <c r="E142" s="66"/>
      <c r="F142" s="281" t="s">
        <v>2305</v>
      </c>
      <c r="G142" s="66"/>
      <c r="H142" s="66"/>
      <c r="I142" s="175"/>
      <c r="J142" s="66"/>
      <c r="K142" s="66"/>
      <c r="L142" s="64"/>
      <c r="M142" s="219"/>
      <c r="N142" s="45"/>
      <c r="O142" s="45"/>
      <c r="P142" s="45"/>
      <c r="Q142" s="45"/>
      <c r="R142" s="45"/>
      <c r="S142" s="45"/>
      <c r="T142" s="81"/>
      <c r="AT142" s="26" t="s">
        <v>250</v>
      </c>
      <c r="AU142" s="26" t="s">
        <v>24</v>
      </c>
    </row>
    <row r="143" spans="2:65" s="1" customFormat="1" ht="22.5" customHeight="1">
      <c r="B143" s="44"/>
      <c r="C143" s="257" t="s">
        <v>436</v>
      </c>
      <c r="D143" s="257" t="s">
        <v>246</v>
      </c>
      <c r="E143" s="258" t="s">
        <v>2291</v>
      </c>
      <c r="F143" s="259" t="s">
        <v>2263</v>
      </c>
      <c r="G143" s="260" t="s">
        <v>2054</v>
      </c>
      <c r="H143" s="261">
        <v>2</v>
      </c>
      <c r="I143" s="262"/>
      <c r="J143" s="263">
        <f t="shared" ref="J143:J148" si="10">ROUND(I143*H143,2)</f>
        <v>0</v>
      </c>
      <c r="K143" s="259" t="s">
        <v>35</v>
      </c>
      <c r="L143" s="264"/>
      <c r="M143" s="265" t="s">
        <v>35</v>
      </c>
      <c r="N143" s="266" t="s">
        <v>50</v>
      </c>
      <c r="O143" s="45"/>
      <c r="P143" s="214">
        <f t="shared" ref="P143:P148" si="11">O143*H143</f>
        <v>0</v>
      </c>
      <c r="Q143" s="214">
        <v>0</v>
      </c>
      <c r="R143" s="214">
        <f t="shared" ref="R143:R148" si="12">Q143*H143</f>
        <v>0</v>
      </c>
      <c r="S143" s="214">
        <v>0</v>
      </c>
      <c r="T143" s="215">
        <f t="shared" ref="T143:T148" si="13">S143*H143</f>
        <v>0</v>
      </c>
      <c r="AR143" s="26" t="s">
        <v>1943</v>
      </c>
      <c r="AT143" s="26" t="s">
        <v>246</v>
      </c>
      <c r="AU143" s="26" t="s">
        <v>24</v>
      </c>
      <c r="AY143" s="26" t="s">
        <v>185</v>
      </c>
      <c r="BE143" s="216">
        <f t="shared" ref="BE143:BE148" si="14">IF(N143="základní",J143,0)</f>
        <v>0</v>
      </c>
      <c r="BF143" s="216">
        <f t="shared" ref="BF143:BF148" si="15">IF(N143="snížená",J143,0)</f>
        <v>0</v>
      </c>
      <c r="BG143" s="216">
        <f t="shared" ref="BG143:BG148" si="16">IF(N143="zákl. přenesená",J143,0)</f>
        <v>0</v>
      </c>
      <c r="BH143" s="216">
        <f t="shared" ref="BH143:BH148" si="17">IF(N143="sníž. přenesená",J143,0)</f>
        <v>0</v>
      </c>
      <c r="BI143" s="216">
        <f t="shared" ref="BI143:BI148" si="18">IF(N143="nulová",J143,0)</f>
        <v>0</v>
      </c>
      <c r="BJ143" s="26" t="s">
        <v>24</v>
      </c>
      <c r="BK143" s="216">
        <f t="shared" ref="BK143:BK148" si="19">ROUND(I143*H143,2)</f>
        <v>0</v>
      </c>
      <c r="BL143" s="26" t="s">
        <v>750</v>
      </c>
      <c r="BM143" s="26" t="s">
        <v>647</v>
      </c>
    </row>
    <row r="144" spans="2:65" s="1" customFormat="1" ht="22.5" customHeight="1">
      <c r="B144" s="44"/>
      <c r="C144" s="257" t="s">
        <v>445</v>
      </c>
      <c r="D144" s="257" t="s">
        <v>246</v>
      </c>
      <c r="E144" s="258" t="s">
        <v>2264</v>
      </c>
      <c r="F144" s="259" t="s">
        <v>2265</v>
      </c>
      <c r="G144" s="260" t="s">
        <v>2054</v>
      </c>
      <c r="H144" s="261">
        <v>1</v>
      </c>
      <c r="I144" s="262"/>
      <c r="J144" s="263">
        <f t="shared" si="10"/>
        <v>0</v>
      </c>
      <c r="K144" s="259" t="s">
        <v>35</v>
      </c>
      <c r="L144" s="264"/>
      <c r="M144" s="265" t="s">
        <v>35</v>
      </c>
      <c r="N144" s="266" t="s">
        <v>50</v>
      </c>
      <c r="O144" s="45"/>
      <c r="P144" s="214">
        <f t="shared" si="11"/>
        <v>0</v>
      </c>
      <c r="Q144" s="214">
        <v>0</v>
      </c>
      <c r="R144" s="214">
        <f t="shared" si="12"/>
        <v>0</v>
      </c>
      <c r="S144" s="214">
        <v>0</v>
      </c>
      <c r="T144" s="215">
        <f t="shared" si="13"/>
        <v>0</v>
      </c>
      <c r="AR144" s="26" t="s">
        <v>1943</v>
      </c>
      <c r="AT144" s="26" t="s">
        <v>246</v>
      </c>
      <c r="AU144" s="26" t="s">
        <v>24</v>
      </c>
      <c r="AY144" s="26" t="s">
        <v>185</v>
      </c>
      <c r="BE144" s="216">
        <f t="shared" si="14"/>
        <v>0</v>
      </c>
      <c r="BF144" s="216">
        <f t="shared" si="15"/>
        <v>0</v>
      </c>
      <c r="BG144" s="216">
        <f t="shared" si="16"/>
        <v>0</v>
      </c>
      <c r="BH144" s="216">
        <f t="shared" si="17"/>
        <v>0</v>
      </c>
      <c r="BI144" s="216">
        <f t="shared" si="18"/>
        <v>0</v>
      </c>
      <c r="BJ144" s="26" t="s">
        <v>24</v>
      </c>
      <c r="BK144" s="216">
        <f t="shared" si="19"/>
        <v>0</v>
      </c>
      <c r="BL144" s="26" t="s">
        <v>750</v>
      </c>
      <c r="BM144" s="26" t="s">
        <v>665</v>
      </c>
    </row>
    <row r="145" spans="2:65" s="1" customFormat="1" ht="22.5" customHeight="1">
      <c r="B145" s="44"/>
      <c r="C145" s="257" t="s">
        <v>449</v>
      </c>
      <c r="D145" s="257" t="s">
        <v>246</v>
      </c>
      <c r="E145" s="258" t="s">
        <v>2266</v>
      </c>
      <c r="F145" s="259" t="s">
        <v>2267</v>
      </c>
      <c r="G145" s="260" t="s">
        <v>2054</v>
      </c>
      <c r="H145" s="261">
        <v>1</v>
      </c>
      <c r="I145" s="262"/>
      <c r="J145" s="263">
        <f t="shared" si="10"/>
        <v>0</v>
      </c>
      <c r="K145" s="259" t="s">
        <v>35</v>
      </c>
      <c r="L145" s="264"/>
      <c r="M145" s="265" t="s">
        <v>35</v>
      </c>
      <c r="N145" s="266" t="s">
        <v>50</v>
      </c>
      <c r="O145" s="45"/>
      <c r="P145" s="214">
        <f t="shared" si="11"/>
        <v>0</v>
      </c>
      <c r="Q145" s="214">
        <v>0</v>
      </c>
      <c r="R145" s="214">
        <f t="shared" si="12"/>
        <v>0</v>
      </c>
      <c r="S145" s="214">
        <v>0</v>
      </c>
      <c r="T145" s="215">
        <f t="shared" si="13"/>
        <v>0</v>
      </c>
      <c r="AR145" s="26" t="s">
        <v>1943</v>
      </c>
      <c r="AT145" s="26" t="s">
        <v>246</v>
      </c>
      <c r="AU145" s="26" t="s">
        <v>24</v>
      </c>
      <c r="AY145" s="26" t="s">
        <v>185</v>
      </c>
      <c r="BE145" s="216">
        <f t="shared" si="14"/>
        <v>0</v>
      </c>
      <c r="BF145" s="216">
        <f t="shared" si="15"/>
        <v>0</v>
      </c>
      <c r="BG145" s="216">
        <f t="shared" si="16"/>
        <v>0</v>
      </c>
      <c r="BH145" s="216">
        <f t="shared" si="17"/>
        <v>0</v>
      </c>
      <c r="BI145" s="216">
        <f t="shared" si="18"/>
        <v>0</v>
      </c>
      <c r="BJ145" s="26" t="s">
        <v>24</v>
      </c>
      <c r="BK145" s="216">
        <f t="shared" si="19"/>
        <v>0</v>
      </c>
      <c r="BL145" s="26" t="s">
        <v>750</v>
      </c>
      <c r="BM145" s="26" t="s">
        <v>693</v>
      </c>
    </row>
    <row r="146" spans="2:65" s="1" customFormat="1" ht="22.5" customHeight="1">
      <c r="B146" s="44"/>
      <c r="C146" s="257" t="s">
        <v>306</v>
      </c>
      <c r="D146" s="257" t="s">
        <v>246</v>
      </c>
      <c r="E146" s="258" t="s">
        <v>2292</v>
      </c>
      <c r="F146" s="259" t="s">
        <v>2293</v>
      </c>
      <c r="G146" s="260" t="s">
        <v>2054</v>
      </c>
      <c r="H146" s="261">
        <v>4</v>
      </c>
      <c r="I146" s="262"/>
      <c r="J146" s="263">
        <f t="shared" si="10"/>
        <v>0</v>
      </c>
      <c r="K146" s="259" t="s">
        <v>35</v>
      </c>
      <c r="L146" s="264"/>
      <c r="M146" s="265" t="s">
        <v>35</v>
      </c>
      <c r="N146" s="266" t="s">
        <v>50</v>
      </c>
      <c r="O146" s="45"/>
      <c r="P146" s="214">
        <f t="shared" si="11"/>
        <v>0</v>
      </c>
      <c r="Q146" s="214">
        <v>0</v>
      </c>
      <c r="R146" s="214">
        <f t="shared" si="12"/>
        <v>0</v>
      </c>
      <c r="S146" s="214">
        <v>0</v>
      </c>
      <c r="T146" s="215">
        <f t="shared" si="13"/>
        <v>0</v>
      </c>
      <c r="AR146" s="26" t="s">
        <v>1943</v>
      </c>
      <c r="AT146" s="26" t="s">
        <v>246</v>
      </c>
      <c r="AU146" s="26" t="s">
        <v>24</v>
      </c>
      <c r="AY146" s="26" t="s">
        <v>185</v>
      </c>
      <c r="BE146" s="216">
        <f t="shared" si="14"/>
        <v>0</v>
      </c>
      <c r="BF146" s="216">
        <f t="shared" si="15"/>
        <v>0</v>
      </c>
      <c r="BG146" s="216">
        <f t="shared" si="16"/>
        <v>0</v>
      </c>
      <c r="BH146" s="216">
        <f t="shared" si="17"/>
        <v>0</v>
      </c>
      <c r="BI146" s="216">
        <f t="shared" si="18"/>
        <v>0</v>
      </c>
      <c r="BJ146" s="26" t="s">
        <v>24</v>
      </c>
      <c r="BK146" s="216">
        <f t="shared" si="19"/>
        <v>0</v>
      </c>
      <c r="BL146" s="26" t="s">
        <v>750</v>
      </c>
      <c r="BM146" s="26" t="s">
        <v>705</v>
      </c>
    </row>
    <row r="147" spans="2:65" s="1" customFormat="1" ht="22.5" customHeight="1">
      <c r="B147" s="44"/>
      <c r="C147" s="257" t="s">
        <v>458</v>
      </c>
      <c r="D147" s="257" t="s">
        <v>246</v>
      </c>
      <c r="E147" s="258" t="s">
        <v>2268</v>
      </c>
      <c r="F147" s="259" t="s">
        <v>2269</v>
      </c>
      <c r="G147" s="260" t="s">
        <v>2054</v>
      </c>
      <c r="H147" s="261">
        <v>4</v>
      </c>
      <c r="I147" s="262"/>
      <c r="J147" s="263">
        <f t="shared" si="10"/>
        <v>0</v>
      </c>
      <c r="K147" s="259" t="s">
        <v>35</v>
      </c>
      <c r="L147" s="264"/>
      <c r="M147" s="265" t="s">
        <v>35</v>
      </c>
      <c r="N147" s="266" t="s">
        <v>50</v>
      </c>
      <c r="O147" s="45"/>
      <c r="P147" s="214">
        <f t="shared" si="11"/>
        <v>0</v>
      </c>
      <c r="Q147" s="214">
        <v>0</v>
      </c>
      <c r="R147" s="214">
        <f t="shared" si="12"/>
        <v>0</v>
      </c>
      <c r="S147" s="214">
        <v>0</v>
      </c>
      <c r="T147" s="215">
        <f t="shared" si="13"/>
        <v>0</v>
      </c>
      <c r="AR147" s="26" t="s">
        <v>1943</v>
      </c>
      <c r="AT147" s="26" t="s">
        <v>246</v>
      </c>
      <c r="AU147" s="26" t="s">
        <v>24</v>
      </c>
      <c r="AY147" s="26" t="s">
        <v>185</v>
      </c>
      <c r="BE147" s="216">
        <f t="shared" si="14"/>
        <v>0</v>
      </c>
      <c r="BF147" s="216">
        <f t="shared" si="15"/>
        <v>0</v>
      </c>
      <c r="BG147" s="216">
        <f t="shared" si="16"/>
        <v>0</v>
      </c>
      <c r="BH147" s="216">
        <f t="shared" si="17"/>
        <v>0</v>
      </c>
      <c r="BI147" s="216">
        <f t="shared" si="18"/>
        <v>0</v>
      </c>
      <c r="BJ147" s="26" t="s">
        <v>24</v>
      </c>
      <c r="BK147" s="216">
        <f t="shared" si="19"/>
        <v>0</v>
      </c>
      <c r="BL147" s="26" t="s">
        <v>750</v>
      </c>
      <c r="BM147" s="26" t="s">
        <v>723</v>
      </c>
    </row>
    <row r="148" spans="2:65" s="1" customFormat="1" ht="22.5" customHeight="1">
      <c r="B148" s="44"/>
      <c r="C148" s="257" t="s">
        <v>464</v>
      </c>
      <c r="D148" s="257" t="s">
        <v>246</v>
      </c>
      <c r="E148" s="258" t="s">
        <v>2306</v>
      </c>
      <c r="F148" s="259" t="s">
        <v>2307</v>
      </c>
      <c r="G148" s="260" t="s">
        <v>2272</v>
      </c>
      <c r="H148" s="261">
        <v>0</v>
      </c>
      <c r="I148" s="262"/>
      <c r="J148" s="263">
        <f t="shared" si="10"/>
        <v>0</v>
      </c>
      <c r="K148" s="259" t="s">
        <v>35</v>
      </c>
      <c r="L148" s="264"/>
      <c r="M148" s="265" t="s">
        <v>35</v>
      </c>
      <c r="N148" s="266" t="s">
        <v>50</v>
      </c>
      <c r="O148" s="45"/>
      <c r="P148" s="214">
        <f t="shared" si="11"/>
        <v>0</v>
      </c>
      <c r="Q148" s="214">
        <v>0</v>
      </c>
      <c r="R148" s="214">
        <f t="shared" si="12"/>
        <v>0</v>
      </c>
      <c r="S148" s="214">
        <v>0</v>
      </c>
      <c r="T148" s="215">
        <f t="shared" si="13"/>
        <v>0</v>
      </c>
      <c r="AR148" s="26" t="s">
        <v>1943</v>
      </c>
      <c r="AT148" s="26" t="s">
        <v>246</v>
      </c>
      <c r="AU148" s="26" t="s">
        <v>24</v>
      </c>
      <c r="AY148" s="26" t="s">
        <v>185</v>
      </c>
      <c r="BE148" s="216">
        <f t="shared" si="14"/>
        <v>0</v>
      </c>
      <c r="BF148" s="216">
        <f t="shared" si="15"/>
        <v>0</v>
      </c>
      <c r="BG148" s="216">
        <f t="shared" si="16"/>
        <v>0</v>
      </c>
      <c r="BH148" s="216">
        <f t="shared" si="17"/>
        <v>0</v>
      </c>
      <c r="BI148" s="216">
        <f t="shared" si="18"/>
        <v>0</v>
      </c>
      <c r="BJ148" s="26" t="s">
        <v>24</v>
      </c>
      <c r="BK148" s="216">
        <f t="shared" si="19"/>
        <v>0</v>
      </c>
      <c r="BL148" s="26" t="s">
        <v>750</v>
      </c>
      <c r="BM148" s="26" t="s">
        <v>738</v>
      </c>
    </row>
    <row r="149" spans="2:65" s="1" customFormat="1" ht="27">
      <c r="B149" s="44"/>
      <c r="C149" s="66"/>
      <c r="D149" s="233" t="s">
        <v>250</v>
      </c>
      <c r="E149" s="66"/>
      <c r="F149" s="281" t="s">
        <v>2273</v>
      </c>
      <c r="G149" s="66"/>
      <c r="H149" s="66"/>
      <c r="I149" s="175"/>
      <c r="J149" s="66"/>
      <c r="K149" s="66"/>
      <c r="L149" s="64"/>
      <c r="M149" s="219"/>
      <c r="N149" s="45"/>
      <c r="O149" s="45"/>
      <c r="P149" s="45"/>
      <c r="Q149" s="45"/>
      <c r="R149" s="45"/>
      <c r="S149" s="45"/>
      <c r="T149" s="81"/>
      <c r="AT149" s="26" t="s">
        <v>250</v>
      </c>
      <c r="AU149" s="26" t="s">
        <v>24</v>
      </c>
    </row>
    <row r="150" spans="2:65" s="1" customFormat="1" ht="22.5" customHeight="1">
      <c r="B150" s="44"/>
      <c r="C150" s="257" t="s">
        <v>477</v>
      </c>
      <c r="D150" s="257" t="s">
        <v>246</v>
      </c>
      <c r="E150" s="258" t="s">
        <v>2308</v>
      </c>
      <c r="F150" s="259" t="s">
        <v>2307</v>
      </c>
      <c r="G150" s="260" t="s">
        <v>2054</v>
      </c>
      <c r="H150" s="261">
        <v>6</v>
      </c>
      <c r="I150" s="262"/>
      <c r="J150" s="263">
        <f>ROUND(I150*H150,2)</f>
        <v>0</v>
      </c>
      <c r="K150" s="259" t="s">
        <v>35</v>
      </c>
      <c r="L150" s="264"/>
      <c r="M150" s="265" t="s">
        <v>35</v>
      </c>
      <c r="N150" s="266" t="s">
        <v>50</v>
      </c>
      <c r="O150" s="45"/>
      <c r="P150" s="214">
        <f>O150*H150</f>
        <v>0</v>
      </c>
      <c r="Q150" s="214">
        <v>0</v>
      </c>
      <c r="R150" s="214">
        <f>Q150*H150</f>
        <v>0</v>
      </c>
      <c r="S150" s="214">
        <v>0</v>
      </c>
      <c r="T150" s="215">
        <f>S150*H150</f>
        <v>0</v>
      </c>
      <c r="AR150" s="26" t="s">
        <v>1943</v>
      </c>
      <c r="AT150" s="26" t="s">
        <v>246</v>
      </c>
      <c r="AU150" s="26" t="s">
        <v>24</v>
      </c>
      <c r="AY150" s="26" t="s">
        <v>185</v>
      </c>
      <c r="BE150" s="216">
        <f>IF(N150="základní",J150,0)</f>
        <v>0</v>
      </c>
      <c r="BF150" s="216">
        <f>IF(N150="snížená",J150,0)</f>
        <v>0</v>
      </c>
      <c r="BG150" s="216">
        <f>IF(N150="zákl. přenesená",J150,0)</f>
        <v>0</v>
      </c>
      <c r="BH150" s="216">
        <f>IF(N150="sníž. přenesená",J150,0)</f>
        <v>0</v>
      </c>
      <c r="BI150" s="216">
        <f>IF(N150="nulová",J150,0)</f>
        <v>0</v>
      </c>
      <c r="BJ150" s="26" t="s">
        <v>24</v>
      </c>
      <c r="BK150" s="216">
        <f>ROUND(I150*H150,2)</f>
        <v>0</v>
      </c>
      <c r="BL150" s="26" t="s">
        <v>750</v>
      </c>
      <c r="BM150" s="26" t="s">
        <v>2309</v>
      </c>
    </row>
    <row r="151" spans="2:65" s="1" customFormat="1" ht="27">
      <c r="B151" s="44"/>
      <c r="C151" s="66"/>
      <c r="D151" s="233" t="s">
        <v>250</v>
      </c>
      <c r="E151" s="66"/>
      <c r="F151" s="281" t="s">
        <v>2273</v>
      </c>
      <c r="G151" s="66"/>
      <c r="H151" s="66"/>
      <c r="I151" s="175"/>
      <c r="J151" s="66"/>
      <c r="K151" s="66"/>
      <c r="L151" s="64"/>
      <c r="M151" s="219"/>
      <c r="N151" s="45"/>
      <c r="O151" s="45"/>
      <c r="P151" s="45"/>
      <c r="Q151" s="45"/>
      <c r="R151" s="45"/>
      <c r="S151" s="45"/>
      <c r="T151" s="81"/>
      <c r="AT151" s="26" t="s">
        <v>250</v>
      </c>
      <c r="AU151" s="26" t="s">
        <v>24</v>
      </c>
    </row>
    <row r="152" spans="2:65" s="1" customFormat="1" ht="22.5" customHeight="1">
      <c r="B152" s="44"/>
      <c r="C152" s="257" t="s">
        <v>482</v>
      </c>
      <c r="D152" s="257" t="s">
        <v>246</v>
      </c>
      <c r="E152" s="258" t="s">
        <v>2310</v>
      </c>
      <c r="F152" s="259" t="s">
        <v>2311</v>
      </c>
      <c r="G152" s="260" t="s">
        <v>2054</v>
      </c>
      <c r="H152" s="261">
        <v>1</v>
      </c>
      <c r="I152" s="262"/>
      <c r="J152" s="263">
        <f>ROUND(I152*H152,2)</f>
        <v>0</v>
      </c>
      <c r="K152" s="259" t="s">
        <v>35</v>
      </c>
      <c r="L152" s="264"/>
      <c r="M152" s="265" t="s">
        <v>35</v>
      </c>
      <c r="N152" s="266" t="s">
        <v>50</v>
      </c>
      <c r="O152" s="45"/>
      <c r="P152" s="214">
        <f>O152*H152</f>
        <v>0</v>
      </c>
      <c r="Q152" s="214">
        <v>0</v>
      </c>
      <c r="R152" s="214">
        <f>Q152*H152</f>
        <v>0</v>
      </c>
      <c r="S152" s="214">
        <v>0</v>
      </c>
      <c r="T152" s="215">
        <f>S152*H152</f>
        <v>0</v>
      </c>
      <c r="AR152" s="26" t="s">
        <v>1943</v>
      </c>
      <c r="AT152" s="26" t="s">
        <v>246</v>
      </c>
      <c r="AU152" s="26" t="s">
        <v>24</v>
      </c>
      <c r="AY152" s="26" t="s">
        <v>185</v>
      </c>
      <c r="BE152" s="216">
        <f>IF(N152="základní",J152,0)</f>
        <v>0</v>
      </c>
      <c r="BF152" s="216">
        <f>IF(N152="snížená",J152,0)</f>
        <v>0</v>
      </c>
      <c r="BG152" s="216">
        <f>IF(N152="zákl. přenesená",J152,0)</f>
        <v>0</v>
      </c>
      <c r="BH152" s="216">
        <f>IF(N152="sníž. přenesená",J152,0)</f>
        <v>0</v>
      </c>
      <c r="BI152" s="216">
        <f>IF(N152="nulová",J152,0)</f>
        <v>0</v>
      </c>
      <c r="BJ152" s="26" t="s">
        <v>24</v>
      </c>
      <c r="BK152" s="216">
        <f>ROUND(I152*H152,2)</f>
        <v>0</v>
      </c>
      <c r="BL152" s="26" t="s">
        <v>750</v>
      </c>
      <c r="BM152" s="26" t="s">
        <v>750</v>
      </c>
    </row>
    <row r="153" spans="2:65" s="1" customFormat="1" ht="22.5" customHeight="1">
      <c r="B153" s="44"/>
      <c r="C153" s="257" t="s">
        <v>495</v>
      </c>
      <c r="D153" s="257" t="s">
        <v>246</v>
      </c>
      <c r="E153" s="258" t="s">
        <v>2312</v>
      </c>
      <c r="F153" s="259" t="s">
        <v>2313</v>
      </c>
      <c r="G153" s="260" t="s">
        <v>2054</v>
      </c>
      <c r="H153" s="261">
        <v>1</v>
      </c>
      <c r="I153" s="262"/>
      <c r="J153" s="263">
        <f>ROUND(I153*H153,2)</f>
        <v>0</v>
      </c>
      <c r="K153" s="259" t="s">
        <v>35</v>
      </c>
      <c r="L153" s="264"/>
      <c r="M153" s="265" t="s">
        <v>35</v>
      </c>
      <c r="N153" s="266" t="s">
        <v>50</v>
      </c>
      <c r="O153" s="45"/>
      <c r="P153" s="214">
        <f>O153*H153</f>
        <v>0</v>
      </c>
      <c r="Q153" s="214">
        <v>0</v>
      </c>
      <c r="R153" s="214">
        <f>Q153*H153</f>
        <v>0</v>
      </c>
      <c r="S153" s="214">
        <v>0</v>
      </c>
      <c r="T153" s="215">
        <f>S153*H153</f>
        <v>0</v>
      </c>
      <c r="AR153" s="26" t="s">
        <v>1943</v>
      </c>
      <c r="AT153" s="26" t="s">
        <v>246</v>
      </c>
      <c r="AU153" s="26" t="s">
        <v>24</v>
      </c>
      <c r="AY153" s="26" t="s">
        <v>185</v>
      </c>
      <c r="BE153" s="216">
        <f>IF(N153="základní",J153,0)</f>
        <v>0</v>
      </c>
      <c r="BF153" s="216">
        <f>IF(N153="snížená",J153,0)</f>
        <v>0</v>
      </c>
      <c r="BG153" s="216">
        <f>IF(N153="zákl. přenesená",J153,0)</f>
        <v>0</v>
      </c>
      <c r="BH153" s="216">
        <f>IF(N153="sníž. přenesená",J153,0)</f>
        <v>0</v>
      </c>
      <c r="BI153" s="216">
        <f>IF(N153="nulová",J153,0)</f>
        <v>0</v>
      </c>
      <c r="BJ153" s="26" t="s">
        <v>24</v>
      </c>
      <c r="BK153" s="216">
        <f>ROUND(I153*H153,2)</f>
        <v>0</v>
      </c>
      <c r="BL153" s="26" t="s">
        <v>750</v>
      </c>
      <c r="BM153" s="26" t="s">
        <v>761</v>
      </c>
    </row>
    <row r="154" spans="2:65" s="1" customFormat="1" ht="27">
      <c r="B154" s="44"/>
      <c r="C154" s="66"/>
      <c r="D154" s="233" t="s">
        <v>250</v>
      </c>
      <c r="E154" s="66"/>
      <c r="F154" s="281" t="s">
        <v>2314</v>
      </c>
      <c r="G154" s="66"/>
      <c r="H154" s="66"/>
      <c r="I154" s="175"/>
      <c r="J154" s="66"/>
      <c r="K154" s="66"/>
      <c r="L154" s="64"/>
      <c r="M154" s="219"/>
      <c r="N154" s="45"/>
      <c r="O154" s="45"/>
      <c r="P154" s="45"/>
      <c r="Q154" s="45"/>
      <c r="R154" s="45"/>
      <c r="S154" s="45"/>
      <c r="T154" s="81"/>
      <c r="AT154" s="26" t="s">
        <v>250</v>
      </c>
      <c r="AU154" s="26" t="s">
        <v>24</v>
      </c>
    </row>
    <row r="155" spans="2:65" s="1" customFormat="1" ht="22.5" customHeight="1">
      <c r="B155" s="44"/>
      <c r="C155" s="257" t="s">
        <v>503</v>
      </c>
      <c r="D155" s="257" t="s">
        <v>246</v>
      </c>
      <c r="E155" s="258" t="s">
        <v>2315</v>
      </c>
      <c r="F155" s="259" t="s">
        <v>2316</v>
      </c>
      <c r="G155" s="260" t="s">
        <v>2054</v>
      </c>
      <c r="H155" s="261">
        <v>0</v>
      </c>
      <c r="I155" s="262"/>
      <c r="J155" s="263">
        <f>ROUND(I155*H155,2)</f>
        <v>0</v>
      </c>
      <c r="K155" s="259" t="s">
        <v>35</v>
      </c>
      <c r="L155" s="264"/>
      <c r="M155" s="265" t="s">
        <v>35</v>
      </c>
      <c r="N155" s="266" t="s">
        <v>50</v>
      </c>
      <c r="O155" s="45"/>
      <c r="P155" s="214">
        <f>O155*H155</f>
        <v>0</v>
      </c>
      <c r="Q155" s="214">
        <v>0</v>
      </c>
      <c r="R155" s="214">
        <f>Q155*H155</f>
        <v>0</v>
      </c>
      <c r="S155" s="214">
        <v>0</v>
      </c>
      <c r="T155" s="215">
        <f>S155*H155</f>
        <v>0</v>
      </c>
      <c r="AR155" s="26" t="s">
        <v>1943</v>
      </c>
      <c r="AT155" s="26" t="s">
        <v>246</v>
      </c>
      <c r="AU155" s="26" t="s">
        <v>24</v>
      </c>
      <c r="AY155" s="26" t="s">
        <v>185</v>
      </c>
      <c r="BE155" s="216">
        <f>IF(N155="základní",J155,0)</f>
        <v>0</v>
      </c>
      <c r="BF155" s="216">
        <f>IF(N155="snížená",J155,0)</f>
        <v>0</v>
      </c>
      <c r="BG155" s="216">
        <f>IF(N155="zákl. přenesená",J155,0)</f>
        <v>0</v>
      </c>
      <c r="BH155" s="216">
        <f>IF(N155="sníž. přenesená",J155,0)</f>
        <v>0</v>
      </c>
      <c r="BI155" s="216">
        <f>IF(N155="nulová",J155,0)</f>
        <v>0</v>
      </c>
      <c r="BJ155" s="26" t="s">
        <v>24</v>
      </c>
      <c r="BK155" s="216">
        <f>ROUND(I155*H155,2)</f>
        <v>0</v>
      </c>
      <c r="BL155" s="26" t="s">
        <v>750</v>
      </c>
      <c r="BM155" s="26" t="s">
        <v>769</v>
      </c>
    </row>
    <row r="156" spans="2:65" s="1" customFormat="1" ht="22.5" customHeight="1">
      <c r="B156" s="44"/>
      <c r="C156" s="257" t="s">
        <v>514</v>
      </c>
      <c r="D156" s="257" t="s">
        <v>246</v>
      </c>
      <c r="E156" s="258" t="s">
        <v>2317</v>
      </c>
      <c r="F156" s="259" t="s">
        <v>2318</v>
      </c>
      <c r="G156" s="260" t="s">
        <v>2054</v>
      </c>
      <c r="H156" s="261">
        <v>0</v>
      </c>
      <c r="I156" s="262"/>
      <c r="J156" s="263">
        <f>ROUND(I156*H156,2)</f>
        <v>0</v>
      </c>
      <c r="K156" s="259" t="s">
        <v>35</v>
      </c>
      <c r="L156" s="264"/>
      <c r="M156" s="265" t="s">
        <v>35</v>
      </c>
      <c r="N156" s="266" t="s">
        <v>50</v>
      </c>
      <c r="O156" s="45"/>
      <c r="P156" s="214">
        <f>O156*H156</f>
        <v>0</v>
      </c>
      <c r="Q156" s="214">
        <v>0</v>
      </c>
      <c r="R156" s="214">
        <f>Q156*H156</f>
        <v>0</v>
      </c>
      <c r="S156" s="214">
        <v>0</v>
      </c>
      <c r="T156" s="215">
        <f>S156*H156</f>
        <v>0</v>
      </c>
      <c r="AR156" s="26" t="s">
        <v>1943</v>
      </c>
      <c r="AT156" s="26" t="s">
        <v>246</v>
      </c>
      <c r="AU156" s="26" t="s">
        <v>24</v>
      </c>
      <c r="AY156" s="26" t="s">
        <v>185</v>
      </c>
      <c r="BE156" s="216">
        <f>IF(N156="základní",J156,0)</f>
        <v>0</v>
      </c>
      <c r="BF156" s="216">
        <f>IF(N156="snížená",J156,0)</f>
        <v>0</v>
      </c>
      <c r="BG156" s="216">
        <f>IF(N156="zákl. přenesená",J156,0)</f>
        <v>0</v>
      </c>
      <c r="BH156" s="216">
        <f>IF(N156="sníž. přenesená",J156,0)</f>
        <v>0</v>
      </c>
      <c r="BI156" s="216">
        <f>IF(N156="nulová",J156,0)</f>
        <v>0</v>
      </c>
      <c r="BJ156" s="26" t="s">
        <v>24</v>
      </c>
      <c r="BK156" s="216">
        <f>ROUND(I156*H156,2)</f>
        <v>0</v>
      </c>
      <c r="BL156" s="26" t="s">
        <v>750</v>
      </c>
      <c r="BM156" s="26" t="s">
        <v>778</v>
      </c>
    </row>
    <row r="157" spans="2:65" s="1" customFormat="1" ht="27">
      <c r="B157" s="44"/>
      <c r="C157" s="66"/>
      <c r="D157" s="233" t="s">
        <v>250</v>
      </c>
      <c r="E157" s="66"/>
      <c r="F157" s="281" t="s">
        <v>2319</v>
      </c>
      <c r="G157" s="66"/>
      <c r="H157" s="66"/>
      <c r="I157" s="175"/>
      <c r="J157" s="66"/>
      <c r="K157" s="66"/>
      <c r="L157" s="64"/>
      <c r="M157" s="219"/>
      <c r="N157" s="45"/>
      <c r="O157" s="45"/>
      <c r="P157" s="45"/>
      <c r="Q157" s="45"/>
      <c r="R157" s="45"/>
      <c r="S157" s="45"/>
      <c r="T157" s="81"/>
      <c r="AT157" s="26" t="s">
        <v>250</v>
      </c>
      <c r="AU157" s="26" t="s">
        <v>24</v>
      </c>
    </row>
    <row r="158" spans="2:65" s="1" customFormat="1" ht="22.5" customHeight="1">
      <c r="B158" s="44"/>
      <c r="C158" s="257" t="s">
        <v>542</v>
      </c>
      <c r="D158" s="257" t="s">
        <v>246</v>
      </c>
      <c r="E158" s="258" t="s">
        <v>2320</v>
      </c>
      <c r="F158" s="259" t="s">
        <v>2321</v>
      </c>
      <c r="G158" s="260" t="s">
        <v>1629</v>
      </c>
      <c r="H158" s="261">
        <v>1</v>
      </c>
      <c r="I158" s="262"/>
      <c r="J158" s="263">
        <f>ROUND(I158*H158,2)</f>
        <v>0</v>
      </c>
      <c r="K158" s="259" t="s">
        <v>35</v>
      </c>
      <c r="L158" s="264"/>
      <c r="M158" s="265" t="s">
        <v>35</v>
      </c>
      <c r="N158" s="266" t="s">
        <v>50</v>
      </c>
      <c r="O158" s="45"/>
      <c r="P158" s="214">
        <f>O158*H158</f>
        <v>0</v>
      </c>
      <c r="Q158" s="214">
        <v>0</v>
      </c>
      <c r="R158" s="214">
        <f>Q158*H158</f>
        <v>0</v>
      </c>
      <c r="S158" s="214">
        <v>0</v>
      </c>
      <c r="T158" s="215">
        <f>S158*H158</f>
        <v>0</v>
      </c>
      <c r="AR158" s="26" t="s">
        <v>1943</v>
      </c>
      <c r="AT158" s="26" t="s">
        <v>246</v>
      </c>
      <c r="AU158" s="26" t="s">
        <v>24</v>
      </c>
      <c r="AY158" s="26" t="s">
        <v>185</v>
      </c>
      <c r="BE158" s="216">
        <f>IF(N158="základní",J158,0)</f>
        <v>0</v>
      </c>
      <c r="BF158" s="216">
        <f>IF(N158="snížená",J158,0)</f>
        <v>0</v>
      </c>
      <c r="BG158" s="216">
        <f>IF(N158="zákl. přenesená",J158,0)</f>
        <v>0</v>
      </c>
      <c r="BH158" s="216">
        <f>IF(N158="sníž. přenesená",J158,0)</f>
        <v>0</v>
      </c>
      <c r="BI158" s="216">
        <f>IF(N158="nulová",J158,0)</f>
        <v>0</v>
      </c>
      <c r="BJ158" s="26" t="s">
        <v>24</v>
      </c>
      <c r="BK158" s="216">
        <f>ROUND(I158*H158,2)</f>
        <v>0</v>
      </c>
      <c r="BL158" s="26" t="s">
        <v>750</v>
      </c>
      <c r="BM158" s="26" t="s">
        <v>787</v>
      </c>
    </row>
    <row r="159" spans="2:65" s="1" customFormat="1" ht="27">
      <c r="B159" s="44"/>
      <c r="C159" s="66"/>
      <c r="D159" s="233" t="s">
        <v>250</v>
      </c>
      <c r="E159" s="66"/>
      <c r="F159" s="281" t="s">
        <v>2322</v>
      </c>
      <c r="G159" s="66"/>
      <c r="H159" s="66"/>
      <c r="I159" s="175"/>
      <c r="J159" s="66"/>
      <c r="K159" s="66"/>
      <c r="L159" s="64"/>
      <c r="M159" s="219"/>
      <c r="N159" s="45"/>
      <c r="O159" s="45"/>
      <c r="P159" s="45"/>
      <c r="Q159" s="45"/>
      <c r="R159" s="45"/>
      <c r="S159" s="45"/>
      <c r="T159" s="81"/>
      <c r="AT159" s="26" t="s">
        <v>250</v>
      </c>
      <c r="AU159" s="26" t="s">
        <v>24</v>
      </c>
    </row>
    <row r="160" spans="2:65" s="1" customFormat="1" ht="22.5" customHeight="1">
      <c r="B160" s="44"/>
      <c r="C160" s="257" t="s">
        <v>566</v>
      </c>
      <c r="D160" s="257" t="s">
        <v>246</v>
      </c>
      <c r="E160" s="258" t="s">
        <v>2323</v>
      </c>
      <c r="F160" s="259" t="s">
        <v>2321</v>
      </c>
      <c r="G160" s="260" t="s">
        <v>1629</v>
      </c>
      <c r="H160" s="261">
        <v>1</v>
      </c>
      <c r="I160" s="262"/>
      <c r="J160" s="263">
        <f>ROUND(I160*H160,2)</f>
        <v>0</v>
      </c>
      <c r="K160" s="259" t="s">
        <v>35</v>
      </c>
      <c r="L160" s="264"/>
      <c r="M160" s="265" t="s">
        <v>35</v>
      </c>
      <c r="N160" s="266" t="s">
        <v>50</v>
      </c>
      <c r="O160" s="45"/>
      <c r="P160" s="214">
        <f>O160*H160</f>
        <v>0</v>
      </c>
      <c r="Q160" s="214">
        <v>0</v>
      </c>
      <c r="R160" s="214">
        <f>Q160*H160</f>
        <v>0</v>
      </c>
      <c r="S160" s="214">
        <v>0</v>
      </c>
      <c r="T160" s="215">
        <f>S160*H160</f>
        <v>0</v>
      </c>
      <c r="AR160" s="26" t="s">
        <v>1943</v>
      </c>
      <c r="AT160" s="26" t="s">
        <v>246</v>
      </c>
      <c r="AU160" s="26" t="s">
        <v>24</v>
      </c>
      <c r="AY160" s="26" t="s">
        <v>185</v>
      </c>
      <c r="BE160" s="216">
        <f>IF(N160="základní",J160,0)</f>
        <v>0</v>
      </c>
      <c r="BF160" s="216">
        <f>IF(N160="snížená",J160,0)</f>
        <v>0</v>
      </c>
      <c r="BG160" s="216">
        <f>IF(N160="zákl. přenesená",J160,0)</f>
        <v>0</v>
      </c>
      <c r="BH160" s="216">
        <f>IF(N160="sníž. přenesená",J160,0)</f>
        <v>0</v>
      </c>
      <c r="BI160" s="216">
        <f>IF(N160="nulová",J160,0)</f>
        <v>0</v>
      </c>
      <c r="BJ160" s="26" t="s">
        <v>24</v>
      </c>
      <c r="BK160" s="216">
        <f>ROUND(I160*H160,2)</f>
        <v>0</v>
      </c>
      <c r="BL160" s="26" t="s">
        <v>750</v>
      </c>
      <c r="BM160" s="26" t="s">
        <v>2324</v>
      </c>
    </row>
    <row r="161" spans="2:65" s="1" customFormat="1" ht="27">
      <c r="B161" s="44"/>
      <c r="C161" s="66"/>
      <c r="D161" s="217" t="s">
        <v>250</v>
      </c>
      <c r="E161" s="66"/>
      <c r="F161" s="218" t="s">
        <v>2322</v>
      </c>
      <c r="G161" s="66"/>
      <c r="H161" s="66"/>
      <c r="I161" s="175"/>
      <c r="J161" s="66"/>
      <c r="K161" s="66"/>
      <c r="L161" s="64"/>
      <c r="M161" s="219"/>
      <c r="N161" s="45"/>
      <c r="O161" s="45"/>
      <c r="P161" s="45"/>
      <c r="Q161" s="45"/>
      <c r="R161" s="45"/>
      <c r="S161" s="45"/>
      <c r="T161" s="81"/>
      <c r="AT161" s="26" t="s">
        <v>250</v>
      </c>
      <c r="AU161" s="26" t="s">
        <v>24</v>
      </c>
    </row>
    <row r="162" spans="2:65" s="11" customFormat="1" ht="37.35" customHeight="1">
      <c r="B162" s="188"/>
      <c r="C162" s="189"/>
      <c r="D162" s="202" t="s">
        <v>78</v>
      </c>
      <c r="E162" s="287" t="s">
        <v>2325</v>
      </c>
      <c r="F162" s="287" t="s">
        <v>2326</v>
      </c>
      <c r="G162" s="189"/>
      <c r="H162" s="189"/>
      <c r="I162" s="192"/>
      <c r="J162" s="288">
        <f>BK162</f>
        <v>0</v>
      </c>
      <c r="K162" s="189"/>
      <c r="L162" s="194"/>
      <c r="M162" s="195"/>
      <c r="N162" s="196"/>
      <c r="O162" s="196"/>
      <c r="P162" s="197">
        <f>SUM(P163:P185)</f>
        <v>0</v>
      </c>
      <c r="Q162" s="196"/>
      <c r="R162" s="197">
        <f>SUM(R163:R185)</f>
        <v>0</v>
      </c>
      <c r="S162" s="196"/>
      <c r="T162" s="198">
        <f>SUM(T163:T185)</f>
        <v>0</v>
      </c>
      <c r="AR162" s="199" t="s">
        <v>105</v>
      </c>
      <c r="AT162" s="200" t="s">
        <v>78</v>
      </c>
      <c r="AU162" s="200" t="s">
        <v>79</v>
      </c>
      <c r="AY162" s="199" t="s">
        <v>185</v>
      </c>
      <c r="BK162" s="201">
        <f>SUM(BK163:BK185)</f>
        <v>0</v>
      </c>
    </row>
    <row r="163" spans="2:65" s="1" customFormat="1" ht="22.5" customHeight="1">
      <c r="B163" s="44"/>
      <c r="C163" s="257" t="s">
        <v>573</v>
      </c>
      <c r="D163" s="257" t="s">
        <v>246</v>
      </c>
      <c r="E163" s="258" t="s">
        <v>2327</v>
      </c>
      <c r="F163" s="259" t="s">
        <v>2328</v>
      </c>
      <c r="G163" s="260" t="s">
        <v>2054</v>
      </c>
      <c r="H163" s="261">
        <v>1</v>
      </c>
      <c r="I163" s="262"/>
      <c r="J163" s="263">
        <f>ROUND(I163*H163,2)</f>
        <v>0</v>
      </c>
      <c r="K163" s="259" t="s">
        <v>35</v>
      </c>
      <c r="L163" s="264"/>
      <c r="M163" s="265" t="s">
        <v>35</v>
      </c>
      <c r="N163" s="266" t="s">
        <v>50</v>
      </c>
      <c r="O163" s="45"/>
      <c r="P163" s="214">
        <f>O163*H163</f>
        <v>0</v>
      </c>
      <c r="Q163" s="214">
        <v>0</v>
      </c>
      <c r="R163" s="214">
        <f>Q163*H163</f>
        <v>0</v>
      </c>
      <c r="S163" s="214">
        <v>0</v>
      </c>
      <c r="T163" s="215">
        <f>S163*H163</f>
        <v>0</v>
      </c>
      <c r="AR163" s="26" t="s">
        <v>1943</v>
      </c>
      <c r="AT163" s="26" t="s">
        <v>246</v>
      </c>
      <c r="AU163" s="26" t="s">
        <v>24</v>
      </c>
      <c r="AY163" s="26" t="s">
        <v>185</v>
      </c>
      <c r="BE163" s="216">
        <f>IF(N163="základní",J163,0)</f>
        <v>0</v>
      </c>
      <c r="BF163" s="216">
        <f>IF(N163="snížená",J163,0)</f>
        <v>0</v>
      </c>
      <c r="BG163" s="216">
        <f>IF(N163="zákl. přenesená",J163,0)</f>
        <v>0</v>
      </c>
      <c r="BH163" s="216">
        <f>IF(N163="sníž. přenesená",J163,0)</f>
        <v>0</v>
      </c>
      <c r="BI163" s="216">
        <f>IF(N163="nulová",J163,0)</f>
        <v>0</v>
      </c>
      <c r="BJ163" s="26" t="s">
        <v>24</v>
      </c>
      <c r="BK163" s="216">
        <f>ROUND(I163*H163,2)</f>
        <v>0</v>
      </c>
      <c r="BL163" s="26" t="s">
        <v>750</v>
      </c>
      <c r="BM163" s="26" t="s">
        <v>796</v>
      </c>
    </row>
    <row r="164" spans="2:65" s="1" customFormat="1" ht="27">
      <c r="B164" s="44"/>
      <c r="C164" s="66"/>
      <c r="D164" s="233" t="s">
        <v>250</v>
      </c>
      <c r="E164" s="66"/>
      <c r="F164" s="281" t="s">
        <v>2286</v>
      </c>
      <c r="G164" s="66"/>
      <c r="H164" s="66"/>
      <c r="I164" s="175"/>
      <c r="J164" s="66"/>
      <c r="K164" s="66"/>
      <c r="L164" s="64"/>
      <c r="M164" s="219"/>
      <c r="N164" s="45"/>
      <c r="O164" s="45"/>
      <c r="P164" s="45"/>
      <c r="Q164" s="45"/>
      <c r="R164" s="45"/>
      <c r="S164" s="45"/>
      <c r="T164" s="81"/>
      <c r="AT164" s="26" t="s">
        <v>250</v>
      </c>
      <c r="AU164" s="26" t="s">
        <v>24</v>
      </c>
    </row>
    <row r="165" spans="2:65" s="1" customFormat="1" ht="22.5" customHeight="1">
      <c r="B165" s="44"/>
      <c r="C165" s="257" t="s">
        <v>577</v>
      </c>
      <c r="D165" s="257" t="s">
        <v>246</v>
      </c>
      <c r="E165" s="258" t="s">
        <v>2287</v>
      </c>
      <c r="F165" s="259" t="s">
        <v>2256</v>
      </c>
      <c r="G165" s="260" t="s">
        <v>2054</v>
      </c>
      <c r="H165" s="261">
        <v>2</v>
      </c>
      <c r="I165" s="262"/>
      <c r="J165" s="263">
        <f>ROUND(I165*H165,2)</f>
        <v>0</v>
      </c>
      <c r="K165" s="259" t="s">
        <v>35</v>
      </c>
      <c r="L165" s="264"/>
      <c r="M165" s="265" t="s">
        <v>35</v>
      </c>
      <c r="N165" s="266" t="s">
        <v>50</v>
      </c>
      <c r="O165" s="45"/>
      <c r="P165" s="214">
        <f>O165*H165</f>
        <v>0</v>
      </c>
      <c r="Q165" s="214">
        <v>0</v>
      </c>
      <c r="R165" s="214">
        <f>Q165*H165</f>
        <v>0</v>
      </c>
      <c r="S165" s="214">
        <v>0</v>
      </c>
      <c r="T165" s="215">
        <f>S165*H165</f>
        <v>0</v>
      </c>
      <c r="AR165" s="26" t="s">
        <v>1943</v>
      </c>
      <c r="AT165" s="26" t="s">
        <v>246</v>
      </c>
      <c r="AU165" s="26" t="s">
        <v>24</v>
      </c>
      <c r="AY165" s="26" t="s">
        <v>185</v>
      </c>
      <c r="BE165" s="216">
        <f>IF(N165="základní",J165,0)</f>
        <v>0</v>
      </c>
      <c r="BF165" s="216">
        <f>IF(N165="snížená",J165,0)</f>
        <v>0</v>
      </c>
      <c r="BG165" s="216">
        <f>IF(N165="zákl. přenesená",J165,0)</f>
        <v>0</v>
      </c>
      <c r="BH165" s="216">
        <f>IF(N165="sníž. přenesená",J165,0)</f>
        <v>0</v>
      </c>
      <c r="BI165" s="216">
        <f>IF(N165="nulová",J165,0)</f>
        <v>0</v>
      </c>
      <c r="BJ165" s="26" t="s">
        <v>24</v>
      </c>
      <c r="BK165" s="216">
        <f>ROUND(I165*H165,2)</f>
        <v>0</v>
      </c>
      <c r="BL165" s="26" t="s">
        <v>750</v>
      </c>
      <c r="BM165" s="26" t="s">
        <v>807</v>
      </c>
    </row>
    <row r="166" spans="2:65" s="1" customFormat="1" ht="27">
      <c r="B166" s="44"/>
      <c r="C166" s="66"/>
      <c r="D166" s="233" t="s">
        <v>250</v>
      </c>
      <c r="E166" s="66"/>
      <c r="F166" s="281" t="s">
        <v>2288</v>
      </c>
      <c r="G166" s="66"/>
      <c r="H166" s="66"/>
      <c r="I166" s="175"/>
      <c r="J166" s="66"/>
      <c r="K166" s="66"/>
      <c r="L166" s="64"/>
      <c r="M166" s="219"/>
      <c r="N166" s="45"/>
      <c r="O166" s="45"/>
      <c r="P166" s="45"/>
      <c r="Q166" s="45"/>
      <c r="R166" s="45"/>
      <c r="S166" s="45"/>
      <c r="T166" s="81"/>
      <c r="AT166" s="26" t="s">
        <v>250</v>
      </c>
      <c r="AU166" s="26" t="s">
        <v>24</v>
      </c>
    </row>
    <row r="167" spans="2:65" s="1" customFormat="1" ht="22.5" customHeight="1">
      <c r="B167" s="44"/>
      <c r="C167" s="257" t="s">
        <v>607</v>
      </c>
      <c r="D167" s="257" t="s">
        <v>246</v>
      </c>
      <c r="E167" s="258" t="s">
        <v>2289</v>
      </c>
      <c r="F167" s="259" t="s">
        <v>2258</v>
      </c>
      <c r="G167" s="260" t="s">
        <v>2054</v>
      </c>
      <c r="H167" s="261">
        <v>1</v>
      </c>
      <c r="I167" s="262"/>
      <c r="J167" s="263">
        <f>ROUND(I167*H167,2)</f>
        <v>0</v>
      </c>
      <c r="K167" s="259" t="s">
        <v>35</v>
      </c>
      <c r="L167" s="264"/>
      <c r="M167" s="265" t="s">
        <v>35</v>
      </c>
      <c r="N167" s="266" t="s">
        <v>50</v>
      </c>
      <c r="O167" s="45"/>
      <c r="P167" s="214">
        <f>O167*H167</f>
        <v>0</v>
      </c>
      <c r="Q167" s="214">
        <v>0</v>
      </c>
      <c r="R167" s="214">
        <f>Q167*H167</f>
        <v>0</v>
      </c>
      <c r="S167" s="214">
        <v>0</v>
      </c>
      <c r="T167" s="215">
        <f>S167*H167</f>
        <v>0</v>
      </c>
      <c r="AR167" s="26" t="s">
        <v>1943</v>
      </c>
      <c r="AT167" s="26" t="s">
        <v>246</v>
      </c>
      <c r="AU167" s="26" t="s">
        <v>24</v>
      </c>
      <c r="AY167" s="26" t="s">
        <v>185</v>
      </c>
      <c r="BE167" s="216">
        <f>IF(N167="základní",J167,0)</f>
        <v>0</v>
      </c>
      <c r="BF167" s="216">
        <f>IF(N167="snížená",J167,0)</f>
        <v>0</v>
      </c>
      <c r="BG167" s="216">
        <f>IF(N167="zákl. přenesená",J167,0)</f>
        <v>0</v>
      </c>
      <c r="BH167" s="216">
        <f>IF(N167="sníž. přenesená",J167,0)</f>
        <v>0</v>
      </c>
      <c r="BI167" s="216">
        <f>IF(N167="nulová",J167,0)</f>
        <v>0</v>
      </c>
      <c r="BJ167" s="26" t="s">
        <v>24</v>
      </c>
      <c r="BK167" s="216">
        <f>ROUND(I167*H167,2)</f>
        <v>0</v>
      </c>
      <c r="BL167" s="26" t="s">
        <v>750</v>
      </c>
      <c r="BM167" s="26" t="s">
        <v>821</v>
      </c>
    </row>
    <row r="168" spans="2:65" s="1" customFormat="1" ht="22.5" customHeight="1">
      <c r="B168" s="44"/>
      <c r="C168" s="257" t="s">
        <v>612</v>
      </c>
      <c r="D168" s="257" t="s">
        <v>246</v>
      </c>
      <c r="E168" s="258" t="s">
        <v>2303</v>
      </c>
      <c r="F168" s="259" t="s">
        <v>2304</v>
      </c>
      <c r="G168" s="260" t="s">
        <v>2054</v>
      </c>
      <c r="H168" s="261">
        <v>1</v>
      </c>
      <c r="I168" s="262"/>
      <c r="J168" s="263">
        <f>ROUND(I168*H168,2)</f>
        <v>0</v>
      </c>
      <c r="K168" s="259" t="s">
        <v>35</v>
      </c>
      <c r="L168" s="264"/>
      <c r="M168" s="265" t="s">
        <v>35</v>
      </c>
      <c r="N168" s="266" t="s">
        <v>50</v>
      </c>
      <c r="O168" s="45"/>
      <c r="P168" s="214">
        <f>O168*H168</f>
        <v>0</v>
      </c>
      <c r="Q168" s="214">
        <v>0</v>
      </c>
      <c r="R168" s="214">
        <f>Q168*H168</f>
        <v>0</v>
      </c>
      <c r="S168" s="214">
        <v>0</v>
      </c>
      <c r="T168" s="215">
        <f>S168*H168</f>
        <v>0</v>
      </c>
      <c r="AR168" s="26" t="s">
        <v>1943</v>
      </c>
      <c r="AT168" s="26" t="s">
        <v>246</v>
      </c>
      <c r="AU168" s="26" t="s">
        <v>24</v>
      </c>
      <c r="AY168" s="26" t="s">
        <v>185</v>
      </c>
      <c r="BE168" s="216">
        <f>IF(N168="základní",J168,0)</f>
        <v>0</v>
      </c>
      <c r="BF168" s="216">
        <f>IF(N168="snížená",J168,0)</f>
        <v>0</v>
      </c>
      <c r="BG168" s="216">
        <f>IF(N168="zákl. přenesená",J168,0)</f>
        <v>0</v>
      </c>
      <c r="BH168" s="216">
        <f>IF(N168="sníž. přenesená",J168,0)</f>
        <v>0</v>
      </c>
      <c r="BI168" s="216">
        <f>IF(N168="nulová",J168,0)</f>
        <v>0</v>
      </c>
      <c r="BJ168" s="26" t="s">
        <v>24</v>
      </c>
      <c r="BK168" s="216">
        <f>ROUND(I168*H168,2)</f>
        <v>0</v>
      </c>
      <c r="BL168" s="26" t="s">
        <v>750</v>
      </c>
      <c r="BM168" s="26" t="s">
        <v>834</v>
      </c>
    </row>
    <row r="169" spans="2:65" s="1" customFormat="1" ht="27">
      <c r="B169" s="44"/>
      <c r="C169" s="66"/>
      <c r="D169" s="233" t="s">
        <v>250</v>
      </c>
      <c r="E169" s="66"/>
      <c r="F169" s="281" t="s">
        <v>2305</v>
      </c>
      <c r="G169" s="66"/>
      <c r="H169" s="66"/>
      <c r="I169" s="175"/>
      <c r="J169" s="66"/>
      <c r="K169" s="66"/>
      <c r="L169" s="64"/>
      <c r="M169" s="219"/>
      <c r="N169" s="45"/>
      <c r="O169" s="45"/>
      <c r="P169" s="45"/>
      <c r="Q169" s="45"/>
      <c r="R169" s="45"/>
      <c r="S169" s="45"/>
      <c r="T169" s="81"/>
      <c r="AT169" s="26" t="s">
        <v>250</v>
      </c>
      <c r="AU169" s="26" t="s">
        <v>24</v>
      </c>
    </row>
    <row r="170" spans="2:65" s="1" customFormat="1" ht="22.5" customHeight="1">
      <c r="B170" s="44"/>
      <c r="C170" s="257" t="s">
        <v>618</v>
      </c>
      <c r="D170" s="257" t="s">
        <v>246</v>
      </c>
      <c r="E170" s="258" t="s">
        <v>2291</v>
      </c>
      <c r="F170" s="259" t="s">
        <v>2263</v>
      </c>
      <c r="G170" s="260" t="s">
        <v>2054</v>
      </c>
      <c r="H170" s="261">
        <v>1</v>
      </c>
      <c r="I170" s="262"/>
      <c r="J170" s="263">
        <f t="shared" ref="J170:J175" si="20">ROUND(I170*H170,2)</f>
        <v>0</v>
      </c>
      <c r="K170" s="259" t="s">
        <v>35</v>
      </c>
      <c r="L170" s="264"/>
      <c r="M170" s="265" t="s">
        <v>35</v>
      </c>
      <c r="N170" s="266" t="s">
        <v>50</v>
      </c>
      <c r="O170" s="45"/>
      <c r="P170" s="214">
        <f t="shared" ref="P170:P175" si="21">O170*H170</f>
        <v>0</v>
      </c>
      <c r="Q170" s="214">
        <v>0</v>
      </c>
      <c r="R170" s="214">
        <f t="shared" ref="R170:R175" si="22">Q170*H170</f>
        <v>0</v>
      </c>
      <c r="S170" s="214">
        <v>0</v>
      </c>
      <c r="T170" s="215">
        <f t="shared" ref="T170:T175" si="23">S170*H170</f>
        <v>0</v>
      </c>
      <c r="AR170" s="26" t="s">
        <v>1943</v>
      </c>
      <c r="AT170" s="26" t="s">
        <v>246</v>
      </c>
      <c r="AU170" s="26" t="s">
        <v>24</v>
      </c>
      <c r="AY170" s="26" t="s">
        <v>185</v>
      </c>
      <c r="BE170" s="216">
        <f t="shared" ref="BE170:BE175" si="24">IF(N170="základní",J170,0)</f>
        <v>0</v>
      </c>
      <c r="BF170" s="216">
        <f t="shared" ref="BF170:BF175" si="25">IF(N170="snížená",J170,0)</f>
        <v>0</v>
      </c>
      <c r="BG170" s="216">
        <f t="shared" ref="BG170:BG175" si="26">IF(N170="zákl. přenesená",J170,0)</f>
        <v>0</v>
      </c>
      <c r="BH170" s="216">
        <f t="shared" ref="BH170:BH175" si="27">IF(N170="sníž. přenesená",J170,0)</f>
        <v>0</v>
      </c>
      <c r="BI170" s="216">
        <f t="shared" ref="BI170:BI175" si="28">IF(N170="nulová",J170,0)</f>
        <v>0</v>
      </c>
      <c r="BJ170" s="26" t="s">
        <v>24</v>
      </c>
      <c r="BK170" s="216">
        <f t="shared" ref="BK170:BK175" si="29">ROUND(I170*H170,2)</f>
        <v>0</v>
      </c>
      <c r="BL170" s="26" t="s">
        <v>750</v>
      </c>
      <c r="BM170" s="26" t="s">
        <v>852</v>
      </c>
    </row>
    <row r="171" spans="2:65" s="1" customFormat="1" ht="22.5" customHeight="1">
      <c r="B171" s="44"/>
      <c r="C171" s="257" t="s">
        <v>626</v>
      </c>
      <c r="D171" s="257" t="s">
        <v>246</v>
      </c>
      <c r="E171" s="258" t="s">
        <v>2329</v>
      </c>
      <c r="F171" s="259" t="s">
        <v>2330</v>
      </c>
      <c r="G171" s="260" t="s">
        <v>2054</v>
      </c>
      <c r="H171" s="261">
        <v>1</v>
      </c>
      <c r="I171" s="262"/>
      <c r="J171" s="263">
        <f t="shared" si="20"/>
        <v>0</v>
      </c>
      <c r="K171" s="259" t="s">
        <v>35</v>
      </c>
      <c r="L171" s="264"/>
      <c r="M171" s="265" t="s">
        <v>35</v>
      </c>
      <c r="N171" s="266" t="s">
        <v>50</v>
      </c>
      <c r="O171" s="45"/>
      <c r="P171" s="214">
        <f t="shared" si="21"/>
        <v>0</v>
      </c>
      <c r="Q171" s="214">
        <v>0</v>
      </c>
      <c r="R171" s="214">
        <f t="shared" si="22"/>
        <v>0</v>
      </c>
      <c r="S171" s="214">
        <v>0</v>
      </c>
      <c r="T171" s="215">
        <f t="shared" si="23"/>
        <v>0</v>
      </c>
      <c r="AR171" s="26" t="s">
        <v>1943</v>
      </c>
      <c r="AT171" s="26" t="s">
        <v>246</v>
      </c>
      <c r="AU171" s="26" t="s">
        <v>24</v>
      </c>
      <c r="AY171" s="26" t="s">
        <v>185</v>
      </c>
      <c r="BE171" s="216">
        <f t="shared" si="24"/>
        <v>0</v>
      </c>
      <c r="BF171" s="216">
        <f t="shared" si="25"/>
        <v>0</v>
      </c>
      <c r="BG171" s="216">
        <f t="shared" si="26"/>
        <v>0</v>
      </c>
      <c r="BH171" s="216">
        <f t="shared" si="27"/>
        <v>0</v>
      </c>
      <c r="BI171" s="216">
        <f t="shared" si="28"/>
        <v>0</v>
      </c>
      <c r="BJ171" s="26" t="s">
        <v>24</v>
      </c>
      <c r="BK171" s="216">
        <f t="shared" si="29"/>
        <v>0</v>
      </c>
      <c r="BL171" s="26" t="s">
        <v>750</v>
      </c>
      <c r="BM171" s="26" t="s">
        <v>864</v>
      </c>
    </row>
    <row r="172" spans="2:65" s="1" customFormat="1" ht="22.5" customHeight="1">
      <c r="B172" s="44"/>
      <c r="C172" s="257" t="s">
        <v>632</v>
      </c>
      <c r="D172" s="257" t="s">
        <v>246</v>
      </c>
      <c r="E172" s="258" t="s">
        <v>2266</v>
      </c>
      <c r="F172" s="259" t="s">
        <v>2267</v>
      </c>
      <c r="G172" s="260" t="s">
        <v>2054</v>
      </c>
      <c r="H172" s="261">
        <v>1</v>
      </c>
      <c r="I172" s="262"/>
      <c r="J172" s="263">
        <f t="shared" si="20"/>
        <v>0</v>
      </c>
      <c r="K172" s="259" t="s">
        <v>35</v>
      </c>
      <c r="L172" s="264"/>
      <c r="M172" s="265" t="s">
        <v>35</v>
      </c>
      <c r="N172" s="266" t="s">
        <v>50</v>
      </c>
      <c r="O172" s="45"/>
      <c r="P172" s="214">
        <f t="shared" si="21"/>
        <v>0</v>
      </c>
      <c r="Q172" s="214">
        <v>0</v>
      </c>
      <c r="R172" s="214">
        <f t="shared" si="22"/>
        <v>0</v>
      </c>
      <c r="S172" s="214">
        <v>0</v>
      </c>
      <c r="T172" s="215">
        <f t="shared" si="23"/>
        <v>0</v>
      </c>
      <c r="AR172" s="26" t="s">
        <v>1943</v>
      </c>
      <c r="AT172" s="26" t="s">
        <v>246</v>
      </c>
      <c r="AU172" s="26" t="s">
        <v>24</v>
      </c>
      <c r="AY172" s="26" t="s">
        <v>185</v>
      </c>
      <c r="BE172" s="216">
        <f t="shared" si="24"/>
        <v>0</v>
      </c>
      <c r="BF172" s="216">
        <f t="shared" si="25"/>
        <v>0</v>
      </c>
      <c r="BG172" s="216">
        <f t="shared" si="26"/>
        <v>0</v>
      </c>
      <c r="BH172" s="216">
        <f t="shared" si="27"/>
        <v>0</v>
      </c>
      <c r="BI172" s="216">
        <f t="shared" si="28"/>
        <v>0</v>
      </c>
      <c r="BJ172" s="26" t="s">
        <v>24</v>
      </c>
      <c r="BK172" s="216">
        <f t="shared" si="29"/>
        <v>0</v>
      </c>
      <c r="BL172" s="26" t="s">
        <v>750</v>
      </c>
      <c r="BM172" s="26" t="s">
        <v>872</v>
      </c>
    </row>
    <row r="173" spans="2:65" s="1" customFormat="1" ht="22.5" customHeight="1">
      <c r="B173" s="44"/>
      <c r="C173" s="257" t="s">
        <v>638</v>
      </c>
      <c r="D173" s="257" t="s">
        <v>246</v>
      </c>
      <c r="E173" s="258" t="s">
        <v>2292</v>
      </c>
      <c r="F173" s="259" t="s">
        <v>2293</v>
      </c>
      <c r="G173" s="260" t="s">
        <v>2054</v>
      </c>
      <c r="H173" s="261">
        <v>1</v>
      </c>
      <c r="I173" s="262"/>
      <c r="J173" s="263">
        <f t="shared" si="20"/>
        <v>0</v>
      </c>
      <c r="K173" s="259" t="s">
        <v>35</v>
      </c>
      <c r="L173" s="264"/>
      <c r="M173" s="265" t="s">
        <v>35</v>
      </c>
      <c r="N173" s="266" t="s">
        <v>50</v>
      </c>
      <c r="O173" s="45"/>
      <c r="P173" s="214">
        <f t="shared" si="21"/>
        <v>0</v>
      </c>
      <c r="Q173" s="214">
        <v>0</v>
      </c>
      <c r="R173" s="214">
        <f t="shared" si="22"/>
        <v>0</v>
      </c>
      <c r="S173" s="214">
        <v>0</v>
      </c>
      <c r="T173" s="215">
        <f t="shared" si="23"/>
        <v>0</v>
      </c>
      <c r="AR173" s="26" t="s">
        <v>1943</v>
      </c>
      <c r="AT173" s="26" t="s">
        <v>246</v>
      </c>
      <c r="AU173" s="26" t="s">
        <v>24</v>
      </c>
      <c r="AY173" s="26" t="s">
        <v>185</v>
      </c>
      <c r="BE173" s="216">
        <f t="shared" si="24"/>
        <v>0</v>
      </c>
      <c r="BF173" s="216">
        <f t="shared" si="25"/>
        <v>0</v>
      </c>
      <c r="BG173" s="216">
        <f t="shared" si="26"/>
        <v>0</v>
      </c>
      <c r="BH173" s="216">
        <f t="shared" si="27"/>
        <v>0</v>
      </c>
      <c r="BI173" s="216">
        <f t="shared" si="28"/>
        <v>0</v>
      </c>
      <c r="BJ173" s="26" t="s">
        <v>24</v>
      </c>
      <c r="BK173" s="216">
        <f t="shared" si="29"/>
        <v>0</v>
      </c>
      <c r="BL173" s="26" t="s">
        <v>750</v>
      </c>
      <c r="BM173" s="26" t="s">
        <v>886</v>
      </c>
    </row>
    <row r="174" spans="2:65" s="1" customFormat="1" ht="22.5" customHeight="1">
      <c r="B174" s="44"/>
      <c r="C174" s="257" t="s">
        <v>642</v>
      </c>
      <c r="D174" s="257" t="s">
        <v>246</v>
      </c>
      <c r="E174" s="258" t="s">
        <v>2268</v>
      </c>
      <c r="F174" s="259" t="s">
        <v>2269</v>
      </c>
      <c r="G174" s="260" t="s">
        <v>2054</v>
      </c>
      <c r="H174" s="261">
        <v>1</v>
      </c>
      <c r="I174" s="262"/>
      <c r="J174" s="263">
        <f t="shared" si="20"/>
        <v>0</v>
      </c>
      <c r="K174" s="259" t="s">
        <v>35</v>
      </c>
      <c r="L174" s="264"/>
      <c r="M174" s="265" t="s">
        <v>35</v>
      </c>
      <c r="N174" s="266" t="s">
        <v>50</v>
      </c>
      <c r="O174" s="45"/>
      <c r="P174" s="214">
        <f t="shared" si="21"/>
        <v>0</v>
      </c>
      <c r="Q174" s="214">
        <v>0</v>
      </c>
      <c r="R174" s="214">
        <f t="shared" si="22"/>
        <v>0</v>
      </c>
      <c r="S174" s="214">
        <v>0</v>
      </c>
      <c r="T174" s="215">
        <f t="shared" si="23"/>
        <v>0</v>
      </c>
      <c r="AR174" s="26" t="s">
        <v>1943</v>
      </c>
      <c r="AT174" s="26" t="s">
        <v>246</v>
      </c>
      <c r="AU174" s="26" t="s">
        <v>24</v>
      </c>
      <c r="AY174" s="26" t="s">
        <v>185</v>
      </c>
      <c r="BE174" s="216">
        <f t="shared" si="24"/>
        <v>0</v>
      </c>
      <c r="BF174" s="216">
        <f t="shared" si="25"/>
        <v>0</v>
      </c>
      <c r="BG174" s="216">
        <f t="shared" si="26"/>
        <v>0</v>
      </c>
      <c r="BH174" s="216">
        <f t="shared" si="27"/>
        <v>0</v>
      </c>
      <c r="BI174" s="216">
        <f t="shared" si="28"/>
        <v>0</v>
      </c>
      <c r="BJ174" s="26" t="s">
        <v>24</v>
      </c>
      <c r="BK174" s="216">
        <f t="shared" si="29"/>
        <v>0</v>
      </c>
      <c r="BL174" s="26" t="s">
        <v>750</v>
      </c>
      <c r="BM174" s="26" t="s">
        <v>914</v>
      </c>
    </row>
    <row r="175" spans="2:65" s="1" customFormat="1" ht="22.5" customHeight="1">
      <c r="B175" s="44"/>
      <c r="C175" s="257" t="s">
        <v>647</v>
      </c>
      <c r="D175" s="257" t="s">
        <v>246</v>
      </c>
      <c r="E175" s="258" t="s">
        <v>2306</v>
      </c>
      <c r="F175" s="259" t="s">
        <v>2307</v>
      </c>
      <c r="G175" s="260" t="s">
        <v>2272</v>
      </c>
      <c r="H175" s="261">
        <v>1</v>
      </c>
      <c r="I175" s="262"/>
      <c r="J175" s="263">
        <f t="shared" si="20"/>
        <v>0</v>
      </c>
      <c r="K175" s="259" t="s">
        <v>35</v>
      </c>
      <c r="L175" s="264"/>
      <c r="M175" s="265" t="s">
        <v>35</v>
      </c>
      <c r="N175" s="266" t="s">
        <v>50</v>
      </c>
      <c r="O175" s="45"/>
      <c r="P175" s="214">
        <f t="shared" si="21"/>
        <v>0</v>
      </c>
      <c r="Q175" s="214">
        <v>0</v>
      </c>
      <c r="R175" s="214">
        <f t="shared" si="22"/>
        <v>0</v>
      </c>
      <c r="S175" s="214">
        <v>0</v>
      </c>
      <c r="T175" s="215">
        <f t="shared" si="23"/>
        <v>0</v>
      </c>
      <c r="AR175" s="26" t="s">
        <v>1943</v>
      </c>
      <c r="AT175" s="26" t="s">
        <v>246</v>
      </c>
      <c r="AU175" s="26" t="s">
        <v>24</v>
      </c>
      <c r="AY175" s="26" t="s">
        <v>185</v>
      </c>
      <c r="BE175" s="216">
        <f t="shared" si="24"/>
        <v>0</v>
      </c>
      <c r="BF175" s="216">
        <f t="shared" si="25"/>
        <v>0</v>
      </c>
      <c r="BG175" s="216">
        <f t="shared" si="26"/>
        <v>0</v>
      </c>
      <c r="BH175" s="216">
        <f t="shared" si="27"/>
        <v>0</v>
      </c>
      <c r="BI175" s="216">
        <f t="shared" si="28"/>
        <v>0</v>
      </c>
      <c r="BJ175" s="26" t="s">
        <v>24</v>
      </c>
      <c r="BK175" s="216">
        <f t="shared" si="29"/>
        <v>0</v>
      </c>
      <c r="BL175" s="26" t="s">
        <v>750</v>
      </c>
      <c r="BM175" s="26" t="s">
        <v>932</v>
      </c>
    </row>
    <row r="176" spans="2:65" s="1" customFormat="1" ht="27">
      <c r="B176" s="44"/>
      <c r="C176" s="66"/>
      <c r="D176" s="233" t="s">
        <v>250</v>
      </c>
      <c r="E176" s="66"/>
      <c r="F176" s="281" t="s">
        <v>2273</v>
      </c>
      <c r="G176" s="66"/>
      <c r="H176" s="66"/>
      <c r="I176" s="175"/>
      <c r="J176" s="66"/>
      <c r="K176" s="66"/>
      <c r="L176" s="64"/>
      <c r="M176" s="219"/>
      <c r="N176" s="45"/>
      <c r="O176" s="45"/>
      <c r="P176" s="45"/>
      <c r="Q176" s="45"/>
      <c r="R176" s="45"/>
      <c r="S176" s="45"/>
      <c r="T176" s="81"/>
      <c r="AT176" s="26" t="s">
        <v>250</v>
      </c>
      <c r="AU176" s="26" t="s">
        <v>24</v>
      </c>
    </row>
    <row r="177" spans="2:65" s="1" customFormat="1" ht="22.5" customHeight="1">
      <c r="B177" s="44"/>
      <c r="C177" s="257" t="s">
        <v>659</v>
      </c>
      <c r="D177" s="257" t="s">
        <v>246</v>
      </c>
      <c r="E177" s="258" t="s">
        <v>2274</v>
      </c>
      <c r="F177" s="259" t="s">
        <v>2275</v>
      </c>
      <c r="G177" s="260" t="s">
        <v>2054</v>
      </c>
      <c r="H177" s="261">
        <v>5</v>
      </c>
      <c r="I177" s="262"/>
      <c r="J177" s="263">
        <f>ROUND(I177*H177,2)</f>
        <v>0</v>
      </c>
      <c r="K177" s="259" t="s">
        <v>35</v>
      </c>
      <c r="L177" s="264"/>
      <c r="M177" s="265" t="s">
        <v>35</v>
      </c>
      <c r="N177" s="266" t="s">
        <v>50</v>
      </c>
      <c r="O177" s="45"/>
      <c r="P177" s="214">
        <f>O177*H177</f>
        <v>0</v>
      </c>
      <c r="Q177" s="214">
        <v>0</v>
      </c>
      <c r="R177" s="214">
        <f>Q177*H177</f>
        <v>0</v>
      </c>
      <c r="S177" s="214">
        <v>0</v>
      </c>
      <c r="T177" s="215">
        <f>S177*H177</f>
        <v>0</v>
      </c>
      <c r="AR177" s="26" t="s">
        <v>1943</v>
      </c>
      <c r="AT177" s="26" t="s">
        <v>246</v>
      </c>
      <c r="AU177" s="26" t="s">
        <v>24</v>
      </c>
      <c r="AY177" s="26" t="s">
        <v>185</v>
      </c>
      <c r="BE177" s="216">
        <f>IF(N177="základní",J177,0)</f>
        <v>0</v>
      </c>
      <c r="BF177" s="216">
        <f>IF(N177="snížená",J177,0)</f>
        <v>0</v>
      </c>
      <c r="BG177" s="216">
        <f>IF(N177="zákl. přenesená",J177,0)</f>
        <v>0</v>
      </c>
      <c r="BH177" s="216">
        <f>IF(N177="sníž. přenesená",J177,0)</f>
        <v>0</v>
      </c>
      <c r="BI177" s="216">
        <f>IF(N177="nulová",J177,0)</f>
        <v>0</v>
      </c>
      <c r="BJ177" s="26" t="s">
        <v>24</v>
      </c>
      <c r="BK177" s="216">
        <f>ROUND(I177*H177,2)</f>
        <v>0</v>
      </c>
      <c r="BL177" s="26" t="s">
        <v>750</v>
      </c>
      <c r="BM177" s="26" t="s">
        <v>952</v>
      </c>
    </row>
    <row r="178" spans="2:65" s="1" customFormat="1" ht="22.5" customHeight="1">
      <c r="B178" s="44"/>
      <c r="C178" s="257" t="s">
        <v>665</v>
      </c>
      <c r="D178" s="257" t="s">
        <v>246</v>
      </c>
      <c r="E178" s="258" t="s">
        <v>2310</v>
      </c>
      <c r="F178" s="259" t="s">
        <v>2311</v>
      </c>
      <c r="G178" s="260" t="s">
        <v>2054</v>
      </c>
      <c r="H178" s="261">
        <v>1</v>
      </c>
      <c r="I178" s="262"/>
      <c r="J178" s="263">
        <f>ROUND(I178*H178,2)</f>
        <v>0</v>
      </c>
      <c r="K178" s="259" t="s">
        <v>35</v>
      </c>
      <c r="L178" s="264"/>
      <c r="M178" s="265" t="s">
        <v>35</v>
      </c>
      <c r="N178" s="266" t="s">
        <v>50</v>
      </c>
      <c r="O178" s="45"/>
      <c r="P178" s="214">
        <f>O178*H178</f>
        <v>0</v>
      </c>
      <c r="Q178" s="214">
        <v>0</v>
      </c>
      <c r="R178" s="214">
        <f>Q178*H178</f>
        <v>0</v>
      </c>
      <c r="S178" s="214">
        <v>0</v>
      </c>
      <c r="T178" s="215">
        <f>S178*H178</f>
        <v>0</v>
      </c>
      <c r="AR178" s="26" t="s">
        <v>1943</v>
      </c>
      <c r="AT178" s="26" t="s">
        <v>246</v>
      </c>
      <c r="AU178" s="26" t="s">
        <v>24</v>
      </c>
      <c r="AY178" s="26" t="s">
        <v>185</v>
      </c>
      <c r="BE178" s="216">
        <f>IF(N178="základní",J178,0)</f>
        <v>0</v>
      </c>
      <c r="BF178" s="216">
        <f>IF(N178="snížená",J178,0)</f>
        <v>0</v>
      </c>
      <c r="BG178" s="216">
        <f>IF(N178="zákl. přenesená",J178,0)</f>
        <v>0</v>
      </c>
      <c r="BH178" s="216">
        <f>IF(N178="sníž. přenesená",J178,0)</f>
        <v>0</v>
      </c>
      <c r="BI178" s="216">
        <f>IF(N178="nulová",J178,0)</f>
        <v>0</v>
      </c>
      <c r="BJ178" s="26" t="s">
        <v>24</v>
      </c>
      <c r="BK178" s="216">
        <f>ROUND(I178*H178,2)</f>
        <v>0</v>
      </c>
      <c r="BL178" s="26" t="s">
        <v>750</v>
      </c>
      <c r="BM178" s="26" t="s">
        <v>967</v>
      </c>
    </row>
    <row r="179" spans="2:65" s="1" customFormat="1" ht="22.5" customHeight="1">
      <c r="B179" s="44"/>
      <c r="C179" s="257" t="s">
        <v>689</v>
      </c>
      <c r="D179" s="257" t="s">
        <v>246</v>
      </c>
      <c r="E179" s="258" t="s">
        <v>2312</v>
      </c>
      <c r="F179" s="259" t="s">
        <v>2313</v>
      </c>
      <c r="G179" s="260" t="s">
        <v>2054</v>
      </c>
      <c r="H179" s="261">
        <v>1</v>
      </c>
      <c r="I179" s="262"/>
      <c r="J179" s="263">
        <f>ROUND(I179*H179,2)</f>
        <v>0</v>
      </c>
      <c r="K179" s="259" t="s">
        <v>35</v>
      </c>
      <c r="L179" s="264"/>
      <c r="M179" s="265" t="s">
        <v>35</v>
      </c>
      <c r="N179" s="266" t="s">
        <v>50</v>
      </c>
      <c r="O179" s="45"/>
      <c r="P179" s="214">
        <f>O179*H179</f>
        <v>0</v>
      </c>
      <c r="Q179" s="214">
        <v>0</v>
      </c>
      <c r="R179" s="214">
        <f>Q179*H179</f>
        <v>0</v>
      </c>
      <c r="S179" s="214">
        <v>0</v>
      </c>
      <c r="T179" s="215">
        <f>S179*H179</f>
        <v>0</v>
      </c>
      <c r="AR179" s="26" t="s">
        <v>1943</v>
      </c>
      <c r="AT179" s="26" t="s">
        <v>246</v>
      </c>
      <c r="AU179" s="26" t="s">
        <v>24</v>
      </c>
      <c r="AY179" s="26" t="s">
        <v>185</v>
      </c>
      <c r="BE179" s="216">
        <f>IF(N179="základní",J179,0)</f>
        <v>0</v>
      </c>
      <c r="BF179" s="216">
        <f>IF(N179="snížená",J179,0)</f>
        <v>0</v>
      </c>
      <c r="BG179" s="216">
        <f>IF(N179="zákl. přenesená",J179,0)</f>
        <v>0</v>
      </c>
      <c r="BH179" s="216">
        <f>IF(N179="sníž. přenesená",J179,0)</f>
        <v>0</v>
      </c>
      <c r="BI179" s="216">
        <f>IF(N179="nulová",J179,0)</f>
        <v>0</v>
      </c>
      <c r="BJ179" s="26" t="s">
        <v>24</v>
      </c>
      <c r="BK179" s="216">
        <f>ROUND(I179*H179,2)</f>
        <v>0</v>
      </c>
      <c r="BL179" s="26" t="s">
        <v>750</v>
      </c>
      <c r="BM179" s="26" t="s">
        <v>978</v>
      </c>
    </row>
    <row r="180" spans="2:65" s="1" customFormat="1" ht="27">
      <c r="B180" s="44"/>
      <c r="C180" s="66"/>
      <c r="D180" s="233" t="s">
        <v>250</v>
      </c>
      <c r="E180" s="66"/>
      <c r="F180" s="281" t="s">
        <v>2314</v>
      </c>
      <c r="G180" s="66"/>
      <c r="H180" s="66"/>
      <c r="I180" s="175"/>
      <c r="J180" s="66"/>
      <c r="K180" s="66"/>
      <c r="L180" s="64"/>
      <c r="M180" s="219"/>
      <c r="N180" s="45"/>
      <c r="O180" s="45"/>
      <c r="P180" s="45"/>
      <c r="Q180" s="45"/>
      <c r="R180" s="45"/>
      <c r="S180" s="45"/>
      <c r="T180" s="81"/>
      <c r="AT180" s="26" t="s">
        <v>250</v>
      </c>
      <c r="AU180" s="26" t="s">
        <v>24</v>
      </c>
    </row>
    <row r="181" spans="2:65" s="1" customFormat="1" ht="22.5" customHeight="1">
      <c r="B181" s="44"/>
      <c r="C181" s="257" t="s">
        <v>693</v>
      </c>
      <c r="D181" s="257" t="s">
        <v>246</v>
      </c>
      <c r="E181" s="258" t="s">
        <v>2331</v>
      </c>
      <c r="F181" s="259" t="s">
        <v>2316</v>
      </c>
      <c r="G181" s="260" t="s">
        <v>2054</v>
      </c>
      <c r="H181" s="261">
        <v>1</v>
      </c>
      <c r="I181" s="262"/>
      <c r="J181" s="263">
        <f>ROUND(I181*H181,2)</f>
        <v>0</v>
      </c>
      <c r="K181" s="259" t="s">
        <v>35</v>
      </c>
      <c r="L181" s="264"/>
      <c r="M181" s="265" t="s">
        <v>35</v>
      </c>
      <c r="N181" s="266" t="s">
        <v>50</v>
      </c>
      <c r="O181" s="45"/>
      <c r="P181" s="214">
        <f>O181*H181</f>
        <v>0</v>
      </c>
      <c r="Q181" s="214">
        <v>0</v>
      </c>
      <c r="R181" s="214">
        <f>Q181*H181</f>
        <v>0</v>
      </c>
      <c r="S181" s="214">
        <v>0</v>
      </c>
      <c r="T181" s="215">
        <f>S181*H181</f>
        <v>0</v>
      </c>
      <c r="AR181" s="26" t="s">
        <v>1943</v>
      </c>
      <c r="AT181" s="26" t="s">
        <v>246</v>
      </c>
      <c r="AU181" s="26" t="s">
        <v>24</v>
      </c>
      <c r="AY181" s="26" t="s">
        <v>185</v>
      </c>
      <c r="BE181" s="216">
        <f>IF(N181="základní",J181,0)</f>
        <v>0</v>
      </c>
      <c r="BF181" s="216">
        <f>IF(N181="snížená",J181,0)</f>
        <v>0</v>
      </c>
      <c r="BG181" s="216">
        <f>IF(N181="zákl. přenesená",J181,0)</f>
        <v>0</v>
      </c>
      <c r="BH181" s="216">
        <f>IF(N181="sníž. přenesená",J181,0)</f>
        <v>0</v>
      </c>
      <c r="BI181" s="216">
        <f>IF(N181="nulová",J181,0)</f>
        <v>0</v>
      </c>
      <c r="BJ181" s="26" t="s">
        <v>24</v>
      </c>
      <c r="BK181" s="216">
        <f>ROUND(I181*H181,2)</f>
        <v>0</v>
      </c>
      <c r="BL181" s="26" t="s">
        <v>750</v>
      </c>
      <c r="BM181" s="26" t="s">
        <v>32</v>
      </c>
    </row>
    <row r="182" spans="2:65" s="1" customFormat="1" ht="22.5" customHeight="1">
      <c r="B182" s="44"/>
      <c r="C182" s="257" t="s">
        <v>698</v>
      </c>
      <c r="D182" s="257" t="s">
        <v>246</v>
      </c>
      <c r="E182" s="258" t="s">
        <v>2332</v>
      </c>
      <c r="F182" s="259" t="s">
        <v>2318</v>
      </c>
      <c r="G182" s="260" t="s">
        <v>2054</v>
      </c>
      <c r="H182" s="261">
        <v>2</v>
      </c>
      <c r="I182" s="262"/>
      <c r="J182" s="263">
        <f>ROUND(I182*H182,2)</f>
        <v>0</v>
      </c>
      <c r="K182" s="259" t="s">
        <v>35</v>
      </c>
      <c r="L182" s="264"/>
      <c r="M182" s="265" t="s">
        <v>35</v>
      </c>
      <c r="N182" s="266" t="s">
        <v>50</v>
      </c>
      <c r="O182" s="45"/>
      <c r="P182" s="214">
        <f>O182*H182</f>
        <v>0</v>
      </c>
      <c r="Q182" s="214">
        <v>0</v>
      </c>
      <c r="R182" s="214">
        <f>Q182*H182</f>
        <v>0</v>
      </c>
      <c r="S182" s="214">
        <v>0</v>
      </c>
      <c r="T182" s="215">
        <f>S182*H182</f>
        <v>0</v>
      </c>
      <c r="AR182" s="26" t="s">
        <v>1943</v>
      </c>
      <c r="AT182" s="26" t="s">
        <v>246</v>
      </c>
      <c r="AU182" s="26" t="s">
        <v>24</v>
      </c>
      <c r="AY182" s="26" t="s">
        <v>185</v>
      </c>
      <c r="BE182" s="216">
        <f>IF(N182="základní",J182,0)</f>
        <v>0</v>
      </c>
      <c r="BF182" s="216">
        <f>IF(N182="snížená",J182,0)</f>
        <v>0</v>
      </c>
      <c r="BG182" s="216">
        <f>IF(N182="zákl. přenesená",J182,0)</f>
        <v>0</v>
      </c>
      <c r="BH182" s="216">
        <f>IF(N182="sníž. přenesená",J182,0)</f>
        <v>0</v>
      </c>
      <c r="BI182" s="216">
        <f>IF(N182="nulová",J182,0)</f>
        <v>0</v>
      </c>
      <c r="BJ182" s="26" t="s">
        <v>24</v>
      </c>
      <c r="BK182" s="216">
        <f>ROUND(I182*H182,2)</f>
        <v>0</v>
      </c>
      <c r="BL182" s="26" t="s">
        <v>750</v>
      </c>
      <c r="BM182" s="26" t="s">
        <v>1008</v>
      </c>
    </row>
    <row r="183" spans="2:65" s="1" customFormat="1" ht="27">
      <c r="B183" s="44"/>
      <c r="C183" s="66"/>
      <c r="D183" s="233" t="s">
        <v>250</v>
      </c>
      <c r="E183" s="66"/>
      <c r="F183" s="281" t="s">
        <v>2333</v>
      </c>
      <c r="G183" s="66"/>
      <c r="H183" s="66"/>
      <c r="I183" s="175"/>
      <c r="J183" s="66"/>
      <c r="K183" s="66"/>
      <c r="L183" s="64"/>
      <c r="M183" s="219"/>
      <c r="N183" s="45"/>
      <c r="O183" s="45"/>
      <c r="P183" s="45"/>
      <c r="Q183" s="45"/>
      <c r="R183" s="45"/>
      <c r="S183" s="45"/>
      <c r="T183" s="81"/>
      <c r="AT183" s="26" t="s">
        <v>250</v>
      </c>
      <c r="AU183" s="26" t="s">
        <v>24</v>
      </c>
    </row>
    <row r="184" spans="2:65" s="1" customFormat="1" ht="22.5" customHeight="1">
      <c r="B184" s="44"/>
      <c r="C184" s="257" t="s">
        <v>705</v>
      </c>
      <c r="D184" s="257" t="s">
        <v>246</v>
      </c>
      <c r="E184" s="258" t="s">
        <v>2334</v>
      </c>
      <c r="F184" s="259" t="s">
        <v>2335</v>
      </c>
      <c r="G184" s="260" t="s">
        <v>2054</v>
      </c>
      <c r="H184" s="261">
        <v>1</v>
      </c>
      <c r="I184" s="262"/>
      <c r="J184" s="263">
        <f>ROUND(I184*H184,2)</f>
        <v>0</v>
      </c>
      <c r="K184" s="259" t="s">
        <v>35</v>
      </c>
      <c r="L184" s="264"/>
      <c r="M184" s="265" t="s">
        <v>35</v>
      </c>
      <c r="N184" s="266" t="s">
        <v>50</v>
      </c>
      <c r="O184" s="45"/>
      <c r="P184" s="214">
        <f>O184*H184</f>
        <v>0</v>
      </c>
      <c r="Q184" s="214">
        <v>0</v>
      </c>
      <c r="R184" s="214">
        <f>Q184*H184</f>
        <v>0</v>
      </c>
      <c r="S184" s="214">
        <v>0</v>
      </c>
      <c r="T184" s="215">
        <f>S184*H184</f>
        <v>0</v>
      </c>
      <c r="AR184" s="26" t="s">
        <v>1943</v>
      </c>
      <c r="AT184" s="26" t="s">
        <v>246</v>
      </c>
      <c r="AU184" s="26" t="s">
        <v>24</v>
      </c>
      <c r="AY184" s="26" t="s">
        <v>185</v>
      </c>
      <c r="BE184" s="216">
        <f>IF(N184="základní",J184,0)</f>
        <v>0</v>
      </c>
      <c r="BF184" s="216">
        <f>IF(N184="snížená",J184,0)</f>
        <v>0</v>
      </c>
      <c r="BG184" s="216">
        <f>IF(N184="zákl. přenesená",J184,0)</f>
        <v>0</v>
      </c>
      <c r="BH184" s="216">
        <f>IF(N184="sníž. přenesená",J184,0)</f>
        <v>0</v>
      </c>
      <c r="BI184" s="216">
        <f>IF(N184="nulová",J184,0)</f>
        <v>0</v>
      </c>
      <c r="BJ184" s="26" t="s">
        <v>24</v>
      </c>
      <c r="BK184" s="216">
        <f>ROUND(I184*H184,2)</f>
        <v>0</v>
      </c>
      <c r="BL184" s="26" t="s">
        <v>750</v>
      </c>
      <c r="BM184" s="26" t="s">
        <v>2336</v>
      </c>
    </row>
    <row r="185" spans="2:65" s="1" customFormat="1" ht="22.5" customHeight="1">
      <c r="B185" s="44"/>
      <c r="C185" s="257" t="s">
        <v>718</v>
      </c>
      <c r="D185" s="257" t="s">
        <v>246</v>
      </c>
      <c r="E185" s="258" t="s">
        <v>2337</v>
      </c>
      <c r="F185" s="259" t="s">
        <v>2335</v>
      </c>
      <c r="G185" s="260" t="s">
        <v>1629</v>
      </c>
      <c r="H185" s="261">
        <v>1</v>
      </c>
      <c r="I185" s="262"/>
      <c r="J185" s="263">
        <f>ROUND(I185*H185,2)</f>
        <v>0</v>
      </c>
      <c r="K185" s="259" t="s">
        <v>35</v>
      </c>
      <c r="L185" s="264"/>
      <c r="M185" s="265" t="s">
        <v>35</v>
      </c>
      <c r="N185" s="266" t="s">
        <v>50</v>
      </c>
      <c r="O185" s="45"/>
      <c r="P185" s="214">
        <f>O185*H185</f>
        <v>0</v>
      </c>
      <c r="Q185" s="214">
        <v>0</v>
      </c>
      <c r="R185" s="214">
        <f>Q185*H185</f>
        <v>0</v>
      </c>
      <c r="S185" s="214">
        <v>0</v>
      </c>
      <c r="T185" s="215">
        <f>S185*H185</f>
        <v>0</v>
      </c>
      <c r="AR185" s="26" t="s">
        <v>1943</v>
      </c>
      <c r="AT185" s="26" t="s">
        <v>246</v>
      </c>
      <c r="AU185" s="26" t="s">
        <v>24</v>
      </c>
      <c r="AY185" s="26" t="s">
        <v>185</v>
      </c>
      <c r="BE185" s="216">
        <f>IF(N185="základní",J185,0)</f>
        <v>0</v>
      </c>
      <c r="BF185" s="216">
        <f>IF(N185="snížená",J185,0)</f>
        <v>0</v>
      </c>
      <c r="BG185" s="216">
        <f>IF(N185="zákl. přenesená",J185,0)</f>
        <v>0</v>
      </c>
      <c r="BH185" s="216">
        <f>IF(N185="sníž. přenesená",J185,0)</f>
        <v>0</v>
      </c>
      <c r="BI185" s="216">
        <f>IF(N185="nulová",J185,0)</f>
        <v>0</v>
      </c>
      <c r="BJ185" s="26" t="s">
        <v>24</v>
      </c>
      <c r="BK185" s="216">
        <f>ROUND(I185*H185,2)</f>
        <v>0</v>
      </c>
      <c r="BL185" s="26" t="s">
        <v>750</v>
      </c>
      <c r="BM185" s="26" t="s">
        <v>2338</v>
      </c>
    </row>
    <row r="186" spans="2:65" s="11" customFormat="1" ht="37.35" customHeight="1">
      <c r="B186" s="188"/>
      <c r="C186" s="189"/>
      <c r="D186" s="202" t="s">
        <v>78</v>
      </c>
      <c r="E186" s="287" t="s">
        <v>2339</v>
      </c>
      <c r="F186" s="287" t="s">
        <v>2340</v>
      </c>
      <c r="G186" s="189"/>
      <c r="H186" s="189"/>
      <c r="I186" s="192"/>
      <c r="J186" s="288">
        <f>BK186</f>
        <v>0</v>
      </c>
      <c r="K186" s="189"/>
      <c r="L186" s="194"/>
      <c r="M186" s="195"/>
      <c r="N186" s="196"/>
      <c r="O186" s="196"/>
      <c r="P186" s="197">
        <f>SUM(P187:P208)</f>
        <v>0</v>
      </c>
      <c r="Q186" s="196"/>
      <c r="R186" s="197">
        <f>SUM(R187:R208)</f>
        <v>0</v>
      </c>
      <c r="S186" s="196"/>
      <c r="T186" s="198">
        <f>SUM(T187:T208)</f>
        <v>0</v>
      </c>
      <c r="AR186" s="199" t="s">
        <v>105</v>
      </c>
      <c r="AT186" s="200" t="s">
        <v>78</v>
      </c>
      <c r="AU186" s="200" t="s">
        <v>79</v>
      </c>
      <c r="AY186" s="199" t="s">
        <v>185</v>
      </c>
      <c r="BK186" s="201">
        <f>SUM(BK187:BK208)</f>
        <v>0</v>
      </c>
    </row>
    <row r="187" spans="2:65" s="1" customFormat="1" ht="22.5" customHeight="1">
      <c r="B187" s="44"/>
      <c r="C187" s="257" t="s">
        <v>723</v>
      </c>
      <c r="D187" s="257" t="s">
        <v>246</v>
      </c>
      <c r="E187" s="258" t="s">
        <v>2341</v>
      </c>
      <c r="F187" s="259" t="s">
        <v>2253</v>
      </c>
      <c r="G187" s="260" t="s">
        <v>2054</v>
      </c>
      <c r="H187" s="261">
        <v>1</v>
      </c>
      <c r="I187" s="262"/>
      <c r="J187" s="263">
        <f>ROUND(I187*H187,2)</f>
        <v>0</v>
      </c>
      <c r="K187" s="259" t="s">
        <v>35</v>
      </c>
      <c r="L187" s="264"/>
      <c r="M187" s="265" t="s">
        <v>35</v>
      </c>
      <c r="N187" s="266" t="s">
        <v>50</v>
      </c>
      <c r="O187" s="45"/>
      <c r="P187" s="214">
        <f>O187*H187</f>
        <v>0</v>
      </c>
      <c r="Q187" s="214">
        <v>0</v>
      </c>
      <c r="R187" s="214">
        <f>Q187*H187</f>
        <v>0</v>
      </c>
      <c r="S187" s="214">
        <v>0</v>
      </c>
      <c r="T187" s="215">
        <f>S187*H187</f>
        <v>0</v>
      </c>
      <c r="AR187" s="26" t="s">
        <v>1943</v>
      </c>
      <c r="AT187" s="26" t="s">
        <v>246</v>
      </c>
      <c r="AU187" s="26" t="s">
        <v>24</v>
      </c>
      <c r="AY187" s="26" t="s">
        <v>185</v>
      </c>
      <c r="BE187" s="216">
        <f>IF(N187="základní",J187,0)</f>
        <v>0</v>
      </c>
      <c r="BF187" s="216">
        <f>IF(N187="snížená",J187,0)</f>
        <v>0</v>
      </c>
      <c r="BG187" s="216">
        <f>IF(N187="zákl. přenesená",J187,0)</f>
        <v>0</v>
      </c>
      <c r="BH187" s="216">
        <f>IF(N187="sníž. přenesená",J187,0)</f>
        <v>0</v>
      </c>
      <c r="BI187" s="216">
        <f>IF(N187="nulová",J187,0)</f>
        <v>0</v>
      </c>
      <c r="BJ187" s="26" t="s">
        <v>24</v>
      </c>
      <c r="BK187" s="216">
        <f>ROUND(I187*H187,2)</f>
        <v>0</v>
      </c>
      <c r="BL187" s="26" t="s">
        <v>750</v>
      </c>
      <c r="BM187" s="26" t="s">
        <v>2342</v>
      </c>
    </row>
    <row r="188" spans="2:65" s="1" customFormat="1" ht="22.5" customHeight="1">
      <c r="B188" s="44"/>
      <c r="C188" s="257" t="s">
        <v>732</v>
      </c>
      <c r="D188" s="257" t="s">
        <v>246</v>
      </c>
      <c r="E188" s="258" t="s">
        <v>2287</v>
      </c>
      <c r="F188" s="259" t="s">
        <v>2256</v>
      </c>
      <c r="G188" s="260" t="s">
        <v>2054</v>
      </c>
      <c r="H188" s="261">
        <v>2</v>
      </c>
      <c r="I188" s="262"/>
      <c r="J188" s="263">
        <f>ROUND(I188*H188,2)</f>
        <v>0</v>
      </c>
      <c r="K188" s="259" t="s">
        <v>35</v>
      </c>
      <c r="L188" s="264"/>
      <c r="M188" s="265" t="s">
        <v>35</v>
      </c>
      <c r="N188" s="266" t="s">
        <v>50</v>
      </c>
      <c r="O188" s="45"/>
      <c r="P188" s="214">
        <f>O188*H188</f>
        <v>0</v>
      </c>
      <c r="Q188" s="214">
        <v>0</v>
      </c>
      <c r="R188" s="214">
        <f>Q188*H188</f>
        <v>0</v>
      </c>
      <c r="S188" s="214">
        <v>0</v>
      </c>
      <c r="T188" s="215">
        <f>S188*H188</f>
        <v>0</v>
      </c>
      <c r="AR188" s="26" t="s">
        <v>1943</v>
      </c>
      <c r="AT188" s="26" t="s">
        <v>246</v>
      </c>
      <c r="AU188" s="26" t="s">
        <v>24</v>
      </c>
      <c r="AY188" s="26" t="s">
        <v>185</v>
      </c>
      <c r="BE188" s="216">
        <f>IF(N188="základní",J188,0)</f>
        <v>0</v>
      </c>
      <c r="BF188" s="216">
        <f>IF(N188="snížená",J188,0)</f>
        <v>0</v>
      </c>
      <c r="BG188" s="216">
        <f>IF(N188="zákl. přenesená",J188,0)</f>
        <v>0</v>
      </c>
      <c r="BH188" s="216">
        <f>IF(N188="sníž. přenesená",J188,0)</f>
        <v>0</v>
      </c>
      <c r="BI188" s="216">
        <f>IF(N188="nulová",J188,0)</f>
        <v>0</v>
      </c>
      <c r="BJ188" s="26" t="s">
        <v>24</v>
      </c>
      <c r="BK188" s="216">
        <f>ROUND(I188*H188,2)</f>
        <v>0</v>
      </c>
      <c r="BL188" s="26" t="s">
        <v>750</v>
      </c>
      <c r="BM188" s="26" t="s">
        <v>1019</v>
      </c>
    </row>
    <row r="189" spans="2:65" s="1" customFormat="1" ht="27">
      <c r="B189" s="44"/>
      <c r="C189" s="66"/>
      <c r="D189" s="233" t="s">
        <v>250</v>
      </c>
      <c r="E189" s="66"/>
      <c r="F189" s="281" t="s">
        <v>2343</v>
      </c>
      <c r="G189" s="66"/>
      <c r="H189" s="66"/>
      <c r="I189" s="175"/>
      <c r="J189" s="66"/>
      <c r="K189" s="66"/>
      <c r="L189" s="64"/>
      <c r="M189" s="219"/>
      <c r="N189" s="45"/>
      <c r="O189" s="45"/>
      <c r="P189" s="45"/>
      <c r="Q189" s="45"/>
      <c r="R189" s="45"/>
      <c r="S189" s="45"/>
      <c r="T189" s="81"/>
      <c r="AT189" s="26" t="s">
        <v>250</v>
      </c>
      <c r="AU189" s="26" t="s">
        <v>24</v>
      </c>
    </row>
    <row r="190" spans="2:65" s="1" customFormat="1" ht="22.5" customHeight="1">
      <c r="B190" s="44"/>
      <c r="C190" s="257" t="s">
        <v>738</v>
      </c>
      <c r="D190" s="257" t="s">
        <v>246</v>
      </c>
      <c r="E190" s="258" t="s">
        <v>2289</v>
      </c>
      <c r="F190" s="259" t="s">
        <v>2258</v>
      </c>
      <c r="G190" s="260" t="s">
        <v>2054</v>
      </c>
      <c r="H190" s="261">
        <v>1</v>
      </c>
      <c r="I190" s="262"/>
      <c r="J190" s="263">
        <f>ROUND(I190*H190,2)</f>
        <v>0</v>
      </c>
      <c r="K190" s="259" t="s">
        <v>35</v>
      </c>
      <c r="L190" s="264"/>
      <c r="M190" s="265" t="s">
        <v>35</v>
      </c>
      <c r="N190" s="266" t="s">
        <v>50</v>
      </c>
      <c r="O190" s="45"/>
      <c r="P190" s="214">
        <f>O190*H190</f>
        <v>0</v>
      </c>
      <c r="Q190" s="214">
        <v>0</v>
      </c>
      <c r="R190" s="214">
        <f>Q190*H190</f>
        <v>0</v>
      </c>
      <c r="S190" s="214">
        <v>0</v>
      </c>
      <c r="T190" s="215">
        <f>S190*H190</f>
        <v>0</v>
      </c>
      <c r="AR190" s="26" t="s">
        <v>1943</v>
      </c>
      <c r="AT190" s="26" t="s">
        <v>246</v>
      </c>
      <c r="AU190" s="26" t="s">
        <v>24</v>
      </c>
      <c r="AY190" s="26" t="s">
        <v>185</v>
      </c>
      <c r="BE190" s="216">
        <f>IF(N190="základní",J190,0)</f>
        <v>0</v>
      </c>
      <c r="BF190" s="216">
        <f>IF(N190="snížená",J190,0)</f>
        <v>0</v>
      </c>
      <c r="BG190" s="216">
        <f>IF(N190="zákl. přenesená",J190,0)</f>
        <v>0</v>
      </c>
      <c r="BH190" s="216">
        <f>IF(N190="sníž. přenesená",J190,0)</f>
        <v>0</v>
      </c>
      <c r="BI190" s="216">
        <f>IF(N190="nulová",J190,0)</f>
        <v>0</v>
      </c>
      <c r="BJ190" s="26" t="s">
        <v>24</v>
      </c>
      <c r="BK190" s="216">
        <f>ROUND(I190*H190,2)</f>
        <v>0</v>
      </c>
      <c r="BL190" s="26" t="s">
        <v>750</v>
      </c>
      <c r="BM190" s="26" t="s">
        <v>1037</v>
      </c>
    </row>
    <row r="191" spans="2:65" s="1" customFormat="1" ht="22.5" customHeight="1">
      <c r="B191" s="44"/>
      <c r="C191" s="257" t="s">
        <v>745</v>
      </c>
      <c r="D191" s="257" t="s">
        <v>246</v>
      </c>
      <c r="E191" s="258" t="s">
        <v>2303</v>
      </c>
      <c r="F191" s="259" t="s">
        <v>2304</v>
      </c>
      <c r="G191" s="260" t="s">
        <v>2054</v>
      </c>
      <c r="H191" s="261">
        <v>1</v>
      </c>
      <c r="I191" s="262"/>
      <c r="J191" s="263">
        <f>ROUND(I191*H191,2)</f>
        <v>0</v>
      </c>
      <c r="K191" s="259" t="s">
        <v>35</v>
      </c>
      <c r="L191" s="264"/>
      <c r="M191" s="265" t="s">
        <v>35</v>
      </c>
      <c r="N191" s="266" t="s">
        <v>50</v>
      </c>
      <c r="O191" s="45"/>
      <c r="P191" s="214">
        <f>O191*H191</f>
        <v>0</v>
      </c>
      <c r="Q191" s="214">
        <v>0</v>
      </c>
      <c r="R191" s="214">
        <f>Q191*H191</f>
        <v>0</v>
      </c>
      <c r="S191" s="214">
        <v>0</v>
      </c>
      <c r="T191" s="215">
        <f>S191*H191</f>
        <v>0</v>
      </c>
      <c r="AR191" s="26" t="s">
        <v>1943</v>
      </c>
      <c r="AT191" s="26" t="s">
        <v>246</v>
      </c>
      <c r="AU191" s="26" t="s">
        <v>24</v>
      </c>
      <c r="AY191" s="26" t="s">
        <v>185</v>
      </c>
      <c r="BE191" s="216">
        <f>IF(N191="základní",J191,0)</f>
        <v>0</v>
      </c>
      <c r="BF191" s="216">
        <f>IF(N191="snížená",J191,0)</f>
        <v>0</v>
      </c>
      <c r="BG191" s="216">
        <f>IF(N191="zákl. přenesená",J191,0)</f>
        <v>0</v>
      </c>
      <c r="BH191" s="216">
        <f>IF(N191="sníž. přenesená",J191,0)</f>
        <v>0</v>
      </c>
      <c r="BI191" s="216">
        <f>IF(N191="nulová",J191,0)</f>
        <v>0</v>
      </c>
      <c r="BJ191" s="26" t="s">
        <v>24</v>
      </c>
      <c r="BK191" s="216">
        <f>ROUND(I191*H191,2)</f>
        <v>0</v>
      </c>
      <c r="BL191" s="26" t="s">
        <v>750</v>
      </c>
      <c r="BM191" s="26" t="s">
        <v>1057</v>
      </c>
    </row>
    <row r="192" spans="2:65" s="1" customFormat="1" ht="27">
      <c r="B192" s="44"/>
      <c r="C192" s="66"/>
      <c r="D192" s="233" t="s">
        <v>250</v>
      </c>
      <c r="E192" s="66"/>
      <c r="F192" s="281" t="s">
        <v>2305</v>
      </c>
      <c r="G192" s="66"/>
      <c r="H192" s="66"/>
      <c r="I192" s="175"/>
      <c r="J192" s="66"/>
      <c r="K192" s="66"/>
      <c r="L192" s="64"/>
      <c r="M192" s="219"/>
      <c r="N192" s="45"/>
      <c r="O192" s="45"/>
      <c r="P192" s="45"/>
      <c r="Q192" s="45"/>
      <c r="R192" s="45"/>
      <c r="S192" s="45"/>
      <c r="T192" s="81"/>
      <c r="AT192" s="26" t="s">
        <v>250</v>
      </c>
      <c r="AU192" s="26" t="s">
        <v>24</v>
      </c>
    </row>
    <row r="193" spans="2:65" s="1" customFormat="1" ht="22.5" customHeight="1">
      <c r="B193" s="44"/>
      <c r="C193" s="257" t="s">
        <v>750</v>
      </c>
      <c r="D193" s="257" t="s">
        <v>246</v>
      </c>
      <c r="E193" s="258" t="s">
        <v>2291</v>
      </c>
      <c r="F193" s="259" t="s">
        <v>2263</v>
      </c>
      <c r="G193" s="260" t="s">
        <v>2054</v>
      </c>
      <c r="H193" s="261">
        <v>1</v>
      </c>
      <c r="I193" s="262"/>
      <c r="J193" s="263">
        <f>ROUND(I193*H193,2)</f>
        <v>0</v>
      </c>
      <c r="K193" s="259" t="s">
        <v>35</v>
      </c>
      <c r="L193" s="264"/>
      <c r="M193" s="265" t="s">
        <v>35</v>
      </c>
      <c r="N193" s="266" t="s">
        <v>50</v>
      </c>
      <c r="O193" s="45"/>
      <c r="P193" s="214">
        <f>O193*H193</f>
        <v>0</v>
      </c>
      <c r="Q193" s="214">
        <v>0</v>
      </c>
      <c r="R193" s="214">
        <f>Q193*H193</f>
        <v>0</v>
      </c>
      <c r="S193" s="214">
        <v>0</v>
      </c>
      <c r="T193" s="215">
        <f>S193*H193</f>
        <v>0</v>
      </c>
      <c r="AR193" s="26" t="s">
        <v>1943</v>
      </c>
      <c r="AT193" s="26" t="s">
        <v>246</v>
      </c>
      <c r="AU193" s="26" t="s">
        <v>24</v>
      </c>
      <c r="AY193" s="26" t="s">
        <v>185</v>
      </c>
      <c r="BE193" s="216">
        <f>IF(N193="základní",J193,0)</f>
        <v>0</v>
      </c>
      <c r="BF193" s="216">
        <f>IF(N193="snížená",J193,0)</f>
        <v>0</v>
      </c>
      <c r="BG193" s="216">
        <f>IF(N193="zákl. přenesená",J193,0)</f>
        <v>0</v>
      </c>
      <c r="BH193" s="216">
        <f>IF(N193="sníž. přenesená",J193,0)</f>
        <v>0</v>
      </c>
      <c r="BI193" s="216">
        <f>IF(N193="nulová",J193,0)</f>
        <v>0</v>
      </c>
      <c r="BJ193" s="26" t="s">
        <v>24</v>
      </c>
      <c r="BK193" s="216">
        <f>ROUND(I193*H193,2)</f>
        <v>0</v>
      </c>
      <c r="BL193" s="26" t="s">
        <v>750</v>
      </c>
      <c r="BM193" s="26" t="s">
        <v>1068</v>
      </c>
    </row>
    <row r="194" spans="2:65" s="1" customFormat="1" ht="22.5" customHeight="1">
      <c r="B194" s="44"/>
      <c r="C194" s="257" t="s">
        <v>757</v>
      </c>
      <c r="D194" s="257" t="s">
        <v>246</v>
      </c>
      <c r="E194" s="258" t="s">
        <v>2344</v>
      </c>
      <c r="F194" s="259" t="s">
        <v>2335</v>
      </c>
      <c r="G194" s="260" t="s">
        <v>2054</v>
      </c>
      <c r="H194" s="261">
        <v>1</v>
      </c>
      <c r="I194" s="262"/>
      <c r="J194" s="263">
        <f>ROUND(I194*H194,2)</f>
        <v>0</v>
      </c>
      <c r="K194" s="259" t="s">
        <v>35</v>
      </c>
      <c r="L194" s="264"/>
      <c r="M194" s="265" t="s">
        <v>35</v>
      </c>
      <c r="N194" s="266" t="s">
        <v>50</v>
      </c>
      <c r="O194" s="45"/>
      <c r="P194" s="214">
        <f>O194*H194</f>
        <v>0</v>
      </c>
      <c r="Q194" s="214">
        <v>0</v>
      </c>
      <c r="R194" s="214">
        <f>Q194*H194</f>
        <v>0</v>
      </c>
      <c r="S194" s="214">
        <v>0</v>
      </c>
      <c r="T194" s="215">
        <f>S194*H194</f>
        <v>0</v>
      </c>
      <c r="AR194" s="26" t="s">
        <v>1943</v>
      </c>
      <c r="AT194" s="26" t="s">
        <v>246</v>
      </c>
      <c r="AU194" s="26" t="s">
        <v>24</v>
      </c>
      <c r="AY194" s="26" t="s">
        <v>185</v>
      </c>
      <c r="BE194" s="216">
        <f>IF(N194="základní",J194,0)</f>
        <v>0</v>
      </c>
      <c r="BF194" s="216">
        <f>IF(N194="snížená",J194,0)</f>
        <v>0</v>
      </c>
      <c r="BG194" s="216">
        <f>IF(N194="zákl. přenesená",J194,0)</f>
        <v>0</v>
      </c>
      <c r="BH194" s="216">
        <f>IF(N194="sníž. přenesená",J194,0)</f>
        <v>0</v>
      </c>
      <c r="BI194" s="216">
        <f>IF(N194="nulová",J194,0)</f>
        <v>0</v>
      </c>
      <c r="BJ194" s="26" t="s">
        <v>24</v>
      </c>
      <c r="BK194" s="216">
        <f>ROUND(I194*H194,2)</f>
        <v>0</v>
      </c>
      <c r="BL194" s="26" t="s">
        <v>750</v>
      </c>
      <c r="BM194" s="26" t="s">
        <v>1080</v>
      </c>
    </row>
    <row r="195" spans="2:65" s="1" customFormat="1" ht="22.5" customHeight="1">
      <c r="B195" s="44"/>
      <c r="C195" s="257" t="s">
        <v>761</v>
      </c>
      <c r="D195" s="257" t="s">
        <v>246</v>
      </c>
      <c r="E195" s="258" t="s">
        <v>2345</v>
      </c>
      <c r="F195" s="259" t="s">
        <v>2346</v>
      </c>
      <c r="G195" s="260" t="s">
        <v>2054</v>
      </c>
      <c r="H195" s="261">
        <v>3</v>
      </c>
      <c r="I195" s="262"/>
      <c r="J195" s="263">
        <f>ROUND(I195*H195,2)</f>
        <v>0</v>
      </c>
      <c r="K195" s="259" t="s">
        <v>35</v>
      </c>
      <c r="L195" s="264"/>
      <c r="M195" s="265" t="s">
        <v>35</v>
      </c>
      <c r="N195" s="266" t="s">
        <v>50</v>
      </c>
      <c r="O195" s="45"/>
      <c r="P195" s="214">
        <f>O195*H195</f>
        <v>0</v>
      </c>
      <c r="Q195" s="214">
        <v>0</v>
      </c>
      <c r="R195" s="214">
        <f>Q195*H195</f>
        <v>0</v>
      </c>
      <c r="S195" s="214">
        <v>0</v>
      </c>
      <c r="T195" s="215">
        <f>S195*H195</f>
        <v>0</v>
      </c>
      <c r="AR195" s="26" t="s">
        <v>1943</v>
      </c>
      <c r="AT195" s="26" t="s">
        <v>246</v>
      </c>
      <c r="AU195" s="26" t="s">
        <v>24</v>
      </c>
      <c r="AY195" s="26" t="s">
        <v>185</v>
      </c>
      <c r="BE195" s="216">
        <f>IF(N195="základní",J195,0)</f>
        <v>0</v>
      </c>
      <c r="BF195" s="216">
        <f>IF(N195="snížená",J195,0)</f>
        <v>0</v>
      </c>
      <c r="BG195" s="216">
        <f>IF(N195="zákl. přenesená",J195,0)</f>
        <v>0</v>
      </c>
      <c r="BH195" s="216">
        <f>IF(N195="sníž. přenesená",J195,0)</f>
        <v>0</v>
      </c>
      <c r="BI195" s="216">
        <f>IF(N195="nulová",J195,0)</f>
        <v>0</v>
      </c>
      <c r="BJ195" s="26" t="s">
        <v>24</v>
      </c>
      <c r="BK195" s="216">
        <f>ROUND(I195*H195,2)</f>
        <v>0</v>
      </c>
      <c r="BL195" s="26" t="s">
        <v>750</v>
      </c>
      <c r="BM195" s="26" t="s">
        <v>1091</v>
      </c>
    </row>
    <row r="196" spans="2:65" s="1" customFormat="1" ht="22.5" customHeight="1">
      <c r="B196" s="44"/>
      <c r="C196" s="257" t="s">
        <v>765</v>
      </c>
      <c r="D196" s="257" t="s">
        <v>246</v>
      </c>
      <c r="E196" s="258" t="s">
        <v>2347</v>
      </c>
      <c r="F196" s="259" t="s">
        <v>2269</v>
      </c>
      <c r="G196" s="260" t="s">
        <v>2054</v>
      </c>
      <c r="H196" s="261">
        <v>6</v>
      </c>
      <c r="I196" s="262"/>
      <c r="J196" s="263">
        <f>ROUND(I196*H196,2)</f>
        <v>0</v>
      </c>
      <c r="K196" s="259" t="s">
        <v>35</v>
      </c>
      <c r="L196" s="264"/>
      <c r="M196" s="265" t="s">
        <v>35</v>
      </c>
      <c r="N196" s="266" t="s">
        <v>50</v>
      </c>
      <c r="O196" s="45"/>
      <c r="P196" s="214">
        <f>O196*H196</f>
        <v>0</v>
      </c>
      <c r="Q196" s="214">
        <v>0</v>
      </c>
      <c r="R196" s="214">
        <f>Q196*H196</f>
        <v>0</v>
      </c>
      <c r="S196" s="214">
        <v>0</v>
      </c>
      <c r="T196" s="215">
        <f>S196*H196</f>
        <v>0</v>
      </c>
      <c r="AR196" s="26" t="s">
        <v>1943</v>
      </c>
      <c r="AT196" s="26" t="s">
        <v>246</v>
      </c>
      <c r="AU196" s="26" t="s">
        <v>24</v>
      </c>
      <c r="AY196" s="26" t="s">
        <v>185</v>
      </c>
      <c r="BE196" s="216">
        <f>IF(N196="základní",J196,0)</f>
        <v>0</v>
      </c>
      <c r="BF196" s="216">
        <f>IF(N196="snížená",J196,0)</f>
        <v>0</v>
      </c>
      <c r="BG196" s="216">
        <f>IF(N196="zákl. přenesená",J196,0)</f>
        <v>0</v>
      </c>
      <c r="BH196" s="216">
        <f>IF(N196="sníž. přenesená",J196,0)</f>
        <v>0</v>
      </c>
      <c r="BI196" s="216">
        <f>IF(N196="nulová",J196,0)</f>
        <v>0</v>
      </c>
      <c r="BJ196" s="26" t="s">
        <v>24</v>
      </c>
      <c r="BK196" s="216">
        <f>ROUND(I196*H196,2)</f>
        <v>0</v>
      </c>
      <c r="BL196" s="26" t="s">
        <v>750</v>
      </c>
      <c r="BM196" s="26" t="s">
        <v>1102</v>
      </c>
    </row>
    <row r="197" spans="2:65" s="1" customFormat="1" ht="27">
      <c r="B197" s="44"/>
      <c r="C197" s="66"/>
      <c r="D197" s="233" t="s">
        <v>250</v>
      </c>
      <c r="E197" s="66"/>
      <c r="F197" s="281" t="s">
        <v>2314</v>
      </c>
      <c r="G197" s="66"/>
      <c r="H197" s="66"/>
      <c r="I197" s="175"/>
      <c r="J197" s="66"/>
      <c r="K197" s="66"/>
      <c r="L197" s="64"/>
      <c r="M197" s="219"/>
      <c r="N197" s="45"/>
      <c r="O197" s="45"/>
      <c r="P197" s="45"/>
      <c r="Q197" s="45"/>
      <c r="R197" s="45"/>
      <c r="S197" s="45"/>
      <c r="T197" s="81"/>
      <c r="AT197" s="26" t="s">
        <v>250</v>
      </c>
      <c r="AU197" s="26" t="s">
        <v>24</v>
      </c>
    </row>
    <row r="198" spans="2:65" s="1" customFormat="1" ht="22.5" customHeight="1">
      <c r="B198" s="44"/>
      <c r="C198" s="257" t="s">
        <v>769</v>
      </c>
      <c r="D198" s="257" t="s">
        <v>246</v>
      </c>
      <c r="E198" s="258" t="s">
        <v>2331</v>
      </c>
      <c r="F198" s="259" t="s">
        <v>2316</v>
      </c>
      <c r="G198" s="260" t="s">
        <v>2054</v>
      </c>
      <c r="H198" s="261">
        <v>1</v>
      </c>
      <c r="I198" s="262"/>
      <c r="J198" s="263">
        <f>ROUND(I198*H198,2)</f>
        <v>0</v>
      </c>
      <c r="K198" s="259" t="s">
        <v>35</v>
      </c>
      <c r="L198" s="264"/>
      <c r="M198" s="265" t="s">
        <v>35</v>
      </c>
      <c r="N198" s="266" t="s">
        <v>50</v>
      </c>
      <c r="O198" s="45"/>
      <c r="P198" s="214">
        <f>O198*H198</f>
        <v>0</v>
      </c>
      <c r="Q198" s="214">
        <v>0</v>
      </c>
      <c r="R198" s="214">
        <f>Q198*H198</f>
        <v>0</v>
      </c>
      <c r="S198" s="214">
        <v>0</v>
      </c>
      <c r="T198" s="215">
        <f>S198*H198</f>
        <v>0</v>
      </c>
      <c r="AR198" s="26" t="s">
        <v>1943</v>
      </c>
      <c r="AT198" s="26" t="s">
        <v>246</v>
      </c>
      <c r="AU198" s="26" t="s">
        <v>24</v>
      </c>
      <c r="AY198" s="26" t="s">
        <v>185</v>
      </c>
      <c r="BE198" s="216">
        <f>IF(N198="základní",J198,0)</f>
        <v>0</v>
      </c>
      <c r="BF198" s="216">
        <f>IF(N198="snížená",J198,0)</f>
        <v>0</v>
      </c>
      <c r="BG198" s="216">
        <f>IF(N198="zákl. přenesená",J198,0)</f>
        <v>0</v>
      </c>
      <c r="BH198" s="216">
        <f>IF(N198="sníž. přenesená",J198,0)</f>
        <v>0</v>
      </c>
      <c r="BI198" s="216">
        <f>IF(N198="nulová",J198,0)</f>
        <v>0</v>
      </c>
      <c r="BJ198" s="26" t="s">
        <v>24</v>
      </c>
      <c r="BK198" s="216">
        <f>ROUND(I198*H198,2)</f>
        <v>0</v>
      </c>
      <c r="BL198" s="26" t="s">
        <v>750</v>
      </c>
      <c r="BM198" s="26" t="s">
        <v>1114</v>
      </c>
    </row>
    <row r="199" spans="2:65" s="1" customFormat="1" ht="22.5" customHeight="1">
      <c r="B199" s="44"/>
      <c r="C199" s="257" t="s">
        <v>773</v>
      </c>
      <c r="D199" s="257" t="s">
        <v>246</v>
      </c>
      <c r="E199" s="258" t="s">
        <v>2332</v>
      </c>
      <c r="F199" s="259" t="s">
        <v>2318</v>
      </c>
      <c r="G199" s="260" t="s">
        <v>2054</v>
      </c>
      <c r="H199" s="261">
        <v>2</v>
      </c>
      <c r="I199" s="262"/>
      <c r="J199" s="263">
        <f>ROUND(I199*H199,2)</f>
        <v>0</v>
      </c>
      <c r="K199" s="259" t="s">
        <v>35</v>
      </c>
      <c r="L199" s="264"/>
      <c r="M199" s="265" t="s">
        <v>35</v>
      </c>
      <c r="N199" s="266" t="s">
        <v>50</v>
      </c>
      <c r="O199" s="45"/>
      <c r="P199" s="214">
        <f>O199*H199</f>
        <v>0</v>
      </c>
      <c r="Q199" s="214">
        <v>0</v>
      </c>
      <c r="R199" s="214">
        <f>Q199*H199</f>
        <v>0</v>
      </c>
      <c r="S199" s="214">
        <v>0</v>
      </c>
      <c r="T199" s="215">
        <f>S199*H199</f>
        <v>0</v>
      </c>
      <c r="AR199" s="26" t="s">
        <v>1943</v>
      </c>
      <c r="AT199" s="26" t="s">
        <v>246</v>
      </c>
      <c r="AU199" s="26" t="s">
        <v>24</v>
      </c>
      <c r="AY199" s="26" t="s">
        <v>185</v>
      </c>
      <c r="BE199" s="216">
        <f>IF(N199="základní",J199,0)</f>
        <v>0</v>
      </c>
      <c r="BF199" s="216">
        <f>IF(N199="snížená",J199,0)</f>
        <v>0</v>
      </c>
      <c r="BG199" s="216">
        <f>IF(N199="zákl. přenesená",J199,0)</f>
        <v>0</v>
      </c>
      <c r="BH199" s="216">
        <f>IF(N199="sníž. přenesená",J199,0)</f>
        <v>0</v>
      </c>
      <c r="BI199" s="216">
        <f>IF(N199="nulová",J199,0)</f>
        <v>0</v>
      </c>
      <c r="BJ199" s="26" t="s">
        <v>24</v>
      </c>
      <c r="BK199" s="216">
        <f>ROUND(I199*H199,2)</f>
        <v>0</v>
      </c>
      <c r="BL199" s="26" t="s">
        <v>750</v>
      </c>
      <c r="BM199" s="26" t="s">
        <v>1125</v>
      </c>
    </row>
    <row r="200" spans="2:65" s="1" customFormat="1" ht="27">
      <c r="B200" s="44"/>
      <c r="C200" s="66"/>
      <c r="D200" s="233" t="s">
        <v>250</v>
      </c>
      <c r="E200" s="66"/>
      <c r="F200" s="281" t="s">
        <v>2348</v>
      </c>
      <c r="G200" s="66"/>
      <c r="H200" s="66"/>
      <c r="I200" s="175"/>
      <c r="J200" s="66"/>
      <c r="K200" s="66"/>
      <c r="L200" s="64"/>
      <c r="M200" s="219"/>
      <c r="N200" s="45"/>
      <c r="O200" s="45"/>
      <c r="P200" s="45"/>
      <c r="Q200" s="45"/>
      <c r="R200" s="45"/>
      <c r="S200" s="45"/>
      <c r="T200" s="81"/>
      <c r="AT200" s="26" t="s">
        <v>250</v>
      </c>
      <c r="AU200" s="26" t="s">
        <v>24</v>
      </c>
    </row>
    <row r="201" spans="2:65" s="1" customFormat="1" ht="22.5" customHeight="1">
      <c r="B201" s="44"/>
      <c r="C201" s="257" t="s">
        <v>778</v>
      </c>
      <c r="D201" s="257" t="s">
        <v>246</v>
      </c>
      <c r="E201" s="258" t="s">
        <v>2349</v>
      </c>
      <c r="F201" s="259" t="s">
        <v>2350</v>
      </c>
      <c r="G201" s="260" t="s">
        <v>2054</v>
      </c>
      <c r="H201" s="261">
        <v>3</v>
      </c>
      <c r="I201" s="262"/>
      <c r="J201" s="263">
        <f>ROUND(I201*H201,2)</f>
        <v>0</v>
      </c>
      <c r="K201" s="259" t="s">
        <v>35</v>
      </c>
      <c r="L201" s="264"/>
      <c r="M201" s="265" t="s">
        <v>35</v>
      </c>
      <c r="N201" s="266" t="s">
        <v>50</v>
      </c>
      <c r="O201" s="45"/>
      <c r="P201" s="214">
        <f>O201*H201</f>
        <v>0</v>
      </c>
      <c r="Q201" s="214">
        <v>0</v>
      </c>
      <c r="R201" s="214">
        <f>Q201*H201</f>
        <v>0</v>
      </c>
      <c r="S201" s="214">
        <v>0</v>
      </c>
      <c r="T201" s="215">
        <f>S201*H201</f>
        <v>0</v>
      </c>
      <c r="AR201" s="26" t="s">
        <v>1943</v>
      </c>
      <c r="AT201" s="26" t="s">
        <v>246</v>
      </c>
      <c r="AU201" s="26" t="s">
        <v>24</v>
      </c>
      <c r="AY201" s="26" t="s">
        <v>185</v>
      </c>
      <c r="BE201" s="216">
        <f>IF(N201="základní",J201,0)</f>
        <v>0</v>
      </c>
      <c r="BF201" s="216">
        <f>IF(N201="snížená",J201,0)</f>
        <v>0</v>
      </c>
      <c r="BG201" s="216">
        <f>IF(N201="zákl. přenesená",J201,0)</f>
        <v>0</v>
      </c>
      <c r="BH201" s="216">
        <f>IF(N201="sníž. přenesená",J201,0)</f>
        <v>0</v>
      </c>
      <c r="BI201" s="216">
        <f>IF(N201="nulová",J201,0)</f>
        <v>0</v>
      </c>
      <c r="BJ201" s="26" t="s">
        <v>24</v>
      </c>
      <c r="BK201" s="216">
        <f>ROUND(I201*H201,2)</f>
        <v>0</v>
      </c>
      <c r="BL201" s="26" t="s">
        <v>750</v>
      </c>
      <c r="BM201" s="26" t="s">
        <v>1137</v>
      </c>
    </row>
    <row r="202" spans="2:65" s="1" customFormat="1" ht="27">
      <c r="B202" s="44"/>
      <c r="C202" s="66"/>
      <c r="D202" s="233" t="s">
        <v>250</v>
      </c>
      <c r="E202" s="66"/>
      <c r="F202" s="281" t="s">
        <v>2351</v>
      </c>
      <c r="G202" s="66"/>
      <c r="H202" s="66"/>
      <c r="I202" s="175"/>
      <c r="J202" s="66"/>
      <c r="K202" s="66"/>
      <c r="L202" s="64"/>
      <c r="M202" s="219"/>
      <c r="N202" s="45"/>
      <c r="O202" s="45"/>
      <c r="P202" s="45"/>
      <c r="Q202" s="45"/>
      <c r="R202" s="45"/>
      <c r="S202" s="45"/>
      <c r="T202" s="81"/>
      <c r="AT202" s="26" t="s">
        <v>250</v>
      </c>
      <c r="AU202" s="26" t="s">
        <v>24</v>
      </c>
    </row>
    <row r="203" spans="2:65" s="1" customFormat="1" ht="22.5" customHeight="1">
      <c r="B203" s="44"/>
      <c r="C203" s="257" t="s">
        <v>782</v>
      </c>
      <c r="D203" s="257" t="s">
        <v>246</v>
      </c>
      <c r="E203" s="258" t="s">
        <v>2274</v>
      </c>
      <c r="F203" s="259" t="s">
        <v>2275</v>
      </c>
      <c r="G203" s="260" t="s">
        <v>2054</v>
      </c>
      <c r="H203" s="261">
        <v>4</v>
      </c>
      <c r="I203" s="262"/>
      <c r="J203" s="263">
        <f>ROUND(I203*H203,2)</f>
        <v>0</v>
      </c>
      <c r="K203" s="259" t="s">
        <v>35</v>
      </c>
      <c r="L203" s="264"/>
      <c r="M203" s="265" t="s">
        <v>35</v>
      </c>
      <c r="N203" s="266" t="s">
        <v>50</v>
      </c>
      <c r="O203" s="45"/>
      <c r="P203" s="214">
        <f>O203*H203</f>
        <v>0</v>
      </c>
      <c r="Q203" s="214">
        <v>0</v>
      </c>
      <c r="R203" s="214">
        <f>Q203*H203</f>
        <v>0</v>
      </c>
      <c r="S203" s="214">
        <v>0</v>
      </c>
      <c r="T203" s="215">
        <f>S203*H203</f>
        <v>0</v>
      </c>
      <c r="AR203" s="26" t="s">
        <v>1943</v>
      </c>
      <c r="AT203" s="26" t="s">
        <v>246</v>
      </c>
      <c r="AU203" s="26" t="s">
        <v>24</v>
      </c>
      <c r="AY203" s="26" t="s">
        <v>185</v>
      </c>
      <c r="BE203" s="216">
        <f>IF(N203="základní",J203,0)</f>
        <v>0</v>
      </c>
      <c r="BF203" s="216">
        <f>IF(N203="snížená",J203,0)</f>
        <v>0</v>
      </c>
      <c r="BG203" s="216">
        <f>IF(N203="zákl. přenesená",J203,0)</f>
        <v>0</v>
      </c>
      <c r="BH203" s="216">
        <f>IF(N203="sníž. přenesená",J203,0)</f>
        <v>0</v>
      </c>
      <c r="BI203" s="216">
        <f>IF(N203="nulová",J203,0)</f>
        <v>0</v>
      </c>
      <c r="BJ203" s="26" t="s">
        <v>24</v>
      </c>
      <c r="BK203" s="216">
        <f>ROUND(I203*H203,2)</f>
        <v>0</v>
      </c>
      <c r="BL203" s="26" t="s">
        <v>750</v>
      </c>
      <c r="BM203" s="26" t="s">
        <v>1160</v>
      </c>
    </row>
    <row r="204" spans="2:65" s="1" customFormat="1" ht="22.5" customHeight="1">
      <c r="B204" s="44"/>
      <c r="C204" s="257" t="s">
        <v>787</v>
      </c>
      <c r="D204" s="257" t="s">
        <v>246</v>
      </c>
      <c r="E204" s="258" t="s">
        <v>2310</v>
      </c>
      <c r="F204" s="259" t="s">
        <v>2311</v>
      </c>
      <c r="G204" s="260" t="s">
        <v>2054</v>
      </c>
      <c r="H204" s="261">
        <v>1</v>
      </c>
      <c r="I204" s="262"/>
      <c r="J204" s="263">
        <f>ROUND(I204*H204,2)</f>
        <v>0</v>
      </c>
      <c r="K204" s="259" t="s">
        <v>35</v>
      </c>
      <c r="L204" s="264"/>
      <c r="M204" s="265" t="s">
        <v>35</v>
      </c>
      <c r="N204" s="266" t="s">
        <v>50</v>
      </c>
      <c r="O204" s="45"/>
      <c r="P204" s="214">
        <f>O204*H204</f>
        <v>0</v>
      </c>
      <c r="Q204" s="214">
        <v>0</v>
      </c>
      <c r="R204" s="214">
        <f>Q204*H204</f>
        <v>0</v>
      </c>
      <c r="S204" s="214">
        <v>0</v>
      </c>
      <c r="T204" s="215">
        <f>S204*H204</f>
        <v>0</v>
      </c>
      <c r="AR204" s="26" t="s">
        <v>1943</v>
      </c>
      <c r="AT204" s="26" t="s">
        <v>246</v>
      </c>
      <c r="AU204" s="26" t="s">
        <v>24</v>
      </c>
      <c r="AY204" s="26" t="s">
        <v>185</v>
      </c>
      <c r="BE204" s="216">
        <f>IF(N204="základní",J204,0)</f>
        <v>0</v>
      </c>
      <c r="BF204" s="216">
        <f>IF(N204="snížená",J204,0)</f>
        <v>0</v>
      </c>
      <c r="BG204" s="216">
        <f>IF(N204="zákl. přenesená",J204,0)</f>
        <v>0</v>
      </c>
      <c r="BH204" s="216">
        <f>IF(N204="sníž. přenesená",J204,0)</f>
        <v>0</v>
      </c>
      <c r="BI204" s="216">
        <f>IF(N204="nulová",J204,0)</f>
        <v>0</v>
      </c>
      <c r="BJ204" s="26" t="s">
        <v>24</v>
      </c>
      <c r="BK204" s="216">
        <f>ROUND(I204*H204,2)</f>
        <v>0</v>
      </c>
      <c r="BL204" s="26" t="s">
        <v>750</v>
      </c>
      <c r="BM204" s="26" t="s">
        <v>1174</v>
      </c>
    </row>
    <row r="205" spans="2:65" s="1" customFormat="1" ht="22.5" customHeight="1">
      <c r="B205" s="44"/>
      <c r="C205" s="257" t="s">
        <v>791</v>
      </c>
      <c r="D205" s="257" t="s">
        <v>246</v>
      </c>
      <c r="E205" s="258" t="s">
        <v>2312</v>
      </c>
      <c r="F205" s="259" t="s">
        <v>2313</v>
      </c>
      <c r="G205" s="260" t="s">
        <v>2054</v>
      </c>
      <c r="H205" s="261">
        <v>4</v>
      </c>
      <c r="I205" s="262"/>
      <c r="J205" s="263">
        <f>ROUND(I205*H205,2)</f>
        <v>0</v>
      </c>
      <c r="K205" s="259" t="s">
        <v>35</v>
      </c>
      <c r="L205" s="264"/>
      <c r="M205" s="265" t="s">
        <v>35</v>
      </c>
      <c r="N205" s="266" t="s">
        <v>50</v>
      </c>
      <c r="O205" s="45"/>
      <c r="P205" s="214">
        <f>O205*H205</f>
        <v>0</v>
      </c>
      <c r="Q205" s="214">
        <v>0</v>
      </c>
      <c r="R205" s="214">
        <f>Q205*H205</f>
        <v>0</v>
      </c>
      <c r="S205" s="214">
        <v>0</v>
      </c>
      <c r="T205" s="215">
        <f>S205*H205</f>
        <v>0</v>
      </c>
      <c r="AR205" s="26" t="s">
        <v>1943</v>
      </c>
      <c r="AT205" s="26" t="s">
        <v>246</v>
      </c>
      <c r="AU205" s="26" t="s">
        <v>24</v>
      </c>
      <c r="AY205" s="26" t="s">
        <v>185</v>
      </c>
      <c r="BE205" s="216">
        <f>IF(N205="základní",J205,0)</f>
        <v>0</v>
      </c>
      <c r="BF205" s="216">
        <f>IF(N205="snížená",J205,0)</f>
        <v>0</v>
      </c>
      <c r="BG205" s="216">
        <f>IF(N205="zákl. přenesená",J205,0)</f>
        <v>0</v>
      </c>
      <c r="BH205" s="216">
        <f>IF(N205="sníž. přenesená",J205,0)</f>
        <v>0</v>
      </c>
      <c r="BI205" s="216">
        <f>IF(N205="nulová",J205,0)</f>
        <v>0</v>
      </c>
      <c r="BJ205" s="26" t="s">
        <v>24</v>
      </c>
      <c r="BK205" s="216">
        <f>ROUND(I205*H205,2)</f>
        <v>0</v>
      </c>
      <c r="BL205" s="26" t="s">
        <v>750</v>
      </c>
      <c r="BM205" s="26" t="s">
        <v>1186</v>
      </c>
    </row>
    <row r="206" spans="2:65" s="1" customFormat="1" ht="27">
      <c r="B206" s="44"/>
      <c r="C206" s="66"/>
      <c r="D206" s="233" t="s">
        <v>250</v>
      </c>
      <c r="E206" s="66"/>
      <c r="F206" s="281" t="s">
        <v>2352</v>
      </c>
      <c r="G206" s="66"/>
      <c r="H206" s="66"/>
      <c r="I206" s="175"/>
      <c r="J206" s="66"/>
      <c r="K206" s="66"/>
      <c r="L206" s="64"/>
      <c r="M206" s="219"/>
      <c r="N206" s="45"/>
      <c r="O206" s="45"/>
      <c r="P206" s="45"/>
      <c r="Q206" s="45"/>
      <c r="R206" s="45"/>
      <c r="S206" s="45"/>
      <c r="T206" s="81"/>
      <c r="AT206" s="26" t="s">
        <v>250</v>
      </c>
      <c r="AU206" s="26" t="s">
        <v>24</v>
      </c>
    </row>
    <row r="207" spans="2:65" s="1" customFormat="1" ht="22.5" customHeight="1">
      <c r="B207" s="44"/>
      <c r="C207" s="257" t="s">
        <v>796</v>
      </c>
      <c r="D207" s="257" t="s">
        <v>246</v>
      </c>
      <c r="E207" s="258" t="s">
        <v>2353</v>
      </c>
      <c r="F207" s="259" t="s">
        <v>2354</v>
      </c>
      <c r="G207" s="260" t="s">
        <v>1629</v>
      </c>
      <c r="H207" s="261">
        <v>1</v>
      </c>
      <c r="I207" s="262"/>
      <c r="J207" s="263">
        <f>ROUND(I207*H207,2)</f>
        <v>0</v>
      </c>
      <c r="K207" s="259" t="s">
        <v>35</v>
      </c>
      <c r="L207" s="264"/>
      <c r="M207" s="265" t="s">
        <v>35</v>
      </c>
      <c r="N207" s="266" t="s">
        <v>50</v>
      </c>
      <c r="O207" s="45"/>
      <c r="P207" s="214">
        <f>O207*H207</f>
        <v>0</v>
      </c>
      <c r="Q207" s="214">
        <v>0</v>
      </c>
      <c r="R207" s="214">
        <f>Q207*H207</f>
        <v>0</v>
      </c>
      <c r="S207" s="214">
        <v>0</v>
      </c>
      <c r="T207" s="215">
        <f>S207*H207</f>
        <v>0</v>
      </c>
      <c r="AR207" s="26" t="s">
        <v>1943</v>
      </c>
      <c r="AT207" s="26" t="s">
        <v>246</v>
      </c>
      <c r="AU207" s="26" t="s">
        <v>24</v>
      </c>
      <c r="AY207" s="26" t="s">
        <v>185</v>
      </c>
      <c r="BE207" s="216">
        <f>IF(N207="základní",J207,0)</f>
        <v>0</v>
      </c>
      <c r="BF207" s="216">
        <f>IF(N207="snížená",J207,0)</f>
        <v>0</v>
      </c>
      <c r="BG207" s="216">
        <f>IF(N207="zákl. přenesená",J207,0)</f>
        <v>0</v>
      </c>
      <c r="BH207" s="216">
        <f>IF(N207="sníž. přenesená",J207,0)</f>
        <v>0</v>
      </c>
      <c r="BI207" s="216">
        <f>IF(N207="nulová",J207,0)</f>
        <v>0</v>
      </c>
      <c r="BJ207" s="26" t="s">
        <v>24</v>
      </c>
      <c r="BK207" s="216">
        <f>ROUND(I207*H207,2)</f>
        <v>0</v>
      </c>
      <c r="BL207" s="26" t="s">
        <v>750</v>
      </c>
      <c r="BM207" s="26" t="s">
        <v>2355</v>
      </c>
    </row>
    <row r="208" spans="2:65" s="1" customFormat="1" ht="22.5" customHeight="1">
      <c r="B208" s="44"/>
      <c r="C208" s="205" t="s">
        <v>802</v>
      </c>
      <c r="D208" s="205" t="s">
        <v>187</v>
      </c>
      <c r="E208" s="206" t="s">
        <v>2356</v>
      </c>
      <c r="F208" s="207" t="s">
        <v>2357</v>
      </c>
      <c r="G208" s="208" t="s">
        <v>1629</v>
      </c>
      <c r="H208" s="209">
        <v>1</v>
      </c>
      <c r="I208" s="210"/>
      <c r="J208" s="211">
        <f>ROUND(I208*H208,2)</f>
        <v>0</v>
      </c>
      <c r="K208" s="207" t="s">
        <v>35</v>
      </c>
      <c r="L208" s="64"/>
      <c r="M208" s="212" t="s">
        <v>35</v>
      </c>
      <c r="N208" s="213" t="s">
        <v>50</v>
      </c>
      <c r="O208" s="45"/>
      <c r="P208" s="214">
        <f>O208*H208</f>
        <v>0</v>
      </c>
      <c r="Q208" s="214">
        <v>0</v>
      </c>
      <c r="R208" s="214">
        <f>Q208*H208</f>
        <v>0</v>
      </c>
      <c r="S208" s="214">
        <v>0</v>
      </c>
      <c r="T208" s="215">
        <f>S208*H208</f>
        <v>0</v>
      </c>
      <c r="AR208" s="26" t="s">
        <v>750</v>
      </c>
      <c r="AT208" s="26" t="s">
        <v>187</v>
      </c>
      <c r="AU208" s="26" t="s">
        <v>24</v>
      </c>
      <c r="AY208" s="26" t="s">
        <v>185</v>
      </c>
      <c r="BE208" s="216">
        <f>IF(N208="základní",J208,0)</f>
        <v>0</v>
      </c>
      <c r="BF208" s="216">
        <f>IF(N208="snížená",J208,0)</f>
        <v>0</v>
      </c>
      <c r="BG208" s="216">
        <f>IF(N208="zákl. přenesená",J208,0)</f>
        <v>0</v>
      </c>
      <c r="BH208" s="216">
        <f>IF(N208="sníž. přenesená",J208,0)</f>
        <v>0</v>
      </c>
      <c r="BI208" s="216">
        <f>IF(N208="nulová",J208,0)</f>
        <v>0</v>
      </c>
      <c r="BJ208" s="26" t="s">
        <v>24</v>
      </c>
      <c r="BK208" s="216">
        <f>ROUND(I208*H208,2)</f>
        <v>0</v>
      </c>
      <c r="BL208" s="26" t="s">
        <v>750</v>
      </c>
      <c r="BM208" s="26" t="s">
        <v>2358</v>
      </c>
    </row>
    <row r="209" spans="2:65" s="11" customFormat="1" ht="37.35" customHeight="1">
      <c r="B209" s="188"/>
      <c r="C209" s="189"/>
      <c r="D209" s="202" t="s">
        <v>78</v>
      </c>
      <c r="E209" s="287" t="s">
        <v>2359</v>
      </c>
      <c r="F209" s="287" t="s">
        <v>2360</v>
      </c>
      <c r="G209" s="189"/>
      <c r="H209" s="189"/>
      <c r="I209" s="192"/>
      <c r="J209" s="288">
        <f>BK209</f>
        <v>0</v>
      </c>
      <c r="K209" s="189"/>
      <c r="L209" s="194"/>
      <c r="M209" s="195"/>
      <c r="N209" s="196"/>
      <c r="O209" s="196"/>
      <c r="P209" s="197">
        <f>SUM(P210:P225)</f>
        <v>0</v>
      </c>
      <c r="Q209" s="196"/>
      <c r="R209" s="197">
        <f>SUM(R210:R225)</f>
        <v>0</v>
      </c>
      <c r="S209" s="196"/>
      <c r="T209" s="198">
        <f>SUM(T210:T225)</f>
        <v>0</v>
      </c>
      <c r="AR209" s="199" t="s">
        <v>105</v>
      </c>
      <c r="AT209" s="200" t="s">
        <v>78</v>
      </c>
      <c r="AU209" s="200" t="s">
        <v>79</v>
      </c>
      <c r="AY209" s="199" t="s">
        <v>185</v>
      </c>
      <c r="BK209" s="201">
        <f>SUM(BK210:BK225)</f>
        <v>0</v>
      </c>
    </row>
    <row r="210" spans="2:65" s="1" customFormat="1" ht="22.5" customHeight="1">
      <c r="B210" s="44"/>
      <c r="C210" s="257" t="s">
        <v>807</v>
      </c>
      <c r="D210" s="257" t="s">
        <v>246</v>
      </c>
      <c r="E210" s="258" t="s">
        <v>1819</v>
      </c>
      <c r="F210" s="259" t="s">
        <v>2361</v>
      </c>
      <c r="G210" s="260" t="s">
        <v>2054</v>
      </c>
      <c r="H210" s="261">
        <v>1</v>
      </c>
      <c r="I210" s="262"/>
      <c r="J210" s="263">
        <f>ROUND(I210*H210,2)</f>
        <v>0</v>
      </c>
      <c r="K210" s="259" t="s">
        <v>35</v>
      </c>
      <c r="L210" s="264"/>
      <c r="M210" s="265" t="s">
        <v>35</v>
      </c>
      <c r="N210" s="266" t="s">
        <v>50</v>
      </c>
      <c r="O210" s="45"/>
      <c r="P210" s="214">
        <f>O210*H210</f>
        <v>0</v>
      </c>
      <c r="Q210" s="214">
        <v>0</v>
      </c>
      <c r="R210" s="214">
        <f>Q210*H210</f>
        <v>0</v>
      </c>
      <c r="S210" s="214">
        <v>0</v>
      </c>
      <c r="T210" s="215">
        <f>S210*H210</f>
        <v>0</v>
      </c>
      <c r="AR210" s="26" t="s">
        <v>1943</v>
      </c>
      <c r="AT210" s="26" t="s">
        <v>246</v>
      </c>
      <c r="AU210" s="26" t="s">
        <v>24</v>
      </c>
      <c r="AY210" s="26" t="s">
        <v>185</v>
      </c>
      <c r="BE210" s="216">
        <f>IF(N210="základní",J210,0)</f>
        <v>0</v>
      </c>
      <c r="BF210" s="216">
        <f>IF(N210="snížená",J210,0)</f>
        <v>0</v>
      </c>
      <c r="BG210" s="216">
        <f>IF(N210="zákl. přenesená",J210,0)</f>
        <v>0</v>
      </c>
      <c r="BH210" s="216">
        <f>IF(N210="sníž. přenesená",J210,0)</f>
        <v>0</v>
      </c>
      <c r="BI210" s="216">
        <f>IF(N210="nulová",J210,0)</f>
        <v>0</v>
      </c>
      <c r="BJ210" s="26" t="s">
        <v>24</v>
      </c>
      <c r="BK210" s="216">
        <f>ROUND(I210*H210,2)</f>
        <v>0</v>
      </c>
      <c r="BL210" s="26" t="s">
        <v>750</v>
      </c>
      <c r="BM210" s="26" t="s">
        <v>2362</v>
      </c>
    </row>
    <row r="211" spans="2:65" s="1" customFormat="1" ht="22.5" customHeight="1">
      <c r="B211" s="44"/>
      <c r="C211" s="257" t="s">
        <v>814</v>
      </c>
      <c r="D211" s="257" t="s">
        <v>246</v>
      </c>
      <c r="E211" s="258" t="s">
        <v>2363</v>
      </c>
      <c r="F211" s="259" t="s">
        <v>2364</v>
      </c>
      <c r="G211" s="260" t="s">
        <v>2054</v>
      </c>
      <c r="H211" s="261">
        <v>2</v>
      </c>
      <c r="I211" s="262"/>
      <c r="J211" s="263">
        <f>ROUND(I211*H211,2)</f>
        <v>0</v>
      </c>
      <c r="K211" s="259" t="s">
        <v>35</v>
      </c>
      <c r="L211" s="264"/>
      <c r="M211" s="265" t="s">
        <v>35</v>
      </c>
      <c r="N211" s="266" t="s">
        <v>50</v>
      </c>
      <c r="O211" s="45"/>
      <c r="P211" s="214">
        <f>O211*H211</f>
        <v>0</v>
      </c>
      <c r="Q211" s="214">
        <v>0</v>
      </c>
      <c r="R211" s="214">
        <f>Q211*H211</f>
        <v>0</v>
      </c>
      <c r="S211" s="214">
        <v>0</v>
      </c>
      <c r="T211" s="215">
        <f>S211*H211</f>
        <v>0</v>
      </c>
      <c r="AR211" s="26" t="s">
        <v>1943</v>
      </c>
      <c r="AT211" s="26" t="s">
        <v>246</v>
      </c>
      <c r="AU211" s="26" t="s">
        <v>24</v>
      </c>
      <c r="AY211" s="26" t="s">
        <v>185</v>
      </c>
      <c r="BE211" s="216">
        <f>IF(N211="základní",J211,0)</f>
        <v>0</v>
      </c>
      <c r="BF211" s="216">
        <f>IF(N211="snížená",J211,0)</f>
        <v>0</v>
      </c>
      <c r="BG211" s="216">
        <f>IF(N211="zákl. přenesená",J211,0)</f>
        <v>0</v>
      </c>
      <c r="BH211" s="216">
        <f>IF(N211="sníž. přenesená",J211,0)</f>
        <v>0</v>
      </c>
      <c r="BI211" s="216">
        <f>IF(N211="nulová",J211,0)</f>
        <v>0</v>
      </c>
      <c r="BJ211" s="26" t="s">
        <v>24</v>
      </c>
      <c r="BK211" s="216">
        <f>ROUND(I211*H211,2)</f>
        <v>0</v>
      </c>
      <c r="BL211" s="26" t="s">
        <v>750</v>
      </c>
      <c r="BM211" s="26" t="s">
        <v>1195</v>
      </c>
    </row>
    <row r="212" spans="2:65" s="1" customFormat="1" ht="27">
      <c r="B212" s="44"/>
      <c r="C212" s="66"/>
      <c r="D212" s="233" t="s">
        <v>250</v>
      </c>
      <c r="E212" s="66"/>
      <c r="F212" s="281" t="s">
        <v>2365</v>
      </c>
      <c r="G212" s="66"/>
      <c r="H212" s="66"/>
      <c r="I212" s="175"/>
      <c r="J212" s="66"/>
      <c r="K212" s="66"/>
      <c r="L212" s="64"/>
      <c r="M212" s="219"/>
      <c r="N212" s="45"/>
      <c r="O212" s="45"/>
      <c r="P212" s="45"/>
      <c r="Q212" s="45"/>
      <c r="R212" s="45"/>
      <c r="S212" s="45"/>
      <c r="T212" s="81"/>
      <c r="AT212" s="26" t="s">
        <v>250</v>
      </c>
      <c r="AU212" s="26" t="s">
        <v>24</v>
      </c>
    </row>
    <row r="213" spans="2:65" s="1" customFormat="1" ht="22.5" customHeight="1">
      <c r="B213" s="44"/>
      <c r="C213" s="257" t="s">
        <v>821</v>
      </c>
      <c r="D213" s="257" t="s">
        <v>246</v>
      </c>
      <c r="E213" s="258" t="s">
        <v>2289</v>
      </c>
      <c r="F213" s="259" t="s">
        <v>2258</v>
      </c>
      <c r="G213" s="260" t="s">
        <v>2054</v>
      </c>
      <c r="H213" s="261">
        <v>1</v>
      </c>
      <c r="I213" s="262"/>
      <c r="J213" s="263">
        <f>ROUND(I213*H213,2)</f>
        <v>0</v>
      </c>
      <c r="K213" s="259" t="s">
        <v>35</v>
      </c>
      <c r="L213" s="264"/>
      <c r="M213" s="265" t="s">
        <v>35</v>
      </c>
      <c r="N213" s="266" t="s">
        <v>50</v>
      </c>
      <c r="O213" s="45"/>
      <c r="P213" s="214">
        <f>O213*H213</f>
        <v>0</v>
      </c>
      <c r="Q213" s="214">
        <v>0</v>
      </c>
      <c r="R213" s="214">
        <f>Q213*H213</f>
        <v>0</v>
      </c>
      <c r="S213" s="214">
        <v>0</v>
      </c>
      <c r="T213" s="215">
        <f>S213*H213</f>
        <v>0</v>
      </c>
      <c r="AR213" s="26" t="s">
        <v>1943</v>
      </c>
      <c r="AT213" s="26" t="s">
        <v>246</v>
      </c>
      <c r="AU213" s="26" t="s">
        <v>24</v>
      </c>
      <c r="AY213" s="26" t="s">
        <v>185</v>
      </c>
      <c r="BE213" s="216">
        <f>IF(N213="základní",J213,0)</f>
        <v>0</v>
      </c>
      <c r="BF213" s="216">
        <f>IF(N213="snížená",J213,0)</f>
        <v>0</v>
      </c>
      <c r="BG213" s="216">
        <f>IF(N213="zákl. přenesená",J213,0)</f>
        <v>0</v>
      </c>
      <c r="BH213" s="216">
        <f>IF(N213="sníž. přenesená",J213,0)</f>
        <v>0</v>
      </c>
      <c r="BI213" s="216">
        <f>IF(N213="nulová",J213,0)</f>
        <v>0</v>
      </c>
      <c r="BJ213" s="26" t="s">
        <v>24</v>
      </c>
      <c r="BK213" s="216">
        <f>ROUND(I213*H213,2)</f>
        <v>0</v>
      </c>
      <c r="BL213" s="26" t="s">
        <v>750</v>
      </c>
      <c r="BM213" s="26" t="s">
        <v>1206</v>
      </c>
    </row>
    <row r="214" spans="2:65" s="1" customFormat="1" ht="22.5" customHeight="1">
      <c r="B214" s="44"/>
      <c r="C214" s="257" t="s">
        <v>829</v>
      </c>
      <c r="D214" s="257" t="s">
        <v>246</v>
      </c>
      <c r="E214" s="258" t="s">
        <v>2303</v>
      </c>
      <c r="F214" s="259" t="s">
        <v>2304</v>
      </c>
      <c r="G214" s="260" t="s">
        <v>2054</v>
      </c>
      <c r="H214" s="261">
        <v>1</v>
      </c>
      <c r="I214" s="262"/>
      <c r="J214" s="263">
        <f>ROUND(I214*H214,2)</f>
        <v>0</v>
      </c>
      <c r="K214" s="259" t="s">
        <v>35</v>
      </c>
      <c r="L214" s="264"/>
      <c r="M214" s="265" t="s">
        <v>35</v>
      </c>
      <c r="N214" s="266" t="s">
        <v>50</v>
      </c>
      <c r="O214" s="45"/>
      <c r="P214" s="214">
        <f>O214*H214</f>
        <v>0</v>
      </c>
      <c r="Q214" s="214">
        <v>0</v>
      </c>
      <c r="R214" s="214">
        <f>Q214*H214</f>
        <v>0</v>
      </c>
      <c r="S214" s="214">
        <v>0</v>
      </c>
      <c r="T214" s="215">
        <f>S214*H214</f>
        <v>0</v>
      </c>
      <c r="AR214" s="26" t="s">
        <v>1943</v>
      </c>
      <c r="AT214" s="26" t="s">
        <v>246</v>
      </c>
      <c r="AU214" s="26" t="s">
        <v>24</v>
      </c>
      <c r="AY214" s="26" t="s">
        <v>185</v>
      </c>
      <c r="BE214" s="216">
        <f>IF(N214="základní",J214,0)</f>
        <v>0</v>
      </c>
      <c r="BF214" s="216">
        <f>IF(N214="snížená",J214,0)</f>
        <v>0</v>
      </c>
      <c r="BG214" s="216">
        <f>IF(N214="zákl. přenesená",J214,0)</f>
        <v>0</v>
      </c>
      <c r="BH214" s="216">
        <f>IF(N214="sníž. přenesená",J214,0)</f>
        <v>0</v>
      </c>
      <c r="BI214" s="216">
        <f>IF(N214="nulová",J214,0)</f>
        <v>0</v>
      </c>
      <c r="BJ214" s="26" t="s">
        <v>24</v>
      </c>
      <c r="BK214" s="216">
        <f>ROUND(I214*H214,2)</f>
        <v>0</v>
      </c>
      <c r="BL214" s="26" t="s">
        <v>750</v>
      </c>
      <c r="BM214" s="26" t="s">
        <v>1220</v>
      </c>
    </row>
    <row r="215" spans="2:65" s="1" customFormat="1" ht="27">
      <c r="B215" s="44"/>
      <c r="C215" s="66"/>
      <c r="D215" s="233" t="s">
        <v>250</v>
      </c>
      <c r="E215" s="66"/>
      <c r="F215" s="281" t="s">
        <v>2305</v>
      </c>
      <c r="G215" s="66"/>
      <c r="H215" s="66"/>
      <c r="I215" s="175"/>
      <c r="J215" s="66"/>
      <c r="K215" s="66"/>
      <c r="L215" s="64"/>
      <c r="M215" s="219"/>
      <c r="N215" s="45"/>
      <c r="O215" s="45"/>
      <c r="P215" s="45"/>
      <c r="Q215" s="45"/>
      <c r="R215" s="45"/>
      <c r="S215" s="45"/>
      <c r="T215" s="81"/>
      <c r="AT215" s="26" t="s">
        <v>250</v>
      </c>
      <c r="AU215" s="26" t="s">
        <v>24</v>
      </c>
    </row>
    <row r="216" spans="2:65" s="1" customFormat="1" ht="22.5" customHeight="1">
      <c r="B216" s="44"/>
      <c r="C216" s="257" t="s">
        <v>834</v>
      </c>
      <c r="D216" s="257" t="s">
        <v>246</v>
      </c>
      <c r="E216" s="258" t="s">
        <v>2291</v>
      </c>
      <c r="F216" s="259" t="s">
        <v>2263</v>
      </c>
      <c r="G216" s="260" t="s">
        <v>2054</v>
      </c>
      <c r="H216" s="261">
        <v>1</v>
      </c>
      <c r="I216" s="262"/>
      <c r="J216" s="263">
        <f>ROUND(I216*H216,2)</f>
        <v>0</v>
      </c>
      <c r="K216" s="259" t="s">
        <v>35</v>
      </c>
      <c r="L216" s="264"/>
      <c r="M216" s="265" t="s">
        <v>35</v>
      </c>
      <c r="N216" s="266" t="s">
        <v>50</v>
      </c>
      <c r="O216" s="45"/>
      <c r="P216" s="214">
        <f>O216*H216</f>
        <v>0</v>
      </c>
      <c r="Q216" s="214">
        <v>0</v>
      </c>
      <c r="R216" s="214">
        <f>Q216*H216</f>
        <v>0</v>
      </c>
      <c r="S216" s="214">
        <v>0</v>
      </c>
      <c r="T216" s="215">
        <f>S216*H216</f>
        <v>0</v>
      </c>
      <c r="AR216" s="26" t="s">
        <v>1943</v>
      </c>
      <c r="AT216" s="26" t="s">
        <v>246</v>
      </c>
      <c r="AU216" s="26" t="s">
        <v>24</v>
      </c>
      <c r="AY216" s="26" t="s">
        <v>185</v>
      </c>
      <c r="BE216" s="216">
        <f>IF(N216="základní",J216,0)</f>
        <v>0</v>
      </c>
      <c r="BF216" s="216">
        <f>IF(N216="snížená",J216,0)</f>
        <v>0</v>
      </c>
      <c r="BG216" s="216">
        <f>IF(N216="zákl. přenesená",J216,0)</f>
        <v>0</v>
      </c>
      <c r="BH216" s="216">
        <f>IF(N216="sníž. přenesená",J216,0)</f>
        <v>0</v>
      </c>
      <c r="BI216" s="216">
        <f>IF(N216="nulová",J216,0)</f>
        <v>0</v>
      </c>
      <c r="BJ216" s="26" t="s">
        <v>24</v>
      </c>
      <c r="BK216" s="216">
        <f>ROUND(I216*H216,2)</f>
        <v>0</v>
      </c>
      <c r="BL216" s="26" t="s">
        <v>750</v>
      </c>
      <c r="BM216" s="26" t="s">
        <v>1230</v>
      </c>
    </row>
    <row r="217" spans="2:65" s="1" customFormat="1" ht="22.5" customHeight="1">
      <c r="B217" s="44"/>
      <c r="C217" s="257" t="s">
        <v>839</v>
      </c>
      <c r="D217" s="257" t="s">
        <v>246</v>
      </c>
      <c r="E217" s="258" t="s">
        <v>2366</v>
      </c>
      <c r="F217" s="259" t="s">
        <v>2367</v>
      </c>
      <c r="G217" s="260" t="s">
        <v>2054</v>
      </c>
      <c r="H217" s="261">
        <v>1</v>
      </c>
      <c r="I217" s="262"/>
      <c r="J217" s="263">
        <f>ROUND(I217*H217,2)</f>
        <v>0</v>
      </c>
      <c r="K217" s="259" t="s">
        <v>35</v>
      </c>
      <c r="L217" s="264"/>
      <c r="M217" s="265" t="s">
        <v>35</v>
      </c>
      <c r="N217" s="266" t="s">
        <v>50</v>
      </c>
      <c r="O217" s="45"/>
      <c r="P217" s="214">
        <f>O217*H217</f>
        <v>0</v>
      </c>
      <c r="Q217" s="214">
        <v>0</v>
      </c>
      <c r="R217" s="214">
        <f>Q217*H217</f>
        <v>0</v>
      </c>
      <c r="S217" s="214">
        <v>0</v>
      </c>
      <c r="T217" s="215">
        <f>S217*H217</f>
        <v>0</v>
      </c>
      <c r="AR217" s="26" t="s">
        <v>1943</v>
      </c>
      <c r="AT217" s="26" t="s">
        <v>246</v>
      </c>
      <c r="AU217" s="26" t="s">
        <v>24</v>
      </c>
      <c r="AY217" s="26" t="s">
        <v>185</v>
      </c>
      <c r="BE217" s="216">
        <f>IF(N217="základní",J217,0)</f>
        <v>0</v>
      </c>
      <c r="BF217" s="216">
        <f>IF(N217="snížená",J217,0)</f>
        <v>0</v>
      </c>
      <c r="BG217" s="216">
        <f>IF(N217="zákl. přenesená",J217,0)</f>
        <v>0</v>
      </c>
      <c r="BH217" s="216">
        <f>IF(N217="sníž. přenesená",J217,0)</f>
        <v>0</v>
      </c>
      <c r="BI217" s="216">
        <f>IF(N217="nulová",J217,0)</f>
        <v>0</v>
      </c>
      <c r="BJ217" s="26" t="s">
        <v>24</v>
      </c>
      <c r="BK217" s="216">
        <f>ROUND(I217*H217,2)</f>
        <v>0</v>
      </c>
      <c r="BL217" s="26" t="s">
        <v>750</v>
      </c>
      <c r="BM217" s="26" t="s">
        <v>1241</v>
      </c>
    </row>
    <row r="218" spans="2:65" s="1" customFormat="1" ht="27">
      <c r="B218" s="44"/>
      <c r="C218" s="66"/>
      <c r="D218" s="233" t="s">
        <v>250</v>
      </c>
      <c r="E218" s="66"/>
      <c r="F218" s="281" t="s">
        <v>2368</v>
      </c>
      <c r="G218" s="66"/>
      <c r="H218" s="66"/>
      <c r="I218" s="175"/>
      <c r="J218" s="66"/>
      <c r="K218" s="66"/>
      <c r="L218" s="64"/>
      <c r="M218" s="219"/>
      <c r="N218" s="45"/>
      <c r="O218" s="45"/>
      <c r="P218" s="45"/>
      <c r="Q218" s="45"/>
      <c r="R218" s="45"/>
      <c r="S218" s="45"/>
      <c r="T218" s="81"/>
      <c r="AT218" s="26" t="s">
        <v>250</v>
      </c>
      <c r="AU218" s="26" t="s">
        <v>24</v>
      </c>
    </row>
    <row r="219" spans="2:65" s="1" customFormat="1" ht="22.5" customHeight="1">
      <c r="B219" s="44"/>
      <c r="C219" s="257" t="s">
        <v>852</v>
      </c>
      <c r="D219" s="257" t="s">
        <v>246</v>
      </c>
      <c r="E219" s="258" t="s">
        <v>2369</v>
      </c>
      <c r="F219" s="259" t="s">
        <v>2370</v>
      </c>
      <c r="G219" s="260" t="s">
        <v>2054</v>
      </c>
      <c r="H219" s="261">
        <v>1</v>
      </c>
      <c r="I219" s="262"/>
      <c r="J219" s="263">
        <f>ROUND(I219*H219,2)</f>
        <v>0</v>
      </c>
      <c r="K219" s="259" t="s">
        <v>35</v>
      </c>
      <c r="L219" s="264"/>
      <c r="M219" s="265" t="s">
        <v>35</v>
      </c>
      <c r="N219" s="266" t="s">
        <v>50</v>
      </c>
      <c r="O219" s="45"/>
      <c r="P219" s="214">
        <f>O219*H219</f>
        <v>0</v>
      </c>
      <c r="Q219" s="214">
        <v>0</v>
      </c>
      <c r="R219" s="214">
        <f>Q219*H219</f>
        <v>0</v>
      </c>
      <c r="S219" s="214">
        <v>0</v>
      </c>
      <c r="T219" s="215">
        <f>S219*H219</f>
        <v>0</v>
      </c>
      <c r="AR219" s="26" t="s">
        <v>1943</v>
      </c>
      <c r="AT219" s="26" t="s">
        <v>246</v>
      </c>
      <c r="AU219" s="26" t="s">
        <v>24</v>
      </c>
      <c r="AY219" s="26" t="s">
        <v>185</v>
      </c>
      <c r="BE219" s="216">
        <f>IF(N219="základní",J219,0)</f>
        <v>0</v>
      </c>
      <c r="BF219" s="216">
        <f>IF(N219="snížená",J219,0)</f>
        <v>0</v>
      </c>
      <c r="BG219" s="216">
        <f>IF(N219="zákl. přenesená",J219,0)</f>
        <v>0</v>
      </c>
      <c r="BH219" s="216">
        <f>IF(N219="sníž. přenesená",J219,0)</f>
        <v>0</v>
      </c>
      <c r="BI219" s="216">
        <f>IF(N219="nulová",J219,0)</f>
        <v>0</v>
      </c>
      <c r="BJ219" s="26" t="s">
        <v>24</v>
      </c>
      <c r="BK219" s="216">
        <f>ROUND(I219*H219,2)</f>
        <v>0</v>
      </c>
      <c r="BL219" s="26" t="s">
        <v>750</v>
      </c>
      <c r="BM219" s="26" t="s">
        <v>1246</v>
      </c>
    </row>
    <row r="220" spans="2:65" s="1" customFormat="1" ht="22.5" customHeight="1">
      <c r="B220" s="44"/>
      <c r="C220" s="257" t="s">
        <v>857</v>
      </c>
      <c r="D220" s="257" t="s">
        <v>246</v>
      </c>
      <c r="E220" s="258" t="s">
        <v>2371</v>
      </c>
      <c r="F220" s="259" t="s">
        <v>2372</v>
      </c>
      <c r="G220" s="260" t="s">
        <v>2054</v>
      </c>
      <c r="H220" s="261">
        <v>1</v>
      </c>
      <c r="I220" s="262"/>
      <c r="J220" s="263">
        <f>ROUND(I220*H220,2)</f>
        <v>0</v>
      </c>
      <c r="K220" s="259" t="s">
        <v>35</v>
      </c>
      <c r="L220" s="264"/>
      <c r="M220" s="265" t="s">
        <v>35</v>
      </c>
      <c r="N220" s="266" t="s">
        <v>50</v>
      </c>
      <c r="O220" s="45"/>
      <c r="P220" s="214">
        <f>O220*H220</f>
        <v>0</v>
      </c>
      <c r="Q220" s="214">
        <v>0</v>
      </c>
      <c r="R220" s="214">
        <f>Q220*H220</f>
        <v>0</v>
      </c>
      <c r="S220" s="214">
        <v>0</v>
      </c>
      <c r="T220" s="215">
        <f>S220*H220</f>
        <v>0</v>
      </c>
      <c r="AR220" s="26" t="s">
        <v>1943</v>
      </c>
      <c r="AT220" s="26" t="s">
        <v>246</v>
      </c>
      <c r="AU220" s="26" t="s">
        <v>24</v>
      </c>
      <c r="AY220" s="26" t="s">
        <v>185</v>
      </c>
      <c r="BE220" s="216">
        <f>IF(N220="základní",J220,0)</f>
        <v>0</v>
      </c>
      <c r="BF220" s="216">
        <f>IF(N220="snížená",J220,0)</f>
        <v>0</v>
      </c>
      <c r="BG220" s="216">
        <f>IF(N220="zákl. přenesená",J220,0)</f>
        <v>0</v>
      </c>
      <c r="BH220" s="216">
        <f>IF(N220="sníž. přenesená",J220,0)</f>
        <v>0</v>
      </c>
      <c r="BI220" s="216">
        <f>IF(N220="nulová",J220,0)</f>
        <v>0</v>
      </c>
      <c r="BJ220" s="26" t="s">
        <v>24</v>
      </c>
      <c r="BK220" s="216">
        <f>ROUND(I220*H220,2)</f>
        <v>0</v>
      </c>
      <c r="BL220" s="26" t="s">
        <v>750</v>
      </c>
      <c r="BM220" s="26" t="s">
        <v>1256</v>
      </c>
    </row>
    <row r="221" spans="2:65" s="1" customFormat="1" ht="27">
      <c r="B221" s="44"/>
      <c r="C221" s="66"/>
      <c r="D221" s="233" t="s">
        <v>250</v>
      </c>
      <c r="E221" s="66"/>
      <c r="F221" s="281" t="s">
        <v>2373</v>
      </c>
      <c r="G221" s="66"/>
      <c r="H221" s="66"/>
      <c r="I221" s="175"/>
      <c r="J221" s="66"/>
      <c r="K221" s="66"/>
      <c r="L221" s="64"/>
      <c r="M221" s="219"/>
      <c r="N221" s="45"/>
      <c r="O221" s="45"/>
      <c r="P221" s="45"/>
      <c r="Q221" s="45"/>
      <c r="R221" s="45"/>
      <c r="S221" s="45"/>
      <c r="T221" s="81"/>
      <c r="AT221" s="26" t="s">
        <v>250</v>
      </c>
      <c r="AU221" s="26" t="s">
        <v>24</v>
      </c>
    </row>
    <row r="222" spans="2:65" s="1" customFormat="1" ht="22.5" customHeight="1">
      <c r="B222" s="44"/>
      <c r="C222" s="257" t="s">
        <v>864</v>
      </c>
      <c r="D222" s="257" t="s">
        <v>246</v>
      </c>
      <c r="E222" s="258" t="s">
        <v>2374</v>
      </c>
      <c r="F222" s="259" t="s">
        <v>2318</v>
      </c>
      <c r="G222" s="260" t="s">
        <v>2054</v>
      </c>
      <c r="H222" s="261">
        <v>2</v>
      </c>
      <c r="I222" s="262"/>
      <c r="J222" s="263">
        <f>ROUND(I222*H222,2)</f>
        <v>0</v>
      </c>
      <c r="K222" s="259" t="s">
        <v>35</v>
      </c>
      <c r="L222" s="264"/>
      <c r="M222" s="265" t="s">
        <v>35</v>
      </c>
      <c r="N222" s="266" t="s">
        <v>50</v>
      </c>
      <c r="O222" s="45"/>
      <c r="P222" s="214">
        <f>O222*H222</f>
        <v>0</v>
      </c>
      <c r="Q222" s="214">
        <v>0</v>
      </c>
      <c r="R222" s="214">
        <f>Q222*H222</f>
        <v>0</v>
      </c>
      <c r="S222" s="214">
        <v>0</v>
      </c>
      <c r="T222" s="215">
        <f>S222*H222</f>
        <v>0</v>
      </c>
      <c r="AR222" s="26" t="s">
        <v>1943</v>
      </c>
      <c r="AT222" s="26" t="s">
        <v>246</v>
      </c>
      <c r="AU222" s="26" t="s">
        <v>24</v>
      </c>
      <c r="AY222" s="26" t="s">
        <v>185</v>
      </c>
      <c r="BE222" s="216">
        <f>IF(N222="základní",J222,0)</f>
        <v>0</v>
      </c>
      <c r="BF222" s="216">
        <f>IF(N222="snížená",J222,0)</f>
        <v>0</v>
      </c>
      <c r="BG222" s="216">
        <f>IF(N222="zákl. přenesená",J222,0)</f>
        <v>0</v>
      </c>
      <c r="BH222" s="216">
        <f>IF(N222="sníž. přenesená",J222,0)</f>
        <v>0</v>
      </c>
      <c r="BI222" s="216">
        <f>IF(N222="nulová",J222,0)</f>
        <v>0</v>
      </c>
      <c r="BJ222" s="26" t="s">
        <v>24</v>
      </c>
      <c r="BK222" s="216">
        <f>ROUND(I222*H222,2)</f>
        <v>0</v>
      </c>
      <c r="BL222" s="26" t="s">
        <v>750</v>
      </c>
      <c r="BM222" s="26" t="s">
        <v>1266</v>
      </c>
    </row>
    <row r="223" spans="2:65" s="1" customFormat="1" ht="27">
      <c r="B223" s="44"/>
      <c r="C223" s="66"/>
      <c r="D223" s="233" t="s">
        <v>250</v>
      </c>
      <c r="E223" s="66"/>
      <c r="F223" s="281" t="s">
        <v>2375</v>
      </c>
      <c r="G223" s="66"/>
      <c r="H223" s="66"/>
      <c r="I223" s="175"/>
      <c r="J223" s="66"/>
      <c r="K223" s="66"/>
      <c r="L223" s="64"/>
      <c r="M223" s="219"/>
      <c r="N223" s="45"/>
      <c r="O223" s="45"/>
      <c r="P223" s="45"/>
      <c r="Q223" s="45"/>
      <c r="R223" s="45"/>
      <c r="S223" s="45"/>
      <c r="T223" s="81"/>
      <c r="AT223" s="26" t="s">
        <v>250</v>
      </c>
      <c r="AU223" s="26" t="s">
        <v>24</v>
      </c>
    </row>
    <row r="224" spans="2:65" s="1" customFormat="1" ht="22.5" customHeight="1">
      <c r="B224" s="44"/>
      <c r="C224" s="257" t="s">
        <v>868</v>
      </c>
      <c r="D224" s="257" t="s">
        <v>246</v>
      </c>
      <c r="E224" s="258" t="s">
        <v>2376</v>
      </c>
      <c r="F224" s="259" t="s">
        <v>2377</v>
      </c>
      <c r="G224" s="260" t="s">
        <v>1629</v>
      </c>
      <c r="H224" s="261">
        <v>1</v>
      </c>
      <c r="I224" s="262"/>
      <c r="J224" s="263">
        <f>ROUND(I224*H224,2)</f>
        <v>0</v>
      </c>
      <c r="K224" s="259" t="s">
        <v>35</v>
      </c>
      <c r="L224" s="264"/>
      <c r="M224" s="265" t="s">
        <v>35</v>
      </c>
      <c r="N224" s="266" t="s">
        <v>50</v>
      </c>
      <c r="O224" s="45"/>
      <c r="P224" s="214">
        <f>O224*H224</f>
        <v>0</v>
      </c>
      <c r="Q224" s="214">
        <v>0</v>
      </c>
      <c r="R224" s="214">
        <f>Q224*H224</f>
        <v>0</v>
      </c>
      <c r="S224" s="214">
        <v>0</v>
      </c>
      <c r="T224" s="215">
        <f>S224*H224</f>
        <v>0</v>
      </c>
      <c r="AR224" s="26" t="s">
        <v>1943</v>
      </c>
      <c r="AT224" s="26" t="s">
        <v>246</v>
      </c>
      <c r="AU224" s="26" t="s">
        <v>24</v>
      </c>
      <c r="AY224" s="26" t="s">
        <v>185</v>
      </c>
      <c r="BE224" s="216">
        <f>IF(N224="základní",J224,0)</f>
        <v>0</v>
      </c>
      <c r="BF224" s="216">
        <f>IF(N224="snížená",J224,0)</f>
        <v>0</v>
      </c>
      <c r="BG224" s="216">
        <f>IF(N224="zákl. přenesená",J224,0)</f>
        <v>0</v>
      </c>
      <c r="BH224" s="216">
        <f>IF(N224="sníž. přenesená",J224,0)</f>
        <v>0</v>
      </c>
      <c r="BI224" s="216">
        <f>IF(N224="nulová",J224,0)</f>
        <v>0</v>
      </c>
      <c r="BJ224" s="26" t="s">
        <v>24</v>
      </c>
      <c r="BK224" s="216">
        <f>ROUND(I224*H224,2)</f>
        <v>0</v>
      </c>
      <c r="BL224" s="26" t="s">
        <v>750</v>
      </c>
      <c r="BM224" s="26" t="s">
        <v>2378</v>
      </c>
    </row>
    <row r="225" spans="2:65" s="1" customFormat="1" ht="22.5" customHeight="1">
      <c r="B225" s="44"/>
      <c r="C225" s="205" t="s">
        <v>872</v>
      </c>
      <c r="D225" s="205" t="s">
        <v>187</v>
      </c>
      <c r="E225" s="206" t="s">
        <v>2379</v>
      </c>
      <c r="F225" s="207" t="s">
        <v>2357</v>
      </c>
      <c r="G225" s="208" t="s">
        <v>1629</v>
      </c>
      <c r="H225" s="209">
        <v>1</v>
      </c>
      <c r="I225" s="210"/>
      <c r="J225" s="211">
        <f>ROUND(I225*H225,2)</f>
        <v>0</v>
      </c>
      <c r="K225" s="207" t="s">
        <v>35</v>
      </c>
      <c r="L225" s="64"/>
      <c r="M225" s="212" t="s">
        <v>35</v>
      </c>
      <c r="N225" s="213" t="s">
        <v>50</v>
      </c>
      <c r="O225" s="45"/>
      <c r="P225" s="214">
        <f>O225*H225</f>
        <v>0</v>
      </c>
      <c r="Q225" s="214">
        <v>0</v>
      </c>
      <c r="R225" s="214">
        <f>Q225*H225</f>
        <v>0</v>
      </c>
      <c r="S225" s="214">
        <v>0</v>
      </c>
      <c r="T225" s="215">
        <f>S225*H225</f>
        <v>0</v>
      </c>
      <c r="AR225" s="26" t="s">
        <v>750</v>
      </c>
      <c r="AT225" s="26" t="s">
        <v>187</v>
      </c>
      <c r="AU225" s="26" t="s">
        <v>24</v>
      </c>
      <c r="AY225" s="26" t="s">
        <v>185</v>
      </c>
      <c r="BE225" s="216">
        <f>IF(N225="základní",J225,0)</f>
        <v>0</v>
      </c>
      <c r="BF225" s="216">
        <f>IF(N225="snížená",J225,0)</f>
        <v>0</v>
      </c>
      <c r="BG225" s="216">
        <f>IF(N225="zákl. přenesená",J225,0)</f>
        <v>0</v>
      </c>
      <c r="BH225" s="216">
        <f>IF(N225="sníž. přenesená",J225,0)</f>
        <v>0</v>
      </c>
      <c r="BI225" s="216">
        <f>IF(N225="nulová",J225,0)</f>
        <v>0</v>
      </c>
      <c r="BJ225" s="26" t="s">
        <v>24</v>
      </c>
      <c r="BK225" s="216">
        <f>ROUND(I225*H225,2)</f>
        <v>0</v>
      </c>
      <c r="BL225" s="26" t="s">
        <v>750</v>
      </c>
      <c r="BM225" s="26" t="s">
        <v>2380</v>
      </c>
    </row>
    <row r="226" spans="2:65" s="11" customFormat="1" ht="37.35" customHeight="1">
      <c r="B226" s="188"/>
      <c r="C226" s="189"/>
      <c r="D226" s="202" t="s">
        <v>78</v>
      </c>
      <c r="E226" s="287" t="s">
        <v>2381</v>
      </c>
      <c r="F226" s="287" t="s">
        <v>2382</v>
      </c>
      <c r="G226" s="189"/>
      <c r="H226" s="189"/>
      <c r="I226" s="192"/>
      <c r="J226" s="288">
        <f>BK226</f>
        <v>0</v>
      </c>
      <c r="K226" s="189"/>
      <c r="L226" s="194"/>
      <c r="M226" s="195"/>
      <c r="N226" s="196"/>
      <c r="O226" s="196"/>
      <c r="P226" s="197">
        <f>SUM(P227:P236)</f>
        <v>0</v>
      </c>
      <c r="Q226" s="196"/>
      <c r="R226" s="197">
        <f>SUM(R227:R236)</f>
        <v>0</v>
      </c>
      <c r="S226" s="196"/>
      <c r="T226" s="198">
        <f>SUM(T227:T236)</f>
        <v>0</v>
      </c>
      <c r="AR226" s="199" t="s">
        <v>105</v>
      </c>
      <c r="AT226" s="200" t="s">
        <v>78</v>
      </c>
      <c r="AU226" s="200" t="s">
        <v>79</v>
      </c>
      <c r="AY226" s="199" t="s">
        <v>185</v>
      </c>
      <c r="BK226" s="201">
        <f>SUM(BK227:BK236)</f>
        <v>0</v>
      </c>
    </row>
    <row r="227" spans="2:65" s="1" customFormat="1" ht="22.5" customHeight="1">
      <c r="B227" s="44"/>
      <c r="C227" s="257" t="s">
        <v>877</v>
      </c>
      <c r="D227" s="257" t="s">
        <v>246</v>
      </c>
      <c r="E227" s="258" t="s">
        <v>2383</v>
      </c>
      <c r="F227" s="259" t="s">
        <v>2384</v>
      </c>
      <c r="G227" s="260" t="s">
        <v>2054</v>
      </c>
      <c r="H227" s="261">
        <v>1</v>
      </c>
      <c r="I227" s="262"/>
      <c r="J227" s="263">
        <f>ROUND(I227*H227,2)</f>
        <v>0</v>
      </c>
      <c r="K227" s="259" t="s">
        <v>35</v>
      </c>
      <c r="L227" s="264"/>
      <c r="M227" s="265" t="s">
        <v>35</v>
      </c>
      <c r="N227" s="266" t="s">
        <v>50</v>
      </c>
      <c r="O227" s="45"/>
      <c r="P227" s="214">
        <f>O227*H227</f>
        <v>0</v>
      </c>
      <c r="Q227" s="214">
        <v>0</v>
      </c>
      <c r="R227" s="214">
        <f>Q227*H227</f>
        <v>0</v>
      </c>
      <c r="S227" s="214">
        <v>0</v>
      </c>
      <c r="T227" s="215">
        <f>S227*H227</f>
        <v>0</v>
      </c>
      <c r="AR227" s="26" t="s">
        <v>1943</v>
      </c>
      <c r="AT227" s="26" t="s">
        <v>246</v>
      </c>
      <c r="AU227" s="26" t="s">
        <v>24</v>
      </c>
      <c r="AY227" s="26" t="s">
        <v>185</v>
      </c>
      <c r="BE227" s="216">
        <f>IF(N227="základní",J227,0)</f>
        <v>0</v>
      </c>
      <c r="BF227" s="216">
        <f>IF(N227="snížená",J227,0)</f>
        <v>0</v>
      </c>
      <c r="BG227" s="216">
        <f>IF(N227="zákl. přenesená",J227,0)</f>
        <v>0</v>
      </c>
      <c r="BH227" s="216">
        <f>IF(N227="sníž. přenesená",J227,0)</f>
        <v>0</v>
      </c>
      <c r="BI227" s="216">
        <f>IF(N227="nulová",J227,0)</f>
        <v>0</v>
      </c>
      <c r="BJ227" s="26" t="s">
        <v>24</v>
      </c>
      <c r="BK227" s="216">
        <f>ROUND(I227*H227,2)</f>
        <v>0</v>
      </c>
      <c r="BL227" s="26" t="s">
        <v>750</v>
      </c>
      <c r="BM227" s="26" t="s">
        <v>1279</v>
      </c>
    </row>
    <row r="228" spans="2:65" s="1" customFormat="1" ht="22.5" customHeight="1">
      <c r="B228" s="44"/>
      <c r="C228" s="257" t="s">
        <v>886</v>
      </c>
      <c r="D228" s="257" t="s">
        <v>246</v>
      </c>
      <c r="E228" s="258" t="s">
        <v>2385</v>
      </c>
      <c r="F228" s="259" t="s">
        <v>2318</v>
      </c>
      <c r="G228" s="260" t="s">
        <v>2054</v>
      </c>
      <c r="H228" s="261">
        <v>1</v>
      </c>
      <c r="I228" s="262"/>
      <c r="J228" s="263">
        <f>ROUND(I228*H228,2)</f>
        <v>0</v>
      </c>
      <c r="K228" s="259" t="s">
        <v>35</v>
      </c>
      <c r="L228" s="264"/>
      <c r="M228" s="265" t="s">
        <v>35</v>
      </c>
      <c r="N228" s="266" t="s">
        <v>50</v>
      </c>
      <c r="O228" s="45"/>
      <c r="P228" s="214">
        <f>O228*H228</f>
        <v>0</v>
      </c>
      <c r="Q228" s="214">
        <v>0</v>
      </c>
      <c r="R228" s="214">
        <f>Q228*H228</f>
        <v>0</v>
      </c>
      <c r="S228" s="214">
        <v>0</v>
      </c>
      <c r="T228" s="215">
        <f>S228*H228</f>
        <v>0</v>
      </c>
      <c r="AR228" s="26" t="s">
        <v>1943</v>
      </c>
      <c r="AT228" s="26" t="s">
        <v>246</v>
      </c>
      <c r="AU228" s="26" t="s">
        <v>24</v>
      </c>
      <c r="AY228" s="26" t="s">
        <v>185</v>
      </c>
      <c r="BE228" s="216">
        <f>IF(N228="základní",J228,0)</f>
        <v>0</v>
      </c>
      <c r="BF228" s="216">
        <f>IF(N228="snížená",J228,0)</f>
        <v>0</v>
      </c>
      <c r="BG228" s="216">
        <f>IF(N228="zákl. přenesená",J228,0)</f>
        <v>0</v>
      </c>
      <c r="BH228" s="216">
        <f>IF(N228="sníž. přenesená",J228,0)</f>
        <v>0</v>
      </c>
      <c r="BI228" s="216">
        <f>IF(N228="nulová",J228,0)</f>
        <v>0</v>
      </c>
      <c r="BJ228" s="26" t="s">
        <v>24</v>
      </c>
      <c r="BK228" s="216">
        <f>ROUND(I228*H228,2)</f>
        <v>0</v>
      </c>
      <c r="BL228" s="26" t="s">
        <v>750</v>
      </c>
      <c r="BM228" s="26" t="s">
        <v>2386</v>
      </c>
    </row>
    <row r="229" spans="2:65" s="1" customFormat="1" ht="22.5" customHeight="1">
      <c r="B229" s="44"/>
      <c r="C229" s="257" t="s">
        <v>892</v>
      </c>
      <c r="D229" s="257" t="s">
        <v>246</v>
      </c>
      <c r="E229" s="258" t="s">
        <v>2387</v>
      </c>
      <c r="F229" s="259" t="s">
        <v>2388</v>
      </c>
      <c r="G229" s="260" t="s">
        <v>2054</v>
      </c>
      <c r="H229" s="261">
        <v>5</v>
      </c>
      <c r="I229" s="262"/>
      <c r="J229" s="263">
        <f>ROUND(I229*H229,2)</f>
        <v>0</v>
      </c>
      <c r="K229" s="259" t="s">
        <v>35</v>
      </c>
      <c r="L229" s="264"/>
      <c r="M229" s="265" t="s">
        <v>35</v>
      </c>
      <c r="N229" s="266" t="s">
        <v>50</v>
      </c>
      <c r="O229" s="45"/>
      <c r="P229" s="214">
        <f>O229*H229</f>
        <v>0</v>
      </c>
      <c r="Q229" s="214">
        <v>0</v>
      </c>
      <c r="R229" s="214">
        <f>Q229*H229</f>
        <v>0</v>
      </c>
      <c r="S229" s="214">
        <v>0</v>
      </c>
      <c r="T229" s="215">
        <f>S229*H229</f>
        <v>0</v>
      </c>
      <c r="AR229" s="26" t="s">
        <v>1943</v>
      </c>
      <c r="AT229" s="26" t="s">
        <v>246</v>
      </c>
      <c r="AU229" s="26" t="s">
        <v>24</v>
      </c>
      <c r="AY229" s="26" t="s">
        <v>185</v>
      </c>
      <c r="BE229" s="216">
        <f>IF(N229="základní",J229,0)</f>
        <v>0</v>
      </c>
      <c r="BF229" s="216">
        <f>IF(N229="snížená",J229,0)</f>
        <v>0</v>
      </c>
      <c r="BG229" s="216">
        <f>IF(N229="zákl. přenesená",J229,0)</f>
        <v>0</v>
      </c>
      <c r="BH229" s="216">
        <f>IF(N229="sníž. přenesená",J229,0)</f>
        <v>0</v>
      </c>
      <c r="BI229" s="216">
        <f>IF(N229="nulová",J229,0)</f>
        <v>0</v>
      </c>
      <c r="BJ229" s="26" t="s">
        <v>24</v>
      </c>
      <c r="BK229" s="216">
        <f>ROUND(I229*H229,2)</f>
        <v>0</v>
      </c>
      <c r="BL229" s="26" t="s">
        <v>750</v>
      </c>
      <c r="BM229" s="26" t="s">
        <v>1294</v>
      </c>
    </row>
    <row r="230" spans="2:65" s="1" customFormat="1" ht="22.5" customHeight="1">
      <c r="B230" s="44"/>
      <c r="C230" s="257" t="s">
        <v>914</v>
      </c>
      <c r="D230" s="257" t="s">
        <v>246</v>
      </c>
      <c r="E230" s="258" t="s">
        <v>2389</v>
      </c>
      <c r="F230" s="259" t="s">
        <v>2390</v>
      </c>
      <c r="G230" s="260" t="s">
        <v>2054</v>
      </c>
      <c r="H230" s="261">
        <v>1</v>
      </c>
      <c r="I230" s="262"/>
      <c r="J230" s="263">
        <f>ROUND(I230*H230,2)</f>
        <v>0</v>
      </c>
      <c r="K230" s="259" t="s">
        <v>35</v>
      </c>
      <c r="L230" s="264"/>
      <c r="M230" s="265" t="s">
        <v>35</v>
      </c>
      <c r="N230" s="266" t="s">
        <v>50</v>
      </c>
      <c r="O230" s="45"/>
      <c r="P230" s="214">
        <f>O230*H230</f>
        <v>0</v>
      </c>
      <c r="Q230" s="214">
        <v>0</v>
      </c>
      <c r="R230" s="214">
        <f>Q230*H230</f>
        <v>0</v>
      </c>
      <c r="S230" s="214">
        <v>0</v>
      </c>
      <c r="T230" s="215">
        <f>S230*H230</f>
        <v>0</v>
      </c>
      <c r="AR230" s="26" t="s">
        <v>1943</v>
      </c>
      <c r="AT230" s="26" t="s">
        <v>246</v>
      </c>
      <c r="AU230" s="26" t="s">
        <v>24</v>
      </c>
      <c r="AY230" s="26" t="s">
        <v>185</v>
      </c>
      <c r="BE230" s="216">
        <f>IF(N230="základní",J230,0)</f>
        <v>0</v>
      </c>
      <c r="BF230" s="216">
        <f>IF(N230="snížená",J230,0)</f>
        <v>0</v>
      </c>
      <c r="BG230" s="216">
        <f>IF(N230="zákl. přenesená",J230,0)</f>
        <v>0</v>
      </c>
      <c r="BH230" s="216">
        <f>IF(N230="sníž. přenesená",J230,0)</f>
        <v>0</v>
      </c>
      <c r="BI230" s="216">
        <f>IF(N230="nulová",J230,0)</f>
        <v>0</v>
      </c>
      <c r="BJ230" s="26" t="s">
        <v>24</v>
      </c>
      <c r="BK230" s="216">
        <f>ROUND(I230*H230,2)</f>
        <v>0</v>
      </c>
      <c r="BL230" s="26" t="s">
        <v>750</v>
      </c>
      <c r="BM230" s="26" t="s">
        <v>1306</v>
      </c>
    </row>
    <row r="231" spans="2:65" s="1" customFormat="1" ht="22.5" customHeight="1">
      <c r="B231" s="44"/>
      <c r="C231" s="257" t="s">
        <v>923</v>
      </c>
      <c r="D231" s="257" t="s">
        <v>246</v>
      </c>
      <c r="E231" s="258" t="s">
        <v>2391</v>
      </c>
      <c r="F231" s="259" t="s">
        <v>2392</v>
      </c>
      <c r="G231" s="260" t="s">
        <v>2054</v>
      </c>
      <c r="H231" s="261">
        <v>1</v>
      </c>
      <c r="I231" s="262"/>
      <c r="J231" s="263">
        <f>ROUND(I231*H231,2)</f>
        <v>0</v>
      </c>
      <c r="K231" s="259" t="s">
        <v>35</v>
      </c>
      <c r="L231" s="264"/>
      <c r="M231" s="265" t="s">
        <v>35</v>
      </c>
      <c r="N231" s="266" t="s">
        <v>50</v>
      </c>
      <c r="O231" s="45"/>
      <c r="P231" s="214">
        <f>O231*H231</f>
        <v>0</v>
      </c>
      <c r="Q231" s="214">
        <v>0</v>
      </c>
      <c r="R231" s="214">
        <f>Q231*H231</f>
        <v>0</v>
      </c>
      <c r="S231" s="214">
        <v>0</v>
      </c>
      <c r="T231" s="215">
        <f>S231*H231</f>
        <v>0</v>
      </c>
      <c r="AR231" s="26" t="s">
        <v>1943</v>
      </c>
      <c r="AT231" s="26" t="s">
        <v>246</v>
      </c>
      <c r="AU231" s="26" t="s">
        <v>24</v>
      </c>
      <c r="AY231" s="26" t="s">
        <v>185</v>
      </c>
      <c r="BE231" s="216">
        <f>IF(N231="základní",J231,0)</f>
        <v>0</v>
      </c>
      <c r="BF231" s="216">
        <f>IF(N231="snížená",J231,0)</f>
        <v>0</v>
      </c>
      <c r="BG231" s="216">
        <f>IF(N231="zákl. přenesená",J231,0)</f>
        <v>0</v>
      </c>
      <c r="BH231" s="216">
        <f>IF(N231="sníž. přenesená",J231,0)</f>
        <v>0</v>
      </c>
      <c r="BI231" s="216">
        <f>IF(N231="nulová",J231,0)</f>
        <v>0</v>
      </c>
      <c r="BJ231" s="26" t="s">
        <v>24</v>
      </c>
      <c r="BK231" s="216">
        <f>ROUND(I231*H231,2)</f>
        <v>0</v>
      </c>
      <c r="BL231" s="26" t="s">
        <v>750</v>
      </c>
      <c r="BM231" s="26" t="s">
        <v>1319</v>
      </c>
    </row>
    <row r="232" spans="2:65" s="1" customFormat="1" ht="27">
      <c r="B232" s="44"/>
      <c r="C232" s="66"/>
      <c r="D232" s="233" t="s">
        <v>250</v>
      </c>
      <c r="E232" s="66"/>
      <c r="F232" s="281" t="s">
        <v>2393</v>
      </c>
      <c r="G232" s="66"/>
      <c r="H232" s="66"/>
      <c r="I232" s="175"/>
      <c r="J232" s="66"/>
      <c r="K232" s="66"/>
      <c r="L232" s="64"/>
      <c r="M232" s="219"/>
      <c r="N232" s="45"/>
      <c r="O232" s="45"/>
      <c r="P232" s="45"/>
      <c r="Q232" s="45"/>
      <c r="R232" s="45"/>
      <c r="S232" s="45"/>
      <c r="T232" s="81"/>
      <c r="AT232" s="26" t="s">
        <v>250</v>
      </c>
      <c r="AU232" s="26" t="s">
        <v>24</v>
      </c>
    </row>
    <row r="233" spans="2:65" s="1" customFormat="1" ht="22.5" customHeight="1">
      <c r="B233" s="44"/>
      <c r="C233" s="257" t="s">
        <v>932</v>
      </c>
      <c r="D233" s="257" t="s">
        <v>246</v>
      </c>
      <c r="E233" s="258" t="s">
        <v>2394</v>
      </c>
      <c r="F233" s="259" t="s">
        <v>2395</v>
      </c>
      <c r="G233" s="260" t="s">
        <v>2054</v>
      </c>
      <c r="H233" s="261">
        <v>1</v>
      </c>
      <c r="I233" s="262"/>
      <c r="J233" s="263">
        <f>ROUND(I233*H233,2)</f>
        <v>0</v>
      </c>
      <c r="K233" s="259" t="s">
        <v>35</v>
      </c>
      <c r="L233" s="264"/>
      <c r="M233" s="265" t="s">
        <v>35</v>
      </c>
      <c r="N233" s="266" t="s">
        <v>50</v>
      </c>
      <c r="O233" s="45"/>
      <c r="P233" s="214">
        <f>O233*H233</f>
        <v>0</v>
      </c>
      <c r="Q233" s="214">
        <v>0</v>
      </c>
      <c r="R233" s="214">
        <f>Q233*H233</f>
        <v>0</v>
      </c>
      <c r="S233" s="214">
        <v>0</v>
      </c>
      <c r="T233" s="215">
        <f>S233*H233</f>
        <v>0</v>
      </c>
      <c r="AR233" s="26" t="s">
        <v>1943</v>
      </c>
      <c r="AT233" s="26" t="s">
        <v>246</v>
      </c>
      <c r="AU233" s="26" t="s">
        <v>24</v>
      </c>
      <c r="AY233" s="26" t="s">
        <v>185</v>
      </c>
      <c r="BE233" s="216">
        <f>IF(N233="základní",J233,0)</f>
        <v>0</v>
      </c>
      <c r="BF233" s="216">
        <f>IF(N233="snížená",J233,0)</f>
        <v>0</v>
      </c>
      <c r="BG233" s="216">
        <f>IF(N233="zákl. přenesená",J233,0)</f>
        <v>0</v>
      </c>
      <c r="BH233" s="216">
        <f>IF(N233="sníž. přenesená",J233,0)</f>
        <v>0</v>
      </c>
      <c r="BI233" s="216">
        <f>IF(N233="nulová",J233,0)</f>
        <v>0</v>
      </c>
      <c r="BJ233" s="26" t="s">
        <v>24</v>
      </c>
      <c r="BK233" s="216">
        <f>ROUND(I233*H233,2)</f>
        <v>0</v>
      </c>
      <c r="BL233" s="26" t="s">
        <v>750</v>
      </c>
      <c r="BM233" s="26" t="s">
        <v>1327</v>
      </c>
    </row>
    <row r="234" spans="2:65" s="1" customFormat="1" ht="22.5" customHeight="1">
      <c r="B234" s="44"/>
      <c r="C234" s="257" t="s">
        <v>943</v>
      </c>
      <c r="D234" s="257" t="s">
        <v>246</v>
      </c>
      <c r="E234" s="258" t="s">
        <v>2396</v>
      </c>
      <c r="F234" s="259" t="s">
        <v>2397</v>
      </c>
      <c r="G234" s="260" t="s">
        <v>2054</v>
      </c>
      <c r="H234" s="261">
        <v>1</v>
      </c>
      <c r="I234" s="262"/>
      <c r="J234" s="263">
        <f>ROUND(I234*H234,2)</f>
        <v>0</v>
      </c>
      <c r="K234" s="259" t="s">
        <v>35</v>
      </c>
      <c r="L234" s="264"/>
      <c r="M234" s="265" t="s">
        <v>35</v>
      </c>
      <c r="N234" s="266" t="s">
        <v>50</v>
      </c>
      <c r="O234" s="45"/>
      <c r="P234" s="214">
        <f>O234*H234</f>
        <v>0</v>
      </c>
      <c r="Q234" s="214">
        <v>0</v>
      </c>
      <c r="R234" s="214">
        <f>Q234*H234</f>
        <v>0</v>
      </c>
      <c r="S234" s="214">
        <v>0</v>
      </c>
      <c r="T234" s="215">
        <f>S234*H234</f>
        <v>0</v>
      </c>
      <c r="AR234" s="26" t="s">
        <v>1943</v>
      </c>
      <c r="AT234" s="26" t="s">
        <v>246</v>
      </c>
      <c r="AU234" s="26" t="s">
        <v>24</v>
      </c>
      <c r="AY234" s="26" t="s">
        <v>185</v>
      </c>
      <c r="BE234" s="216">
        <f>IF(N234="základní",J234,0)</f>
        <v>0</v>
      </c>
      <c r="BF234" s="216">
        <f>IF(N234="snížená",J234,0)</f>
        <v>0</v>
      </c>
      <c r="BG234" s="216">
        <f>IF(N234="zákl. přenesená",J234,0)</f>
        <v>0</v>
      </c>
      <c r="BH234" s="216">
        <f>IF(N234="sníž. přenesená",J234,0)</f>
        <v>0</v>
      </c>
      <c r="BI234" s="216">
        <f>IF(N234="nulová",J234,0)</f>
        <v>0</v>
      </c>
      <c r="BJ234" s="26" t="s">
        <v>24</v>
      </c>
      <c r="BK234" s="216">
        <f>ROUND(I234*H234,2)</f>
        <v>0</v>
      </c>
      <c r="BL234" s="26" t="s">
        <v>750</v>
      </c>
      <c r="BM234" s="26" t="s">
        <v>1344</v>
      </c>
    </row>
    <row r="235" spans="2:65" s="1" customFormat="1" ht="27">
      <c r="B235" s="44"/>
      <c r="C235" s="66"/>
      <c r="D235" s="233" t="s">
        <v>250</v>
      </c>
      <c r="E235" s="66"/>
      <c r="F235" s="281" t="s">
        <v>2398</v>
      </c>
      <c r="G235" s="66"/>
      <c r="H235" s="66"/>
      <c r="I235" s="175"/>
      <c r="J235" s="66"/>
      <c r="K235" s="66"/>
      <c r="L235" s="64"/>
      <c r="M235" s="219"/>
      <c r="N235" s="45"/>
      <c r="O235" s="45"/>
      <c r="P235" s="45"/>
      <c r="Q235" s="45"/>
      <c r="R235" s="45"/>
      <c r="S235" s="45"/>
      <c r="T235" s="81"/>
      <c r="AT235" s="26" t="s">
        <v>250</v>
      </c>
      <c r="AU235" s="26" t="s">
        <v>24</v>
      </c>
    </row>
    <row r="236" spans="2:65" s="1" customFormat="1" ht="22.5" customHeight="1">
      <c r="B236" s="44"/>
      <c r="C236" s="205" t="s">
        <v>952</v>
      </c>
      <c r="D236" s="205" t="s">
        <v>187</v>
      </c>
      <c r="E236" s="206" t="s">
        <v>503</v>
      </c>
      <c r="F236" s="207" t="s">
        <v>2399</v>
      </c>
      <c r="G236" s="208" t="s">
        <v>1629</v>
      </c>
      <c r="H236" s="209">
        <v>1</v>
      </c>
      <c r="I236" s="210"/>
      <c r="J236" s="211">
        <f>ROUND(I236*H236,2)</f>
        <v>0</v>
      </c>
      <c r="K236" s="207" t="s">
        <v>35</v>
      </c>
      <c r="L236" s="64"/>
      <c r="M236" s="212" t="s">
        <v>35</v>
      </c>
      <c r="N236" s="213" t="s">
        <v>50</v>
      </c>
      <c r="O236" s="45"/>
      <c r="P236" s="214">
        <f>O236*H236</f>
        <v>0</v>
      </c>
      <c r="Q236" s="214">
        <v>0</v>
      </c>
      <c r="R236" s="214">
        <f>Q236*H236</f>
        <v>0</v>
      </c>
      <c r="S236" s="214">
        <v>0</v>
      </c>
      <c r="T236" s="215">
        <f>S236*H236</f>
        <v>0</v>
      </c>
      <c r="AR236" s="26" t="s">
        <v>750</v>
      </c>
      <c r="AT236" s="26" t="s">
        <v>187</v>
      </c>
      <c r="AU236" s="26" t="s">
        <v>24</v>
      </c>
      <c r="AY236" s="26" t="s">
        <v>185</v>
      </c>
      <c r="BE236" s="216">
        <f>IF(N236="základní",J236,0)</f>
        <v>0</v>
      </c>
      <c r="BF236" s="216">
        <f>IF(N236="snížená",J236,0)</f>
        <v>0</v>
      </c>
      <c r="BG236" s="216">
        <f>IF(N236="zákl. přenesená",J236,0)</f>
        <v>0</v>
      </c>
      <c r="BH236" s="216">
        <f>IF(N236="sníž. přenesená",J236,0)</f>
        <v>0</v>
      </c>
      <c r="BI236" s="216">
        <f>IF(N236="nulová",J236,0)</f>
        <v>0</v>
      </c>
      <c r="BJ236" s="26" t="s">
        <v>24</v>
      </c>
      <c r="BK236" s="216">
        <f>ROUND(I236*H236,2)</f>
        <v>0</v>
      </c>
      <c r="BL236" s="26" t="s">
        <v>750</v>
      </c>
      <c r="BM236" s="26" t="s">
        <v>2400</v>
      </c>
    </row>
    <row r="237" spans="2:65" s="11" customFormat="1" ht="37.35" customHeight="1">
      <c r="B237" s="188"/>
      <c r="C237" s="189"/>
      <c r="D237" s="202" t="s">
        <v>78</v>
      </c>
      <c r="E237" s="287" t="s">
        <v>2401</v>
      </c>
      <c r="F237" s="287" t="s">
        <v>2402</v>
      </c>
      <c r="G237" s="189"/>
      <c r="H237" s="189"/>
      <c r="I237" s="192"/>
      <c r="J237" s="288">
        <f>BK237</f>
        <v>0</v>
      </c>
      <c r="K237" s="189"/>
      <c r="L237" s="194"/>
      <c r="M237" s="195"/>
      <c r="N237" s="196"/>
      <c r="O237" s="196"/>
      <c r="P237" s="197">
        <f>P238</f>
        <v>0</v>
      </c>
      <c r="Q237" s="196"/>
      <c r="R237" s="197">
        <f>R238</f>
        <v>0</v>
      </c>
      <c r="S237" s="196"/>
      <c r="T237" s="198">
        <f>T238</f>
        <v>0</v>
      </c>
      <c r="AR237" s="199" t="s">
        <v>105</v>
      </c>
      <c r="AT237" s="200" t="s">
        <v>78</v>
      </c>
      <c r="AU237" s="200" t="s">
        <v>79</v>
      </c>
      <c r="AY237" s="199" t="s">
        <v>185</v>
      </c>
      <c r="BK237" s="201">
        <f>BK238</f>
        <v>0</v>
      </c>
    </row>
    <row r="238" spans="2:65" s="1" customFormat="1" ht="22.5" customHeight="1">
      <c r="B238" s="44"/>
      <c r="C238" s="257" t="s">
        <v>958</v>
      </c>
      <c r="D238" s="257" t="s">
        <v>246</v>
      </c>
      <c r="E238" s="258" t="s">
        <v>2403</v>
      </c>
      <c r="F238" s="259" t="s">
        <v>2404</v>
      </c>
      <c r="G238" s="260" t="s">
        <v>2054</v>
      </c>
      <c r="H238" s="261">
        <v>1</v>
      </c>
      <c r="I238" s="262"/>
      <c r="J238" s="263">
        <f>ROUND(I238*H238,2)</f>
        <v>0</v>
      </c>
      <c r="K238" s="259" t="s">
        <v>35</v>
      </c>
      <c r="L238" s="264"/>
      <c r="M238" s="265" t="s">
        <v>35</v>
      </c>
      <c r="N238" s="266" t="s">
        <v>50</v>
      </c>
      <c r="O238" s="45"/>
      <c r="P238" s="214">
        <f>O238*H238</f>
        <v>0</v>
      </c>
      <c r="Q238" s="214">
        <v>0</v>
      </c>
      <c r="R238" s="214">
        <f>Q238*H238</f>
        <v>0</v>
      </c>
      <c r="S238" s="214">
        <v>0</v>
      </c>
      <c r="T238" s="215">
        <f>S238*H238</f>
        <v>0</v>
      </c>
      <c r="AR238" s="26" t="s">
        <v>1943</v>
      </c>
      <c r="AT238" s="26" t="s">
        <v>246</v>
      </c>
      <c r="AU238" s="26" t="s">
        <v>24</v>
      </c>
      <c r="AY238" s="26" t="s">
        <v>185</v>
      </c>
      <c r="BE238" s="216">
        <f>IF(N238="základní",J238,0)</f>
        <v>0</v>
      </c>
      <c r="BF238" s="216">
        <f>IF(N238="snížená",J238,0)</f>
        <v>0</v>
      </c>
      <c r="BG238" s="216">
        <f>IF(N238="zákl. přenesená",J238,0)</f>
        <v>0</v>
      </c>
      <c r="BH238" s="216">
        <f>IF(N238="sníž. přenesená",J238,0)</f>
        <v>0</v>
      </c>
      <c r="BI238" s="216">
        <f>IF(N238="nulová",J238,0)</f>
        <v>0</v>
      </c>
      <c r="BJ238" s="26" t="s">
        <v>24</v>
      </c>
      <c r="BK238" s="216">
        <f>ROUND(I238*H238,2)</f>
        <v>0</v>
      </c>
      <c r="BL238" s="26" t="s">
        <v>750</v>
      </c>
      <c r="BM238" s="26" t="s">
        <v>2405</v>
      </c>
    </row>
    <row r="239" spans="2:65" s="11" customFormat="1" ht="37.35" customHeight="1">
      <c r="B239" s="188"/>
      <c r="C239" s="189"/>
      <c r="D239" s="202" t="s">
        <v>78</v>
      </c>
      <c r="E239" s="287" t="s">
        <v>2406</v>
      </c>
      <c r="F239" s="287" t="s">
        <v>2407</v>
      </c>
      <c r="G239" s="189"/>
      <c r="H239" s="189"/>
      <c r="I239" s="192"/>
      <c r="J239" s="288">
        <f>BK239</f>
        <v>0</v>
      </c>
      <c r="K239" s="189"/>
      <c r="L239" s="194"/>
      <c r="M239" s="195"/>
      <c r="N239" s="196"/>
      <c r="O239" s="196"/>
      <c r="P239" s="197">
        <f>SUM(P240:P249)</f>
        <v>0</v>
      </c>
      <c r="Q239" s="196"/>
      <c r="R239" s="197">
        <f>SUM(R240:R249)</f>
        <v>0</v>
      </c>
      <c r="S239" s="196"/>
      <c r="T239" s="198">
        <f>SUM(T240:T249)</f>
        <v>0</v>
      </c>
      <c r="AR239" s="199" t="s">
        <v>105</v>
      </c>
      <c r="AT239" s="200" t="s">
        <v>78</v>
      </c>
      <c r="AU239" s="200" t="s">
        <v>79</v>
      </c>
      <c r="AY239" s="199" t="s">
        <v>185</v>
      </c>
      <c r="BK239" s="201">
        <f>SUM(BK240:BK249)</f>
        <v>0</v>
      </c>
    </row>
    <row r="240" spans="2:65" s="1" customFormat="1" ht="22.5" customHeight="1">
      <c r="B240" s="44"/>
      <c r="C240" s="257" t="s">
        <v>967</v>
      </c>
      <c r="D240" s="257" t="s">
        <v>246</v>
      </c>
      <c r="E240" s="258" t="s">
        <v>2408</v>
      </c>
      <c r="F240" s="259" t="s">
        <v>2409</v>
      </c>
      <c r="G240" s="260" t="s">
        <v>2054</v>
      </c>
      <c r="H240" s="261">
        <v>1</v>
      </c>
      <c r="I240" s="262"/>
      <c r="J240" s="263">
        <f t="shared" ref="J240:J245" si="30">ROUND(I240*H240,2)</f>
        <v>0</v>
      </c>
      <c r="K240" s="259" t="s">
        <v>35</v>
      </c>
      <c r="L240" s="264"/>
      <c r="M240" s="265" t="s">
        <v>35</v>
      </c>
      <c r="N240" s="266" t="s">
        <v>50</v>
      </c>
      <c r="O240" s="45"/>
      <c r="P240" s="214">
        <f t="shared" ref="P240:P245" si="31">O240*H240</f>
        <v>0</v>
      </c>
      <c r="Q240" s="214">
        <v>0</v>
      </c>
      <c r="R240" s="214">
        <f t="shared" ref="R240:R245" si="32">Q240*H240</f>
        <v>0</v>
      </c>
      <c r="S240" s="214">
        <v>0</v>
      </c>
      <c r="T240" s="215">
        <f t="shared" ref="T240:T245" si="33">S240*H240</f>
        <v>0</v>
      </c>
      <c r="AR240" s="26" t="s">
        <v>1943</v>
      </c>
      <c r="AT240" s="26" t="s">
        <v>246</v>
      </c>
      <c r="AU240" s="26" t="s">
        <v>24</v>
      </c>
      <c r="AY240" s="26" t="s">
        <v>185</v>
      </c>
      <c r="BE240" s="216">
        <f t="shared" ref="BE240:BE245" si="34">IF(N240="základní",J240,0)</f>
        <v>0</v>
      </c>
      <c r="BF240" s="216">
        <f t="shared" ref="BF240:BF245" si="35">IF(N240="snížená",J240,0)</f>
        <v>0</v>
      </c>
      <c r="BG240" s="216">
        <f t="shared" ref="BG240:BG245" si="36">IF(N240="zákl. přenesená",J240,0)</f>
        <v>0</v>
      </c>
      <c r="BH240" s="216">
        <f t="shared" ref="BH240:BH245" si="37">IF(N240="sníž. přenesená",J240,0)</f>
        <v>0</v>
      </c>
      <c r="BI240" s="216">
        <f t="shared" ref="BI240:BI245" si="38">IF(N240="nulová",J240,0)</f>
        <v>0</v>
      </c>
      <c r="BJ240" s="26" t="s">
        <v>24</v>
      </c>
      <c r="BK240" s="216">
        <f t="shared" ref="BK240:BK245" si="39">ROUND(I240*H240,2)</f>
        <v>0</v>
      </c>
      <c r="BL240" s="26" t="s">
        <v>750</v>
      </c>
      <c r="BM240" s="26" t="s">
        <v>1365</v>
      </c>
    </row>
    <row r="241" spans="2:65" s="1" customFormat="1" ht="22.5" customHeight="1">
      <c r="B241" s="44"/>
      <c r="C241" s="257" t="s">
        <v>973</v>
      </c>
      <c r="D241" s="257" t="s">
        <v>246</v>
      </c>
      <c r="E241" s="258" t="s">
        <v>2410</v>
      </c>
      <c r="F241" s="259" t="s">
        <v>2411</v>
      </c>
      <c r="G241" s="260" t="s">
        <v>2054</v>
      </c>
      <c r="H241" s="261">
        <v>3</v>
      </c>
      <c r="I241" s="262"/>
      <c r="J241" s="263">
        <f t="shared" si="30"/>
        <v>0</v>
      </c>
      <c r="K241" s="259" t="s">
        <v>35</v>
      </c>
      <c r="L241" s="264"/>
      <c r="M241" s="265" t="s">
        <v>35</v>
      </c>
      <c r="N241" s="266" t="s">
        <v>50</v>
      </c>
      <c r="O241" s="45"/>
      <c r="P241" s="214">
        <f t="shared" si="31"/>
        <v>0</v>
      </c>
      <c r="Q241" s="214">
        <v>0</v>
      </c>
      <c r="R241" s="214">
        <f t="shared" si="32"/>
        <v>0</v>
      </c>
      <c r="S241" s="214">
        <v>0</v>
      </c>
      <c r="T241" s="215">
        <f t="shared" si="33"/>
        <v>0</v>
      </c>
      <c r="AR241" s="26" t="s">
        <v>1943</v>
      </c>
      <c r="AT241" s="26" t="s">
        <v>246</v>
      </c>
      <c r="AU241" s="26" t="s">
        <v>24</v>
      </c>
      <c r="AY241" s="26" t="s">
        <v>185</v>
      </c>
      <c r="BE241" s="216">
        <f t="shared" si="34"/>
        <v>0</v>
      </c>
      <c r="BF241" s="216">
        <f t="shared" si="35"/>
        <v>0</v>
      </c>
      <c r="BG241" s="216">
        <f t="shared" si="36"/>
        <v>0</v>
      </c>
      <c r="BH241" s="216">
        <f t="shared" si="37"/>
        <v>0</v>
      </c>
      <c r="BI241" s="216">
        <f t="shared" si="38"/>
        <v>0</v>
      </c>
      <c r="BJ241" s="26" t="s">
        <v>24</v>
      </c>
      <c r="BK241" s="216">
        <f t="shared" si="39"/>
        <v>0</v>
      </c>
      <c r="BL241" s="26" t="s">
        <v>750</v>
      </c>
      <c r="BM241" s="26" t="s">
        <v>1379</v>
      </c>
    </row>
    <row r="242" spans="2:65" s="1" customFormat="1" ht="22.5" customHeight="1">
      <c r="B242" s="44"/>
      <c r="C242" s="257" t="s">
        <v>978</v>
      </c>
      <c r="D242" s="257" t="s">
        <v>246</v>
      </c>
      <c r="E242" s="258" t="s">
        <v>2412</v>
      </c>
      <c r="F242" s="259" t="s">
        <v>2413</v>
      </c>
      <c r="G242" s="260" t="s">
        <v>2054</v>
      </c>
      <c r="H242" s="261">
        <v>3</v>
      </c>
      <c r="I242" s="262"/>
      <c r="J242" s="263">
        <f t="shared" si="30"/>
        <v>0</v>
      </c>
      <c r="K242" s="259" t="s">
        <v>35</v>
      </c>
      <c r="L242" s="264"/>
      <c r="M242" s="265" t="s">
        <v>35</v>
      </c>
      <c r="N242" s="266" t="s">
        <v>50</v>
      </c>
      <c r="O242" s="45"/>
      <c r="P242" s="214">
        <f t="shared" si="31"/>
        <v>0</v>
      </c>
      <c r="Q242" s="214">
        <v>0</v>
      </c>
      <c r="R242" s="214">
        <f t="shared" si="32"/>
        <v>0</v>
      </c>
      <c r="S242" s="214">
        <v>0</v>
      </c>
      <c r="T242" s="215">
        <f t="shared" si="33"/>
        <v>0</v>
      </c>
      <c r="AR242" s="26" t="s">
        <v>1943</v>
      </c>
      <c r="AT242" s="26" t="s">
        <v>246</v>
      </c>
      <c r="AU242" s="26" t="s">
        <v>24</v>
      </c>
      <c r="AY242" s="26" t="s">
        <v>185</v>
      </c>
      <c r="BE242" s="216">
        <f t="shared" si="34"/>
        <v>0</v>
      </c>
      <c r="BF242" s="216">
        <f t="shared" si="35"/>
        <v>0</v>
      </c>
      <c r="BG242" s="216">
        <f t="shared" si="36"/>
        <v>0</v>
      </c>
      <c r="BH242" s="216">
        <f t="shared" si="37"/>
        <v>0</v>
      </c>
      <c r="BI242" s="216">
        <f t="shared" si="38"/>
        <v>0</v>
      </c>
      <c r="BJ242" s="26" t="s">
        <v>24</v>
      </c>
      <c r="BK242" s="216">
        <f t="shared" si="39"/>
        <v>0</v>
      </c>
      <c r="BL242" s="26" t="s">
        <v>750</v>
      </c>
      <c r="BM242" s="26" t="s">
        <v>1389</v>
      </c>
    </row>
    <row r="243" spans="2:65" s="1" customFormat="1" ht="22.5" customHeight="1">
      <c r="B243" s="44"/>
      <c r="C243" s="257" t="s">
        <v>991</v>
      </c>
      <c r="D243" s="257" t="s">
        <v>246</v>
      </c>
      <c r="E243" s="258" t="s">
        <v>2414</v>
      </c>
      <c r="F243" s="259" t="s">
        <v>2415</v>
      </c>
      <c r="G243" s="260" t="s">
        <v>2054</v>
      </c>
      <c r="H243" s="261">
        <v>1</v>
      </c>
      <c r="I243" s="262"/>
      <c r="J243" s="263">
        <f t="shared" si="30"/>
        <v>0</v>
      </c>
      <c r="K243" s="259" t="s">
        <v>35</v>
      </c>
      <c r="L243" s="264"/>
      <c r="M243" s="265" t="s">
        <v>35</v>
      </c>
      <c r="N243" s="266" t="s">
        <v>50</v>
      </c>
      <c r="O243" s="45"/>
      <c r="P243" s="214">
        <f t="shared" si="31"/>
        <v>0</v>
      </c>
      <c r="Q243" s="214">
        <v>0</v>
      </c>
      <c r="R243" s="214">
        <f t="shared" si="32"/>
        <v>0</v>
      </c>
      <c r="S243" s="214">
        <v>0</v>
      </c>
      <c r="T243" s="215">
        <f t="shared" si="33"/>
        <v>0</v>
      </c>
      <c r="AR243" s="26" t="s">
        <v>1943</v>
      </c>
      <c r="AT243" s="26" t="s">
        <v>246</v>
      </c>
      <c r="AU243" s="26" t="s">
        <v>24</v>
      </c>
      <c r="AY243" s="26" t="s">
        <v>185</v>
      </c>
      <c r="BE243" s="216">
        <f t="shared" si="34"/>
        <v>0</v>
      </c>
      <c r="BF243" s="216">
        <f t="shared" si="35"/>
        <v>0</v>
      </c>
      <c r="BG243" s="216">
        <f t="shared" si="36"/>
        <v>0</v>
      </c>
      <c r="BH243" s="216">
        <f t="shared" si="37"/>
        <v>0</v>
      </c>
      <c r="BI243" s="216">
        <f t="shared" si="38"/>
        <v>0</v>
      </c>
      <c r="BJ243" s="26" t="s">
        <v>24</v>
      </c>
      <c r="BK243" s="216">
        <f t="shared" si="39"/>
        <v>0</v>
      </c>
      <c r="BL243" s="26" t="s">
        <v>750</v>
      </c>
      <c r="BM243" s="26" t="s">
        <v>1400</v>
      </c>
    </row>
    <row r="244" spans="2:65" s="1" customFormat="1" ht="22.5" customHeight="1">
      <c r="B244" s="44"/>
      <c r="C244" s="257" t="s">
        <v>32</v>
      </c>
      <c r="D244" s="257" t="s">
        <v>246</v>
      </c>
      <c r="E244" s="258" t="s">
        <v>2416</v>
      </c>
      <c r="F244" s="259" t="s">
        <v>2417</v>
      </c>
      <c r="G244" s="260" t="s">
        <v>2054</v>
      </c>
      <c r="H244" s="261">
        <v>1</v>
      </c>
      <c r="I244" s="262"/>
      <c r="J244" s="263">
        <f t="shared" si="30"/>
        <v>0</v>
      </c>
      <c r="K244" s="259" t="s">
        <v>35</v>
      </c>
      <c r="L244" s="264"/>
      <c r="M244" s="265" t="s">
        <v>35</v>
      </c>
      <c r="N244" s="266" t="s">
        <v>50</v>
      </c>
      <c r="O244" s="45"/>
      <c r="P244" s="214">
        <f t="shared" si="31"/>
        <v>0</v>
      </c>
      <c r="Q244" s="214">
        <v>0</v>
      </c>
      <c r="R244" s="214">
        <f t="shared" si="32"/>
        <v>0</v>
      </c>
      <c r="S244" s="214">
        <v>0</v>
      </c>
      <c r="T244" s="215">
        <f t="shared" si="33"/>
        <v>0</v>
      </c>
      <c r="AR244" s="26" t="s">
        <v>1943</v>
      </c>
      <c r="AT244" s="26" t="s">
        <v>246</v>
      </c>
      <c r="AU244" s="26" t="s">
        <v>24</v>
      </c>
      <c r="AY244" s="26" t="s">
        <v>185</v>
      </c>
      <c r="BE244" s="216">
        <f t="shared" si="34"/>
        <v>0</v>
      </c>
      <c r="BF244" s="216">
        <f t="shared" si="35"/>
        <v>0</v>
      </c>
      <c r="BG244" s="216">
        <f t="shared" si="36"/>
        <v>0</v>
      </c>
      <c r="BH244" s="216">
        <f t="shared" si="37"/>
        <v>0</v>
      </c>
      <c r="BI244" s="216">
        <f t="shared" si="38"/>
        <v>0</v>
      </c>
      <c r="BJ244" s="26" t="s">
        <v>24</v>
      </c>
      <c r="BK244" s="216">
        <f t="shared" si="39"/>
        <v>0</v>
      </c>
      <c r="BL244" s="26" t="s">
        <v>750</v>
      </c>
      <c r="BM244" s="26" t="s">
        <v>1411</v>
      </c>
    </row>
    <row r="245" spans="2:65" s="1" customFormat="1" ht="22.5" customHeight="1">
      <c r="B245" s="44"/>
      <c r="C245" s="257" t="s">
        <v>1002</v>
      </c>
      <c r="D245" s="257" t="s">
        <v>246</v>
      </c>
      <c r="E245" s="258" t="s">
        <v>2418</v>
      </c>
      <c r="F245" s="259" t="s">
        <v>2419</v>
      </c>
      <c r="G245" s="260" t="s">
        <v>2054</v>
      </c>
      <c r="H245" s="261">
        <v>5</v>
      </c>
      <c r="I245" s="262"/>
      <c r="J245" s="263">
        <f t="shared" si="30"/>
        <v>0</v>
      </c>
      <c r="K245" s="259" t="s">
        <v>35</v>
      </c>
      <c r="L245" s="264"/>
      <c r="M245" s="265" t="s">
        <v>35</v>
      </c>
      <c r="N245" s="266" t="s">
        <v>50</v>
      </c>
      <c r="O245" s="45"/>
      <c r="P245" s="214">
        <f t="shared" si="31"/>
        <v>0</v>
      </c>
      <c r="Q245" s="214">
        <v>0</v>
      </c>
      <c r="R245" s="214">
        <f t="shared" si="32"/>
        <v>0</v>
      </c>
      <c r="S245" s="214">
        <v>0</v>
      </c>
      <c r="T245" s="215">
        <f t="shared" si="33"/>
        <v>0</v>
      </c>
      <c r="AR245" s="26" t="s">
        <v>1943</v>
      </c>
      <c r="AT245" s="26" t="s">
        <v>246</v>
      </c>
      <c r="AU245" s="26" t="s">
        <v>24</v>
      </c>
      <c r="AY245" s="26" t="s">
        <v>185</v>
      </c>
      <c r="BE245" s="216">
        <f t="shared" si="34"/>
        <v>0</v>
      </c>
      <c r="BF245" s="216">
        <f t="shared" si="35"/>
        <v>0</v>
      </c>
      <c r="BG245" s="216">
        <f t="shared" si="36"/>
        <v>0</v>
      </c>
      <c r="BH245" s="216">
        <f t="shared" si="37"/>
        <v>0</v>
      </c>
      <c r="BI245" s="216">
        <f t="shared" si="38"/>
        <v>0</v>
      </c>
      <c r="BJ245" s="26" t="s">
        <v>24</v>
      </c>
      <c r="BK245" s="216">
        <f t="shared" si="39"/>
        <v>0</v>
      </c>
      <c r="BL245" s="26" t="s">
        <v>750</v>
      </c>
      <c r="BM245" s="26" t="s">
        <v>1422</v>
      </c>
    </row>
    <row r="246" spans="2:65" s="1" customFormat="1" ht="27">
      <c r="B246" s="44"/>
      <c r="C246" s="66"/>
      <c r="D246" s="233" t="s">
        <v>250</v>
      </c>
      <c r="E246" s="66"/>
      <c r="F246" s="281" t="s">
        <v>2420</v>
      </c>
      <c r="G246" s="66"/>
      <c r="H246" s="66"/>
      <c r="I246" s="175"/>
      <c r="J246" s="66"/>
      <c r="K246" s="66"/>
      <c r="L246" s="64"/>
      <c r="M246" s="219"/>
      <c r="N246" s="45"/>
      <c r="O246" s="45"/>
      <c r="P246" s="45"/>
      <c r="Q246" s="45"/>
      <c r="R246" s="45"/>
      <c r="S246" s="45"/>
      <c r="T246" s="81"/>
      <c r="AT246" s="26" t="s">
        <v>250</v>
      </c>
      <c r="AU246" s="26" t="s">
        <v>24</v>
      </c>
    </row>
    <row r="247" spans="2:65" s="1" customFormat="1" ht="22.5" customHeight="1">
      <c r="B247" s="44"/>
      <c r="C247" s="257" t="s">
        <v>1008</v>
      </c>
      <c r="D247" s="257" t="s">
        <v>246</v>
      </c>
      <c r="E247" s="258" t="s">
        <v>2421</v>
      </c>
      <c r="F247" s="259" t="s">
        <v>2422</v>
      </c>
      <c r="G247" s="260" t="s">
        <v>2054</v>
      </c>
      <c r="H247" s="261">
        <v>1</v>
      </c>
      <c r="I247" s="262"/>
      <c r="J247" s="263">
        <f>ROUND(I247*H247,2)</f>
        <v>0</v>
      </c>
      <c r="K247" s="259" t="s">
        <v>35</v>
      </c>
      <c r="L247" s="264"/>
      <c r="M247" s="265" t="s">
        <v>35</v>
      </c>
      <c r="N247" s="266" t="s">
        <v>50</v>
      </c>
      <c r="O247" s="45"/>
      <c r="P247" s="214">
        <f>O247*H247</f>
        <v>0</v>
      </c>
      <c r="Q247" s="214">
        <v>0</v>
      </c>
      <c r="R247" s="214">
        <f>Q247*H247</f>
        <v>0</v>
      </c>
      <c r="S247" s="214">
        <v>0</v>
      </c>
      <c r="T247" s="215">
        <f>S247*H247</f>
        <v>0</v>
      </c>
      <c r="AR247" s="26" t="s">
        <v>1943</v>
      </c>
      <c r="AT247" s="26" t="s">
        <v>246</v>
      </c>
      <c r="AU247" s="26" t="s">
        <v>24</v>
      </c>
      <c r="AY247" s="26" t="s">
        <v>185</v>
      </c>
      <c r="BE247" s="216">
        <f>IF(N247="základní",J247,0)</f>
        <v>0</v>
      </c>
      <c r="BF247" s="216">
        <f>IF(N247="snížená",J247,0)</f>
        <v>0</v>
      </c>
      <c r="BG247" s="216">
        <f>IF(N247="zákl. přenesená",J247,0)</f>
        <v>0</v>
      </c>
      <c r="BH247" s="216">
        <f>IF(N247="sníž. přenesená",J247,0)</f>
        <v>0</v>
      </c>
      <c r="BI247" s="216">
        <f>IF(N247="nulová",J247,0)</f>
        <v>0</v>
      </c>
      <c r="BJ247" s="26" t="s">
        <v>24</v>
      </c>
      <c r="BK247" s="216">
        <f>ROUND(I247*H247,2)</f>
        <v>0</v>
      </c>
      <c r="BL247" s="26" t="s">
        <v>750</v>
      </c>
      <c r="BM247" s="26" t="s">
        <v>1433</v>
      </c>
    </row>
    <row r="248" spans="2:65" s="1" customFormat="1" ht="27">
      <c r="B248" s="44"/>
      <c r="C248" s="66"/>
      <c r="D248" s="233" t="s">
        <v>250</v>
      </c>
      <c r="E248" s="66"/>
      <c r="F248" s="281" t="s">
        <v>2423</v>
      </c>
      <c r="G248" s="66"/>
      <c r="H248" s="66"/>
      <c r="I248" s="175"/>
      <c r="J248" s="66"/>
      <c r="K248" s="66"/>
      <c r="L248" s="64"/>
      <c r="M248" s="219"/>
      <c r="N248" s="45"/>
      <c r="O248" s="45"/>
      <c r="P248" s="45"/>
      <c r="Q248" s="45"/>
      <c r="R248" s="45"/>
      <c r="S248" s="45"/>
      <c r="T248" s="81"/>
      <c r="AT248" s="26" t="s">
        <v>250</v>
      </c>
      <c r="AU248" s="26" t="s">
        <v>24</v>
      </c>
    </row>
    <row r="249" spans="2:65" s="1" customFormat="1" ht="22.5" customHeight="1">
      <c r="B249" s="44"/>
      <c r="C249" s="205" t="s">
        <v>1013</v>
      </c>
      <c r="D249" s="205" t="s">
        <v>187</v>
      </c>
      <c r="E249" s="206" t="s">
        <v>612</v>
      </c>
      <c r="F249" s="207" t="s">
        <v>2357</v>
      </c>
      <c r="G249" s="208" t="s">
        <v>1629</v>
      </c>
      <c r="H249" s="209">
        <v>1</v>
      </c>
      <c r="I249" s="210"/>
      <c r="J249" s="211">
        <f>ROUND(I249*H249,2)</f>
        <v>0</v>
      </c>
      <c r="K249" s="207" t="s">
        <v>35</v>
      </c>
      <c r="L249" s="64"/>
      <c r="M249" s="212" t="s">
        <v>35</v>
      </c>
      <c r="N249" s="213" t="s">
        <v>50</v>
      </c>
      <c r="O249" s="45"/>
      <c r="P249" s="214">
        <f>O249*H249</f>
        <v>0</v>
      </c>
      <c r="Q249" s="214">
        <v>0</v>
      </c>
      <c r="R249" s="214">
        <f>Q249*H249</f>
        <v>0</v>
      </c>
      <c r="S249" s="214">
        <v>0</v>
      </c>
      <c r="T249" s="215">
        <f>S249*H249</f>
        <v>0</v>
      </c>
      <c r="AR249" s="26" t="s">
        <v>750</v>
      </c>
      <c r="AT249" s="26" t="s">
        <v>187</v>
      </c>
      <c r="AU249" s="26" t="s">
        <v>24</v>
      </c>
      <c r="AY249" s="26" t="s">
        <v>185</v>
      </c>
      <c r="BE249" s="216">
        <f>IF(N249="základní",J249,0)</f>
        <v>0</v>
      </c>
      <c r="BF249" s="216">
        <f>IF(N249="snížená",J249,0)</f>
        <v>0</v>
      </c>
      <c r="BG249" s="216">
        <f>IF(N249="zákl. přenesená",J249,0)</f>
        <v>0</v>
      </c>
      <c r="BH249" s="216">
        <f>IF(N249="sníž. přenesená",J249,0)</f>
        <v>0</v>
      </c>
      <c r="BI249" s="216">
        <f>IF(N249="nulová",J249,0)</f>
        <v>0</v>
      </c>
      <c r="BJ249" s="26" t="s">
        <v>24</v>
      </c>
      <c r="BK249" s="216">
        <f>ROUND(I249*H249,2)</f>
        <v>0</v>
      </c>
      <c r="BL249" s="26" t="s">
        <v>750</v>
      </c>
      <c r="BM249" s="26" t="s">
        <v>2424</v>
      </c>
    </row>
    <row r="250" spans="2:65" s="11" customFormat="1" ht="37.35" customHeight="1">
      <c r="B250" s="188"/>
      <c r="C250" s="189"/>
      <c r="D250" s="202" t="s">
        <v>78</v>
      </c>
      <c r="E250" s="287" t="s">
        <v>2425</v>
      </c>
      <c r="F250" s="287" t="s">
        <v>2426</v>
      </c>
      <c r="G250" s="189"/>
      <c r="H250" s="189"/>
      <c r="I250" s="192"/>
      <c r="J250" s="288">
        <f>BK250</f>
        <v>0</v>
      </c>
      <c r="K250" s="189"/>
      <c r="L250" s="194"/>
      <c r="M250" s="195"/>
      <c r="N250" s="196"/>
      <c r="O250" s="196"/>
      <c r="P250" s="197">
        <f>SUM(P251:P257)</f>
        <v>0</v>
      </c>
      <c r="Q250" s="196"/>
      <c r="R250" s="197">
        <f>SUM(R251:R257)</f>
        <v>0</v>
      </c>
      <c r="S250" s="196"/>
      <c r="T250" s="198">
        <f>SUM(T251:T257)</f>
        <v>0</v>
      </c>
      <c r="AR250" s="199" t="s">
        <v>105</v>
      </c>
      <c r="AT250" s="200" t="s">
        <v>78</v>
      </c>
      <c r="AU250" s="200" t="s">
        <v>79</v>
      </c>
      <c r="AY250" s="199" t="s">
        <v>185</v>
      </c>
      <c r="BK250" s="201">
        <f>SUM(BK251:BK257)</f>
        <v>0</v>
      </c>
    </row>
    <row r="251" spans="2:65" s="1" customFormat="1" ht="22.5" customHeight="1">
      <c r="B251" s="44"/>
      <c r="C251" s="257" t="s">
        <v>1019</v>
      </c>
      <c r="D251" s="257" t="s">
        <v>246</v>
      </c>
      <c r="E251" s="258" t="s">
        <v>2427</v>
      </c>
      <c r="F251" s="259" t="s">
        <v>2428</v>
      </c>
      <c r="G251" s="260" t="s">
        <v>2054</v>
      </c>
      <c r="H251" s="261">
        <v>2</v>
      </c>
      <c r="I251" s="262"/>
      <c r="J251" s="263">
        <f t="shared" ref="J251:J256" si="40">ROUND(I251*H251,2)</f>
        <v>0</v>
      </c>
      <c r="K251" s="259" t="s">
        <v>35</v>
      </c>
      <c r="L251" s="264"/>
      <c r="M251" s="265" t="s">
        <v>35</v>
      </c>
      <c r="N251" s="266" t="s">
        <v>50</v>
      </c>
      <c r="O251" s="45"/>
      <c r="P251" s="214">
        <f t="shared" ref="P251:P256" si="41">O251*H251</f>
        <v>0</v>
      </c>
      <c r="Q251" s="214">
        <v>0</v>
      </c>
      <c r="R251" s="214">
        <f t="shared" ref="R251:R256" si="42">Q251*H251</f>
        <v>0</v>
      </c>
      <c r="S251" s="214">
        <v>0</v>
      </c>
      <c r="T251" s="215">
        <f t="shared" ref="T251:T256" si="43">S251*H251</f>
        <v>0</v>
      </c>
      <c r="AR251" s="26" t="s">
        <v>1943</v>
      </c>
      <c r="AT251" s="26" t="s">
        <v>246</v>
      </c>
      <c r="AU251" s="26" t="s">
        <v>24</v>
      </c>
      <c r="AY251" s="26" t="s">
        <v>185</v>
      </c>
      <c r="BE251" s="216">
        <f t="shared" ref="BE251:BE256" si="44">IF(N251="základní",J251,0)</f>
        <v>0</v>
      </c>
      <c r="BF251" s="216">
        <f t="shared" ref="BF251:BF256" si="45">IF(N251="snížená",J251,0)</f>
        <v>0</v>
      </c>
      <c r="BG251" s="216">
        <f t="shared" ref="BG251:BG256" si="46">IF(N251="zákl. přenesená",J251,0)</f>
        <v>0</v>
      </c>
      <c r="BH251" s="216">
        <f t="shared" ref="BH251:BH256" si="47">IF(N251="sníž. přenesená",J251,0)</f>
        <v>0</v>
      </c>
      <c r="BI251" s="216">
        <f t="shared" ref="BI251:BI256" si="48">IF(N251="nulová",J251,0)</f>
        <v>0</v>
      </c>
      <c r="BJ251" s="26" t="s">
        <v>24</v>
      </c>
      <c r="BK251" s="216">
        <f t="shared" ref="BK251:BK256" si="49">ROUND(I251*H251,2)</f>
        <v>0</v>
      </c>
      <c r="BL251" s="26" t="s">
        <v>750</v>
      </c>
      <c r="BM251" s="26" t="s">
        <v>2429</v>
      </c>
    </row>
    <row r="252" spans="2:65" s="1" customFormat="1" ht="22.5" customHeight="1">
      <c r="B252" s="44"/>
      <c r="C252" s="257" t="s">
        <v>1029</v>
      </c>
      <c r="D252" s="257" t="s">
        <v>246</v>
      </c>
      <c r="E252" s="258" t="s">
        <v>2430</v>
      </c>
      <c r="F252" s="259" t="s">
        <v>2431</v>
      </c>
      <c r="G252" s="260" t="s">
        <v>2054</v>
      </c>
      <c r="H252" s="261">
        <v>2</v>
      </c>
      <c r="I252" s="262"/>
      <c r="J252" s="263">
        <f t="shared" si="40"/>
        <v>0</v>
      </c>
      <c r="K252" s="259" t="s">
        <v>35</v>
      </c>
      <c r="L252" s="264"/>
      <c r="M252" s="265" t="s">
        <v>35</v>
      </c>
      <c r="N252" s="266" t="s">
        <v>50</v>
      </c>
      <c r="O252" s="45"/>
      <c r="P252" s="214">
        <f t="shared" si="41"/>
        <v>0</v>
      </c>
      <c r="Q252" s="214">
        <v>0</v>
      </c>
      <c r="R252" s="214">
        <f t="shared" si="42"/>
        <v>0</v>
      </c>
      <c r="S252" s="214">
        <v>0</v>
      </c>
      <c r="T252" s="215">
        <f t="shared" si="43"/>
        <v>0</v>
      </c>
      <c r="AR252" s="26" t="s">
        <v>1943</v>
      </c>
      <c r="AT252" s="26" t="s">
        <v>246</v>
      </c>
      <c r="AU252" s="26" t="s">
        <v>24</v>
      </c>
      <c r="AY252" s="26" t="s">
        <v>185</v>
      </c>
      <c r="BE252" s="216">
        <f t="shared" si="44"/>
        <v>0</v>
      </c>
      <c r="BF252" s="216">
        <f t="shared" si="45"/>
        <v>0</v>
      </c>
      <c r="BG252" s="216">
        <f t="shared" si="46"/>
        <v>0</v>
      </c>
      <c r="BH252" s="216">
        <f t="shared" si="47"/>
        <v>0</v>
      </c>
      <c r="BI252" s="216">
        <f t="shared" si="48"/>
        <v>0</v>
      </c>
      <c r="BJ252" s="26" t="s">
        <v>24</v>
      </c>
      <c r="BK252" s="216">
        <f t="shared" si="49"/>
        <v>0</v>
      </c>
      <c r="BL252" s="26" t="s">
        <v>750</v>
      </c>
      <c r="BM252" s="26" t="s">
        <v>2432</v>
      </c>
    </row>
    <row r="253" spans="2:65" s="1" customFormat="1" ht="22.5" customHeight="1">
      <c r="B253" s="44"/>
      <c r="C253" s="257" t="s">
        <v>1037</v>
      </c>
      <c r="D253" s="257" t="s">
        <v>246</v>
      </c>
      <c r="E253" s="258" t="s">
        <v>2268</v>
      </c>
      <c r="F253" s="259" t="s">
        <v>2269</v>
      </c>
      <c r="G253" s="260" t="s">
        <v>2054</v>
      </c>
      <c r="H253" s="261">
        <v>2</v>
      </c>
      <c r="I253" s="262"/>
      <c r="J253" s="263">
        <f t="shared" si="40"/>
        <v>0</v>
      </c>
      <c r="K253" s="259" t="s">
        <v>35</v>
      </c>
      <c r="L253" s="264"/>
      <c r="M253" s="265" t="s">
        <v>35</v>
      </c>
      <c r="N253" s="266" t="s">
        <v>50</v>
      </c>
      <c r="O253" s="45"/>
      <c r="P253" s="214">
        <f t="shared" si="41"/>
        <v>0</v>
      </c>
      <c r="Q253" s="214">
        <v>0</v>
      </c>
      <c r="R253" s="214">
        <f t="shared" si="42"/>
        <v>0</v>
      </c>
      <c r="S253" s="214">
        <v>0</v>
      </c>
      <c r="T253" s="215">
        <f t="shared" si="43"/>
        <v>0</v>
      </c>
      <c r="AR253" s="26" t="s">
        <v>1943</v>
      </c>
      <c r="AT253" s="26" t="s">
        <v>246</v>
      </c>
      <c r="AU253" s="26" t="s">
        <v>24</v>
      </c>
      <c r="AY253" s="26" t="s">
        <v>185</v>
      </c>
      <c r="BE253" s="216">
        <f t="shared" si="44"/>
        <v>0</v>
      </c>
      <c r="BF253" s="216">
        <f t="shared" si="45"/>
        <v>0</v>
      </c>
      <c r="BG253" s="216">
        <f t="shared" si="46"/>
        <v>0</v>
      </c>
      <c r="BH253" s="216">
        <f t="shared" si="47"/>
        <v>0</v>
      </c>
      <c r="BI253" s="216">
        <f t="shared" si="48"/>
        <v>0</v>
      </c>
      <c r="BJ253" s="26" t="s">
        <v>24</v>
      </c>
      <c r="BK253" s="216">
        <f t="shared" si="49"/>
        <v>0</v>
      </c>
      <c r="BL253" s="26" t="s">
        <v>750</v>
      </c>
      <c r="BM253" s="26" t="s">
        <v>2433</v>
      </c>
    </row>
    <row r="254" spans="2:65" s="1" customFormat="1" ht="22.5" customHeight="1">
      <c r="B254" s="44"/>
      <c r="C254" s="257" t="s">
        <v>1046</v>
      </c>
      <c r="D254" s="257" t="s">
        <v>246</v>
      </c>
      <c r="E254" s="258" t="s">
        <v>2434</v>
      </c>
      <c r="F254" s="259" t="s">
        <v>2428</v>
      </c>
      <c r="G254" s="260" t="s">
        <v>2054</v>
      </c>
      <c r="H254" s="261">
        <v>1</v>
      </c>
      <c r="I254" s="262"/>
      <c r="J254" s="263">
        <f t="shared" si="40"/>
        <v>0</v>
      </c>
      <c r="K254" s="259" t="s">
        <v>35</v>
      </c>
      <c r="L254" s="264"/>
      <c r="M254" s="265" t="s">
        <v>35</v>
      </c>
      <c r="N254" s="266" t="s">
        <v>50</v>
      </c>
      <c r="O254" s="45"/>
      <c r="P254" s="214">
        <f t="shared" si="41"/>
        <v>0</v>
      </c>
      <c r="Q254" s="214">
        <v>0</v>
      </c>
      <c r="R254" s="214">
        <f t="shared" si="42"/>
        <v>0</v>
      </c>
      <c r="S254" s="214">
        <v>0</v>
      </c>
      <c r="T254" s="215">
        <f t="shared" si="43"/>
        <v>0</v>
      </c>
      <c r="AR254" s="26" t="s">
        <v>1943</v>
      </c>
      <c r="AT254" s="26" t="s">
        <v>246</v>
      </c>
      <c r="AU254" s="26" t="s">
        <v>24</v>
      </c>
      <c r="AY254" s="26" t="s">
        <v>185</v>
      </c>
      <c r="BE254" s="216">
        <f t="shared" si="44"/>
        <v>0</v>
      </c>
      <c r="BF254" s="216">
        <f t="shared" si="45"/>
        <v>0</v>
      </c>
      <c r="BG254" s="216">
        <f t="shared" si="46"/>
        <v>0</v>
      </c>
      <c r="BH254" s="216">
        <f t="shared" si="47"/>
        <v>0</v>
      </c>
      <c r="BI254" s="216">
        <f t="shared" si="48"/>
        <v>0</v>
      </c>
      <c r="BJ254" s="26" t="s">
        <v>24</v>
      </c>
      <c r="BK254" s="216">
        <f t="shared" si="49"/>
        <v>0</v>
      </c>
      <c r="BL254" s="26" t="s">
        <v>750</v>
      </c>
      <c r="BM254" s="26" t="s">
        <v>2435</v>
      </c>
    </row>
    <row r="255" spans="2:65" s="1" customFormat="1" ht="22.5" customHeight="1">
      <c r="B255" s="44"/>
      <c r="C255" s="257" t="s">
        <v>1057</v>
      </c>
      <c r="D255" s="257" t="s">
        <v>246</v>
      </c>
      <c r="E255" s="258" t="s">
        <v>2436</v>
      </c>
      <c r="F255" s="259" t="s">
        <v>2271</v>
      </c>
      <c r="G255" s="260" t="s">
        <v>2054</v>
      </c>
      <c r="H255" s="261">
        <v>1</v>
      </c>
      <c r="I255" s="262"/>
      <c r="J255" s="263">
        <f t="shared" si="40"/>
        <v>0</v>
      </c>
      <c r="K255" s="259" t="s">
        <v>35</v>
      </c>
      <c r="L255" s="264"/>
      <c r="M255" s="265" t="s">
        <v>35</v>
      </c>
      <c r="N255" s="266" t="s">
        <v>50</v>
      </c>
      <c r="O255" s="45"/>
      <c r="P255" s="214">
        <f t="shared" si="41"/>
        <v>0</v>
      </c>
      <c r="Q255" s="214">
        <v>0</v>
      </c>
      <c r="R255" s="214">
        <f t="shared" si="42"/>
        <v>0</v>
      </c>
      <c r="S255" s="214">
        <v>0</v>
      </c>
      <c r="T255" s="215">
        <f t="shared" si="43"/>
        <v>0</v>
      </c>
      <c r="AR255" s="26" t="s">
        <v>1943</v>
      </c>
      <c r="AT255" s="26" t="s">
        <v>246</v>
      </c>
      <c r="AU255" s="26" t="s">
        <v>24</v>
      </c>
      <c r="AY255" s="26" t="s">
        <v>185</v>
      </c>
      <c r="BE255" s="216">
        <f t="shared" si="44"/>
        <v>0</v>
      </c>
      <c r="BF255" s="216">
        <f t="shared" si="45"/>
        <v>0</v>
      </c>
      <c r="BG255" s="216">
        <f t="shared" si="46"/>
        <v>0</v>
      </c>
      <c r="BH255" s="216">
        <f t="shared" si="47"/>
        <v>0</v>
      </c>
      <c r="BI255" s="216">
        <f t="shared" si="48"/>
        <v>0</v>
      </c>
      <c r="BJ255" s="26" t="s">
        <v>24</v>
      </c>
      <c r="BK255" s="216">
        <f t="shared" si="49"/>
        <v>0</v>
      </c>
      <c r="BL255" s="26" t="s">
        <v>750</v>
      </c>
      <c r="BM255" s="26" t="s">
        <v>2437</v>
      </c>
    </row>
    <row r="256" spans="2:65" s="1" customFormat="1" ht="22.5" customHeight="1">
      <c r="B256" s="44"/>
      <c r="C256" s="257" t="s">
        <v>1063</v>
      </c>
      <c r="D256" s="257" t="s">
        <v>246</v>
      </c>
      <c r="E256" s="258" t="s">
        <v>2268</v>
      </c>
      <c r="F256" s="259" t="s">
        <v>2269</v>
      </c>
      <c r="G256" s="260" t="s">
        <v>2054</v>
      </c>
      <c r="H256" s="261">
        <v>1</v>
      </c>
      <c r="I256" s="262"/>
      <c r="J256" s="263">
        <f t="shared" si="40"/>
        <v>0</v>
      </c>
      <c r="K256" s="259" t="s">
        <v>35</v>
      </c>
      <c r="L256" s="264"/>
      <c r="M256" s="265" t="s">
        <v>35</v>
      </c>
      <c r="N256" s="266" t="s">
        <v>50</v>
      </c>
      <c r="O256" s="45"/>
      <c r="P256" s="214">
        <f t="shared" si="41"/>
        <v>0</v>
      </c>
      <c r="Q256" s="214">
        <v>0</v>
      </c>
      <c r="R256" s="214">
        <f t="shared" si="42"/>
        <v>0</v>
      </c>
      <c r="S256" s="214">
        <v>0</v>
      </c>
      <c r="T256" s="215">
        <f t="shared" si="43"/>
        <v>0</v>
      </c>
      <c r="AR256" s="26" t="s">
        <v>1943</v>
      </c>
      <c r="AT256" s="26" t="s">
        <v>246</v>
      </c>
      <c r="AU256" s="26" t="s">
        <v>24</v>
      </c>
      <c r="AY256" s="26" t="s">
        <v>185</v>
      </c>
      <c r="BE256" s="216">
        <f t="shared" si="44"/>
        <v>0</v>
      </c>
      <c r="BF256" s="216">
        <f t="shared" si="45"/>
        <v>0</v>
      </c>
      <c r="BG256" s="216">
        <f t="shared" si="46"/>
        <v>0</v>
      </c>
      <c r="BH256" s="216">
        <f t="shared" si="47"/>
        <v>0</v>
      </c>
      <c r="BI256" s="216">
        <f t="shared" si="48"/>
        <v>0</v>
      </c>
      <c r="BJ256" s="26" t="s">
        <v>24</v>
      </c>
      <c r="BK256" s="216">
        <f t="shared" si="49"/>
        <v>0</v>
      </c>
      <c r="BL256" s="26" t="s">
        <v>750</v>
      </c>
      <c r="BM256" s="26" t="s">
        <v>2438</v>
      </c>
    </row>
    <row r="257" spans="2:47" s="1" customFormat="1" ht="27">
      <c r="B257" s="44"/>
      <c r="C257" s="66"/>
      <c r="D257" s="217" t="s">
        <v>250</v>
      </c>
      <c r="E257" s="66"/>
      <c r="F257" s="218" t="s">
        <v>2439</v>
      </c>
      <c r="G257" s="66"/>
      <c r="H257" s="66"/>
      <c r="I257" s="175"/>
      <c r="J257" s="66"/>
      <c r="K257" s="66"/>
      <c r="L257" s="64"/>
      <c r="M257" s="282"/>
      <c r="N257" s="283"/>
      <c r="O257" s="283"/>
      <c r="P257" s="283"/>
      <c r="Q257" s="283"/>
      <c r="R257" s="283"/>
      <c r="S257" s="283"/>
      <c r="T257" s="284"/>
      <c r="AT257" s="26" t="s">
        <v>250</v>
      </c>
      <c r="AU257" s="26" t="s">
        <v>24</v>
      </c>
    </row>
    <row r="258" spans="2:47" s="1" customFormat="1" ht="6.95" customHeight="1">
      <c r="B258" s="59"/>
      <c r="C258" s="60"/>
      <c r="D258" s="60"/>
      <c r="E258" s="60"/>
      <c r="F258" s="60"/>
      <c r="G258" s="60"/>
      <c r="H258" s="60"/>
      <c r="I258" s="151"/>
      <c r="J258" s="60"/>
      <c r="K258" s="60"/>
      <c r="L258" s="64"/>
    </row>
  </sheetData>
  <sheetProtection password="CC35" sheet="1" objects="1" scenarios="1" formatCells="0" formatColumns="0" formatRows="0" sort="0" autoFilter="0"/>
  <autoFilter ref="C97:K257"/>
  <mergeCells count="15">
    <mergeCell ref="E88:H88"/>
    <mergeCell ref="E86:H86"/>
    <mergeCell ref="E90:H90"/>
    <mergeCell ref="G1:H1"/>
    <mergeCell ref="L2:V2"/>
    <mergeCell ref="E49:H49"/>
    <mergeCell ref="E53:H53"/>
    <mergeCell ref="E51:H51"/>
    <mergeCell ref="E55:H55"/>
    <mergeCell ref="E84:H84"/>
    <mergeCell ref="E7:H7"/>
    <mergeCell ref="E11:H11"/>
    <mergeCell ref="E9:H9"/>
    <mergeCell ref="E13:H13"/>
    <mergeCell ref="E28:H28"/>
  </mergeCells>
  <hyperlinks>
    <hyperlink ref="F1:G1" location="C2" display="1) Krycí list soupisu"/>
    <hyperlink ref="G1:H1" location="C62" display="2) Rekapitulace"/>
    <hyperlink ref="J1" location="C9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BR217"/>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109</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ht="22.5" customHeight="1">
      <c r="B9" s="30"/>
      <c r="C9" s="31"/>
      <c r="D9" s="31"/>
      <c r="E9" s="433" t="s">
        <v>135</v>
      </c>
      <c r="F9" s="393"/>
      <c r="G9" s="393"/>
      <c r="H9" s="393"/>
      <c r="I9" s="129"/>
      <c r="J9" s="31"/>
      <c r="K9" s="33"/>
    </row>
    <row r="10" spans="1:70">
      <c r="B10" s="30"/>
      <c r="C10" s="31"/>
      <c r="D10" s="39" t="s">
        <v>2002</v>
      </c>
      <c r="E10" s="31"/>
      <c r="F10" s="31"/>
      <c r="G10" s="31"/>
      <c r="H10" s="31"/>
      <c r="I10" s="129"/>
      <c r="J10" s="31"/>
      <c r="K10" s="33"/>
    </row>
    <row r="11" spans="1:70" s="1" customFormat="1" ht="22.5" customHeight="1">
      <c r="B11" s="44"/>
      <c r="C11" s="45"/>
      <c r="D11" s="45"/>
      <c r="E11" s="417" t="s">
        <v>2237</v>
      </c>
      <c r="F11" s="436"/>
      <c r="G11" s="436"/>
      <c r="H11" s="436"/>
      <c r="I11" s="130"/>
      <c r="J11" s="45"/>
      <c r="K11" s="48"/>
    </row>
    <row r="12" spans="1:70" s="1" customFormat="1">
      <c r="B12" s="44"/>
      <c r="C12" s="45"/>
      <c r="D12" s="39" t="s">
        <v>2238</v>
      </c>
      <c r="E12" s="45"/>
      <c r="F12" s="45"/>
      <c r="G12" s="45"/>
      <c r="H12" s="45"/>
      <c r="I12" s="130"/>
      <c r="J12" s="45"/>
      <c r="K12" s="48"/>
    </row>
    <row r="13" spans="1:70" s="1" customFormat="1" ht="36.950000000000003" customHeight="1">
      <c r="B13" s="44"/>
      <c r="C13" s="45"/>
      <c r="D13" s="45"/>
      <c r="E13" s="435" t="s">
        <v>2440</v>
      </c>
      <c r="F13" s="436"/>
      <c r="G13" s="436"/>
      <c r="H13" s="436"/>
      <c r="I13" s="130"/>
      <c r="J13" s="45"/>
      <c r="K13" s="48"/>
    </row>
    <row r="14" spans="1:70" s="1" customFormat="1" ht="13.5">
      <c r="B14" s="44"/>
      <c r="C14" s="45"/>
      <c r="D14" s="45"/>
      <c r="E14" s="45"/>
      <c r="F14" s="45"/>
      <c r="G14" s="45"/>
      <c r="H14" s="45"/>
      <c r="I14" s="130"/>
      <c r="J14" s="45"/>
      <c r="K14" s="48"/>
    </row>
    <row r="15" spans="1:70" s="1" customFormat="1" ht="14.45" customHeight="1">
      <c r="B15" s="44"/>
      <c r="C15" s="45"/>
      <c r="D15" s="39" t="s">
        <v>21</v>
      </c>
      <c r="E15" s="45"/>
      <c r="F15" s="37" t="s">
        <v>35</v>
      </c>
      <c r="G15" s="45"/>
      <c r="H15" s="45"/>
      <c r="I15" s="131" t="s">
        <v>23</v>
      </c>
      <c r="J15" s="37" t="s">
        <v>35</v>
      </c>
      <c r="K15" s="48"/>
    </row>
    <row r="16" spans="1:70" s="1" customFormat="1" ht="14.45" customHeight="1">
      <c r="B16" s="44"/>
      <c r="C16" s="45"/>
      <c r="D16" s="39" t="s">
        <v>25</v>
      </c>
      <c r="E16" s="45"/>
      <c r="F16" s="37" t="s">
        <v>136</v>
      </c>
      <c r="G16" s="45"/>
      <c r="H16" s="45"/>
      <c r="I16" s="131" t="s">
        <v>27</v>
      </c>
      <c r="J16" s="132" t="str">
        <f>'Rekapitulace stavby'!AN8</f>
        <v>10.5.2017</v>
      </c>
      <c r="K16" s="48"/>
    </row>
    <row r="17" spans="2:11" s="1" customFormat="1" ht="10.9" customHeight="1">
      <c r="B17" s="44"/>
      <c r="C17" s="45"/>
      <c r="D17" s="45"/>
      <c r="E17" s="45"/>
      <c r="F17" s="45"/>
      <c r="G17" s="45"/>
      <c r="H17" s="45"/>
      <c r="I17" s="130"/>
      <c r="J17" s="45"/>
      <c r="K17" s="48"/>
    </row>
    <row r="18" spans="2:11" s="1" customFormat="1" ht="14.45" customHeight="1">
      <c r="B18" s="44"/>
      <c r="C18" s="45"/>
      <c r="D18" s="39" t="s">
        <v>33</v>
      </c>
      <c r="E18" s="45"/>
      <c r="F18" s="45"/>
      <c r="G18" s="45"/>
      <c r="H18" s="45"/>
      <c r="I18" s="131" t="s">
        <v>34</v>
      </c>
      <c r="J18" s="37" t="str">
        <f>IF('Rekapitulace stavby'!AN10="","",'Rekapitulace stavby'!AN10)</f>
        <v/>
      </c>
      <c r="K18" s="48"/>
    </row>
    <row r="19" spans="2:11" s="1" customFormat="1" ht="18" customHeight="1">
      <c r="B19" s="44"/>
      <c r="C19" s="45"/>
      <c r="D19" s="45"/>
      <c r="E19" s="37" t="str">
        <f>IF('Rekapitulace stavby'!E11="","",'Rekapitulace stavby'!E11)</f>
        <v xml:space="preserve"> </v>
      </c>
      <c r="F19" s="45"/>
      <c r="G19" s="45"/>
      <c r="H19" s="45"/>
      <c r="I19" s="131" t="s">
        <v>37</v>
      </c>
      <c r="J19" s="37" t="str">
        <f>IF('Rekapitulace stavby'!AN11="","",'Rekapitulace stavby'!AN11)</f>
        <v/>
      </c>
      <c r="K19" s="48"/>
    </row>
    <row r="20" spans="2:11" s="1" customFormat="1" ht="6.95" customHeight="1">
      <c r="B20" s="44"/>
      <c r="C20" s="45"/>
      <c r="D20" s="45"/>
      <c r="E20" s="45"/>
      <c r="F20" s="45"/>
      <c r="G20" s="45"/>
      <c r="H20" s="45"/>
      <c r="I20" s="130"/>
      <c r="J20" s="45"/>
      <c r="K20" s="48"/>
    </row>
    <row r="21" spans="2:11" s="1" customFormat="1" ht="14.45" customHeight="1">
      <c r="B21" s="44"/>
      <c r="C21" s="45"/>
      <c r="D21" s="39" t="s">
        <v>38</v>
      </c>
      <c r="E21" s="45"/>
      <c r="F21" s="45"/>
      <c r="G21" s="45"/>
      <c r="H21" s="45"/>
      <c r="I21" s="131" t="s">
        <v>34</v>
      </c>
      <c r="J21" s="37" t="str">
        <f>IF('Rekapitulace stavby'!AN13="Vyplň údaj","",IF('Rekapitulace stavby'!AN13="","",'Rekapitulace stavby'!AN13))</f>
        <v/>
      </c>
      <c r="K21" s="48"/>
    </row>
    <row r="22" spans="2:11" s="1" customFormat="1" ht="18" customHeight="1">
      <c r="B22" s="44"/>
      <c r="C22" s="45"/>
      <c r="D22" s="45"/>
      <c r="E22" s="37" t="str">
        <f>IF('Rekapitulace stavby'!E14="Vyplň údaj","",IF('Rekapitulace stavby'!E14="","",'Rekapitulace stavby'!E14))</f>
        <v/>
      </c>
      <c r="F22" s="45"/>
      <c r="G22" s="45"/>
      <c r="H22" s="45"/>
      <c r="I22" s="131" t="s">
        <v>37</v>
      </c>
      <c r="J22" s="37" t="str">
        <f>IF('Rekapitulace stavby'!AN14="Vyplň údaj","",IF('Rekapitulace stavby'!AN14="","",'Rekapitulace stavby'!AN14))</f>
        <v/>
      </c>
      <c r="K22" s="48"/>
    </row>
    <row r="23" spans="2:11" s="1" customFormat="1" ht="6.95" customHeight="1">
      <c r="B23" s="44"/>
      <c r="C23" s="45"/>
      <c r="D23" s="45"/>
      <c r="E23" s="45"/>
      <c r="F23" s="45"/>
      <c r="G23" s="45"/>
      <c r="H23" s="45"/>
      <c r="I23" s="130"/>
      <c r="J23" s="45"/>
      <c r="K23" s="48"/>
    </row>
    <row r="24" spans="2:11" s="1" customFormat="1" ht="14.45" customHeight="1">
      <c r="B24" s="44"/>
      <c r="C24" s="45"/>
      <c r="D24" s="39" t="s">
        <v>40</v>
      </c>
      <c r="E24" s="45"/>
      <c r="F24" s="45"/>
      <c r="G24" s="45"/>
      <c r="H24" s="45"/>
      <c r="I24" s="131" t="s">
        <v>34</v>
      </c>
      <c r="J24" s="37" t="str">
        <f>IF('Rekapitulace stavby'!AN16="","",'Rekapitulace stavby'!AN16)</f>
        <v/>
      </c>
      <c r="K24" s="48"/>
    </row>
    <row r="25" spans="2:11" s="1" customFormat="1" ht="18" customHeight="1">
      <c r="B25" s="44"/>
      <c r="C25" s="45"/>
      <c r="D25" s="45"/>
      <c r="E25" s="37" t="str">
        <f>IF('Rekapitulace stavby'!E17="","",'Rekapitulace stavby'!E17)</f>
        <v>Miloš Dolník</v>
      </c>
      <c r="F25" s="45"/>
      <c r="G25" s="45"/>
      <c r="H25" s="45"/>
      <c r="I25" s="131" t="s">
        <v>37</v>
      </c>
      <c r="J25" s="37" t="str">
        <f>IF('Rekapitulace stavby'!AN17="","",'Rekapitulace stavby'!AN17)</f>
        <v/>
      </c>
      <c r="K25" s="48"/>
    </row>
    <row r="26" spans="2:11" s="1" customFormat="1" ht="6.95" customHeight="1">
      <c r="B26" s="44"/>
      <c r="C26" s="45"/>
      <c r="D26" s="45"/>
      <c r="E26" s="45"/>
      <c r="F26" s="45"/>
      <c r="G26" s="45"/>
      <c r="H26" s="45"/>
      <c r="I26" s="130"/>
      <c r="J26" s="45"/>
      <c r="K26" s="48"/>
    </row>
    <row r="27" spans="2:11" s="1" customFormat="1" ht="14.45" customHeight="1">
      <c r="B27" s="44"/>
      <c r="C27" s="45"/>
      <c r="D27" s="39" t="s">
        <v>43</v>
      </c>
      <c r="E27" s="45"/>
      <c r="F27" s="45"/>
      <c r="G27" s="45"/>
      <c r="H27" s="45"/>
      <c r="I27" s="130"/>
      <c r="J27" s="45"/>
      <c r="K27" s="48"/>
    </row>
    <row r="28" spans="2:11" s="7" customFormat="1" ht="22.5" customHeight="1">
      <c r="B28" s="133"/>
      <c r="C28" s="134"/>
      <c r="D28" s="134"/>
      <c r="E28" s="397" t="s">
        <v>35</v>
      </c>
      <c r="F28" s="397"/>
      <c r="G28" s="397"/>
      <c r="H28" s="397"/>
      <c r="I28" s="135"/>
      <c r="J28" s="134"/>
      <c r="K28" s="136"/>
    </row>
    <row r="29" spans="2:11" s="1" customFormat="1" ht="6.95" customHeight="1">
      <c r="B29" s="44"/>
      <c r="C29" s="45"/>
      <c r="D29" s="45"/>
      <c r="E29" s="45"/>
      <c r="F29" s="45"/>
      <c r="G29" s="45"/>
      <c r="H29" s="45"/>
      <c r="I29" s="130"/>
      <c r="J29" s="45"/>
      <c r="K29" s="48"/>
    </row>
    <row r="30" spans="2:11" s="1" customFormat="1" ht="6.95" customHeight="1">
      <c r="B30" s="44"/>
      <c r="C30" s="45"/>
      <c r="D30" s="88"/>
      <c r="E30" s="88"/>
      <c r="F30" s="88"/>
      <c r="G30" s="88"/>
      <c r="H30" s="88"/>
      <c r="I30" s="137"/>
      <c r="J30" s="88"/>
      <c r="K30" s="138"/>
    </row>
    <row r="31" spans="2:11" s="1" customFormat="1" ht="25.35" customHeight="1">
      <c r="B31" s="44"/>
      <c r="C31" s="45"/>
      <c r="D31" s="139" t="s">
        <v>45</v>
      </c>
      <c r="E31" s="45"/>
      <c r="F31" s="45"/>
      <c r="G31" s="45"/>
      <c r="H31" s="45"/>
      <c r="I31" s="130"/>
      <c r="J31" s="140">
        <f>ROUND(J96,2)</f>
        <v>0</v>
      </c>
      <c r="K31" s="48"/>
    </row>
    <row r="32" spans="2:11" s="1" customFormat="1" ht="6.95" customHeight="1">
      <c r="B32" s="44"/>
      <c r="C32" s="45"/>
      <c r="D32" s="88"/>
      <c r="E32" s="88"/>
      <c r="F32" s="88"/>
      <c r="G32" s="88"/>
      <c r="H32" s="88"/>
      <c r="I32" s="137"/>
      <c r="J32" s="88"/>
      <c r="K32" s="138"/>
    </row>
    <row r="33" spans="2:11" s="1" customFormat="1" ht="14.45" customHeight="1">
      <c r="B33" s="44"/>
      <c r="C33" s="45"/>
      <c r="D33" s="45"/>
      <c r="E33" s="45"/>
      <c r="F33" s="49" t="s">
        <v>47</v>
      </c>
      <c r="G33" s="45"/>
      <c r="H33" s="45"/>
      <c r="I33" s="141" t="s">
        <v>46</v>
      </c>
      <c r="J33" s="49" t="s">
        <v>48</v>
      </c>
      <c r="K33" s="48"/>
    </row>
    <row r="34" spans="2:11" s="1" customFormat="1" ht="14.45" customHeight="1">
      <c r="B34" s="44"/>
      <c r="C34" s="45"/>
      <c r="D34" s="52" t="s">
        <v>49</v>
      </c>
      <c r="E34" s="52" t="s">
        <v>50</v>
      </c>
      <c r="F34" s="142">
        <f>ROUND(SUM(BE96:BE216), 2)</f>
        <v>0</v>
      </c>
      <c r="G34" s="45"/>
      <c r="H34" s="45"/>
      <c r="I34" s="143">
        <v>0.21</v>
      </c>
      <c r="J34" s="142">
        <f>ROUND(ROUND((SUM(BE96:BE216)), 2)*I34, 2)</f>
        <v>0</v>
      </c>
      <c r="K34" s="48"/>
    </row>
    <row r="35" spans="2:11" s="1" customFormat="1" ht="14.45" customHeight="1">
      <c r="B35" s="44"/>
      <c r="C35" s="45"/>
      <c r="D35" s="45"/>
      <c r="E35" s="52" t="s">
        <v>51</v>
      </c>
      <c r="F35" s="142">
        <f>ROUND(SUM(BF96:BF216), 2)</f>
        <v>0</v>
      </c>
      <c r="G35" s="45"/>
      <c r="H35" s="45"/>
      <c r="I35" s="143">
        <v>0.15</v>
      </c>
      <c r="J35" s="142">
        <f>ROUND(ROUND((SUM(BF96:BF216)), 2)*I35, 2)</f>
        <v>0</v>
      </c>
      <c r="K35" s="48"/>
    </row>
    <row r="36" spans="2:11" s="1" customFormat="1" ht="14.45" hidden="1" customHeight="1">
      <c r="B36" s="44"/>
      <c r="C36" s="45"/>
      <c r="D36" s="45"/>
      <c r="E36" s="52" t="s">
        <v>52</v>
      </c>
      <c r="F36" s="142">
        <f>ROUND(SUM(BG96:BG216), 2)</f>
        <v>0</v>
      </c>
      <c r="G36" s="45"/>
      <c r="H36" s="45"/>
      <c r="I36" s="143">
        <v>0.21</v>
      </c>
      <c r="J36" s="142">
        <v>0</v>
      </c>
      <c r="K36" s="48"/>
    </row>
    <row r="37" spans="2:11" s="1" customFormat="1" ht="14.45" hidden="1" customHeight="1">
      <c r="B37" s="44"/>
      <c r="C37" s="45"/>
      <c r="D37" s="45"/>
      <c r="E37" s="52" t="s">
        <v>53</v>
      </c>
      <c r="F37" s="142">
        <f>ROUND(SUM(BH96:BH216), 2)</f>
        <v>0</v>
      </c>
      <c r="G37" s="45"/>
      <c r="H37" s="45"/>
      <c r="I37" s="143">
        <v>0.15</v>
      </c>
      <c r="J37" s="142">
        <v>0</v>
      </c>
      <c r="K37" s="48"/>
    </row>
    <row r="38" spans="2:11" s="1" customFormat="1" ht="14.45" hidden="1" customHeight="1">
      <c r="B38" s="44"/>
      <c r="C38" s="45"/>
      <c r="D38" s="45"/>
      <c r="E38" s="52" t="s">
        <v>54</v>
      </c>
      <c r="F38" s="142">
        <f>ROUND(SUM(BI96:BI216), 2)</f>
        <v>0</v>
      </c>
      <c r="G38" s="45"/>
      <c r="H38" s="45"/>
      <c r="I38" s="143">
        <v>0</v>
      </c>
      <c r="J38" s="142">
        <v>0</v>
      </c>
      <c r="K38" s="48"/>
    </row>
    <row r="39" spans="2:11" s="1" customFormat="1" ht="6.95" customHeight="1">
      <c r="B39" s="44"/>
      <c r="C39" s="45"/>
      <c r="D39" s="45"/>
      <c r="E39" s="45"/>
      <c r="F39" s="45"/>
      <c r="G39" s="45"/>
      <c r="H39" s="45"/>
      <c r="I39" s="130"/>
      <c r="J39" s="45"/>
      <c r="K39" s="48"/>
    </row>
    <row r="40" spans="2:11" s="1" customFormat="1" ht="25.35" customHeight="1">
      <c r="B40" s="44"/>
      <c r="C40" s="144"/>
      <c r="D40" s="145" t="s">
        <v>55</v>
      </c>
      <c r="E40" s="82"/>
      <c r="F40" s="82"/>
      <c r="G40" s="146" t="s">
        <v>56</v>
      </c>
      <c r="H40" s="147" t="s">
        <v>57</v>
      </c>
      <c r="I40" s="148"/>
      <c r="J40" s="149">
        <f>SUM(J31:J38)</f>
        <v>0</v>
      </c>
      <c r="K40" s="150"/>
    </row>
    <row r="41" spans="2:11" s="1" customFormat="1" ht="14.45" customHeight="1">
      <c r="B41" s="59"/>
      <c r="C41" s="60"/>
      <c r="D41" s="60"/>
      <c r="E41" s="60"/>
      <c r="F41" s="60"/>
      <c r="G41" s="60"/>
      <c r="H41" s="60"/>
      <c r="I41" s="151"/>
      <c r="J41" s="60"/>
      <c r="K41" s="61"/>
    </row>
    <row r="45" spans="2:11" s="1" customFormat="1" ht="6.95" customHeight="1">
      <c r="B45" s="152"/>
      <c r="C45" s="153"/>
      <c r="D45" s="153"/>
      <c r="E45" s="153"/>
      <c r="F45" s="153"/>
      <c r="G45" s="153"/>
      <c r="H45" s="153"/>
      <c r="I45" s="154"/>
      <c r="J45" s="153"/>
      <c r="K45" s="155"/>
    </row>
    <row r="46" spans="2:11" s="1" customFormat="1" ht="36.950000000000003" customHeight="1">
      <c r="B46" s="44"/>
      <c r="C46" s="32" t="s">
        <v>138</v>
      </c>
      <c r="D46" s="45"/>
      <c r="E46" s="45"/>
      <c r="F46" s="45"/>
      <c r="G46" s="45"/>
      <c r="H46" s="45"/>
      <c r="I46" s="130"/>
      <c r="J46" s="45"/>
      <c r="K46" s="48"/>
    </row>
    <row r="47" spans="2:11" s="1" customFormat="1" ht="6.95" customHeight="1">
      <c r="B47" s="44"/>
      <c r="C47" s="45"/>
      <c r="D47" s="45"/>
      <c r="E47" s="45"/>
      <c r="F47" s="45"/>
      <c r="G47" s="45"/>
      <c r="H47" s="45"/>
      <c r="I47" s="130"/>
      <c r="J47" s="45"/>
      <c r="K47" s="48"/>
    </row>
    <row r="48" spans="2:11" s="1" customFormat="1" ht="14.45" customHeight="1">
      <c r="B48" s="44"/>
      <c r="C48" s="39" t="s">
        <v>18</v>
      </c>
      <c r="D48" s="45"/>
      <c r="E48" s="45"/>
      <c r="F48" s="45"/>
      <c r="G48" s="45"/>
      <c r="H48" s="45"/>
      <c r="I48" s="130"/>
      <c r="J48" s="45"/>
      <c r="K48" s="48"/>
    </row>
    <row r="49" spans="2:47" s="1" customFormat="1" ht="22.5" customHeight="1">
      <c r="B49" s="44"/>
      <c r="C49" s="45"/>
      <c r="D49" s="45"/>
      <c r="E49" s="433" t="str">
        <f>E7</f>
        <v>Stavební úpravy spojené se změnou užívání zadní přistavěné části objektu - Chabařovice- DVZ</v>
      </c>
      <c r="F49" s="434"/>
      <c r="G49" s="434"/>
      <c r="H49" s="434"/>
      <c r="I49" s="130"/>
      <c r="J49" s="45"/>
      <c r="K49" s="48"/>
    </row>
    <row r="50" spans="2:47">
      <c r="B50" s="30"/>
      <c r="C50" s="39" t="s">
        <v>134</v>
      </c>
      <c r="D50" s="31"/>
      <c r="E50" s="31"/>
      <c r="F50" s="31"/>
      <c r="G50" s="31"/>
      <c r="H50" s="31"/>
      <c r="I50" s="129"/>
      <c r="J50" s="31"/>
      <c r="K50" s="33"/>
    </row>
    <row r="51" spans="2:47" ht="22.5" customHeight="1">
      <c r="B51" s="30"/>
      <c r="C51" s="31"/>
      <c r="D51" s="31"/>
      <c r="E51" s="433" t="s">
        <v>135</v>
      </c>
      <c r="F51" s="393"/>
      <c r="G51" s="393"/>
      <c r="H51" s="393"/>
      <c r="I51" s="129"/>
      <c r="J51" s="31"/>
      <c r="K51" s="33"/>
    </row>
    <row r="52" spans="2:47">
      <c r="B52" s="30"/>
      <c r="C52" s="39" t="s">
        <v>2002</v>
      </c>
      <c r="D52" s="31"/>
      <c r="E52" s="31"/>
      <c r="F52" s="31"/>
      <c r="G52" s="31"/>
      <c r="H52" s="31"/>
      <c r="I52" s="129"/>
      <c r="J52" s="31"/>
      <c r="K52" s="33"/>
    </row>
    <row r="53" spans="2:47" s="1" customFormat="1" ht="22.5" customHeight="1">
      <c r="B53" s="44"/>
      <c r="C53" s="45"/>
      <c r="D53" s="45"/>
      <c r="E53" s="417" t="s">
        <v>2237</v>
      </c>
      <c r="F53" s="436"/>
      <c r="G53" s="436"/>
      <c r="H53" s="436"/>
      <c r="I53" s="130"/>
      <c r="J53" s="45"/>
      <c r="K53" s="48"/>
    </row>
    <row r="54" spans="2:47" s="1" customFormat="1" ht="14.45" customHeight="1">
      <c r="B54" s="44"/>
      <c r="C54" s="39" t="s">
        <v>2238</v>
      </c>
      <c r="D54" s="45"/>
      <c r="E54" s="45"/>
      <c r="F54" s="45"/>
      <c r="G54" s="45"/>
      <c r="H54" s="45"/>
      <c r="I54" s="130"/>
      <c r="J54" s="45"/>
      <c r="K54" s="48"/>
    </row>
    <row r="55" spans="2:47" s="1" customFormat="1" ht="23.25" customHeight="1">
      <c r="B55" s="44"/>
      <c r="C55" s="45"/>
      <c r="D55" s="45"/>
      <c r="E55" s="435" t="str">
        <f>E13</f>
        <v>1.5b - Elektroinstalace - Osvětlení+rozvody</v>
      </c>
      <c r="F55" s="436"/>
      <c r="G55" s="436"/>
      <c r="H55" s="436"/>
      <c r="I55" s="130"/>
      <c r="J55" s="45"/>
      <c r="K55" s="48"/>
    </row>
    <row r="56" spans="2:47" s="1" customFormat="1" ht="6.95" customHeight="1">
      <c r="B56" s="44"/>
      <c r="C56" s="45"/>
      <c r="D56" s="45"/>
      <c r="E56" s="45"/>
      <c r="F56" s="45"/>
      <c r="G56" s="45"/>
      <c r="H56" s="45"/>
      <c r="I56" s="130"/>
      <c r="J56" s="45"/>
      <c r="K56" s="48"/>
    </row>
    <row r="57" spans="2:47" s="1" customFormat="1" ht="18" customHeight="1">
      <c r="B57" s="44"/>
      <c r="C57" s="39" t="s">
        <v>25</v>
      </c>
      <c r="D57" s="45"/>
      <c r="E57" s="45"/>
      <c r="F57" s="37" t="str">
        <f>F16</f>
        <v>Chabařovice,Husovo náměstí</v>
      </c>
      <c r="G57" s="45"/>
      <c r="H57" s="45"/>
      <c r="I57" s="131" t="s">
        <v>27</v>
      </c>
      <c r="J57" s="132" t="str">
        <f>IF(J16="","",J16)</f>
        <v>10.5.2017</v>
      </c>
      <c r="K57" s="48"/>
    </row>
    <row r="58" spans="2:47" s="1" customFormat="1" ht="6.95" customHeight="1">
      <c r="B58" s="44"/>
      <c r="C58" s="45"/>
      <c r="D58" s="45"/>
      <c r="E58" s="45"/>
      <c r="F58" s="45"/>
      <c r="G58" s="45"/>
      <c r="H58" s="45"/>
      <c r="I58" s="130"/>
      <c r="J58" s="45"/>
      <c r="K58" s="48"/>
    </row>
    <row r="59" spans="2:47" s="1" customFormat="1">
      <c r="B59" s="44"/>
      <c r="C59" s="39" t="s">
        <v>33</v>
      </c>
      <c r="D59" s="45"/>
      <c r="E59" s="45"/>
      <c r="F59" s="37" t="str">
        <f>E19</f>
        <v xml:space="preserve"> </v>
      </c>
      <c r="G59" s="45"/>
      <c r="H59" s="45"/>
      <c r="I59" s="131" t="s">
        <v>40</v>
      </c>
      <c r="J59" s="37" t="str">
        <f>E25</f>
        <v>Miloš Dolník</v>
      </c>
      <c r="K59" s="48"/>
    </row>
    <row r="60" spans="2:47" s="1" customFormat="1" ht="14.45" customHeight="1">
      <c r="B60" s="44"/>
      <c r="C60" s="39" t="s">
        <v>38</v>
      </c>
      <c r="D60" s="45"/>
      <c r="E60" s="45"/>
      <c r="F60" s="37" t="str">
        <f>IF(E22="","",E22)</f>
        <v/>
      </c>
      <c r="G60" s="45"/>
      <c r="H60" s="45"/>
      <c r="I60" s="130"/>
      <c r="J60" s="45"/>
      <c r="K60" s="48"/>
    </row>
    <row r="61" spans="2:47" s="1" customFormat="1" ht="10.35" customHeight="1">
      <c r="B61" s="44"/>
      <c r="C61" s="45"/>
      <c r="D61" s="45"/>
      <c r="E61" s="45"/>
      <c r="F61" s="45"/>
      <c r="G61" s="45"/>
      <c r="H61" s="45"/>
      <c r="I61" s="130"/>
      <c r="J61" s="45"/>
      <c r="K61" s="48"/>
    </row>
    <row r="62" spans="2:47" s="1" customFormat="1" ht="29.25" customHeight="1">
      <c r="B62" s="44"/>
      <c r="C62" s="156" t="s">
        <v>139</v>
      </c>
      <c r="D62" s="144"/>
      <c r="E62" s="144"/>
      <c r="F62" s="144"/>
      <c r="G62" s="144"/>
      <c r="H62" s="144"/>
      <c r="I62" s="157"/>
      <c r="J62" s="158" t="s">
        <v>140</v>
      </c>
      <c r="K62" s="159"/>
    </row>
    <row r="63" spans="2:47" s="1" customFormat="1" ht="10.35" customHeight="1">
      <c r="B63" s="44"/>
      <c r="C63" s="45"/>
      <c r="D63" s="45"/>
      <c r="E63" s="45"/>
      <c r="F63" s="45"/>
      <c r="G63" s="45"/>
      <c r="H63" s="45"/>
      <c r="I63" s="130"/>
      <c r="J63" s="45"/>
      <c r="K63" s="48"/>
    </row>
    <row r="64" spans="2:47" s="1" customFormat="1" ht="29.25" customHeight="1">
      <c r="B64" s="44"/>
      <c r="C64" s="160" t="s">
        <v>141</v>
      </c>
      <c r="D64" s="45"/>
      <c r="E64" s="45"/>
      <c r="F64" s="45"/>
      <c r="G64" s="45"/>
      <c r="H64" s="45"/>
      <c r="I64" s="130"/>
      <c r="J64" s="140">
        <f>J96</f>
        <v>0</v>
      </c>
      <c r="K64" s="48"/>
      <c r="AU64" s="26" t="s">
        <v>142</v>
      </c>
    </row>
    <row r="65" spans="2:12" s="8" customFormat="1" ht="24.95" customHeight="1">
      <c r="B65" s="161"/>
      <c r="C65" s="162"/>
      <c r="D65" s="163" t="s">
        <v>2441</v>
      </c>
      <c r="E65" s="164"/>
      <c r="F65" s="164"/>
      <c r="G65" s="164"/>
      <c r="H65" s="164"/>
      <c r="I65" s="165"/>
      <c r="J65" s="166">
        <f>J97</f>
        <v>0</v>
      </c>
      <c r="K65" s="167"/>
    </row>
    <row r="66" spans="2:12" s="8" customFormat="1" ht="24.95" customHeight="1">
      <c r="B66" s="161"/>
      <c r="C66" s="162"/>
      <c r="D66" s="163" t="s">
        <v>2442</v>
      </c>
      <c r="E66" s="164"/>
      <c r="F66" s="164"/>
      <c r="G66" s="164"/>
      <c r="H66" s="164"/>
      <c r="I66" s="165"/>
      <c r="J66" s="166">
        <f>J120</f>
        <v>0</v>
      </c>
      <c r="K66" s="167"/>
    </row>
    <row r="67" spans="2:12" s="8" customFormat="1" ht="24.95" customHeight="1">
      <c r="B67" s="161"/>
      <c r="C67" s="162"/>
      <c r="D67" s="163" t="s">
        <v>2443</v>
      </c>
      <c r="E67" s="164"/>
      <c r="F67" s="164"/>
      <c r="G67" s="164"/>
      <c r="H67" s="164"/>
      <c r="I67" s="165"/>
      <c r="J67" s="166">
        <f>J132</f>
        <v>0</v>
      </c>
      <c r="K67" s="167"/>
    </row>
    <row r="68" spans="2:12" s="8" customFormat="1" ht="24.95" customHeight="1">
      <c r="B68" s="161"/>
      <c r="C68" s="162"/>
      <c r="D68" s="163" t="s">
        <v>2444</v>
      </c>
      <c r="E68" s="164"/>
      <c r="F68" s="164"/>
      <c r="G68" s="164"/>
      <c r="H68" s="164"/>
      <c r="I68" s="165"/>
      <c r="J68" s="166">
        <f>J162</f>
        <v>0</v>
      </c>
      <c r="K68" s="167"/>
    </row>
    <row r="69" spans="2:12" s="8" customFormat="1" ht="24.95" customHeight="1">
      <c r="B69" s="161"/>
      <c r="C69" s="162"/>
      <c r="D69" s="163" t="s">
        <v>2445</v>
      </c>
      <c r="E69" s="164"/>
      <c r="F69" s="164"/>
      <c r="G69" s="164"/>
      <c r="H69" s="164"/>
      <c r="I69" s="165"/>
      <c r="J69" s="166">
        <f>J175</f>
        <v>0</v>
      </c>
      <c r="K69" s="167"/>
    </row>
    <row r="70" spans="2:12" s="8" customFormat="1" ht="24.95" customHeight="1">
      <c r="B70" s="161"/>
      <c r="C70" s="162"/>
      <c r="D70" s="163" t="s">
        <v>2446</v>
      </c>
      <c r="E70" s="164"/>
      <c r="F70" s="164"/>
      <c r="G70" s="164"/>
      <c r="H70" s="164"/>
      <c r="I70" s="165"/>
      <c r="J70" s="166">
        <f>J187</f>
        <v>0</v>
      </c>
      <c r="K70" s="167"/>
    </row>
    <row r="71" spans="2:12" s="8" customFormat="1" ht="24.95" customHeight="1">
      <c r="B71" s="161"/>
      <c r="C71" s="162"/>
      <c r="D71" s="163" t="s">
        <v>2447</v>
      </c>
      <c r="E71" s="164"/>
      <c r="F71" s="164"/>
      <c r="G71" s="164"/>
      <c r="H71" s="164"/>
      <c r="I71" s="165"/>
      <c r="J71" s="166">
        <f>J200</f>
        <v>0</v>
      </c>
      <c r="K71" s="167"/>
    </row>
    <row r="72" spans="2:12" s="8" customFormat="1" ht="24.95" customHeight="1">
      <c r="B72" s="161"/>
      <c r="C72" s="162"/>
      <c r="D72" s="163" t="s">
        <v>2448</v>
      </c>
      <c r="E72" s="164"/>
      <c r="F72" s="164"/>
      <c r="G72" s="164"/>
      <c r="H72" s="164"/>
      <c r="I72" s="165"/>
      <c r="J72" s="166">
        <f>J212</f>
        <v>0</v>
      </c>
      <c r="K72" s="167"/>
    </row>
    <row r="73" spans="2:12" s="1" customFormat="1" ht="21.75" customHeight="1">
      <c r="B73" s="44"/>
      <c r="C73" s="45"/>
      <c r="D73" s="45"/>
      <c r="E73" s="45"/>
      <c r="F73" s="45"/>
      <c r="G73" s="45"/>
      <c r="H73" s="45"/>
      <c r="I73" s="130"/>
      <c r="J73" s="45"/>
      <c r="K73" s="48"/>
    </row>
    <row r="74" spans="2:12" s="1" customFormat="1" ht="6.95" customHeight="1">
      <c r="B74" s="59"/>
      <c r="C74" s="60"/>
      <c r="D74" s="60"/>
      <c r="E74" s="60"/>
      <c r="F74" s="60"/>
      <c r="G74" s="60"/>
      <c r="H74" s="60"/>
      <c r="I74" s="151"/>
      <c r="J74" s="60"/>
      <c r="K74" s="61"/>
    </row>
    <row r="78" spans="2:12" s="1" customFormat="1" ht="6.95" customHeight="1">
      <c r="B78" s="62"/>
      <c r="C78" s="63"/>
      <c r="D78" s="63"/>
      <c r="E78" s="63"/>
      <c r="F78" s="63"/>
      <c r="G78" s="63"/>
      <c r="H78" s="63"/>
      <c r="I78" s="154"/>
      <c r="J78" s="63"/>
      <c r="K78" s="63"/>
      <c r="L78" s="64"/>
    </row>
    <row r="79" spans="2:12" s="1" customFormat="1" ht="36.950000000000003" customHeight="1">
      <c r="B79" s="44"/>
      <c r="C79" s="65" t="s">
        <v>169</v>
      </c>
      <c r="D79" s="66"/>
      <c r="E79" s="66"/>
      <c r="F79" s="66"/>
      <c r="G79" s="66"/>
      <c r="H79" s="66"/>
      <c r="I79" s="175"/>
      <c r="J79" s="66"/>
      <c r="K79" s="66"/>
      <c r="L79" s="64"/>
    </row>
    <row r="80" spans="2:12" s="1" customFormat="1" ht="6.95" customHeight="1">
      <c r="B80" s="44"/>
      <c r="C80" s="66"/>
      <c r="D80" s="66"/>
      <c r="E80" s="66"/>
      <c r="F80" s="66"/>
      <c r="G80" s="66"/>
      <c r="H80" s="66"/>
      <c r="I80" s="175"/>
      <c r="J80" s="66"/>
      <c r="K80" s="66"/>
      <c r="L80" s="64"/>
    </row>
    <row r="81" spans="2:63" s="1" customFormat="1" ht="14.45" customHeight="1">
      <c r="B81" s="44"/>
      <c r="C81" s="68" t="s">
        <v>18</v>
      </c>
      <c r="D81" s="66"/>
      <c r="E81" s="66"/>
      <c r="F81" s="66"/>
      <c r="G81" s="66"/>
      <c r="H81" s="66"/>
      <c r="I81" s="175"/>
      <c r="J81" s="66"/>
      <c r="K81" s="66"/>
      <c r="L81" s="64"/>
    </row>
    <row r="82" spans="2:63" s="1" customFormat="1" ht="22.5" customHeight="1">
      <c r="B82" s="44"/>
      <c r="C82" s="66"/>
      <c r="D82" s="66"/>
      <c r="E82" s="437" t="str">
        <f>E7</f>
        <v>Stavební úpravy spojené se změnou užívání zadní přistavěné části objektu - Chabařovice- DVZ</v>
      </c>
      <c r="F82" s="438"/>
      <c r="G82" s="438"/>
      <c r="H82" s="438"/>
      <c r="I82" s="175"/>
      <c r="J82" s="66"/>
      <c r="K82" s="66"/>
      <c r="L82" s="64"/>
    </row>
    <row r="83" spans="2:63">
      <c r="B83" s="30"/>
      <c r="C83" s="68" t="s">
        <v>134</v>
      </c>
      <c r="D83" s="285"/>
      <c r="E83" s="285"/>
      <c r="F83" s="285"/>
      <c r="G83" s="285"/>
      <c r="H83" s="285"/>
      <c r="J83" s="285"/>
      <c r="K83" s="285"/>
      <c r="L83" s="286"/>
    </row>
    <row r="84" spans="2:63" ht="22.5" customHeight="1">
      <c r="B84" s="30"/>
      <c r="C84" s="285"/>
      <c r="D84" s="285"/>
      <c r="E84" s="437" t="s">
        <v>135</v>
      </c>
      <c r="F84" s="442"/>
      <c r="G84" s="442"/>
      <c r="H84" s="442"/>
      <c r="J84" s="285"/>
      <c r="K84" s="285"/>
      <c r="L84" s="286"/>
    </row>
    <row r="85" spans="2:63">
      <c r="B85" s="30"/>
      <c r="C85" s="68" t="s">
        <v>2002</v>
      </c>
      <c r="D85" s="285"/>
      <c r="E85" s="285"/>
      <c r="F85" s="285"/>
      <c r="G85" s="285"/>
      <c r="H85" s="285"/>
      <c r="J85" s="285"/>
      <c r="K85" s="285"/>
      <c r="L85" s="286"/>
    </row>
    <row r="86" spans="2:63" s="1" customFormat="1" ht="22.5" customHeight="1">
      <c r="B86" s="44"/>
      <c r="C86" s="66"/>
      <c r="D86" s="66"/>
      <c r="E86" s="441" t="s">
        <v>2237</v>
      </c>
      <c r="F86" s="439"/>
      <c r="G86" s="439"/>
      <c r="H86" s="439"/>
      <c r="I86" s="175"/>
      <c r="J86" s="66"/>
      <c r="K86" s="66"/>
      <c r="L86" s="64"/>
    </row>
    <row r="87" spans="2:63" s="1" customFormat="1" ht="14.45" customHeight="1">
      <c r="B87" s="44"/>
      <c r="C87" s="68" t="s">
        <v>2238</v>
      </c>
      <c r="D87" s="66"/>
      <c r="E87" s="66"/>
      <c r="F87" s="66"/>
      <c r="G87" s="66"/>
      <c r="H87" s="66"/>
      <c r="I87" s="175"/>
      <c r="J87" s="66"/>
      <c r="K87" s="66"/>
      <c r="L87" s="64"/>
    </row>
    <row r="88" spans="2:63" s="1" customFormat="1" ht="23.25" customHeight="1">
      <c r="B88" s="44"/>
      <c r="C88" s="66"/>
      <c r="D88" s="66"/>
      <c r="E88" s="408" t="str">
        <f>E13</f>
        <v>1.5b - Elektroinstalace - Osvětlení+rozvody</v>
      </c>
      <c r="F88" s="439"/>
      <c r="G88" s="439"/>
      <c r="H88" s="439"/>
      <c r="I88" s="175"/>
      <c r="J88" s="66"/>
      <c r="K88" s="66"/>
      <c r="L88" s="64"/>
    </row>
    <row r="89" spans="2:63" s="1" customFormat="1" ht="6.95" customHeight="1">
      <c r="B89" s="44"/>
      <c r="C89" s="66"/>
      <c r="D89" s="66"/>
      <c r="E89" s="66"/>
      <c r="F89" s="66"/>
      <c r="G89" s="66"/>
      <c r="H89" s="66"/>
      <c r="I89" s="175"/>
      <c r="J89" s="66"/>
      <c r="K89" s="66"/>
      <c r="L89" s="64"/>
    </row>
    <row r="90" spans="2:63" s="1" customFormat="1" ht="18" customHeight="1">
      <c r="B90" s="44"/>
      <c r="C90" s="68" t="s">
        <v>25</v>
      </c>
      <c r="D90" s="66"/>
      <c r="E90" s="66"/>
      <c r="F90" s="176" t="str">
        <f>F16</f>
        <v>Chabařovice,Husovo náměstí</v>
      </c>
      <c r="G90" s="66"/>
      <c r="H90" s="66"/>
      <c r="I90" s="177" t="s">
        <v>27</v>
      </c>
      <c r="J90" s="76" t="str">
        <f>IF(J16="","",J16)</f>
        <v>10.5.2017</v>
      </c>
      <c r="K90" s="66"/>
      <c r="L90" s="64"/>
    </row>
    <row r="91" spans="2:63" s="1" customFormat="1" ht="6.95" customHeight="1">
      <c r="B91" s="44"/>
      <c r="C91" s="66"/>
      <c r="D91" s="66"/>
      <c r="E91" s="66"/>
      <c r="F91" s="66"/>
      <c r="G91" s="66"/>
      <c r="H91" s="66"/>
      <c r="I91" s="175"/>
      <c r="J91" s="66"/>
      <c r="K91" s="66"/>
      <c r="L91" s="64"/>
    </row>
    <row r="92" spans="2:63" s="1" customFormat="1">
      <c r="B92" s="44"/>
      <c r="C92" s="68" t="s">
        <v>33</v>
      </c>
      <c r="D92" s="66"/>
      <c r="E92" s="66"/>
      <c r="F92" s="176" t="str">
        <f>E19</f>
        <v xml:space="preserve"> </v>
      </c>
      <c r="G92" s="66"/>
      <c r="H92" s="66"/>
      <c r="I92" s="177" t="s">
        <v>40</v>
      </c>
      <c r="J92" s="176" t="str">
        <f>E25</f>
        <v>Miloš Dolník</v>
      </c>
      <c r="K92" s="66"/>
      <c r="L92" s="64"/>
    </row>
    <row r="93" spans="2:63" s="1" customFormat="1" ht="14.45" customHeight="1">
      <c r="B93" s="44"/>
      <c r="C93" s="68" t="s">
        <v>38</v>
      </c>
      <c r="D93" s="66"/>
      <c r="E93" s="66"/>
      <c r="F93" s="176" t="str">
        <f>IF(E22="","",E22)</f>
        <v/>
      </c>
      <c r="G93" s="66"/>
      <c r="H93" s="66"/>
      <c r="I93" s="175"/>
      <c r="J93" s="66"/>
      <c r="K93" s="66"/>
      <c r="L93" s="64"/>
    </row>
    <row r="94" spans="2:63" s="1" customFormat="1" ht="10.35" customHeight="1">
      <c r="B94" s="44"/>
      <c r="C94" s="66"/>
      <c r="D94" s="66"/>
      <c r="E94" s="66"/>
      <c r="F94" s="66"/>
      <c r="G94" s="66"/>
      <c r="H94" s="66"/>
      <c r="I94" s="175"/>
      <c r="J94" s="66"/>
      <c r="K94" s="66"/>
      <c r="L94" s="64"/>
    </row>
    <row r="95" spans="2:63" s="10" customFormat="1" ht="29.25" customHeight="1">
      <c r="B95" s="178"/>
      <c r="C95" s="179" t="s">
        <v>170</v>
      </c>
      <c r="D95" s="180" t="s">
        <v>64</v>
      </c>
      <c r="E95" s="180" t="s">
        <v>60</v>
      </c>
      <c r="F95" s="180" t="s">
        <v>171</v>
      </c>
      <c r="G95" s="180" t="s">
        <v>172</v>
      </c>
      <c r="H95" s="180" t="s">
        <v>173</v>
      </c>
      <c r="I95" s="181" t="s">
        <v>174</v>
      </c>
      <c r="J95" s="180" t="s">
        <v>140</v>
      </c>
      <c r="K95" s="182" t="s">
        <v>175</v>
      </c>
      <c r="L95" s="183"/>
      <c r="M95" s="84" t="s">
        <v>176</v>
      </c>
      <c r="N95" s="85" t="s">
        <v>49</v>
      </c>
      <c r="O95" s="85" t="s">
        <v>177</v>
      </c>
      <c r="P95" s="85" t="s">
        <v>178</v>
      </c>
      <c r="Q95" s="85" t="s">
        <v>179</v>
      </c>
      <c r="R95" s="85" t="s">
        <v>180</v>
      </c>
      <c r="S95" s="85" t="s">
        <v>181</v>
      </c>
      <c r="T95" s="86" t="s">
        <v>182</v>
      </c>
    </row>
    <row r="96" spans="2:63" s="1" customFormat="1" ht="29.25" customHeight="1">
      <c r="B96" s="44"/>
      <c r="C96" s="90" t="s">
        <v>141</v>
      </c>
      <c r="D96" s="66"/>
      <c r="E96" s="66"/>
      <c r="F96" s="66"/>
      <c r="G96" s="66"/>
      <c r="H96" s="66"/>
      <c r="I96" s="175"/>
      <c r="J96" s="184">
        <f>BK96</f>
        <v>0</v>
      </c>
      <c r="K96" s="66"/>
      <c r="L96" s="64"/>
      <c r="M96" s="87"/>
      <c r="N96" s="88"/>
      <c r="O96" s="88"/>
      <c r="P96" s="185">
        <f>P97+P120+P132+P162+P175+P187+P200+P212</f>
        <v>0</v>
      </c>
      <c r="Q96" s="88"/>
      <c r="R96" s="185">
        <f>R97+R120+R132+R162+R175+R187+R200+R212</f>
        <v>0</v>
      </c>
      <c r="S96" s="88"/>
      <c r="T96" s="186">
        <f>T97+T120+T132+T162+T175+T187+T200+T212</f>
        <v>0</v>
      </c>
      <c r="AT96" s="26" t="s">
        <v>78</v>
      </c>
      <c r="AU96" s="26" t="s">
        <v>142</v>
      </c>
      <c r="BK96" s="187">
        <f>BK97+BK120+BK132+BK162+BK175+BK187+BK200+BK212</f>
        <v>0</v>
      </c>
    </row>
    <row r="97" spans="2:65" s="11" customFormat="1" ht="37.35" customHeight="1">
      <c r="B97" s="188"/>
      <c r="C97" s="189"/>
      <c r="D97" s="202" t="s">
        <v>78</v>
      </c>
      <c r="E97" s="287" t="s">
        <v>2449</v>
      </c>
      <c r="F97" s="287" t="s">
        <v>2450</v>
      </c>
      <c r="G97" s="189"/>
      <c r="H97" s="189"/>
      <c r="I97" s="192"/>
      <c r="J97" s="288">
        <f>BK97</f>
        <v>0</v>
      </c>
      <c r="K97" s="189"/>
      <c r="L97" s="194"/>
      <c r="M97" s="195"/>
      <c r="N97" s="196"/>
      <c r="O97" s="196"/>
      <c r="P97" s="197">
        <f>SUM(P98:P119)</f>
        <v>0</v>
      </c>
      <c r="Q97" s="196"/>
      <c r="R97" s="197">
        <f>SUM(R98:R119)</f>
        <v>0</v>
      </c>
      <c r="S97" s="196"/>
      <c r="T97" s="198">
        <f>SUM(T98:T119)</f>
        <v>0</v>
      </c>
      <c r="AR97" s="199" t="s">
        <v>24</v>
      </c>
      <c r="AT97" s="200" t="s">
        <v>78</v>
      </c>
      <c r="AU97" s="200" t="s">
        <v>79</v>
      </c>
      <c r="AY97" s="199" t="s">
        <v>185</v>
      </c>
      <c r="BK97" s="201">
        <f>SUM(BK98:BK119)</f>
        <v>0</v>
      </c>
    </row>
    <row r="98" spans="2:65" s="1" customFormat="1" ht="22.5" customHeight="1">
      <c r="B98" s="44"/>
      <c r="C98" s="257" t="s">
        <v>24</v>
      </c>
      <c r="D98" s="257" t="s">
        <v>246</v>
      </c>
      <c r="E98" s="258" t="s">
        <v>2451</v>
      </c>
      <c r="F98" s="259" t="s">
        <v>2452</v>
      </c>
      <c r="G98" s="260" t="s">
        <v>2054</v>
      </c>
      <c r="H98" s="261">
        <v>32</v>
      </c>
      <c r="I98" s="262"/>
      <c r="J98" s="263">
        <f>ROUND(I98*H98,2)</f>
        <v>0</v>
      </c>
      <c r="K98" s="259" t="s">
        <v>35</v>
      </c>
      <c r="L98" s="264"/>
      <c r="M98" s="265" t="s">
        <v>35</v>
      </c>
      <c r="N98" s="266" t="s">
        <v>50</v>
      </c>
      <c r="O98" s="45"/>
      <c r="P98" s="214">
        <f>O98*H98</f>
        <v>0</v>
      </c>
      <c r="Q98" s="214">
        <v>0</v>
      </c>
      <c r="R98" s="214">
        <f>Q98*H98</f>
        <v>0</v>
      </c>
      <c r="S98" s="214">
        <v>0</v>
      </c>
      <c r="T98" s="215">
        <f>S98*H98</f>
        <v>0</v>
      </c>
      <c r="AR98" s="26" t="s">
        <v>1943</v>
      </c>
      <c r="AT98" s="26" t="s">
        <v>246</v>
      </c>
      <c r="AU98" s="26" t="s">
        <v>24</v>
      </c>
      <c r="AY98" s="26" t="s">
        <v>185</v>
      </c>
      <c r="BE98" s="216">
        <f>IF(N98="základní",J98,0)</f>
        <v>0</v>
      </c>
      <c r="BF98" s="216">
        <f>IF(N98="snížená",J98,0)</f>
        <v>0</v>
      </c>
      <c r="BG98" s="216">
        <f>IF(N98="zákl. přenesená",J98,0)</f>
        <v>0</v>
      </c>
      <c r="BH98" s="216">
        <f>IF(N98="sníž. přenesená",J98,0)</f>
        <v>0</v>
      </c>
      <c r="BI98" s="216">
        <f>IF(N98="nulová",J98,0)</f>
        <v>0</v>
      </c>
      <c r="BJ98" s="26" t="s">
        <v>24</v>
      </c>
      <c r="BK98" s="216">
        <f>ROUND(I98*H98,2)</f>
        <v>0</v>
      </c>
      <c r="BL98" s="26" t="s">
        <v>750</v>
      </c>
      <c r="BM98" s="26" t="s">
        <v>89</v>
      </c>
    </row>
    <row r="99" spans="2:65" s="1" customFormat="1" ht="27">
      <c r="B99" s="44"/>
      <c r="C99" s="66"/>
      <c r="D99" s="233" t="s">
        <v>250</v>
      </c>
      <c r="E99" s="66"/>
      <c r="F99" s="281" t="s">
        <v>2453</v>
      </c>
      <c r="G99" s="66"/>
      <c r="H99" s="66"/>
      <c r="I99" s="175"/>
      <c r="J99" s="66"/>
      <c r="K99" s="66"/>
      <c r="L99" s="64"/>
      <c r="M99" s="219"/>
      <c r="N99" s="45"/>
      <c r="O99" s="45"/>
      <c r="P99" s="45"/>
      <c r="Q99" s="45"/>
      <c r="R99" s="45"/>
      <c r="S99" s="45"/>
      <c r="T99" s="81"/>
      <c r="AT99" s="26" t="s">
        <v>250</v>
      </c>
      <c r="AU99" s="26" t="s">
        <v>24</v>
      </c>
    </row>
    <row r="100" spans="2:65" s="1" customFormat="1" ht="22.5" customHeight="1">
      <c r="B100" s="44"/>
      <c r="C100" s="257" t="s">
        <v>89</v>
      </c>
      <c r="D100" s="257" t="s">
        <v>246</v>
      </c>
      <c r="E100" s="258" t="s">
        <v>2454</v>
      </c>
      <c r="F100" s="259" t="s">
        <v>2455</v>
      </c>
      <c r="G100" s="260" t="s">
        <v>2456</v>
      </c>
      <c r="H100" s="261">
        <v>8</v>
      </c>
      <c r="I100" s="262"/>
      <c r="J100" s="263">
        <f>ROUND(I100*H100,2)</f>
        <v>0</v>
      </c>
      <c r="K100" s="259" t="s">
        <v>35</v>
      </c>
      <c r="L100" s="264"/>
      <c r="M100" s="265" t="s">
        <v>35</v>
      </c>
      <c r="N100" s="266" t="s">
        <v>50</v>
      </c>
      <c r="O100" s="45"/>
      <c r="P100" s="214">
        <f>O100*H100</f>
        <v>0</v>
      </c>
      <c r="Q100" s="214">
        <v>0</v>
      </c>
      <c r="R100" s="214">
        <f>Q100*H100</f>
        <v>0</v>
      </c>
      <c r="S100" s="214">
        <v>0</v>
      </c>
      <c r="T100" s="215">
        <f>S100*H100</f>
        <v>0</v>
      </c>
      <c r="AR100" s="26" t="s">
        <v>1943</v>
      </c>
      <c r="AT100" s="26" t="s">
        <v>246</v>
      </c>
      <c r="AU100" s="26" t="s">
        <v>24</v>
      </c>
      <c r="AY100" s="26" t="s">
        <v>185</v>
      </c>
      <c r="BE100" s="216">
        <f>IF(N100="základní",J100,0)</f>
        <v>0</v>
      </c>
      <c r="BF100" s="216">
        <f>IF(N100="snížená",J100,0)</f>
        <v>0</v>
      </c>
      <c r="BG100" s="216">
        <f>IF(N100="zákl. přenesená",J100,0)</f>
        <v>0</v>
      </c>
      <c r="BH100" s="216">
        <f>IF(N100="sníž. přenesená",J100,0)</f>
        <v>0</v>
      </c>
      <c r="BI100" s="216">
        <f>IF(N100="nulová",J100,0)</f>
        <v>0</v>
      </c>
      <c r="BJ100" s="26" t="s">
        <v>24</v>
      </c>
      <c r="BK100" s="216">
        <f>ROUND(I100*H100,2)</f>
        <v>0</v>
      </c>
      <c r="BL100" s="26" t="s">
        <v>750</v>
      </c>
      <c r="BM100" s="26" t="s">
        <v>192</v>
      </c>
    </row>
    <row r="101" spans="2:65" s="1" customFormat="1" ht="27">
      <c r="B101" s="44"/>
      <c r="C101" s="66"/>
      <c r="D101" s="233" t="s">
        <v>250</v>
      </c>
      <c r="E101" s="66"/>
      <c r="F101" s="281" t="s">
        <v>2457</v>
      </c>
      <c r="G101" s="66"/>
      <c r="H101" s="66"/>
      <c r="I101" s="175"/>
      <c r="J101" s="66"/>
      <c r="K101" s="66"/>
      <c r="L101" s="64"/>
      <c r="M101" s="219"/>
      <c r="N101" s="45"/>
      <c r="O101" s="45"/>
      <c r="P101" s="45"/>
      <c r="Q101" s="45"/>
      <c r="R101" s="45"/>
      <c r="S101" s="45"/>
      <c r="T101" s="81"/>
      <c r="AT101" s="26" t="s">
        <v>250</v>
      </c>
      <c r="AU101" s="26" t="s">
        <v>24</v>
      </c>
    </row>
    <row r="102" spans="2:65" s="1" customFormat="1" ht="22.5" customHeight="1">
      <c r="B102" s="44"/>
      <c r="C102" s="257" t="s">
        <v>105</v>
      </c>
      <c r="D102" s="257" t="s">
        <v>246</v>
      </c>
      <c r="E102" s="258" t="s">
        <v>2458</v>
      </c>
      <c r="F102" s="259" t="s">
        <v>2459</v>
      </c>
      <c r="G102" s="260" t="s">
        <v>2456</v>
      </c>
      <c r="H102" s="261">
        <v>23</v>
      </c>
      <c r="I102" s="262"/>
      <c r="J102" s="263">
        <f>ROUND(I102*H102,2)</f>
        <v>0</v>
      </c>
      <c r="K102" s="259" t="s">
        <v>35</v>
      </c>
      <c r="L102" s="264"/>
      <c r="M102" s="265" t="s">
        <v>35</v>
      </c>
      <c r="N102" s="266" t="s">
        <v>50</v>
      </c>
      <c r="O102" s="45"/>
      <c r="P102" s="214">
        <f>O102*H102</f>
        <v>0</v>
      </c>
      <c r="Q102" s="214">
        <v>0</v>
      </c>
      <c r="R102" s="214">
        <f>Q102*H102</f>
        <v>0</v>
      </c>
      <c r="S102" s="214">
        <v>0</v>
      </c>
      <c r="T102" s="215">
        <f>S102*H102</f>
        <v>0</v>
      </c>
      <c r="AR102" s="26" t="s">
        <v>1943</v>
      </c>
      <c r="AT102" s="26" t="s">
        <v>246</v>
      </c>
      <c r="AU102" s="26" t="s">
        <v>24</v>
      </c>
      <c r="AY102" s="26" t="s">
        <v>185</v>
      </c>
      <c r="BE102" s="216">
        <f>IF(N102="základní",J102,0)</f>
        <v>0</v>
      </c>
      <c r="BF102" s="216">
        <f>IF(N102="snížená",J102,0)</f>
        <v>0</v>
      </c>
      <c r="BG102" s="216">
        <f>IF(N102="zákl. přenesená",J102,0)</f>
        <v>0</v>
      </c>
      <c r="BH102" s="216">
        <f>IF(N102="sníž. přenesená",J102,0)</f>
        <v>0</v>
      </c>
      <c r="BI102" s="216">
        <f>IF(N102="nulová",J102,0)</f>
        <v>0</v>
      </c>
      <c r="BJ102" s="26" t="s">
        <v>24</v>
      </c>
      <c r="BK102" s="216">
        <f>ROUND(I102*H102,2)</f>
        <v>0</v>
      </c>
      <c r="BL102" s="26" t="s">
        <v>750</v>
      </c>
      <c r="BM102" s="26" t="s">
        <v>228</v>
      </c>
    </row>
    <row r="103" spans="2:65" s="1" customFormat="1" ht="27">
      <c r="B103" s="44"/>
      <c r="C103" s="66"/>
      <c r="D103" s="233" t="s">
        <v>250</v>
      </c>
      <c r="E103" s="66"/>
      <c r="F103" s="281" t="s">
        <v>2460</v>
      </c>
      <c r="G103" s="66"/>
      <c r="H103" s="66"/>
      <c r="I103" s="175"/>
      <c r="J103" s="66"/>
      <c r="K103" s="66"/>
      <c r="L103" s="64"/>
      <c r="M103" s="219"/>
      <c r="N103" s="45"/>
      <c r="O103" s="45"/>
      <c r="P103" s="45"/>
      <c r="Q103" s="45"/>
      <c r="R103" s="45"/>
      <c r="S103" s="45"/>
      <c r="T103" s="81"/>
      <c r="AT103" s="26" t="s">
        <v>250</v>
      </c>
      <c r="AU103" s="26" t="s">
        <v>24</v>
      </c>
    </row>
    <row r="104" spans="2:65" s="1" customFormat="1" ht="22.5" customHeight="1">
      <c r="B104" s="44"/>
      <c r="C104" s="257" t="s">
        <v>192</v>
      </c>
      <c r="D104" s="257" t="s">
        <v>246</v>
      </c>
      <c r="E104" s="258" t="s">
        <v>2461</v>
      </c>
      <c r="F104" s="259" t="s">
        <v>2459</v>
      </c>
      <c r="G104" s="260" t="s">
        <v>2054</v>
      </c>
      <c r="H104" s="261">
        <v>6</v>
      </c>
      <c r="I104" s="262"/>
      <c r="J104" s="263">
        <f>ROUND(I104*H104,2)</f>
        <v>0</v>
      </c>
      <c r="K104" s="259" t="s">
        <v>35</v>
      </c>
      <c r="L104" s="264"/>
      <c r="M104" s="265" t="s">
        <v>35</v>
      </c>
      <c r="N104" s="266" t="s">
        <v>50</v>
      </c>
      <c r="O104" s="45"/>
      <c r="P104" s="214">
        <f>O104*H104</f>
        <v>0</v>
      </c>
      <c r="Q104" s="214">
        <v>0</v>
      </c>
      <c r="R104" s="214">
        <f>Q104*H104</f>
        <v>0</v>
      </c>
      <c r="S104" s="214">
        <v>0</v>
      </c>
      <c r="T104" s="215">
        <f>S104*H104</f>
        <v>0</v>
      </c>
      <c r="AR104" s="26" t="s">
        <v>1943</v>
      </c>
      <c r="AT104" s="26" t="s">
        <v>246</v>
      </c>
      <c r="AU104" s="26" t="s">
        <v>24</v>
      </c>
      <c r="AY104" s="26" t="s">
        <v>185</v>
      </c>
      <c r="BE104" s="216">
        <f>IF(N104="základní",J104,0)</f>
        <v>0</v>
      </c>
      <c r="BF104" s="216">
        <f>IF(N104="snížená",J104,0)</f>
        <v>0</v>
      </c>
      <c r="BG104" s="216">
        <f>IF(N104="zákl. přenesená",J104,0)</f>
        <v>0</v>
      </c>
      <c r="BH104" s="216">
        <f>IF(N104="sníž. přenesená",J104,0)</f>
        <v>0</v>
      </c>
      <c r="BI104" s="216">
        <f>IF(N104="nulová",J104,0)</f>
        <v>0</v>
      </c>
      <c r="BJ104" s="26" t="s">
        <v>24</v>
      </c>
      <c r="BK104" s="216">
        <f>ROUND(I104*H104,2)</f>
        <v>0</v>
      </c>
      <c r="BL104" s="26" t="s">
        <v>750</v>
      </c>
      <c r="BM104" s="26" t="s">
        <v>245</v>
      </c>
    </row>
    <row r="105" spans="2:65" s="1" customFormat="1" ht="27">
      <c r="B105" s="44"/>
      <c r="C105" s="66"/>
      <c r="D105" s="233" t="s">
        <v>250</v>
      </c>
      <c r="E105" s="66"/>
      <c r="F105" s="281" t="s">
        <v>2462</v>
      </c>
      <c r="G105" s="66"/>
      <c r="H105" s="66"/>
      <c r="I105" s="175"/>
      <c r="J105" s="66"/>
      <c r="K105" s="66"/>
      <c r="L105" s="64"/>
      <c r="M105" s="219"/>
      <c r="N105" s="45"/>
      <c r="O105" s="45"/>
      <c r="P105" s="45"/>
      <c r="Q105" s="45"/>
      <c r="R105" s="45"/>
      <c r="S105" s="45"/>
      <c r="T105" s="81"/>
      <c r="AT105" s="26" t="s">
        <v>250</v>
      </c>
      <c r="AU105" s="26" t="s">
        <v>24</v>
      </c>
    </row>
    <row r="106" spans="2:65" s="1" customFormat="1" ht="22.5" customHeight="1">
      <c r="B106" s="44"/>
      <c r="C106" s="257" t="s">
        <v>222</v>
      </c>
      <c r="D106" s="257" t="s">
        <v>246</v>
      </c>
      <c r="E106" s="258" t="s">
        <v>2463</v>
      </c>
      <c r="F106" s="259" t="s">
        <v>2464</v>
      </c>
      <c r="G106" s="260" t="s">
        <v>2456</v>
      </c>
      <c r="H106" s="261">
        <v>2</v>
      </c>
      <c r="I106" s="262"/>
      <c r="J106" s="263">
        <f>ROUND(I106*H106,2)</f>
        <v>0</v>
      </c>
      <c r="K106" s="259" t="s">
        <v>35</v>
      </c>
      <c r="L106" s="264"/>
      <c r="M106" s="265" t="s">
        <v>35</v>
      </c>
      <c r="N106" s="266" t="s">
        <v>50</v>
      </c>
      <c r="O106" s="45"/>
      <c r="P106" s="214">
        <f>O106*H106</f>
        <v>0</v>
      </c>
      <c r="Q106" s="214">
        <v>0</v>
      </c>
      <c r="R106" s="214">
        <f>Q106*H106</f>
        <v>0</v>
      </c>
      <c r="S106" s="214">
        <v>0</v>
      </c>
      <c r="T106" s="215">
        <f>S106*H106</f>
        <v>0</v>
      </c>
      <c r="AR106" s="26" t="s">
        <v>1943</v>
      </c>
      <c r="AT106" s="26" t="s">
        <v>246</v>
      </c>
      <c r="AU106" s="26" t="s">
        <v>24</v>
      </c>
      <c r="AY106" s="26" t="s">
        <v>185</v>
      </c>
      <c r="BE106" s="216">
        <f>IF(N106="základní",J106,0)</f>
        <v>0</v>
      </c>
      <c r="BF106" s="216">
        <f>IF(N106="snížená",J106,0)</f>
        <v>0</v>
      </c>
      <c r="BG106" s="216">
        <f>IF(N106="zákl. přenesená",J106,0)</f>
        <v>0</v>
      </c>
      <c r="BH106" s="216">
        <f>IF(N106="sníž. přenesená",J106,0)</f>
        <v>0</v>
      </c>
      <c r="BI106" s="216">
        <f>IF(N106="nulová",J106,0)</f>
        <v>0</v>
      </c>
      <c r="BJ106" s="26" t="s">
        <v>24</v>
      </c>
      <c r="BK106" s="216">
        <f>ROUND(I106*H106,2)</f>
        <v>0</v>
      </c>
      <c r="BL106" s="26" t="s">
        <v>750</v>
      </c>
      <c r="BM106" s="26" t="s">
        <v>29</v>
      </c>
    </row>
    <row r="107" spans="2:65" s="1" customFormat="1" ht="27">
      <c r="B107" s="44"/>
      <c r="C107" s="66"/>
      <c r="D107" s="233" t="s">
        <v>250</v>
      </c>
      <c r="E107" s="66"/>
      <c r="F107" s="281" t="s">
        <v>2465</v>
      </c>
      <c r="G107" s="66"/>
      <c r="H107" s="66"/>
      <c r="I107" s="175"/>
      <c r="J107" s="66"/>
      <c r="K107" s="66"/>
      <c r="L107" s="64"/>
      <c r="M107" s="219"/>
      <c r="N107" s="45"/>
      <c r="O107" s="45"/>
      <c r="P107" s="45"/>
      <c r="Q107" s="45"/>
      <c r="R107" s="45"/>
      <c r="S107" s="45"/>
      <c r="T107" s="81"/>
      <c r="AT107" s="26" t="s">
        <v>250</v>
      </c>
      <c r="AU107" s="26" t="s">
        <v>24</v>
      </c>
    </row>
    <row r="108" spans="2:65" s="1" customFormat="1" ht="22.5" customHeight="1">
      <c r="B108" s="44"/>
      <c r="C108" s="257" t="s">
        <v>228</v>
      </c>
      <c r="D108" s="257" t="s">
        <v>246</v>
      </c>
      <c r="E108" s="258" t="s">
        <v>2466</v>
      </c>
      <c r="F108" s="259" t="s">
        <v>2467</v>
      </c>
      <c r="G108" s="260" t="s">
        <v>2054</v>
      </c>
      <c r="H108" s="261">
        <v>1</v>
      </c>
      <c r="I108" s="262"/>
      <c r="J108" s="263">
        <f>ROUND(I108*H108,2)</f>
        <v>0</v>
      </c>
      <c r="K108" s="259" t="s">
        <v>35</v>
      </c>
      <c r="L108" s="264"/>
      <c r="M108" s="265" t="s">
        <v>35</v>
      </c>
      <c r="N108" s="266" t="s">
        <v>50</v>
      </c>
      <c r="O108" s="45"/>
      <c r="P108" s="214">
        <f>O108*H108</f>
        <v>0</v>
      </c>
      <c r="Q108" s="214">
        <v>0</v>
      </c>
      <c r="R108" s="214">
        <f>Q108*H108</f>
        <v>0</v>
      </c>
      <c r="S108" s="214">
        <v>0</v>
      </c>
      <c r="T108" s="215">
        <f>S108*H108</f>
        <v>0</v>
      </c>
      <c r="AR108" s="26" t="s">
        <v>1943</v>
      </c>
      <c r="AT108" s="26" t="s">
        <v>246</v>
      </c>
      <c r="AU108" s="26" t="s">
        <v>24</v>
      </c>
      <c r="AY108" s="26" t="s">
        <v>185</v>
      </c>
      <c r="BE108" s="216">
        <f>IF(N108="základní",J108,0)</f>
        <v>0</v>
      </c>
      <c r="BF108" s="216">
        <f>IF(N108="snížená",J108,0)</f>
        <v>0</v>
      </c>
      <c r="BG108" s="216">
        <f>IF(N108="zákl. přenesená",J108,0)</f>
        <v>0</v>
      </c>
      <c r="BH108" s="216">
        <f>IF(N108="sníž. přenesená",J108,0)</f>
        <v>0</v>
      </c>
      <c r="BI108" s="216">
        <f>IF(N108="nulová",J108,0)</f>
        <v>0</v>
      </c>
      <c r="BJ108" s="26" t="s">
        <v>24</v>
      </c>
      <c r="BK108" s="216">
        <f>ROUND(I108*H108,2)</f>
        <v>0</v>
      </c>
      <c r="BL108" s="26" t="s">
        <v>750</v>
      </c>
      <c r="BM108" s="26" t="s">
        <v>273</v>
      </c>
    </row>
    <row r="109" spans="2:65" s="1" customFormat="1" ht="27">
      <c r="B109" s="44"/>
      <c r="C109" s="66"/>
      <c r="D109" s="233" t="s">
        <v>250</v>
      </c>
      <c r="E109" s="66"/>
      <c r="F109" s="281" t="s">
        <v>2468</v>
      </c>
      <c r="G109" s="66"/>
      <c r="H109" s="66"/>
      <c r="I109" s="175"/>
      <c r="J109" s="66"/>
      <c r="K109" s="66"/>
      <c r="L109" s="64"/>
      <c r="M109" s="219"/>
      <c r="N109" s="45"/>
      <c r="O109" s="45"/>
      <c r="P109" s="45"/>
      <c r="Q109" s="45"/>
      <c r="R109" s="45"/>
      <c r="S109" s="45"/>
      <c r="T109" s="81"/>
      <c r="AT109" s="26" t="s">
        <v>250</v>
      </c>
      <c r="AU109" s="26" t="s">
        <v>24</v>
      </c>
    </row>
    <row r="110" spans="2:65" s="1" customFormat="1" ht="22.5" customHeight="1">
      <c r="B110" s="44"/>
      <c r="C110" s="257" t="s">
        <v>236</v>
      </c>
      <c r="D110" s="257" t="s">
        <v>246</v>
      </c>
      <c r="E110" s="258" t="s">
        <v>2469</v>
      </c>
      <c r="F110" s="259" t="s">
        <v>2470</v>
      </c>
      <c r="G110" s="260" t="s">
        <v>2054</v>
      </c>
      <c r="H110" s="261">
        <v>61</v>
      </c>
      <c r="I110" s="262"/>
      <c r="J110" s="263">
        <f>ROUND(I110*H110,2)</f>
        <v>0</v>
      </c>
      <c r="K110" s="259" t="s">
        <v>35</v>
      </c>
      <c r="L110" s="264"/>
      <c r="M110" s="265" t="s">
        <v>35</v>
      </c>
      <c r="N110" s="266" t="s">
        <v>50</v>
      </c>
      <c r="O110" s="45"/>
      <c r="P110" s="214">
        <f>O110*H110</f>
        <v>0</v>
      </c>
      <c r="Q110" s="214">
        <v>0</v>
      </c>
      <c r="R110" s="214">
        <f>Q110*H110</f>
        <v>0</v>
      </c>
      <c r="S110" s="214">
        <v>0</v>
      </c>
      <c r="T110" s="215">
        <f>S110*H110</f>
        <v>0</v>
      </c>
      <c r="AR110" s="26" t="s">
        <v>1943</v>
      </c>
      <c r="AT110" s="26" t="s">
        <v>246</v>
      </c>
      <c r="AU110" s="26" t="s">
        <v>24</v>
      </c>
      <c r="AY110" s="26" t="s">
        <v>185</v>
      </c>
      <c r="BE110" s="216">
        <f>IF(N110="základní",J110,0)</f>
        <v>0</v>
      </c>
      <c r="BF110" s="216">
        <f>IF(N110="snížená",J110,0)</f>
        <v>0</v>
      </c>
      <c r="BG110" s="216">
        <f>IF(N110="zákl. přenesená",J110,0)</f>
        <v>0</v>
      </c>
      <c r="BH110" s="216">
        <f>IF(N110="sníž. přenesená",J110,0)</f>
        <v>0</v>
      </c>
      <c r="BI110" s="216">
        <f>IF(N110="nulová",J110,0)</f>
        <v>0</v>
      </c>
      <c r="BJ110" s="26" t="s">
        <v>24</v>
      </c>
      <c r="BK110" s="216">
        <f>ROUND(I110*H110,2)</f>
        <v>0</v>
      </c>
      <c r="BL110" s="26" t="s">
        <v>750</v>
      </c>
      <c r="BM110" s="26" t="s">
        <v>287</v>
      </c>
    </row>
    <row r="111" spans="2:65" s="1" customFormat="1" ht="27">
      <c r="B111" s="44"/>
      <c r="C111" s="66"/>
      <c r="D111" s="233" t="s">
        <v>250</v>
      </c>
      <c r="E111" s="66"/>
      <c r="F111" s="281" t="s">
        <v>2471</v>
      </c>
      <c r="G111" s="66"/>
      <c r="H111" s="66"/>
      <c r="I111" s="175"/>
      <c r="J111" s="66"/>
      <c r="K111" s="66"/>
      <c r="L111" s="64"/>
      <c r="M111" s="219"/>
      <c r="N111" s="45"/>
      <c r="O111" s="45"/>
      <c r="P111" s="45"/>
      <c r="Q111" s="45"/>
      <c r="R111" s="45"/>
      <c r="S111" s="45"/>
      <c r="T111" s="81"/>
      <c r="AT111" s="26" t="s">
        <v>250</v>
      </c>
      <c r="AU111" s="26" t="s">
        <v>24</v>
      </c>
    </row>
    <row r="112" spans="2:65" s="1" customFormat="1" ht="22.5" customHeight="1">
      <c r="B112" s="44"/>
      <c r="C112" s="257" t="s">
        <v>245</v>
      </c>
      <c r="D112" s="257" t="s">
        <v>246</v>
      </c>
      <c r="E112" s="258" t="s">
        <v>2472</v>
      </c>
      <c r="F112" s="259" t="s">
        <v>2473</v>
      </c>
      <c r="G112" s="260" t="s">
        <v>2054</v>
      </c>
      <c r="H112" s="261">
        <v>11</v>
      </c>
      <c r="I112" s="262"/>
      <c r="J112" s="263">
        <f>ROUND(I112*H112,2)</f>
        <v>0</v>
      </c>
      <c r="K112" s="259" t="s">
        <v>35</v>
      </c>
      <c r="L112" s="264"/>
      <c r="M112" s="265" t="s">
        <v>35</v>
      </c>
      <c r="N112" s="266" t="s">
        <v>50</v>
      </c>
      <c r="O112" s="45"/>
      <c r="P112" s="214">
        <f>O112*H112</f>
        <v>0</v>
      </c>
      <c r="Q112" s="214">
        <v>0</v>
      </c>
      <c r="R112" s="214">
        <f>Q112*H112</f>
        <v>0</v>
      </c>
      <c r="S112" s="214">
        <v>0</v>
      </c>
      <c r="T112" s="215">
        <f>S112*H112</f>
        <v>0</v>
      </c>
      <c r="AR112" s="26" t="s">
        <v>1943</v>
      </c>
      <c r="AT112" s="26" t="s">
        <v>246</v>
      </c>
      <c r="AU112" s="26" t="s">
        <v>24</v>
      </c>
      <c r="AY112" s="26" t="s">
        <v>185</v>
      </c>
      <c r="BE112" s="216">
        <f>IF(N112="základní",J112,0)</f>
        <v>0</v>
      </c>
      <c r="BF112" s="216">
        <f>IF(N112="snížená",J112,0)</f>
        <v>0</v>
      </c>
      <c r="BG112" s="216">
        <f>IF(N112="zákl. přenesená",J112,0)</f>
        <v>0</v>
      </c>
      <c r="BH112" s="216">
        <f>IF(N112="sníž. přenesená",J112,0)</f>
        <v>0</v>
      </c>
      <c r="BI112" s="216">
        <f>IF(N112="nulová",J112,0)</f>
        <v>0</v>
      </c>
      <c r="BJ112" s="26" t="s">
        <v>24</v>
      </c>
      <c r="BK112" s="216">
        <f>ROUND(I112*H112,2)</f>
        <v>0</v>
      </c>
      <c r="BL112" s="26" t="s">
        <v>750</v>
      </c>
      <c r="BM112" s="26" t="s">
        <v>307</v>
      </c>
    </row>
    <row r="113" spans="2:65" s="1" customFormat="1" ht="27">
      <c r="B113" s="44"/>
      <c r="C113" s="66"/>
      <c r="D113" s="233" t="s">
        <v>250</v>
      </c>
      <c r="E113" s="66"/>
      <c r="F113" s="281" t="s">
        <v>2474</v>
      </c>
      <c r="G113" s="66"/>
      <c r="H113" s="66"/>
      <c r="I113" s="175"/>
      <c r="J113" s="66"/>
      <c r="K113" s="66"/>
      <c r="L113" s="64"/>
      <c r="M113" s="219"/>
      <c r="N113" s="45"/>
      <c r="O113" s="45"/>
      <c r="P113" s="45"/>
      <c r="Q113" s="45"/>
      <c r="R113" s="45"/>
      <c r="S113" s="45"/>
      <c r="T113" s="81"/>
      <c r="AT113" s="26" t="s">
        <v>250</v>
      </c>
      <c r="AU113" s="26" t="s">
        <v>24</v>
      </c>
    </row>
    <row r="114" spans="2:65" s="1" customFormat="1" ht="22.5" customHeight="1">
      <c r="B114" s="44"/>
      <c r="C114" s="257" t="s">
        <v>253</v>
      </c>
      <c r="D114" s="257" t="s">
        <v>246</v>
      </c>
      <c r="E114" s="258" t="s">
        <v>2475</v>
      </c>
      <c r="F114" s="259" t="s">
        <v>2476</v>
      </c>
      <c r="G114" s="260" t="s">
        <v>2456</v>
      </c>
      <c r="H114" s="261">
        <v>33</v>
      </c>
      <c r="I114" s="262"/>
      <c r="J114" s="263">
        <f>ROUND(I114*H114,2)</f>
        <v>0</v>
      </c>
      <c r="K114" s="259" t="s">
        <v>35</v>
      </c>
      <c r="L114" s="264"/>
      <c r="M114" s="265" t="s">
        <v>35</v>
      </c>
      <c r="N114" s="266" t="s">
        <v>50</v>
      </c>
      <c r="O114" s="45"/>
      <c r="P114" s="214">
        <f>O114*H114</f>
        <v>0</v>
      </c>
      <c r="Q114" s="214">
        <v>0</v>
      </c>
      <c r="R114" s="214">
        <f>Q114*H114</f>
        <v>0</v>
      </c>
      <c r="S114" s="214">
        <v>0</v>
      </c>
      <c r="T114" s="215">
        <f>S114*H114</f>
        <v>0</v>
      </c>
      <c r="AR114" s="26" t="s">
        <v>1943</v>
      </c>
      <c r="AT114" s="26" t="s">
        <v>246</v>
      </c>
      <c r="AU114" s="26" t="s">
        <v>24</v>
      </c>
      <c r="AY114" s="26" t="s">
        <v>185</v>
      </c>
      <c r="BE114" s="216">
        <f>IF(N114="základní",J114,0)</f>
        <v>0</v>
      </c>
      <c r="BF114" s="216">
        <f>IF(N114="snížená",J114,0)</f>
        <v>0</v>
      </c>
      <c r="BG114" s="216">
        <f>IF(N114="zákl. přenesená",J114,0)</f>
        <v>0</v>
      </c>
      <c r="BH114" s="216">
        <f>IF(N114="sníž. přenesená",J114,0)</f>
        <v>0</v>
      </c>
      <c r="BI114" s="216">
        <f>IF(N114="nulová",J114,0)</f>
        <v>0</v>
      </c>
      <c r="BJ114" s="26" t="s">
        <v>24</v>
      </c>
      <c r="BK114" s="216">
        <f>ROUND(I114*H114,2)</f>
        <v>0</v>
      </c>
      <c r="BL114" s="26" t="s">
        <v>750</v>
      </c>
      <c r="BM114" s="26" t="s">
        <v>324</v>
      </c>
    </row>
    <row r="115" spans="2:65" s="1" customFormat="1" ht="22.5" customHeight="1">
      <c r="B115" s="44"/>
      <c r="C115" s="257" t="s">
        <v>29</v>
      </c>
      <c r="D115" s="257" t="s">
        <v>246</v>
      </c>
      <c r="E115" s="258" t="s">
        <v>2477</v>
      </c>
      <c r="F115" s="259" t="s">
        <v>2478</v>
      </c>
      <c r="G115" s="260" t="s">
        <v>2054</v>
      </c>
      <c r="H115" s="261">
        <v>4</v>
      </c>
      <c r="I115" s="262"/>
      <c r="J115" s="263">
        <f>ROUND(I115*H115,2)</f>
        <v>0</v>
      </c>
      <c r="K115" s="259" t="s">
        <v>35</v>
      </c>
      <c r="L115" s="264"/>
      <c r="M115" s="265" t="s">
        <v>35</v>
      </c>
      <c r="N115" s="266" t="s">
        <v>50</v>
      </c>
      <c r="O115" s="45"/>
      <c r="P115" s="214">
        <f>O115*H115</f>
        <v>0</v>
      </c>
      <c r="Q115" s="214">
        <v>0</v>
      </c>
      <c r="R115" s="214">
        <f>Q115*H115</f>
        <v>0</v>
      </c>
      <c r="S115" s="214">
        <v>0</v>
      </c>
      <c r="T115" s="215">
        <f>S115*H115</f>
        <v>0</v>
      </c>
      <c r="AR115" s="26" t="s">
        <v>1943</v>
      </c>
      <c r="AT115" s="26" t="s">
        <v>246</v>
      </c>
      <c r="AU115" s="26" t="s">
        <v>24</v>
      </c>
      <c r="AY115" s="26" t="s">
        <v>185</v>
      </c>
      <c r="BE115" s="216">
        <f>IF(N115="základní",J115,0)</f>
        <v>0</v>
      </c>
      <c r="BF115" s="216">
        <f>IF(N115="snížená",J115,0)</f>
        <v>0</v>
      </c>
      <c r="BG115" s="216">
        <f>IF(N115="zákl. přenesená",J115,0)</f>
        <v>0</v>
      </c>
      <c r="BH115" s="216">
        <f>IF(N115="sníž. přenesená",J115,0)</f>
        <v>0</v>
      </c>
      <c r="BI115" s="216">
        <f>IF(N115="nulová",J115,0)</f>
        <v>0</v>
      </c>
      <c r="BJ115" s="26" t="s">
        <v>24</v>
      </c>
      <c r="BK115" s="216">
        <f>ROUND(I115*H115,2)</f>
        <v>0</v>
      </c>
      <c r="BL115" s="26" t="s">
        <v>750</v>
      </c>
      <c r="BM115" s="26" t="s">
        <v>349</v>
      </c>
    </row>
    <row r="116" spans="2:65" s="1" customFormat="1" ht="22.5" customHeight="1">
      <c r="B116" s="44"/>
      <c r="C116" s="257" t="s">
        <v>265</v>
      </c>
      <c r="D116" s="257" t="s">
        <v>246</v>
      </c>
      <c r="E116" s="258" t="s">
        <v>2479</v>
      </c>
      <c r="F116" s="259" t="s">
        <v>2480</v>
      </c>
      <c r="G116" s="260" t="s">
        <v>2054</v>
      </c>
      <c r="H116" s="261">
        <v>20</v>
      </c>
      <c r="I116" s="262"/>
      <c r="J116" s="263">
        <f>ROUND(I116*H116,2)</f>
        <v>0</v>
      </c>
      <c r="K116" s="259" t="s">
        <v>35</v>
      </c>
      <c r="L116" s="264"/>
      <c r="M116" s="265" t="s">
        <v>35</v>
      </c>
      <c r="N116" s="266" t="s">
        <v>50</v>
      </c>
      <c r="O116" s="45"/>
      <c r="P116" s="214">
        <f>O116*H116</f>
        <v>0</v>
      </c>
      <c r="Q116" s="214">
        <v>0</v>
      </c>
      <c r="R116" s="214">
        <f>Q116*H116</f>
        <v>0</v>
      </c>
      <c r="S116" s="214">
        <v>0</v>
      </c>
      <c r="T116" s="215">
        <f>S116*H116</f>
        <v>0</v>
      </c>
      <c r="AR116" s="26" t="s">
        <v>1943</v>
      </c>
      <c r="AT116" s="26" t="s">
        <v>246</v>
      </c>
      <c r="AU116" s="26" t="s">
        <v>24</v>
      </c>
      <c r="AY116" s="26" t="s">
        <v>185</v>
      </c>
      <c r="BE116" s="216">
        <f>IF(N116="základní",J116,0)</f>
        <v>0</v>
      </c>
      <c r="BF116" s="216">
        <f>IF(N116="snížená",J116,0)</f>
        <v>0</v>
      </c>
      <c r="BG116" s="216">
        <f>IF(N116="zákl. přenesená",J116,0)</f>
        <v>0</v>
      </c>
      <c r="BH116" s="216">
        <f>IF(N116="sníž. přenesená",J116,0)</f>
        <v>0</v>
      </c>
      <c r="BI116" s="216">
        <f>IF(N116="nulová",J116,0)</f>
        <v>0</v>
      </c>
      <c r="BJ116" s="26" t="s">
        <v>24</v>
      </c>
      <c r="BK116" s="216">
        <f>ROUND(I116*H116,2)</f>
        <v>0</v>
      </c>
      <c r="BL116" s="26" t="s">
        <v>750</v>
      </c>
      <c r="BM116" s="26" t="s">
        <v>367</v>
      </c>
    </row>
    <row r="117" spans="2:65" s="1" customFormat="1" ht="22.5" customHeight="1">
      <c r="B117" s="44"/>
      <c r="C117" s="257" t="s">
        <v>273</v>
      </c>
      <c r="D117" s="257" t="s">
        <v>246</v>
      </c>
      <c r="E117" s="258" t="s">
        <v>2481</v>
      </c>
      <c r="F117" s="259" t="s">
        <v>2482</v>
      </c>
      <c r="G117" s="260" t="s">
        <v>2054</v>
      </c>
      <c r="H117" s="261">
        <v>1</v>
      </c>
      <c r="I117" s="262"/>
      <c r="J117" s="263">
        <f>ROUND(I117*H117,2)</f>
        <v>0</v>
      </c>
      <c r="K117" s="259" t="s">
        <v>35</v>
      </c>
      <c r="L117" s="264"/>
      <c r="M117" s="265" t="s">
        <v>35</v>
      </c>
      <c r="N117" s="266" t="s">
        <v>50</v>
      </c>
      <c r="O117" s="45"/>
      <c r="P117" s="214">
        <f>O117*H117</f>
        <v>0</v>
      </c>
      <c r="Q117" s="214">
        <v>0</v>
      </c>
      <c r="R117" s="214">
        <f>Q117*H117</f>
        <v>0</v>
      </c>
      <c r="S117" s="214">
        <v>0</v>
      </c>
      <c r="T117" s="215">
        <f>S117*H117</f>
        <v>0</v>
      </c>
      <c r="AR117" s="26" t="s">
        <v>1943</v>
      </c>
      <c r="AT117" s="26" t="s">
        <v>246</v>
      </c>
      <c r="AU117" s="26" t="s">
        <v>24</v>
      </c>
      <c r="AY117" s="26" t="s">
        <v>185</v>
      </c>
      <c r="BE117" s="216">
        <f>IF(N117="základní",J117,0)</f>
        <v>0</v>
      </c>
      <c r="BF117" s="216">
        <f>IF(N117="snížená",J117,0)</f>
        <v>0</v>
      </c>
      <c r="BG117" s="216">
        <f>IF(N117="zákl. přenesená",J117,0)</f>
        <v>0</v>
      </c>
      <c r="BH117" s="216">
        <f>IF(N117="sníž. přenesená",J117,0)</f>
        <v>0</v>
      </c>
      <c r="BI117" s="216">
        <f>IF(N117="nulová",J117,0)</f>
        <v>0</v>
      </c>
      <c r="BJ117" s="26" t="s">
        <v>24</v>
      </c>
      <c r="BK117" s="216">
        <f>ROUND(I117*H117,2)</f>
        <v>0</v>
      </c>
      <c r="BL117" s="26" t="s">
        <v>750</v>
      </c>
      <c r="BM117" s="26" t="s">
        <v>403</v>
      </c>
    </row>
    <row r="118" spans="2:65" s="1" customFormat="1" ht="27">
      <c r="B118" s="44"/>
      <c r="C118" s="66"/>
      <c r="D118" s="233" t="s">
        <v>250</v>
      </c>
      <c r="E118" s="66"/>
      <c r="F118" s="281" t="s">
        <v>2483</v>
      </c>
      <c r="G118" s="66"/>
      <c r="H118" s="66"/>
      <c r="I118" s="175"/>
      <c r="J118" s="66"/>
      <c r="K118" s="66"/>
      <c r="L118" s="64"/>
      <c r="M118" s="219"/>
      <c r="N118" s="45"/>
      <c r="O118" s="45"/>
      <c r="P118" s="45"/>
      <c r="Q118" s="45"/>
      <c r="R118" s="45"/>
      <c r="S118" s="45"/>
      <c r="T118" s="81"/>
      <c r="AT118" s="26" t="s">
        <v>250</v>
      </c>
      <c r="AU118" s="26" t="s">
        <v>24</v>
      </c>
    </row>
    <row r="119" spans="2:65" s="1" customFormat="1" ht="22.5" customHeight="1">
      <c r="B119" s="44"/>
      <c r="C119" s="257" t="s">
        <v>281</v>
      </c>
      <c r="D119" s="257" t="s">
        <v>246</v>
      </c>
      <c r="E119" s="258" t="s">
        <v>2484</v>
      </c>
      <c r="F119" s="259" t="s">
        <v>2485</v>
      </c>
      <c r="G119" s="260" t="s">
        <v>2456</v>
      </c>
      <c r="H119" s="261">
        <v>8</v>
      </c>
      <c r="I119" s="262"/>
      <c r="J119" s="263">
        <f>ROUND(I119*H119,2)</f>
        <v>0</v>
      </c>
      <c r="K119" s="259" t="s">
        <v>35</v>
      </c>
      <c r="L119" s="264"/>
      <c r="M119" s="265" t="s">
        <v>35</v>
      </c>
      <c r="N119" s="266" t="s">
        <v>50</v>
      </c>
      <c r="O119" s="45"/>
      <c r="P119" s="214">
        <f>O119*H119</f>
        <v>0</v>
      </c>
      <c r="Q119" s="214">
        <v>0</v>
      </c>
      <c r="R119" s="214">
        <f>Q119*H119</f>
        <v>0</v>
      </c>
      <c r="S119" s="214">
        <v>0</v>
      </c>
      <c r="T119" s="215">
        <f>S119*H119</f>
        <v>0</v>
      </c>
      <c r="AR119" s="26" t="s">
        <v>1943</v>
      </c>
      <c r="AT119" s="26" t="s">
        <v>246</v>
      </c>
      <c r="AU119" s="26" t="s">
        <v>24</v>
      </c>
      <c r="AY119" s="26" t="s">
        <v>185</v>
      </c>
      <c r="BE119" s="216">
        <f>IF(N119="základní",J119,0)</f>
        <v>0</v>
      </c>
      <c r="BF119" s="216">
        <f>IF(N119="snížená",J119,0)</f>
        <v>0</v>
      </c>
      <c r="BG119" s="216">
        <f>IF(N119="zákl. přenesená",J119,0)</f>
        <v>0</v>
      </c>
      <c r="BH119" s="216">
        <f>IF(N119="sníž. přenesená",J119,0)</f>
        <v>0</v>
      </c>
      <c r="BI119" s="216">
        <f>IF(N119="nulová",J119,0)</f>
        <v>0</v>
      </c>
      <c r="BJ119" s="26" t="s">
        <v>24</v>
      </c>
      <c r="BK119" s="216">
        <f>ROUND(I119*H119,2)</f>
        <v>0</v>
      </c>
      <c r="BL119" s="26" t="s">
        <v>750</v>
      </c>
      <c r="BM119" s="26" t="s">
        <v>413</v>
      </c>
    </row>
    <row r="120" spans="2:65" s="11" customFormat="1" ht="37.35" customHeight="1">
      <c r="B120" s="188"/>
      <c r="C120" s="189"/>
      <c r="D120" s="202" t="s">
        <v>78</v>
      </c>
      <c r="E120" s="287" t="s">
        <v>2486</v>
      </c>
      <c r="F120" s="287" t="s">
        <v>2487</v>
      </c>
      <c r="G120" s="189"/>
      <c r="H120" s="189"/>
      <c r="I120" s="192"/>
      <c r="J120" s="288">
        <f>BK120</f>
        <v>0</v>
      </c>
      <c r="K120" s="189"/>
      <c r="L120" s="194"/>
      <c r="M120" s="195"/>
      <c r="N120" s="196"/>
      <c r="O120" s="196"/>
      <c r="P120" s="197">
        <f>SUM(P121:P131)</f>
        <v>0</v>
      </c>
      <c r="Q120" s="196"/>
      <c r="R120" s="197">
        <f>SUM(R121:R131)</f>
        <v>0</v>
      </c>
      <c r="S120" s="196"/>
      <c r="T120" s="198">
        <f>SUM(T121:T131)</f>
        <v>0</v>
      </c>
      <c r="AR120" s="199" t="s">
        <v>24</v>
      </c>
      <c r="AT120" s="200" t="s">
        <v>78</v>
      </c>
      <c r="AU120" s="200" t="s">
        <v>79</v>
      </c>
      <c r="AY120" s="199" t="s">
        <v>185</v>
      </c>
      <c r="BK120" s="201">
        <f>SUM(BK121:BK131)</f>
        <v>0</v>
      </c>
    </row>
    <row r="121" spans="2:65" s="1" customFormat="1" ht="22.5" customHeight="1">
      <c r="B121" s="44"/>
      <c r="C121" s="257" t="s">
        <v>287</v>
      </c>
      <c r="D121" s="257" t="s">
        <v>246</v>
      </c>
      <c r="E121" s="258" t="s">
        <v>2488</v>
      </c>
      <c r="F121" s="259" t="s">
        <v>2489</v>
      </c>
      <c r="G121" s="260" t="s">
        <v>2054</v>
      </c>
      <c r="H121" s="261">
        <v>10</v>
      </c>
      <c r="I121" s="262"/>
      <c r="J121" s="263">
        <f t="shared" ref="J121:J126" si="0">ROUND(I121*H121,2)</f>
        <v>0</v>
      </c>
      <c r="K121" s="259" t="s">
        <v>35</v>
      </c>
      <c r="L121" s="264"/>
      <c r="M121" s="265" t="s">
        <v>35</v>
      </c>
      <c r="N121" s="266" t="s">
        <v>50</v>
      </c>
      <c r="O121" s="45"/>
      <c r="P121" s="214">
        <f t="shared" ref="P121:P126" si="1">O121*H121</f>
        <v>0</v>
      </c>
      <c r="Q121" s="214">
        <v>0</v>
      </c>
      <c r="R121" s="214">
        <f t="shared" ref="R121:R126" si="2">Q121*H121</f>
        <v>0</v>
      </c>
      <c r="S121" s="214">
        <v>0</v>
      </c>
      <c r="T121" s="215">
        <f t="shared" ref="T121:T126" si="3">S121*H121</f>
        <v>0</v>
      </c>
      <c r="AR121" s="26" t="s">
        <v>1943</v>
      </c>
      <c r="AT121" s="26" t="s">
        <v>246</v>
      </c>
      <c r="AU121" s="26" t="s">
        <v>24</v>
      </c>
      <c r="AY121" s="26" t="s">
        <v>185</v>
      </c>
      <c r="BE121" s="216">
        <f t="shared" ref="BE121:BE126" si="4">IF(N121="základní",J121,0)</f>
        <v>0</v>
      </c>
      <c r="BF121" s="216">
        <f t="shared" ref="BF121:BF126" si="5">IF(N121="snížená",J121,0)</f>
        <v>0</v>
      </c>
      <c r="BG121" s="216">
        <f t="shared" ref="BG121:BG126" si="6">IF(N121="zákl. přenesená",J121,0)</f>
        <v>0</v>
      </c>
      <c r="BH121" s="216">
        <f t="shared" ref="BH121:BH126" si="7">IF(N121="sníž. přenesená",J121,0)</f>
        <v>0</v>
      </c>
      <c r="BI121" s="216">
        <f t="shared" ref="BI121:BI126" si="8">IF(N121="nulová",J121,0)</f>
        <v>0</v>
      </c>
      <c r="BJ121" s="26" t="s">
        <v>24</v>
      </c>
      <c r="BK121" s="216">
        <f t="shared" ref="BK121:BK126" si="9">ROUND(I121*H121,2)</f>
        <v>0</v>
      </c>
      <c r="BL121" s="26" t="s">
        <v>750</v>
      </c>
      <c r="BM121" s="26" t="s">
        <v>424</v>
      </c>
    </row>
    <row r="122" spans="2:65" s="1" customFormat="1" ht="22.5" customHeight="1">
      <c r="B122" s="44"/>
      <c r="C122" s="257" t="s">
        <v>10</v>
      </c>
      <c r="D122" s="257" t="s">
        <v>246</v>
      </c>
      <c r="E122" s="258" t="s">
        <v>2490</v>
      </c>
      <c r="F122" s="259" t="s">
        <v>2491</v>
      </c>
      <c r="G122" s="260" t="s">
        <v>2054</v>
      </c>
      <c r="H122" s="261">
        <v>6</v>
      </c>
      <c r="I122" s="262"/>
      <c r="J122" s="263">
        <f t="shared" si="0"/>
        <v>0</v>
      </c>
      <c r="K122" s="259" t="s">
        <v>35</v>
      </c>
      <c r="L122" s="264"/>
      <c r="M122" s="265" t="s">
        <v>35</v>
      </c>
      <c r="N122" s="266" t="s">
        <v>50</v>
      </c>
      <c r="O122" s="45"/>
      <c r="P122" s="214">
        <f t="shared" si="1"/>
        <v>0</v>
      </c>
      <c r="Q122" s="214">
        <v>0</v>
      </c>
      <c r="R122" s="214">
        <f t="shared" si="2"/>
        <v>0</v>
      </c>
      <c r="S122" s="214">
        <v>0</v>
      </c>
      <c r="T122" s="215">
        <f t="shared" si="3"/>
        <v>0</v>
      </c>
      <c r="AR122" s="26" t="s">
        <v>1943</v>
      </c>
      <c r="AT122" s="26" t="s">
        <v>246</v>
      </c>
      <c r="AU122" s="26" t="s">
        <v>24</v>
      </c>
      <c r="AY122" s="26" t="s">
        <v>185</v>
      </c>
      <c r="BE122" s="216">
        <f t="shared" si="4"/>
        <v>0</v>
      </c>
      <c r="BF122" s="216">
        <f t="shared" si="5"/>
        <v>0</v>
      </c>
      <c r="BG122" s="216">
        <f t="shared" si="6"/>
        <v>0</v>
      </c>
      <c r="BH122" s="216">
        <f t="shared" si="7"/>
        <v>0</v>
      </c>
      <c r="BI122" s="216">
        <f t="shared" si="8"/>
        <v>0</v>
      </c>
      <c r="BJ122" s="26" t="s">
        <v>24</v>
      </c>
      <c r="BK122" s="216">
        <f t="shared" si="9"/>
        <v>0</v>
      </c>
      <c r="BL122" s="26" t="s">
        <v>750</v>
      </c>
      <c r="BM122" s="26" t="s">
        <v>436</v>
      </c>
    </row>
    <row r="123" spans="2:65" s="1" customFormat="1" ht="22.5" customHeight="1">
      <c r="B123" s="44"/>
      <c r="C123" s="257" t="s">
        <v>307</v>
      </c>
      <c r="D123" s="257" t="s">
        <v>246</v>
      </c>
      <c r="E123" s="258" t="s">
        <v>2492</v>
      </c>
      <c r="F123" s="259" t="s">
        <v>2493</v>
      </c>
      <c r="G123" s="260" t="s">
        <v>2054</v>
      </c>
      <c r="H123" s="261">
        <v>16</v>
      </c>
      <c r="I123" s="262"/>
      <c r="J123" s="263">
        <f t="shared" si="0"/>
        <v>0</v>
      </c>
      <c r="K123" s="259" t="s">
        <v>35</v>
      </c>
      <c r="L123" s="264"/>
      <c r="M123" s="265" t="s">
        <v>35</v>
      </c>
      <c r="N123" s="266" t="s">
        <v>50</v>
      </c>
      <c r="O123" s="45"/>
      <c r="P123" s="214">
        <f t="shared" si="1"/>
        <v>0</v>
      </c>
      <c r="Q123" s="214">
        <v>0</v>
      </c>
      <c r="R123" s="214">
        <f t="shared" si="2"/>
        <v>0</v>
      </c>
      <c r="S123" s="214">
        <v>0</v>
      </c>
      <c r="T123" s="215">
        <f t="shared" si="3"/>
        <v>0</v>
      </c>
      <c r="AR123" s="26" t="s">
        <v>1943</v>
      </c>
      <c r="AT123" s="26" t="s">
        <v>246</v>
      </c>
      <c r="AU123" s="26" t="s">
        <v>24</v>
      </c>
      <c r="AY123" s="26" t="s">
        <v>185</v>
      </c>
      <c r="BE123" s="216">
        <f t="shared" si="4"/>
        <v>0</v>
      </c>
      <c r="BF123" s="216">
        <f t="shared" si="5"/>
        <v>0</v>
      </c>
      <c r="BG123" s="216">
        <f t="shared" si="6"/>
        <v>0</v>
      </c>
      <c r="BH123" s="216">
        <f t="shared" si="7"/>
        <v>0</v>
      </c>
      <c r="BI123" s="216">
        <f t="shared" si="8"/>
        <v>0</v>
      </c>
      <c r="BJ123" s="26" t="s">
        <v>24</v>
      </c>
      <c r="BK123" s="216">
        <f t="shared" si="9"/>
        <v>0</v>
      </c>
      <c r="BL123" s="26" t="s">
        <v>750</v>
      </c>
      <c r="BM123" s="26" t="s">
        <v>449</v>
      </c>
    </row>
    <row r="124" spans="2:65" s="1" customFormat="1" ht="22.5" customHeight="1">
      <c r="B124" s="44"/>
      <c r="C124" s="257" t="s">
        <v>317</v>
      </c>
      <c r="D124" s="257" t="s">
        <v>246</v>
      </c>
      <c r="E124" s="258" t="s">
        <v>2494</v>
      </c>
      <c r="F124" s="259" t="s">
        <v>2495</v>
      </c>
      <c r="G124" s="260" t="s">
        <v>2054</v>
      </c>
      <c r="H124" s="261">
        <v>2</v>
      </c>
      <c r="I124" s="262"/>
      <c r="J124" s="263">
        <f t="shared" si="0"/>
        <v>0</v>
      </c>
      <c r="K124" s="259" t="s">
        <v>35</v>
      </c>
      <c r="L124" s="264"/>
      <c r="M124" s="265" t="s">
        <v>35</v>
      </c>
      <c r="N124" s="266" t="s">
        <v>50</v>
      </c>
      <c r="O124" s="45"/>
      <c r="P124" s="214">
        <f t="shared" si="1"/>
        <v>0</v>
      </c>
      <c r="Q124" s="214">
        <v>0</v>
      </c>
      <c r="R124" s="214">
        <f t="shared" si="2"/>
        <v>0</v>
      </c>
      <c r="S124" s="214">
        <v>0</v>
      </c>
      <c r="T124" s="215">
        <f t="shared" si="3"/>
        <v>0</v>
      </c>
      <c r="AR124" s="26" t="s">
        <v>1943</v>
      </c>
      <c r="AT124" s="26" t="s">
        <v>246</v>
      </c>
      <c r="AU124" s="26" t="s">
        <v>24</v>
      </c>
      <c r="AY124" s="26" t="s">
        <v>185</v>
      </c>
      <c r="BE124" s="216">
        <f t="shared" si="4"/>
        <v>0</v>
      </c>
      <c r="BF124" s="216">
        <f t="shared" si="5"/>
        <v>0</v>
      </c>
      <c r="BG124" s="216">
        <f t="shared" si="6"/>
        <v>0</v>
      </c>
      <c r="BH124" s="216">
        <f t="shared" si="7"/>
        <v>0</v>
      </c>
      <c r="BI124" s="216">
        <f t="shared" si="8"/>
        <v>0</v>
      </c>
      <c r="BJ124" s="26" t="s">
        <v>24</v>
      </c>
      <c r="BK124" s="216">
        <f t="shared" si="9"/>
        <v>0</v>
      </c>
      <c r="BL124" s="26" t="s">
        <v>750</v>
      </c>
      <c r="BM124" s="26" t="s">
        <v>458</v>
      </c>
    </row>
    <row r="125" spans="2:65" s="1" customFormat="1" ht="22.5" customHeight="1">
      <c r="B125" s="44"/>
      <c r="C125" s="257" t="s">
        <v>324</v>
      </c>
      <c r="D125" s="257" t="s">
        <v>246</v>
      </c>
      <c r="E125" s="258" t="s">
        <v>2496</v>
      </c>
      <c r="F125" s="259" t="s">
        <v>2497</v>
      </c>
      <c r="G125" s="260" t="s">
        <v>2054</v>
      </c>
      <c r="H125" s="261">
        <v>3</v>
      </c>
      <c r="I125" s="262"/>
      <c r="J125" s="263">
        <f t="shared" si="0"/>
        <v>0</v>
      </c>
      <c r="K125" s="259" t="s">
        <v>35</v>
      </c>
      <c r="L125" s="264"/>
      <c r="M125" s="265" t="s">
        <v>35</v>
      </c>
      <c r="N125" s="266" t="s">
        <v>50</v>
      </c>
      <c r="O125" s="45"/>
      <c r="P125" s="214">
        <f t="shared" si="1"/>
        <v>0</v>
      </c>
      <c r="Q125" s="214">
        <v>0</v>
      </c>
      <c r="R125" s="214">
        <f t="shared" si="2"/>
        <v>0</v>
      </c>
      <c r="S125" s="214">
        <v>0</v>
      </c>
      <c r="T125" s="215">
        <f t="shared" si="3"/>
        <v>0</v>
      </c>
      <c r="AR125" s="26" t="s">
        <v>1943</v>
      </c>
      <c r="AT125" s="26" t="s">
        <v>246</v>
      </c>
      <c r="AU125" s="26" t="s">
        <v>24</v>
      </c>
      <c r="AY125" s="26" t="s">
        <v>185</v>
      </c>
      <c r="BE125" s="216">
        <f t="shared" si="4"/>
        <v>0</v>
      </c>
      <c r="BF125" s="216">
        <f t="shared" si="5"/>
        <v>0</v>
      </c>
      <c r="BG125" s="216">
        <f t="shared" si="6"/>
        <v>0</v>
      </c>
      <c r="BH125" s="216">
        <f t="shared" si="7"/>
        <v>0</v>
      </c>
      <c r="BI125" s="216">
        <f t="shared" si="8"/>
        <v>0</v>
      </c>
      <c r="BJ125" s="26" t="s">
        <v>24</v>
      </c>
      <c r="BK125" s="216">
        <f t="shared" si="9"/>
        <v>0</v>
      </c>
      <c r="BL125" s="26" t="s">
        <v>750</v>
      </c>
      <c r="BM125" s="26" t="s">
        <v>477</v>
      </c>
    </row>
    <row r="126" spans="2:65" s="1" customFormat="1" ht="22.5" customHeight="1">
      <c r="B126" s="44"/>
      <c r="C126" s="257" t="s">
        <v>343</v>
      </c>
      <c r="D126" s="257" t="s">
        <v>246</v>
      </c>
      <c r="E126" s="258" t="s">
        <v>2498</v>
      </c>
      <c r="F126" s="259" t="s">
        <v>2499</v>
      </c>
      <c r="G126" s="260" t="s">
        <v>2456</v>
      </c>
      <c r="H126" s="261">
        <v>27</v>
      </c>
      <c r="I126" s="262"/>
      <c r="J126" s="263">
        <f t="shared" si="0"/>
        <v>0</v>
      </c>
      <c r="K126" s="259" t="s">
        <v>35</v>
      </c>
      <c r="L126" s="264"/>
      <c r="M126" s="265" t="s">
        <v>35</v>
      </c>
      <c r="N126" s="266" t="s">
        <v>50</v>
      </c>
      <c r="O126" s="45"/>
      <c r="P126" s="214">
        <f t="shared" si="1"/>
        <v>0</v>
      </c>
      <c r="Q126" s="214">
        <v>0</v>
      </c>
      <c r="R126" s="214">
        <f t="shared" si="2"/>
        <v>0</v>
      </c>
      <c r="S126" s="214">
        <v>0</v>
      </c>
      <c r="T126" s="215">
        <f t="shared" si="3"/>
        <v>0</v>
      </c>
      <c r="AR126" s="26" t="s">
        <v>1943</v>
      </c>
      <c r="AT126" s="26" t="s">
        <v>246</v>
      </c>
      <c r="AU126" s="26" t="s">
        <v>24</v>
      </c>
      <c r="AY126" s="26" t="s">
        <v>185</v>
      </c>
      <c r="BE126" s="216">
        <f t="shared" si="4"/>
        <v>0</v>
      </c>
      <c r="BF126" s="216">
        <f t="shared" si="5"/>
        <v>0</v>
      </c>
      <c r="BG126" s="216">
        <f t="shared" si="6"/>
        <v>0</v>
      </c>
      <c r="BH126" s="216">
        <f t="shared" si="7"/>
        <v>0</v>
      </c>
      <c r="BI126" s="216">
        <f t="shared" si="8"/>
        <v>0</v>
      </c>
      <c r="BJ126" s="26" t="s">
        <v>24</v>
      </c>
      <c r="BK126" s="216">
        <f t="shared" si="9"/>
        <v>0</v>
      </c>
      <c r="BL126" s="26" t="s">
        <v>750</v>
      </c>
      <c r="BM126" s="26" t="s">
        <v>495</v>
      </c>
    </row>
    <row r="127" spans="2:65" s="1" customFormat="1" ht="27">
      <c r="B127" s="44"/>
      <c r="C127" s="66"/>
      <c r="D127" s="233" t="s">
        <v>250</v>
      </c>
      <c r="E127" s="66"/>
      <c r="F127" s="281" t="s">
        <v>2500</v>
      </c>
      <c r="G127" s="66"/>
      <c r="H127" s="66"/>
      <c r="I127" s="175"/>
      <c r="J127" s="66"/>
      <c r="K127" s="66"/>
      <c r="L127" s="64"/>
      <c r="M127" s="219"/>
      <c r="N127" s="45"/>
      <c r="O127" s="45"/>
      <c r="P127" s="45"/>
      <c r="Q127" s="45"/>
      <c r="R127" s="45"/>
      <c r="S127" s="45"/>
      <c r="T127" s="81"/>
      <c r="AT127" s="26" t="s">
        <v>250</v>
      </c>
      <c r="AU127" s="26" t="s">
        <v>24</v>
      </c>
    </row>
    <row r="128" spans="2:65" s="1" customFormat="1" ht="22.5" customHeight="1">
      <c r="B128" s="44"/>
      <c r="C128" s="257" t="s">
        <v>349</v>
      </c>
      <c r="D128" s="257" t="s">
        <v>246</v>
      </c>
      <c r="E128" s="258" t="s">
        <v>2501</v>
      </c>
      <c r="F128" s="259" t="s">
        <v>2502</v>
      </c>
      <c r="G128" s="260" t="s">
        <v>2456</v>
      </c>
      <c r="H128" s="261">
        <v>12</v>
      </c>
      <c r="I128" s="262"/>
      <c r="J128" s="263">
        <f>ROUND(I128*H128,2)</f>
        <v>0</v>
      </c>
      <c r="K128" s="259" t="s">
        <v>35</v>
      </c>
      <c r="L128" s="264"/>
      <c r="M128" s="265" t="s">
        <v>35</v>
      </c>
      <c r="N128" s="266" t="s">
        <v>50</v>
      </c>
      <c r="O128" s="45"/>
      <c r="P128" s="214">
        <f>O128*H128</f>
        <v>0</v>
      </c>
      <c r="Q128" s="214">
        <v>0</v>
      </c>
      <c r="R128" s="214">
        <f>Q128*H128</f>
        <v>0</v>
      </c>
      <c r="S128" s="214">
        <v>0</v>
      </c>
      <c r="T128" s="215">
        <f>S128*H128</f>
        <v>0</v>
      </c>
      <c r="AR128" s="26" t="s">
        <v>1943</v>
      </c>
      <c r="AT128" s="26" t="s">
        <v>246</v>
      </c>
      <c r="AU128" s="26" t="s">
        <v>24</v>
      </c>
      <c r="AY128" s="26" t="s">
        <v>185</v>
      </c>
      <c r="BE128" s="216">
        <f>IF(N128="základní",J128,0)</f>
        <v>0</v>
      </c>
      <c r="BF128" s="216">
        <f>IF(N128="snížená",J128,0)</f>
        <v>0</v>
      </c>
      <c r="BG128" s="216">
        <f>IF(N128="zákl. přenesená",J128,0)</f>
        <v>0</v>
      </c>
      <c r="BH128" s="216">
        <f>IF(N128="sníž. přenesená",J128,0)</f>
        <v>0</v>
      </c>
      <c r="BI128" s="216">
        <f>IF(N128="nulová",J128,0)</f>
        <v>0</v>
      </c>
      <c r="BJ128" s="26" t="s">
        <v>24</v>
      </c>
      <c r="BK128" s="216">
        <f>ROUND(I128*H128,2)</f>
        <v>0</v>
      </c>
      <c r="BL128" s="26" t="s">
        <v>750</v>
      </c>
      <c r="BM128" s="26" t="s">
        <v>514</v>
      </c>
    </row>
    <row r="129" spans="2:65" s="1" customFormat="1" ht="22.5" customHeight="1">
      <c r="B129" s="44"/>
      <c r="C129" s="257" t="s">
        <v>9</v>
      </c>
      <c r="D129" s="257" t="s">
        <v>246</v>
      </c>
      <c r="E129" s="258" t="s">
        <v>2503</v>
      </c>
      <c r="F129" s="259" t="s">
        <v>2504</v>
      </c>
      <c r="G129" s="260" t="s">
        <v>2456</v>
      </c>
      <c r="H129" s="261">
        <v>89</v>
      </c>
      <c r="I129" s="262"/>
      <c r="J129" s="263">
        <f>ROUND(I129*H129,2)</f>
        <v>0</v>
      </c>
      <c r="K129" s="259" t="s">
        <v>35</v>
      </c>
      <c r="L129" s="264"/>
      <c r="M129" s="265" t="s">
        <v>35</v>
      </c>
      <c r="N129" s="266" t="s">
        <v>50</v>
      </c>
      <c r="O129" s="45"/>
      <c r="P129" s="214">
        <f>O129*H129</f>
        <v>0</v>
      </c>
      <c r="Q129" s="214">
        <v>0</v>
      </c>
      <c r="R129" s="214">
        <f>Q129*H129</f>
        <v>0</v>
      </c>
      <c r="S129" s="214">
        <v>0</v>
      </c>
      <c r="T129" s="215">
        <f>S129*H129</f>
        <v>0</v>
      </c>
      <c r="AR129" s="26" t="s">
        <v>1943</v>
      </c>
      <c r="AT129" s="26" t="s">
        <v>246</v>
      </c>
      <c r="AU129" s="26" t="s">
        <v>24</v>
      </c>
      <c r="AY129" s="26" t="s">
        <v>185</v>
      </c>
      <c r="BE129" s="216">
        <f>IF(N129="základní",J129,0)</f>
        <v>0</v>
      </c>
      <c r="BF129" s="216">
        <f>IF(N129="snížená",J129,0)</f>
        <v>0</v>
      </c>
      <c r="BG129" s="216">
        <f>IF(N129="zákl. přenesená",J129,0)</f>
        <v>0</v>
      </c>
      <c r="BH129" s="216">
        <f>IF(N129="sníž. přenesená",J129,0)</f>
        <v>0</v>
      </c>
      <c r="BI129" s="216">
        <f>IF(N129="nulová",J129,0)</f>
        <v>0</v>
      </c>
      <c r="BJ129" s="26" t="s">
        <v>24</v>
      </c>
      <c r="BK129" s="216">
        <f>ROUND(I129*H129,2)</f>
        <v>0</v>
      </c>
      <c r="BL129" s="26" t="s">
        <v>750</v>
      </c>
      <c r="BM129" s="26" t="s">
        <v>566</v>
      </c>
    </row>
    <row r="130" spans="2:65" s="1" customFormat="1" ht="22.5" customHeight="1">
      <c r="B130" s="44"/>
      <c r="C130" s="257" t="s">
        <v>367</v>
      </c>
      <c r="D130" s="257" t="s">
        <v>246</v>
      </c>
      <c r="E130" s="258" t="s">
        <v>2505</v>
      </c>
      <c r="F130" s="259" t="s">
        <v>2506</v>
      </c>
      <c r="G130" s="260" t="s">
        <v>2054</v>
      </c>
      <c r="H130" s="261">
        <v>62</v>
      </c>
      <c r="I130" s="262"/>
      <c r="J130" s="263">
        <f>ROUND(I130*H130,2)</f>
        <v>0</v>
      </c>
      <c r="K130" s="259" t="s">
        <v>35</v>
      </c>
      <c r="L130" s="264"/>
      <c r="M130" s="265" t="s">
        <v>35</v>
      </c>
      <c r="N130" s="266" t="s">
        <v>50</v>
      </c>
      <c r="O130" s="45"/>
      <c r="P130" s="214">
        <f>O130*H130</f>
        <v>0</v>
      </c>
      <c r="Q130" s="214">
        <v>0</v>
      </c>
      <c r="R130" s="214">
        <f>Q130*H130</f>
        <v>0</v>
      </c>
      <c r="S130" s="214">
        <v>0</v>
      </c>
      <c r="T130" s="215">
        <f>S130*H130</f>
        <v>0</v>
      </c>
      <c r="AR130" s="26" t="s">
        <v>1943</v>
      </c>
      <c r="AT130" s="26" t="s">
        <v>246</v>
      </c>
      <c r="AU130" s="26" t="s">
        <v>24</v>
      </c>
      <c r="AY130" s="26" t="s">
        <v>185</v>
      </c>
      <c r="BE130" s="216">
        <f>IF(N130="základní",J130,0)</f>
        <v>0</v>
      </c>
      <c r="BF130" s="216">
        <f>IF(N130="snížená",J130,0)</f>
        <v>0</v>
      </c>
      <c r="BG130" s="216">
        <f>IF(N130="zákl. přenesená",J130,0)</f>
        <v>0</v>
      </c>
      <c r="BH130" s="216">
        <f>IF(N130="sníž. přenesená",J130,0)</f>
        <v>0</v>
      </c>
      <c r="BI130" s="216">
        <f>IF(N130="nulová",J130,0)</f>
        <v>0</v>
      </c>
      <c r="BJ130" s="26" t="s">
        <v>24</v>
      </c>
      <c r="BK130" s="216">
        <f>ROUND(I130*H130,2)</f>
        <v>0</v>
      </c>
      <c r="BL130" s="26" t="s">
        <v>750</v>
      </c>
      <c r="BM130" s="26" t="s">
        <v>577</v>
      </c>
    </row>
    <row r="131" spans="2:65" s="1" customFormat="1" ht="22.5" customHeight="1">
      <c r="B131" s="44"/>
      <c r="C131" s="257" t="s">
        <v>395</v>
      </c>
      <c r="D131" s="257" t="s">
        <v>246</v>
      </c>
      <c r="E131" s="258" t="s">
        <v>2507</v>
      </c>
      <c r="F131" s="259" t="s">
        <v>2508</v>
      </c>
      <c r="G131" s="260" t="s">
        <v>2054</v>
      </c>
      <c r="H131" s="261">
        <v>0</v>
      </c>
      <c r="I131" s="262"/>
      <c r="J131" s="263">
        <f>ROUND(I131*H131,2)</f>
        <v>0</v>
      </c>
      <c r="K131" s="259" t="s">
        <v>35</v>
      </c>
      <c r="L131" s="264"/>
      <c r="M131" s="265" t="s">
        <v>35</v>
      </c>
      <c r="N131" s="266" t="s">
        <v>50</v>
      </c>
      <c r="O131" s="45"/>
      <c r="P131" s="214">
        <f>O131*H131</f>
        <v>0</v>
      </c>
      <c r="Q131" s="214">
        <v>0</v>
      </c>
      <c r="R131" s="214">
        <f>Q131*H131</f>
        <v>0</v>
      </c>
      <c r="S131" s="214">
        <v>0</v>
      </c>
      <c r="T131" s="215">
        <f>S131*H131</f>
        <v>0</v>
      </c>
      <c r="AR131" s="26" t="s">
        <v>1943</v>
      </c>
      <c r="AT131" s="26" t="s">
        <v>246</v>
      </c>
      <c r="AU131" s="26" t="s">
        <v>24</v>
      </c>
      <c r="AY131" s="26" t="s">
        <v>185</v>
      </c>
      <c r="BE131" s="216">
        <f>IF(N131="základní",J131,0)</f>
        <v>0</v>
      </c>
      <c r="BF131" s="216">
        <f>IF(N131="snížená",J131,0)</f>
        <v>0</v>
      </c>
      <c r="BG131" s="216">
        <f>IF(N131="zákl. přenesená",J131,0)</f>
        <v>0</v>
      </c>
      <c r="BH131" s="216">
        <f>IF(N131="sníž. přenesená",J131,0)</f>
        <v>0</v>
      </c>
      <c r="BI131" s="216">
        <f>IF(N131="nulová",J131,0)</f>
        <v>0</v>
      </c>
      <c r="BJ131" s="26" t="s">
        <v>24</v>
      </c>
      <c r="BK131" s="216">
        <f>ROUND(I131*H131,2)</f>
        <v>0</v>
      </c>
      <c r="BL131" s="26" t="s">
        <v>750</v>
      </c>
      <c r="BM131" s="26" t="s">
        <v>612</v>
      </c>
    </row>
    <row r="132" spans="2:65" s="11" customFormat="1" ht="37.35" customHeight="1">
      <c r="B132" s="188"/>
      <c r="C132" s="189"/>
      <c r="D132" s="202" t="s">
        <v>78</v>
      </c>
      <c r="E132" s="287" t="s">
        <v>2250</v>
      </c>
      <c r="F132" s="287" t="s">
        <v>2509</v>
      </c>
      <c r="G132" s="189"/>
      <c r="H132" s="189"/>
      <c r="I132" s="192"/>
      <c r="J132" s="288">
        <f>BK132</f>
        <v>0</v>
      </c>
      <c r="K132" s="189"/>
      <c r="L132" s="194"/>
      <c r="M132" s="195"/>
      <c r="N132" s="196"/>
      <c r="O132" s="196"/>
      <c r="P132" s="197">
        <f>SUM(P133:P161)</f>
        <v>0</v>
      </c>
      <c r="Q132" s="196"/>
      <c r="R132" s="197">
        <f>SUM(R133:R161)</f>
        <v>0</v>
      </c>
      <c r="S132" s="196"/>
      <c r="T132" s="198">
        <f>SUM(T133:T161)</f>
        <v>0</v>
      </c>
      <c r="AR132" s="199" t="s">
        <v>24</v>
      </c>
      <c r="AT132" s="200" t="s">
        <v>78</v>
      </c>
      <c r="AU132" s="200" t="s">
        <v>79</v>
      </c>
      <c r="AY132" s="199" t="s">
        <v>185</v>
      </c>
      <c r="BK132" s="201">
        <f>SUM(BK133:BK161)</f>
        <v>0</v>
      </c>
    </row>
    <row r="133" spans="2:65" s="1" customFormat="1" ht="22.5" customHeight="1">
      <c r="B133" s="44"/>
      <c r="C133" s="257" t="s">
        <v>403</v>
      </c>
      <c r="D133" s="257" t="s">
        <v>246</v>
      </c>
      <c r="E133" s="258" t="s">
        <v>2510</v>
      </c>
      <c r="F133" s="259" t="s">
        <v>2511</v>
      </c>
      <c r="G133" s="260" t="s">
        <v>2054</v>
      </c>
      <c r="H133" s="261">
        <v>10</v>
      </c>
      <c r="I133" s="262"/>
      <c r="J133" s="263">
        <f>ROUND(I133*H133,2)</f>
        <v>0</v>
      </c>
      <c r="K133" s="259" t="s">
        <v>35</v>
      </c>
      <c r="L133" s="264"/>
      <c r="M133" s="265" t="s">
        <v>35</v>
      </c>
      <c r="N133" s="266" t="s">
        <v>50</v>
      </c>
      <c r="O133" s="45"/>
      <c r="P133" s="214">
        <f>O133*H133</f>
        <v>0</v>
      </c>
      <c r="Q133" s="214">
        <v>0</v>
      </c>
      <c r="R133" s="214">
        <f>Q133*H133</f>
        <v>0</v>
      </c>
      <c r="S133" s="214">
        <v>0</v>
      </c>
      <c r="T133" s="215">
        <f>S133*H133</f>
        <v>0</v>
      </c>
      <c r="AR133" s="26" t="s">
        <v>1943</v>
      </c>
      <c r="AT133" s="26" t="s">
        <v>246</v>
      </c>
      <c r="AU133" s="26" t="s">
        <v>24</v>
      </c>
      <c r="AY133" s="26" t="s">
        <v>185</v>
      </c>
      <c r="BE133" s="216">
        <f>IF(N133="základní",J133,0)</f>
        <v>0</v>
      </c>
      <c r="BF133" s="216">
        <f>IF(N133="snížená",J133,0)</f>
        <v>0</v>
      </c>
      <c r="BG133" s="216">
        <f>IF(N133="zákl. přenesená",J133,0)</f>
        <v>0</v>
      </c>
      <c r="BH133" s="216">
        <f>IF(N133="sníž. přenesená",J133,0)</f>
        <v>0</v>
      </c>
      <c r="BI133" s="216">
        <f>IF(N133="nulová",J133,0)</f>
        <v>0</v>
      </c>
      <c r="BJ133" s="26" t="s">
        <v>24</v>
      </c>
      <c r="BK133" s="216">
        <f>ROUND(I133*H133,2)</f>
        <v>0</v>
      </c>
      <c r="BL133" s="26" t="s">
        <v>750</v>
      </c>
      <c r="BM133" s="26" t="s">
        <v>626</v>
      </c>
    </row>
    <row r="134" spans="2:65" s="1" customFormat="1" ht="27">
      <c r="B134" s="44"/>
      <c r="C134" s="66"/>
      <c r="D134" s="233" t="s">
        <v>250</v>
      </c>
      <c r="E134" s="66"/>
      <c r="F134" s="281" t="s">
        <v>2512</v>
      </c>
      <c r="G134" s="66"/>
      <c r="H134" s="66"/>
      <c r="I134" s="175"/>
      <c r="J134" s="66"/>
      <c r="K134" s="66"/>
      <c r="L134" s="64"/>
      <c r="M134" s="219"/>
      <c r="N134" s="45"/>
      <c r="O134" s="45"/>
      <c r="P134" s="45"/>
      <c r="Q134" s="45"/>
      <c r="R134" s="45"/>
      <c r="S134" s="45"/>
      <c r="T134" s="81"/>
      <c r="AT134" s="26" t="s">
        <v>250</v>
      </c>
      <c r="AU134" s="26" t="s">
        <v>24</v>
      </c>
    </row>
    <row r="135" spans="2:65" s="1" customFormat="1" ht="22.5" customHeight="1">
      <c r="B135" s="44"/>
      <c r="C135" s="257" t="s">
        <v>409</v>
      </c>
      <c r="D135" s="257" t="s">
        <v>246</v>
      </c>
      <c r="E135" s="258" t="s">
        <v>2513</v>
      </c>
      <c r="F135" s="259" t="s">
        <v>2514</v>
      </c>
      <c r="G135" s="260" t="s">
        <v>2054</v>
      </c>
      <c r="H135" s="261">
        <v>20</v>
      </c>
      <c r="I135" s="262"/>
      <c r="J135" s="263">
        <f>ROUND(I135*H135,2)</f>
        <v>0</v>
      </c>
      <c r="K135" s="259" t="s">
        <v>35</v>
      </c>
      <c r="L135" s="264"/>
      <c r="M135" s="265" t="s">
        <v>35</v>
      </c>
      <c r="N135" s="266" t="s">
        <v>50</v>
      </c>
      <c r="O135" s="45"/>
      <c r="P135" s="214">
        <f>O135*H135</f>
        <v>0</v>
      </c>
      <c r="Q135" s="214">
        <v>0</v>
      </c>
      <c r="R135" s="214">
        <f>Q135*H135</f>
        <v>0</v>
      </c>
      <c r="S135" s="214">
        <v>0</v>
      </c>
      <c r="T135" s="215">
        <f>S135*H135</f>
        <v>0</v>
      </c>
      <c r="AR135" s="26" t="s">
        <v>1943</v>
      </c>
      <c r="AT135" s="26" t="s">
        <v>246</v>
      </c>
      <c r="AU135" s="26" t="s">
        <v>24</v>
      </c>
      <c r="AY135" s="26" t="s">
        <v>185</v>
      </c>
      <c r="BE135" s="216">
        <f>IF(N135="základní",J135,0)</f>
        <v>0</v>
      </c>
      <c r="BF135" s="216">
        <f>IF(N135="snížená",J135,0)</f>
        <v>0</v>
      </c>
      <c r="BG135" s="216">
        <f>IF(N135="zákl. přenesená",J135,0)</f>
        <v>0</v>
      </c>
      <c r="BH135" s="216">
        <f>IF(N135="sníž. přenesená",J135,0)</f>
        <v>0</v>
      </c>
      <c r="BI135" s="216">
        <f>IF(N135="nulová",J135,0)</f>
        <v>0</v>
      </c>
      <c r="BJ135" s="26" t="s">
        <v>24</v>
      </c>
      <c r="BK135" s="216">
        <f>ROUND(I135*H135,2)</f>
        <v>0</v>
      </c>
      <c r="BL135" s="26" t="s">
        <v>750</v>
      </c>
      <c r="BM135" s="26" t="s">
        <v>638</v>
      </c>
    </row>
    <row r="136" spans="2:65" s="1" customFormat="1" ht="22.5" customHeight="1">
      <c r="B136" s="44"/>
      <c r="C136" s="257" t="s">
        <v>413</v>
      </c>
      <c r="D136" s="257" t="s">
        <v>246</v>
      </c>
      <c r="E136" s="258" t="s">
        <v>2515</v>
      </c>
      <c r="F136" s="259" t="s">
        <v>2516</v>
      </c>
      <c r="G136" s="260" t="s">
        <v>2054</v>
      </c>
      <c r="H136" s="261">
        <v>10</v>
      </c>
      <c r="I136" s="262"/>
      <c r="J136" s="263">
        <f>ROUND(I136*H136,2)</f>
        <v>0</v>
      </c>
      <c r="K136" s="259" t="s">
        <v>35</v>
      </c>
      <c r="L136" s="264"/>
      <c r="M136" s="265" t="s">
        <v>35</v>
      </c>
      <c r="N136" s="266" t="s">
        <v>50</v>
      </c>
      <c r="O136" s="45"/>
      <c r="P136" s="214">
        <f>O136*H136</f>
        <v>0</v>
      </c>
      <c r="Q136" s="214">
        <v>0</v>
      </c>
      <c r="R136" s="214">
        <f>Q136*H136</f>
        <v>0</v>
      </c>
      <c r="S136" s="214">
        <v>0</v>
      </c>
      <c r="T136" s="215">
        <f>S136*H136</f>
        <v>0</v>
      </c>
      <c r="AR136" s="26" t="s">
        <v>1943</v>
      </c>
      <c r="AT136" s="26" t="s">
        <v>246</v>
      </c>
      <c r="AU136" s="26" t="s">
        <v>24</v>
      </c>
      <c r="AY136" s="26" t="s">
        <v>185</v>
      </c>
      <c r="BE136" s="216">
        <f>IF(N136="základní",J136,0)</f>
        <v>0</v>
      </c>
      <c r="BF136" s="216">
        <f>IF(N136="snížená",J136,0)</f>
        <v>0</v>
      </c>
      <c r="BG136" s="216">
        <f>IF(N136="zákl. přenesená",J136,0)</f>
        <v>0</v>
      </c>
      <c r="BH136" s="216">
        <f>IF(N136="sníž. přenesená",J136,0)</f>
        <v>0</v>
      </c>
      <c r="BI136" s="216">
        <f>IF(N136="nulová",J136,0)</f>
        <v>0</v>
      </c>
      <c r="BJ136" s="26" t="s">
        <v>24</v>
      </c>
      <c r="BK136" s="216">
        <f>ROUND(I136*H136,2)</f>
        <v>0</v>
      </c>
      <c r="BL136" s="26" t="s">
        <v>750</v>
      </c>
      <c r="BM136" s="26" t="s">
        <v>647</v>
      </c>
    </row>
    <row r="137" spans="2:65" s="1" customFormat="1" ht="22.5" customHeight="1">
      <c r="B137" s="44"/>
      <c r="C137" s="257" t="s">
        <v>418</v>
      </c>
      <c r="D137" s="257" t="s">
        <v>246</v>
      </c>
      <c r="E137" s="258" t="s">
        <v>2517</v>
      </c>
      <c r="F137" s="259" t="s">
        <v>2518</v>
      </c>
      <c r="G137" s="260" t="s">
        <v>2054</v>
      </c>
      <c r="H137" s="261">
        <v>30</v>
      </c>
      <c r="I137" s="262"/>
      <c r="J137" s="263">
        <f>ROUND(I137*H137,2)</f>
        <v>0</v>
      </c>
      <c r="K137" s="259" t="s">
        <v>35</v>
      </c>
      <c r="L137" s="264"/>
      <c r="M137" s="265" t="s">
        <v>35</v>
      </c>
      <c r="N137" s="266" t="s">
        <v>50</v>
      </c>
      <c r="O137" s="45"/>
      <c r="P137" s="214">
        <f>O137*H137</f>
        <v>0</v>
      </c>
      <c r="Q137" s="214">
        <v>0</v>
      </c>
      <c r="R137" s="214">
        <f>Q137*H137</f>
        <v>0</v>
      </c>
      <c r="S137" s="214">
        <v>0</v>
      </c>
      <c r="T137" s="215">
        <f>S137*H137</f>
        <v>0</v>
      </c>
      <c r="AR137" s="26" t="s">
        <v>1943</v>
      </c>
      <c r="AT137" s="26" t="s">
        <v>246</v>
      </c>
      <c r="AU137" s="26" t="s">
        <v>24</v>
      </c>
      <c r="AY137" s="26" t="s">
        <v>185</v>
      </c>
      <c r="BE137" s="216">
        <f>IF(N137="základní",J137,0)</f>
        <v>0</v>
      </c>
      <c r="BF137" s="216">
        <f>IF(N137="snížená",J137,0)</f>
        <v>0</v>
      </c>
      <c r="BG137" s="216">
        <f>IF(N137="zákl. přenesená",J137,0)</f>
        <v>0</v>
      </c>
      <c r="BH137" s="216">
        <f>IF(N137="sníž. přenesená",J137,0)</f>
        <v>0</v>
      </c>
      <c r="BI137" s="216">
        <f>IF(N137="nulová",J137,0)</f>
        <v>0</v>
      </c>
      <c r="BJ137" s="26" t="s">
        <v>24</v>
      </c>
      <c r="BK137" s="216">
        <f>ROUND(I137*H137,2)</f>
        <v>0</v>
      </c>
      <c r="BL137" s="26" t="s">
        <v>750</v>
      </c>
      <c r="BM137" s="26" t="s">
        <v>665</v>
      </c>
    </row>
    <row r="138" spans="2:65" s="1" customFormat="1" ht="22.5" customHeight="1">
      <c r="B138" s="44"/>
      <c r="C138" s="257" t="s">
        <v>424</v>
      </c>
      <c r="D138" s="257" t="s">
        <v>246</v>
      </c>
      <c r="E138" s="258" t="s">
        <v>2519</v>
      </c>
      <c r="F138" s="259" t="s">
        <v>2520</v>
      </c>
      <c r="G138" s="260" t="s">
        <v>2054</v>
      </c>
      <c r="H138" s="261">
        <v>10</v>
      </c>
      <c r="I138" s="262"/>
      <c r="J138" s="263">
        <f>ROUND(I138*H138,2)</f>
        <v>0</v>
      </c>
      <c r="K138" s="259" t="s">
        <v>35</v>
      </c>
      <c r="L138" s="264"/>
      <c r="M138" s="265" t="s">
        <v>35</v>
      </c>
      <c r="N138" s="266" t="s">
        <v>50</v>
      </c>
      <c r="O138" s="45"/>
      <c r="P138" s="214">
        <f>O138*H138</f>
        <v>0</v>
      </c>
      <c r="Q138" s="214">
        <v>0</v>
      </c>
      <c r="R138" s="214">
        <f>Q138*H138</f>
        <v>0</v>
      </c>
      <c r="S138" s="214">
        <v>0</v>
      </c>
      <c r="T138" s="215">
        <f>S138*H138</f>
        <v>0</v>
      </c>
      <c r="AR138" s="26" t="s">
        <v>1943</v>
      </c>
      <c r="AT138" s="26" t="s">
        <v>246</v>
      </c>
      <c r="AU138" s="26" t="s">
        <v>24</v>
      </c>
      <c r="AY138" s="26" t="s">
        <v>185</v>
      </c>
      <c r="BE138" s="216">
        <f>IF(N138="základní",J138,0)</f>
        <v>0</v>
      </c>
      <c r="BF138" s="216">
        <f>IF(N138="snížená",J138,0)</f>
        <v>0</v>
      </c>
      <c r="BG138" s="216">
        <f>IF(N138="zákl. přenesená",J138,0)</f>
        <v>0</v>
      </c>
      <c r="BH138" s="216">
        <f>IF(N138="sníž. přenesená",J138,0)</f>
        <v>0</v>
      </c>
      <c r="BI138" s="216">
        <f>IF(N138="nulová",J138,0)</f>
        <v>0</v>
      </c>
      <c r="BJ138" s="26" t="s">
        <v>24</v>
      </c>
      <c r="BK138" s="216">
        <f>ROUND(I138*H138,2)</f>
        <v>0</v>
      </c>
      <c r="BL138" s="26" t="s">
        <v>750</v>
      </c>
      <c r="BM138" s="26" t="s">
        <v>693</v>
      </c>
    </row>
    <row r="139" spans="2:65" s="1" customFormat="1" ht="27">
      <c r="B139" s="44"/>
      <c r="C139" s="66"/>
      <c r="D139" s="233" t="s">
        <v>250</v>
      </c>
      <c r="E139" s="66"/>
      <c r="F139" s="281" t="s">
        <v>2521</v>
      </c>
      <c r="G139" s="66"/>
      <c r="H139" s="66"/>
      <c r="I139" s="175"/>
      <c r="J139" s="66"/>
      <c r="K139" s="66"/>
      <c r="L139" s="64"/>
      <c r="M139" s="219"/>
      <c r="N139" s="45"/>
      <c r="O139" s="45"/>
      <c r="P139" s="45"/>
      <c r="Q139" s="45"/>
      <c r="R139" s="45"/>
      <c r="S139" s="45"/>
      <c r="T139" s="81"/>
      <c r="AT139" s="26" t="s">
        <v>250</v>
      </c>
      <c r="AU139" s="26" t="s">
        <v>24</v>
      </c>
    </row>
    <row r="140" spans="2:65" s="1" customFormat="1" ht="22.5" customHeight="1">
      <c r="B140" s="44"/>
      <c r="C140" s="257" t="s">
        <v>429</v>
      </c>
      <c r="D140" s="257" t="s">
        <v>246</v>
      </c>
      <c r="E140" s="258" t="s">
        <v>2522</v>
      </c>
      <c r="F140" s="259" t="s">
        <v>2523</v>
      </c>
      <c r="G140" s="260" t="s">
        <v>2054</v>
      </c>
      <c r="H140" s="261">
        <v>4</v>
      </c>
      <c r="I140" s="262"/>
      <c r="J140" s="263">
        <f>ROUND(I140*H140,2)</f>
        <v>0</v>
      </c>
      <c r="K140" s="259" t="s">
        <v>35</v>
      </c>
      <c r="L140" s="264"/>
      <c r="M140" s="265" t="s">
        <v>35</v>
      </c>
      <c r="N140" s="266" t="s">
        <v>50</v>
      </c>
      <c r="O140" s="45"/>
      <c r="P140" s="214">
        <f>O140*H140</f>
        <v>0</v>
      </c>
      <c r="Q140" s="214">
        <v>0</v>
      </c>
      <c r="R140" s="214">
        <f>Q140*H140</f>
        <v>0</v>
      </c>
      <c r="S140" s="214">
        <v>0</v>
      </c>
      <c r="T140" s="215">
        <f>S140*H140</f>
        <v>0</v>
      </c>
      <c r="AR140" s="26" t="s">
        <v>1943</v>
      </c>
      <c r="AT140" s="26" t="s">
        <v>246</v>
      </c>
      <c r="AU140" s="26" t="s">
        <v>24</v>
      </c>
      <c r="AY140" s="26" t="s">
        <v>185</v>
      </c>
      <c r="BE140" s="216">
        <f>IF(N140="základní",J140,0)</f>
        <v>0</v>
      </c>
      <c r="BF140" s="216">
        <f>IF(N140="snížená",J140,0)</f>
        <v>0</v>
      </c>
      <c r="BG140" s="216">
        <f>IF(N140="zákl. přenesená",J140,0)</f>
        <v>0</v>
      </c>
      <c r="BH140" s="216">
        <f>IF(N140="sníž. přenesená",J140,0)</f>
        <v>0</v>
      </c>
      <c r="BI140" s="216">
        <f>IF(N140="nulová",J140,0)</f>
        <v>0</v>
      </c>
      <c r="BJ140" s="26" t="s">
        <v>24</v>
      </c>
      <c r="BK140" s="216">
        <f>ROUND(I140*H140,2)</f>
        <v>0</v>
      </c>
      <c r="BL140" s="26" t="s">
        <v>750</v>
      </c>
      <c r="BM140" s="26" t="s">
        <v>705</v>
      </c>
    </row>
    <row r="141" spans="2:65" s="1" customFormat="1" ht="27">
      <c r="B141" s="44"/>
      <c r="C141" s="66"/>
      <c r="D141" s="233" t="s">
        <v>250</v>
      </c>
      <c r="E141" s="66"/>
      <c r="F141" s="281" t="s">
        <v>2512</v>
      </c>
      <c r="G141" s="66"/>
      <c r="H141" s="66"/>
      <c r="I141" s="175"/>
      <c r="J141" s="66"/>
      <c r="K141" s="66"/>
      <c r="L141" s="64"/>
      <c r="M141" s="219"/>
      <c r="N141" s="45"/>
      <c r="O141" s="45"/>
      <c r="P141" s="45"/>
      <c r="Q141" s="45"/>
      <c r="R141" s="45"/>
      <c r="S141" s="45"/>
      <c r="T141" s="81"/>
      <c r="AT141" s="26" t="s">
        <v>250</v>
      </c>
      <c r="AU141" s="26" t="s">
        <v>24</v>
      </c>
    </row>
    <row r="142" spans="2:65" s="1" customFormat="1" ht="22.5" customHeight="1">
      <c r="B142" s="44"/>
      <c r="C142" s="257" t="s">
        <v>436</v>
      </c>
      <c r="D142" s="257" t="s">
        <v>246</v>
      </c>
      <c r="E142" s="258" t="s">
        <v>2524</v>
      </c>
      <c r="F142" s="259" t="s">
        <v>2525</v>
      </c>
      <c r="G142" s="260" t="s">
        <v>2054</v>
      </c>
      <c r="H142" s="261">
        <v>8</v>
      </c>
      <c r="I142" s="262"/>
      <c r="J142" s="263">
        <f>ROUND(I142*H142,2)</f>
        <v>0</v>
      </c>
      <c r="K142" s="259" t="s">
        <v>35</v>
      </c>
      <c r="L142" s="264"/>
      <c r="M142" s="265" t="s">
        <v>35</v>
      </c>
      <c r="N142" s="266" t="s">
        <v>50</v>
      </c>
      <c r="O142" s="45"/>
      <c r="P142" s="214">
        <f>O142*H142</f>
        <v>0</v>
      </c>
      <c r="Q142" s="214">
        <v>0</v>
      </c>
      <c r="R142" s="214">
        <f>Q142*H142</f>
        <v>0</v>
      </c>
      <c r="S142" s="214">
        <v>0</v>
      </c>
      <c r="T142" s="215">
        <f>S142*H142</f>
        <v>0</v>
      </c>
      <c r="AR142" s="26" t="s">
        <v>1943</v>
      </c>
      <c r="AT142" s="26" t="s">
        <v>246</v>
      </c>
      <c r="AU142" s="26" t="s">
        <v>24</v>
      </c>
      <c r="AY142" s="26" t="s">
        <v>185</v>
      </c>
      <c r="BE142" s="216">
        <f>IF(N142="základní",J142,0)</f>
        <v>0</v>
      </c>
      <c r="BF142" s="216">
        <f>IF(N142="snížená",J142,0)</f>
        <v>0</v>
      </c>
      <c r="BG142" s="216">
        <f>IF(N142="zákl. přenesená",J142,0)</f>
        <v>0</v>
      </c>
      <c r="BH142" s="216">
        <f>IF(N142="sníž. přenesená",J142,0)</f>
        <v>0</v>
      </c>
      <c r="BI142" s="216">
        <f>IF(N142="nulová",J142,0)</f>
        <v>0</v>
      </c>
      <c r="BJ142" s="26" t="s">
        <v>24</v>
      </c>
      <c r="BK142" s="216">
        <f>ROUND(I142*H142,2)</f>
        <v>0</v>
      </c>
      <c r="BL142" s="26" t="s">
        <v>750</v>
      </c>
      <c r="BM142" s="26" t="s">
        <v>723</v>
      </c>
    </row>
    <row r="143" spans="2:65" s="1" customFormat="1" ht="22.5" customHeight="1">
      <c r="B143" s="44"/>
      <c r="C143" s="257" t="s">
        <v>445</v>
      </c>
      <c r="D143" s="257" t="s">
        <v>246</v>
      </c>
      <c r="E143" s="258" t="s">
        <v>2515</v>
      </c>
      <c r="F143" s="259" t="s">
        <v>2516</v>
      </c>
      <c r="G143" s="260" t="s">
        <v>2054</v>
      </c>
      <c r="H143" s="261">
        <v>0</v>
      </c>
      <c r="I143" s="262"/>
      <c r="J143" s="263">
        <f>ROUND(I143*H143,2)</f>
        <v>0</v>
      </c>
      <c r="K143" s="259" t="s">
        <v>35</v>
      </c>
      <c r="L143" s="264"/>
      <c r="M143" s="265" t="s">
        <v>35</v>
      </c>
      <c r="N143" s="266" t="s">
        <v>50</v>
      </c>
      <c r="O143" s="45"/>
      <c r="P143" s="214">
        <f>O143*H143</f>
        <v>0</v>
      </c>
      <c r="Q143" s="214">
        <v>0</v>
      </c>
      <c r="R143" s="214">
        <f>Q143*H143</f>
        <v>0</v>
      </c>
      <c r="S143" s="214">
        <v>0</v>
      </c>
      <c r="T143" s="215">
        <f>S143*H143</f>
        <v>0</v>
      </c>
      <c r="AR143" s="26" t="s">
        <v>1943</v>
      </c>
      <c r="AT143" s="26" t="s">
        <v>246</v>
      </c>
      <c r="AU143" s="26" t="s">
        <v>24</v>
      </c>
      <c r="AY143" s="26" t="s">
        <v>185</v>
      </c>
      <c r="BE143" s="216">
        <f>IF(N143="základní",J143,0)</f>
        <v>0</v>
      </c>
      <c r="BF143" s="216">
        <f>IF(N143="snížená",J143,0)</f>
        <v>0</v>
      </c>
      <c r="BG143" s="216">
        <f>IF(N143="zákl. přenesená",J143,0)</f>
        <v>0</v>
      </c>
      <c r="BH143" s="216">
        <f>IF(N143="sníž. přenesená",J143,0)</f>
        <v>0</v>
      </c>
      <c r="BI143" s="216">
        <f>IF(N143="nulová",J143,0)</f>
        <v>0</v>
      </c>
      <c r="BJ143" s="26" t="s">
        <v>24</v>
      </c>
      <c r="BK143" s="216">
        <f>ROUND(I143*H143,2)</f>
        <v>0</v>
      </c>
      <c r="BL143" s="26" t="s">
        <v>750</v>
      </c>
      <c r="BM143" s="26" t="s">
        <v>738</v>
      </c>
    </row>
    <row r="144" spans="2:65" s="1" customFormat="1" ht="22.5" customHeight="1">
      <c r="B144" s="44"/>
      <c r="C144" s="257" t="s">
        <v>449</v>
      </c>
      <c r="D144" s="257" t="s">
        <v>246</v>
      </c>
      <c r="E144" s="258" t="s">
        <v>2517</v>
      </c>
      <c r="F144" s="259" t="s">
        <v>2518</v>
      </c>
      <c r="G144" s="260" t="s">
        <v>2054</v>
      </c>
      <c r="H144" s="261">
        <v>8</v>
      </c>
      <c r="I144" s="262"/>
      <c r="J144" s="263">
        <f>ROUND(I144*H144,2)</f>
        <v>0</v>
      </c>
      <c r="K144" s="259" t="s">
        <v>35</v>
      </c>
      <c r="L144" s="264"/>
      <c r="M144" s="265" t="s">
        <v>35</v>
      </c>
      <c r="N144" s="266" t="s">
        <v>50</v>
      </c>
      <c r="O144" s="45"/>
      <c r="P144" s="214">
        <f>O144*H144</f>
        <v>0</v>
      </c>
      <c r="Q144" s="214">
        <v>0</v>
      </c>
      <c r="R144" s="214">
        <f>Q144*H144</f>
        <v>0</v>
      </c>
      <c r="S144" s="214">
        <v>0</v>
      </c>
      <c r="T144" s="215">
        <f>S144*H144</f>
        <v>0</v>
      </c>
      <c r="AR144" s="26" t="s">
        <v>1943</v>
      </c>
      <c r="AT144" s="26" t="s">
        <v>246</v>
      </c>
      <c r="AU144" s="26" t="s">
        <v>24</v>
      </c>
      <c r="AY144" s="26" t="s">
        <v>185</v>
      </c>
      <c r="BE144" s="216">
        <f>IF(N144="základní",J144,0)</f>
        <v>0</v>
      </c>
      <c r="BF144" s="216">
        <f>IF(N144="snížená",J144,0)</f>
        <v>0</v>
      </c>
      <c r="BG144" s="216">
        <f>IF(N144="zákl. přenesená",J144,0)</f>
        <v>0</v>
      </c>
      <c r="BH144" s="216">
        <f>IF(N144="sníž. přenesená",J144,0)</f>
        <v>0</v>
      </c>
      <c r="BI144" s="216">
        <f>IF(N144="nulová",J144,0)</f>
        <v>0</v>
      </c>
      <c r="BJ144" s="26" t="s">
        <v>24</v>
      </c>
      <c r="BK144" s="216">
        <f>ROUND(I144*H144,2)</f>
        <v>0</v>
      </c>
      <c r="BL144" s="26" t="s">
        <v>750</v>
      </c>
      <c r="BM144" s="26" t="s">
        <v>750</v>
      </c>
    </row>
    <row r="145" spans="2:65" s="1" customFormat="1" ht="22.5" customHeight="1">
      <c r="B145" s="44"/>
      <c r="C145" s="257" t="s">
        <v>306</v>
      </c>
      <c r="D145" s="257" t="s">
        <v>246</v>
      </c>
      <c r="E145" s="258" t="s">
        <v>2526</v>
      </c>
      <c r="F145" s="259" t="s">
        <v>2527</v>
      </c>
      <c r="G145" s="260" t="s">
        <v>2054</v>
      </c>
      <c r="H145" s="261">
        <v>4</v>
      </c>
      <c r="I145" s="262"/>
      <c r="J145" s="263">
        <f>ROUND(I145*H145,2)</f>
        <v>0</v>
      </c>
      <c r="K145" s="259" t="s">
        <v>35</v>
      </c>
      <c r="L145" s="264"/>
      <c r="M145" s="265" t="s">
        <v>35</v>
      </c>
      <c r="N145" s="266" t="s">
        <v>50</v>
      </c>
      <c r="O145" s="45"/>
      <c r="P145" s="214">
        <f>O145*H145</f>
        <v>0</v>
      </c>
      <c r="Q145" s="214">
        <v>0</v>
      </c>
      <c r="R145" s="214">
        <f>Q145*H145</f>
        <v>0</v>
      </c>
      <c r="S145" s="214">
        <v>0</v>
      </c>
      <c r="T145" s="215">
        <f>S145*H145</f>
        <v>0</v>
      </c>
      <c r="AR145" s="26" t="s">
        <v>1943</v>
      </c>
      <c r="AT145" s="26" t="s">
        <v>246</v>
      </c>
      <c r="AU145" s="26" t="s">
        <v>24</v>
      </c>
      <c r="AY145" s="26" t="s">
        <v>185</v>
      </c>
      <c r="BE145" s="216">
        <f>IF(N145="základní",J145,0)</f>
        <v>0</v>
      </c>
      <c r="BF145" s="216">
        <f>IF(N145="snížená",J145,0)</f>
        <v>0</v>
      </c>
      <c r="BG145" s="216">
        <f>IF(N145="zákl. přenesená",J145,0)</f>
        <v>0</v>
      </c>
      <c r="BH145" s="216">
        <f>IF(N145="sníž. přenesená",J145,0)</f>
        <v>0</v>
      </c>
      <c r="BI145" s="216">
        <f>IF(N145="nulová",J145,0)</f>
        <v>0</v>
      </c>
      <c r="BJ145" s="26" t="s">
        <v>24</v>
      </c>
      <c r="BK145" s="216">
        <f>ROUND(I145*H145,2)</f>
        <v>0</v>
      </c>
      <c r="BL145" s="26" t="s">
        <v>750</v>
      </c>
      <c r="BM145" s="26" t="s">
        <v>761</v>
      </c>
    </row>
    <row r="146" spans="2:65" s="1" customFormat="1" ht="27">
      <c r="B146" s="44"/>
      <c r="C146" s="66"/>
      <c r="D146" s="233" t="s">
        <v>250</v>
      </c>
      <c r="E146" s="66"/>
      <c r="F146" s="281" t="s">
        <v>2528</v>
      </c>
      <c r="G146" s="66"/>
      <c r="H146" s="66"/>
      <c r="I146" s="175"/>
      <c r="J146" s="66"/>
      <c r="K146" s="66"/>
      <c r="L146" s="64"/>
      <c r="M146" s="219"/>
      <c r="N146" s="45"/>
      <c r="O146" s="45"/>
      <c r="P146" s="45"/>
      <c r="Q146" s="45"/>
      <c r="R146" s="45"/>
      <c r="S146" s="45"/>
      <c r="T146" s="81"/>
      <c r="AT146" s="26" t="s">
        <v>250</v>
      </c>
      <c r="AU146" s="26" t="s">
        <v>24</v>
      </c>
    </row>
    <row r="147" spans="2:65" s="1" customFormat="1" ht="22.5" customHeight="1">
      <c r="B147" s="44"/>
      <c r="C147" s="257" t="s">
        <v>458</v>
      </c>
      <c r="D147" s="257" t="s">
        <v>246</v>
      </c>
      <c r="E147" s="258" t="s">
        <v>2529</v>
      </c>
      <c r="F147" s="259" t="s">
        <v>2530</v>
      </c>
      <c r="G147" s="260" t="s">
        <v>2054</v>
      </c>
      <c r="H147" s="261">
        <v>37</v>
      </c>
      <c r="I147" s="262"/>
      <c r="J147" s="263">
        <f t="shared" ref="J147:J153" si="10">ROUND(I147*H147,2)</f>
        <v>0</v>
      </c>
      <c r="K147" s="259" t="s">
        <v>35</v>
      </c>
      <c r="L147" s="264"/>
      <c r="M147" s="265" t="s">
        <v>35</v>
      </c>
      <c r="N147" s="266" t="s">
        <v>50</v>
      </c>
      <c r="O147" s="45"/>
      <c r="P147" s="214">
        <f t="shared" ref="P147:P153" si="11">O147*H147</f>
        <v>0</v>
      </c>
      <c r="Q147" s="214">
        <v>0</v>
      </c>
      <c r="R147" s="214">
        <f t="shared" ref="R147:R153" si="12">Q147*H147</f>
        <v>0</v>
      </c>
      <c r="S147" s="214">
        <v>0</v>
      </c>
      <c r="T147" s="215">
        <f t="shared" ref="T147:T153" si="13">S147*H147</f>
        <v>0</v>
      </c>
      <c r="AR147" s="26" t="s">
        <v>1943</v>
      </c>
      <c r="AT147" s="26" t="s">
        <v>246</v>
      </c>
      <c r="AU147" s="26" t="s">
        <v>24</v>
      </c>
      <c r="AY147" s="26" t="s">
        <v>185</v>
      </c>
      <c r="BE147" s="216">
        <f t="shared" ref="BE147:BE153" si="14">IF(N147="základní",J147,0)</f>
        <v>0</v>
      </c>
      <c r="BF147" s="216">
        <f t="shared" ref="BF147:BF153" si="15">IF(N147="snížená",J147,0)</f>
        <v>0</v>
      </c>
      <c r="BG147" s="216">
        <f t="shared" ref="BG147:BG153" si="16">IF(N147="zákl. přenesená",J147,0)</f>
        <v>0</v>
      </c>
      <c r="BH147" s="216">
        <f t="shared" ref="BH147:BH153" si="17">IF(N147="sníž. přenesená",J147,0)</f>
        <v>0</v>
      </c>
      <c r="BI147" s="216">
        <f t="shared" ref="BI147:BI153" si="18">IF(N147="nulová",J147,0)</f>
        <v>0</v>
      </c>
      <c r="BJ147" s="26" t="s">
        <v>24</v>
      </c>
      <c r="BK147" s="216">
        <f t="shared" ref="BK147:BK153" si="19">ROUND(I147*H147,2)</f>
        <v>0</v>
      </c>
      <c r="BL147" s="26" t="s">
        <v>750</v>
      </c>
      <c r="BM147" s="26" t="s">
        <v>769</v>
      </c>
    </row>
    <row r="148" spans="2:65" s="1" customFormat="1" ht="22.5" customHeight="1">
      <c r="B148" s="44"/>
      <c r="C148" s="257" t="s">
        <v>464</v>
      </c>
      <c r="D148" s="257" t="s">
        <v>246</v>
      </c>
      <c r="E148" s="258" t="s">
        <v>2531</v>
      </c>
      <c r="F148" s="259" t="s">
        <v>2532</v>
      </c>
      <c r="G148" s="260" t="s">
        <v>2054</v>
      </c>
      <c r="H148" s="261">
        <v>37</v>
      </c>
      <c r="I148" s="262"/>
      <c r="J148" s="263">
        <f t="shared" si="10"/>
        <v>0</v>
      </c>
      <c r="K148" s="259" t="s">
        <v>35</v>
      </c>
      <c r="L148" s="264"/>
      <c r="M148" s="265" t="s">
        <v>35</v>
      </c>
      <c r="N148" s="266" t="s">
        <v>50</v>
      </c>
      <c r="O148" s="45"/>
      <c r="P148" s="214">
        <f t="shared" si="11"/>
        <v>0</v>
      </c>
      <c r="Q148" s="214">
        <v>0</v>
      </c>
      <c r="R148" s="214">
        <f t="shared" si="12"/>
        <v>0</v>
      </c>
      <c r="S148" s="214">
        <v>0</v>
      </c>
      <c r="T148" s="215">
        <f t="shared" si="13"/>
        <v>0</v>
      </c>
      <c r="AR148" s="26" t="s">
        <v>1943</v>
      </c>
      <c r="AT148" s="26" t="s">
        <v>246</v>
      </c>
      <c r="AU148" s="26" t="s">
        <v>24</v>
      </c>
      <c r="AY148" s="26" t="s">
        <v>185</v>
      </c>
      <c r="BE148" s="216">
        <f t="shared" si="14"/>
        <v>0</v>
      </c>
      <c r="BF148" s="216">
        <f t="shared" si="15"/>
        <v>0</v>
      </c>
      <c r="BG148" s="216">
        <f t="shared" si="16"/>
        <v>0</v>
      </c>
      <c r="BH148" s="216">
        <f t="shared" si="17"/>
        <v>0</v>
      </c>
      <c r="BI148" s="216">
        <f t="shared" si="18"/>
        <v>0</v>
      </c>
      <c r="BJ148" s="26" t="s">
        <v>24</v>
      </c>
      <c r="BK148" s="216">
        <f t="shared" si="19"/>
        <v>0</v>
      </c>
      <c r="BL148" s="26" t="s">
        <v>750</v>
      </c>
      <c r="BM148" s="26" t="s">
        <v>778</v>
      </c>
    </row>
    <row r="149" spans="2:65" s="1" customFormat="1" ht="22.5" customHeight="1">
      <c r="B149" s="44"/>
      <c r="C149" s="257" t="s">
        <v>477</v>
      </c>
      <c r="D149" s="257" t="s">
        <v>246</v>
      </c>
      <c r="E149" s="258" t="s">
        <v>2533</v>
      </c>
      <c r="F149" s="259" t="s">
        <v>2534</v>
      </c>
      <c r="G149" s="260" t="s">
        <v>2054</v>
      </c>
      <c r="H149" s="261">
        <v>37</v>
      </c>
      <c r="I149" s="262"/>
      <c r="J149" s="263">
        <f t="shared" si="10"/>
        <v>0</v>
      </c>
      <c r="K149" s="259" t="s">
        <v>35</v>
      </c>
      <c r="L149" s="264"/>
      <c r="M149" s="265" t="s">
        <v>35</v>
      </c>
      <c r="N149" s="266" t="s">
        <v>50</v>
      </c>
      <c r="O149" s="45"/>
      <c r="P149" s="214">
        <f t="shared" si="11"/>
        <v>0</v>
      </c>
      <c r="Q149" s="214">
        <v>0</v>
      </c>
      <c r="R149" s="214">
        <f t="shared" si="12"/>
        <v>0</v>
      </c>
      <c r="S149" s="214">
        <v>0</v>
      </c>
      <c r="T149" s="215">
        <f t="shared" si="13"/>
        <v>0</v>
      </c>
      <c r="AR149" s="26" t="s">
        <v>1943</v>
      </c>
      <c r="AT149" s="26" t="s">
        <v>246</v>
      </c>
      <c r="AU149" s="26" t="s">
        <v>24</v>
      </c>
      <c r="AY149" s="26" t="s">
        <v>185</v>
      </c>
      <c r="BE149" s="216">
        <f t="shared" si="14"/>
        <v>0</v>
      </c>
      <c r="BF149" s="216">
        <f t="shared" si="15"/>
        <v>0</v>
      </c>
      <c r="BG149" s="216">
        <f t="shared" si="16"/>
        <v>0</v>
      </c>
      <c r="BH149" s="216">
        <f t="shared" si="17"/>
        <v>0</v>
      </c>
      <c r="BI149" s="216">
        <f t="shared" si="18"/>
        <v>0</v>
      </c>
      <c r="BJ149" s="26" t="s">
        <v>24</v>
      </c>
      <c r="BK149" s="216">
        <f t="shared" si="19"/>
        <v>0</v>
      </c>
      <c r="BL149" s="26" t="s">
        <v>750</v>
      </c>
      <c r="BM149" s="26" t="s">
        <v>787</v>
      </c>
    </row>
    <row r="150" spans="2:65" s="1" customFormat="1" ht="22.5" customHeight="1">
      <c r="B150" s="44"/>
      <c r="C150" s="257" t="s">
        <v>482</v>
      </c>
      <c r="D150" s="257" t="s">
        <v>246</v>
      </c>
      <c r="E150" s="258" t="s">
        <v>2535</v>
      </c>
      <c r="F150" s="259" t="s">
        <v>2536</v>
      </c>
      <c r="G150" s="260" t="s">
        <v>2054</v>
      </c>
      <c r="H150" s="261">
        <v>9</v>
      </c>
      <c r="I150" s="262"/>
      <c r="J150" s="263">
        <f t="shared" si="10"/>
        <v>0</v>
      </c>
      <c r="K150" s="259" t="s">
        <v>35</v>
      </c>
      <c r="L150" s="264"/>
      <c r="M150" s="265" t="s">
        <v>35</v>
      </c>
      <c r="N150" s="266" t="s">
        <v>50</v>
      </c>
      <c r="O150" s="45"/>
      <c r="P150" s="214">
        <f t="shared" si="11"/>
        <v>0</v>
      </c>
      <c r="Q150" s="214">
        <v>0</v>
      </c>
      <c r="R150" s="214">
        <f t="shared" si="12"/>
        <v>0</v>
      </c>
      <c r="S150" s="214">
        <v>0</v>
      </c>
      <c r="T150" s="215">
        <f t="shared" si="13"/>
        <v>0</v>
      </c>
      <c r="AR150" s="26" t="s">
        <v>1943</v>
      </c>
      <c r="AT150" s="26" t="s">
        <v>246</v>
      </c>
      <c r="AU150" s="26" t="s">
        <v>24</v>
      </c>
      <c r="AY150" s="26" t="s">
        <v>185</v>
      </c>
      <c r="BE150" s="216">
        <f t="shared" si="14"/>
        <v>0</v>
      </c>
      <c r="BF150" s="216">
        <f t="shared" si="15"/>
        <v>0</v>
      </c>
      <c r="BG150" s="216">
        <f t="shared" si="16"/>
        <v>0</v>
      </c>
      <c r="BH150" s="216">
        <f t="shared" si="17"/>
        <v>0</v>
      </c>
      <c r="BI150" s="216">
        <f t="shared" si="18"/>
        <v>0</v>
      </c>
      <c r="BJ150" s="26" t="s">
        <v>24</v>
      </c>
      <c r="BK150" s="216">
        <f t="shared" si="19"/>
        <v>0</v>
      </c>
      <c r="BL150" s="26" t="s">
        <v>750</v>
      </c>
      <c r="BM150" s="26" t="s">
        <v>796</v>
      </c>
    </row>
    <row r="151" spans="2:65" s="1" customFormat="1" ht="22.5" customHeight="1">
      <c r="B151" s="44"/>
      <c r="C151" s="257" t="s">
        <v>495</v>
      </c>
      <c r="D151" s="257" t="s">
        <v>246</v>
      </c>
      <c r="E151" s="258" t="s">
        <v>2537</v>
      </c>
      <c r="F151" s="259" t="s">
        <v>2538</v>
      </c>
      <c r="G151" s="260" t="s">
        <v>2054</v>
      </c>
      <c r="H151" s="261">
        <v>9</v>
      </c>
      <c r="I151" s="262"/>
      <c r="J151" s="263">
        <f t="shared" si="10"/>
        <v>0</v>
      </c>
      <c r="K151" s="259" t="s">
        <v>35</v>
      </c>
      <c r="L151" s="264"/>
      <c r="M151" s="265" t="s">
        <v>35</v>
      </c>
      <c r="N151" s="266" t="s">
        <v>50</v>
      </c>
      <c r="O151" s="45"/>
      <c r="P151" s="214">
        <f t="shared" si="11"/>
        <v>0</v>
      </c>
      <c r="Q151" s="214">
        <v>0</v>
      </c>
      <c r="R151" s="214">
        <f t="shared" si="12"/>
        <v>0</v>
      </c>
      <c r="S151" s="214">
        <v>0</v>
      </c>
      <c r="T151" s="215">
        <f t="shared" si="13"/>
        <v>0</v>
      </c>
      <c r="AR151" s="26" t="s">
        <v>1943</v>
      </c>
      <c r="AT151" s="26" t="s">
        <v>246</v>
      </c>
      <c r="AU151" s="26" t="s">
        <v>24</v>
      </c>
      <c r="AY151" s="26" t="s">
        <v>185</v>
      </c>
      <c r="BE151" s="216">
        <f t="shared" si="14"/>
        <v>0</v>
      </c>
      <c r="BF151" s="216">
        <f t="shared" si="15"/>
        <v>0</v>
      </c>
      <c r="BG151" s="216">
        <f t="shared" si="16"/>
        <v>0</v>
      </c>
      <c r="BH151" s="216">
        <f t="shared" si="17"/>
        <v>0</v>
      </c>
      <c r="BI151" s="216">
        <f t="shared" si="18"/>
        <v>0</v>
      </c>
      <c r="BJ151" s="26" t="s">
        <v>24</v>
      </c>
      <c r="BK151" s="216">
        <f t="shared" si="19"/>
        <v>0</v>
      </c>
      <c r="BL151" s="26" t="s">
        <v>750</v>
      </c>
      <c r="BM151" s="26" t="s">
        <v>807</v>
      </c>
    </row>
    <row r="152" spans="2:65" s="1" customFormat="1" ht="22.5" customHeight="1">
      <c r="B152" s="44"/>
      <c r="C152" s="257" t="s">
        <v>503</v>
      </c>
      <c r="D152" s="257" t="s">
        <v>246</v>
      </c>
      <c r="E152" s="258" t="s">
        <v>2539</v>
      </c>
      <c r="F152" s="259" t="s">
        <v>2540</v>
      </c>
      <c r="G152" s="260" t="s">
        <v>2054</v>
      </c>
      <c r="H152" s="261">
        <v>37</v>
      </c>
      <c r="I152" s="262"/>
      <c r="J152" s="263">
        <f t="shared" si="10"/>
        <v>0</v>
      </c>
      <c r="K152" s="259" t="s">
        <v>35</v>
      </c>
      <c r="L152" s="264"/>
      <c r="M152" s="265" t="s">
        <v>35</v>
      </c>
      <c r="N152" s="266" t="s">
        <v>50</v>
      </c>
      <c r="O152" s="45"/>
      <c r="P152" s="214">
        <f t="shared" si="11"/>
        <v>0</v>
      </c>
      <c r="Q152" s="214">
        <v>0</v>
      </c>
      <c r="R152" s="214">
        <f t="shared" si="12"/>
        <v>0</v>
      </c>
      <c r="S152" s="214">
        <v>0</v>
      </c>
      <c r="T152" s="215">
        <f t="shared" si="13"/>
        <v>0</v>
      </c>
      <c r="AR152" s="26" t="s">
        <v>1943</v>
      </c>
      <c r="AT152" s="26" t="s">
        <v>246</v>
      </c>
      <c r="AU152" s="26" t="s">
        <v>24</v>
      </c>
      <c r="AY152" s="26" t="s">
        <v>185</v>
      </c>
      <c r="BE152" s="216">
        <f t="shared" si="14"/>
        <v>0</v>
      </c>
      <c r="BF152" s="216">
        <f t="shared" si="15"/>
        <v>0</v>
      </c>
      <c r="BG152" s="216">
        <f t="shared" si="16"/>
        <v>0</v>
      </c>
      <c r="BH152" s="216">
        <f t="shared" si="17"/>
        <v>0</v>
      </c>
      <c r="BI152" s="216">
        <f t="shared" si="18"/>
        <v>0</v>
      </c>
      <c r="BJ152" s="26" t="s">
        <v>24</v>
      </c>
      <c r="BK152" s="216">
        <f t="shared" si="19"/>
        <v>0</v>
      </c>
      <c r="BL152" s="26" t="s">
        <v>750</v>
      </c>
      <c r="BM152" s="26" t="s">
        <v>821</v>
      </c>
    </row>
    <row r="153" spans="2:65" s="1" customFormat="1" ht="22.5" customHeight="1">
      <c r="B153" s="44"/>
      <c r="C153" s="257" t="s">
        <v>514</v>
      </c>
      <c r="D153" s="257" t="s">
        <v>246</v>
      </c>
      <c r="E153" s="258" t="s">
        <v>2541</v>
      </c>
      <c r="F153" s="259" t="s">
        <v>2542</v>
      </c>
      <c r="G153" s="260" t="s">
        <v>2054</v>
      </c>
      <c r="H153" s="261">
        <v>8</v>
      </c>
      <c r="I153" s="262"/>
      <c r="J153" s="263">
        <f t="shared" si="10"/>
        <v>0</v>
      </c>
      <c r="K153" s="259" t="s">
        <v>35</v>
      </c>
      <c r="L153" s="264"/>
      <c r="M153" s="265" t="s">
        <v>35</v>
      </c>
      <c r="N153" s="266" t="s">
        <v>50</v>
      </c>
      <c r="O153" s="45"/>
      <c r="P153" s="214">
        <f t="shared" si="11"/>
        <v>0</v>
      </c>
      <c r="Q153" s="214">
        <v>0</v>
      </c>
      <c r="R153" s="214">
        <f t="shared" si="12"/>
        <v>0</v>
      </c>
      <c r="S153" s="214">
        <v>0</v>
      </c>
      <c r="T153" s="215">
        <f t="shared" si="13"/>
        <v>0</v>
      </c>
      <c r="AR153" s="26" t="s">
        <v>1943</v>
      </c>
      <c r="AT153" s="26" t="s">
        <v>246</v>
      </c>
      <c r="AU153" s="26" t="s">
        <v>24</v>
      </c>
      <c r="AY153" s="26" t="s">
        <v>185</v>
      </c>
      <c r="BE153" s="216">
        <f t="shared" si="14"/>
        <v>0</v>
      </c>
      <c r="BF153" s="216">
        <f t="shared" si="15"/>
        <v>0</v>
      </c>
      <c r="BG153" s="216">
        <f t="shared" si="16"/>
        <v>0</v>
      </c>
      <c r="BH153" s="216">
        <f t="shared" si="17"/>
        <v>0</v>
      </c>
      <c r="BI153" s="216">
        <f t="shared" si="18"/>
        <v>0</v>
      </c>
      <c r="BJ153" s="26" t="s">
        <v>24</v>
      </c>
      <c r="BK153" s="216">
        <f t="shared" si="19"/>
        <v>0</v>
      </c>
      <c r="BL153" s="26" t="s">
        <v>750</v>
      </c>
      <c r="BM153" s="26" t="s">
        <v>834</v>
      </c>
    </row>
    <row r="154" spans="2:65" s="1" customFormat="1" ht="27">
      <c r="B154" s="44"/>
      <c r="C154" s="66"/>
      <c r="D154" s="233" t="s">
        <v>250</v>
      </c>
      <c r="E154" s="66"/>
      <c r="F154" s="281" t="s">
        <v>2543</v>
      </c>
      <c r="G154" s="66"/>
      <c r="H154" s="66"/>
      <c r="I154" s="175"/>
      <c r="J154" s="66"/>
      <c r="K154" s="66"/>
      <c r="L154" s="64"/>
      <c r="M154" s="219"/>
      <c r="N154" s="45"/>
      <c r="O154" s="45"/>
      <c r="P154" s="45"/>
      <c r="Q154" s="45"/>
      <c r="R154" s="45"/>
      <c r="S154" s="45"/>
      <c r="T154" s="81"/>
      <c r="AT154" s="26" t="s">
        <v>250</v>
      </c>
      <c r="AU154" s="26" t="s">
        <v>24</v>
      </c>
    </row>
    <row r="155" spans="2:65" s="1" customFormat="1" ht="22.5" customHeight="1">
      <c r="B155" s="44"/>
      <c r="C155" s="257" t="s">
        <v>542</v>
      </c>
      <c r="D155" s="257" t="s">
        <v>246</v>
      </c>
      <c r="E155" s="258" t="s">
        <v>2544</v>
      </c>
      <c r="F155" s="259" t="s">
        <v>2545</v>
      </c>
      <c r="G155" s="260" t="s">
        <v>2054</v>
      </c>
      <c r="H155" s="261">
        <v>3</v>
      </c>
      <c r="I155" s="262"/>
      <c r="J155" s="263">
        <f>ROUND(I155*H155,2)</f>
        <v>0</v>
      </c>
      <c r="K155" s="259" t="s">
        <v>35</v>
      </c>
      <c r="L155" s="264"/>
      <c r="M155" s="265" t="s">
        <v>35</v>
      </c>
      <c r="N155" s="266" t="s">
        <v>50</v>
      </c>
      <c r="O155" s="45"/>
      <c r="P155" s="214">
        <f>O155*H155</f>
        <v>0</v>
      </c>
      <c r="Q155" s="214">
        <v>0</v>
      </c>
      <c r="R155" s="214">
        <f>Q155*H155</f>
        <v>0</v>
      </c>
      <c r="S155" s="214">
        <v>0</v>
      </c>
      <c r="T155" s="215">
        <f>S155*H155</f>
        <v>0</v>
      </c>
      <c r="AR155" s="26" t="s">
        <v>1943</v>
      </c>
      <c r="AT155" s="26" t="s">
        <v>246</v>
      </c>
      <c r="AU155" s="26" t="s">
        <v>24</v>
      </c>
      <c r="AY155" s="26" t="s">
        <v>185</v>
      </c>
      <c r="BE155" s="216">
        <f>IF(N155="základní",J155,0)</f>
        <v>0</v>
      </c>
      <c r="BF155" s="216">
        <f>IF(N155="snížená",J155,0)</f>
        <v>0</v>
      </c>
      <c r="BG155" s="216">
        <f>IF(N155="zákl. přenesená",J155,0)</f>
        <v>0</v>
      </c>
      <c r="BH155" s="216">
        <f>IF(N155="sníž. přenesená",J155,0)</f>
        <v>0</v>
      </c>
      <c r="BI155" s="216">
        <f>IF(N155="nulová",J155,0)</f>
        <v>0</v>
      </c>
      <c r="BJ155" s="26" t="s">
        <v>24</v>
      </c>
      <c r="BK155" s="216">
        <f>ROUND(I155*H155,2)</f>
        <v>0</v>
      </c>
      <c r="BL155" s="26" t="s">
        <v>750</v>
      </c>
      <c r="BM155" s="26" t="s">
        <v>852</v>
      </c>
    </row>
    <row r="156" spans="2:65" s="1" customFormat="1" ht="27">
      <c r="B156" s="44"/>
      <c r="C156" s="66"/>
      <c r="D156" s="233" t="s">
        <v>250</v>
      </c>
      <c r="E156" s="66"/>
      <c r="F156" s="281" t="s">
        <v>2546</v>
      </c>
      <c r="G156" s="66"/>
      <c r="H156" s="66"/>
      <c r="I156" s="175"/>
      <c r="J156" s="66"/>
      <c r="K156" s="66"/>
      <c r="L156" s="64"/>
      <c r="M156" s="219"/>
      <c r="N156" s="45"/>
      <c r="O156" s="45"/>
      <c r="P156" s="45"/>
      <c r="Q156" s="45"/>
      <c r="R156" s="45"/>
      <c r="S156" s="45"/>
      <c r="T156" s="81"/>
      <c r="AT156" s="26" t="s">
        <v>250</v>
      </c>
      <c r="AU156" s="26" t="s">
        <v>24</v>
      </c>
    </row>
    <row r="157" spans="2:65" s="1" customFormat="1" ht="22.5" customHeight="1">
      <c r="B157" s="44"/>
      <c r="C157" s="257" t="s">
        <v>566</v>
      </c>
      <c r="D157" s="257" t="s">
        <v>246</v>
      </c>
      <c r="E157" s="258" t="s">
        <v>2547</v>
      </c>
      <c r="F157" s="259" t="s">
        <v>2548</v>
      </c>
      <c r="G157" s="260" t="s">
        <v>2054</v>
      </c>
      <c r="H157" s="261">
        <v>5</v>
      </c>
      <c r="I157" s="262"/>
      <c r="J157" s="263">
        <f>ROUND(I157*H157,2)</f>
        <v>0</v>
      </c>
      <c r="K157" s="259" t="s">
        <v>35</v>
      </c>
      <c r="L157" s="264"/>
      <c r="M157" s="265" t="s">
        <v>35</v>
      </c>
      <c r="N157" s="266" t="s">
        <v>50</v>
      </c>
      <c r="O157" s="45"/>
      <c r="P157" s="214">
        <f>O157*H157</f>
        <v>0</v>
      </c>
      <c r="Q157" s="214">
        <v>0</v>
      </c>
      <c r="R157" s="214">
        <f>Q157*H157</f>
        <v>0</v>
      </c>
      <c r="S157" s="214">
        <v>0</v>
      </c>
      <c r="T157" s="215">
        <f>S157*H157</f>
        <v>0</v>
      </c>
      <c r="AR157" s="26" t="s">
        <v>1943</v>
      </c>
      <c r="AT157" s="26" t="s">
        <v>246</v>
      </c>
      <c r="AU157" s="26" t="s">
        <v>24</v>
      </c>
      <c r="AY157" s="26" t="s">
        <v>185</v>
      </c>
      <c r="BE157" s="216">
        <f>IF(N157="základní",J157,0)</f>
        <v>0</v>
      </c>
      <c r="BF157" s="216">
        <f>IF(N157="snížená",J157,0)</f>
        <v>0</v>
      </c>
      <c r="BG157" s="216">
        <f>IF(N157="zákl. přenesená",J157,0)</f>
        <v>0</v>
      </c>
      <c r="BH157" s="216">
        <f>IF(N157="sníž. přenesená",J157,0)</f>
        <v>0</v>
      </c>
      <c r="BI157" s="216">
        <f>IF(N157="nulová",J157,0)</f>
        <v>0</v>
      </c>
      <c r="BJ157" s="26" t="s">
        <v>24</v>
      </c>
      <c r="BK157" s="216">
        <f>ROUND(I157*H157,2)</f>
        <v>0</v>
      </c>
      <c r="BL157" s="26" t="s">
        <v>750</v>
      </c>
      <c r="BM157" s="26" t="s">
        <v>864</v>
      </c>
    </row>
    <row r="158" spans="2:65" s="1" customFormat="1" ht="22.5" customHeight="1">
      <c r="B158" s="44"/>
      <c r="C158" s="257" t="s">
        <v>573</v>
      </c>
      <c r="D158" s="257" t="s">
        <v>246</v>
      </c>
      <c r="E158" s="258" t="s">
        <v>2549</v>
      </c>
      <c r="F158" s="259" t="s">
        <v>2550</v>
      </c>
      <c r="G158" s="260" t="s">
        <v>2054</v>
      </c>
      <c r="H158" s="261">
        <v>4</v>
      </c>
      <c r="I158" s="262"/>
      <c r="J158" s="263">
        <f>ROUND(I158*H158,2)</f>
        <v>0</v>
      </c>
      <c r="K158" s="259" t="s">
        <v>35</v>
      </c>
      <c r="L158" s="264"/>
      <c r="M158" s="265" t="s">
        <v>35</v>
      </c>
      <c r="N158" s="266" t="s">
        <v>50</v>
      </c>
      <c r="O158" s="45"/>
      <c r="P158" s="214">
        <f>O158*H158</f>
        <v>0</v>
      </c>
      <c r="Q158" s="214">
        <v>0</v>
      </c>
      <c r="R158" s="214">
        <f>Q158*H158</f>
        <v>0</v>
      </c>
      <c r="S158" s="214">
        <v>0</v>
      </c>
      <c r="T158" s="215">
        <f>S158*H158</f>
        <v>0</v>
      </c>
      <c r="AR158" s="26" t="s">
        <v>1943</v>
      </c>
      <c r="AT158" s="26" t="s">
        <v>246</v>
      </c>
      <c r="AU158" s="26" t="s">
        <v>24</v>
      </c>
      <c r="AY158" s="26" t="s">
        <v>185</v>
      </c>
      <c r="BE158" s="216">
        <f>IF(N158="základní",J158,0)</f>
        <v>0</v>
      </c>
      <c r="BF158" s="216">
        <f>IF(N158="snížená",J158,0)</f>
        <v>0</v>
      </c>
      <c r="BG158" s="216">
        <f>IF(N158="zákl. přenesená",J158,0)</f>
        <v>0</v>
      </c>
      <c r="BH158" s="216">
        <f>IF(N158="sníž. přenesená",J158,0)</f>
        <v>0</v>
      </c>
      <c r="BI158" s="216">
        <f>IF(N158="nulová",J158,0)</f>
        <v>0</v>
      </c>
      <c r="BJ158" s="26" t="s">
        <v>24</v>
      </c>
      <c r="BK158" s="216">
        <f>ROUND(I158*H158,2)</f>
        <v>0</v>
      </c>
      <c r="BL158" s="26" t="s">
        <v>750</v>
      </c>
      <c r="BM158" s="26" t="s">
        <v>872</v>
      </c>
    </row>
    <row r="159" spans="2:65" s="1" customFormat="1" ht="22.5" customHeight="1">
      <c r="B159" s="44"/>
      <c r="C159" s="257" t="s">
        <v>577</v>
      </c>
      <c r="D159" s="257" t="s">
        <v>246</v>
      </c>
      <c r="E159" s="258" t="s">
        <v>2551</v>
      </c>
      <c r="F159" s="259" t="s">
        <v>2552</v>
      </c>
      <c r="G159" s="260" t="s">
        <v>2054</v>
      </c>
      <c r="H159" s="261">
        <v>15</v>
      </c>
      <c r="I159" s="262"/>
      <c r="J159" s="263">
        <f>ROUND(I159*H159,2)</f>
        <v>0</v>
      </c>
      <c r="K159" s="259" t="s">
        <v>35</v>
      </c>
      <c r="L159" s="264"/>
      <c r="M159" s="265" t="s">
        <v>35</v>
      </c>
      <c r="N159" s="266" t="s">
        <v>50</v>
      </c>
      <c r="O159" s="45"/>
      <c r="P159" s="214">
        <f>O159*H159</f>
        <v>0</v>
      </c>
      <c r="Q159" s="214">
        <v>0</v>
      </c>
      <c r="R159" s="214">
        <f>Q159*H159</f>
        <v>0</v>
      </c>
      <c r="S159" s="214">
        <v>0</v>
      </c>
      <c r="T159" s="215">
        <f>S159*H159</f>
        <v>0</v>
      </c>
      <c r="AR159" s="26" t="s">
        <v>1943</v>
      </c>
      <c r="AT159" s="26" t="s">
        <v>246</v>
      </c>
      <c r="AU159" s="26" t="s">
        <v>24</v>
      </c>
      <c r="AY159" s="26" t="s">
        <v>185</v>
      </c>
      <c r="BE159" s="216">
        <f>IF(N159="základní",J159,0)</f>
        <v>0</v>
      </c>
      <c r="BF159" s="216">
        <f>IF(N159="snížená",J159,0)</f>
        <v>0</v>
      </c>
      <c r="BG159" s="216">
        <f>IF(N159="zákl. přenesená",J159,0)</f>
        <v>0</v>
      </c>
      <c r="BH159" s="216">
        <f>IF(N159="sníž. přenesená",J159,0)</f>
        <v>0</v>
      </c>
      <c r="BI159" s="216">
        <f>IF(N159="nulová",J159,0)</f>
        <v>0</v>
      </c>
      <c r="BJ159" s="26" t="s">
        <v>24</v>
      </c>
      <c r="BK159" s="216">
        <f>ROUND(I159*H159,2)</f>
        <v>0</v>
      </c>
      <c r="BL159" s="26" t="s">
        <v>750</v>
      </c>
      <c r="BM159" s="26" t="s">
        <v>886</v>
      </c>
    </row>
    <row r="160" spans="2:65" s="1" customFormat="1" ht="22.5" customHeight="1">
      <c r="B160" s="44"/>
      <c r="C160" s="257" t="s">
        <v>607</v>
      </c>
      <c r="D160" s="257" t="s">
        <v>246</v>
      </c>
      <c r="E160" s="258" t="s">
        <v>2553</v>
      </c>
      <c r="F160" s="259" t="s">
        <v>2554</v>
      </c>
      <c r="G160" s="260" t="s">
        <v>2054</v>
      </c>
      <c r="H160" s="261">
        <v>15</v>
      </c>
      <c r="I160" s="262"/>
      <c r="J160" s="263">
        <f>ROUND(I160*H160,2)</f>
        <v>0</v>
      </c>
      <c r="K160" s="259" t="s">
        <v>35</v>
      </c>
      <c r="L160" s="264"/>
      <c r="M160" s="265" t="s">
        <v>35</v>
      </c>
      <c r="N160" s="266" t="s">
        <v>50</v>
      </c>
      <c r="O160" s="45"/>
      <c r="P160" s="214">
        <f>O160*H160</f>
        <v>0</v>
      </c>
      <c r="Q160" s="214">
        <v>0</v>
      </c>
      <c r="R160" s="214">
        <f>Q160*H160</f>
        <v>0</v>
      </c>
      <c r="S160" s="214">
        <v>0</v>
      </c>
      <c r="T160" s="215">
        <f>S160*H160</f>
        <v>0</v>
      </c>
      <c r="AR160" s="26" t="s">
        <v>1943</v>
      </c>
      <c r="AT160" s="26" t="s">
        <v>246</v>
      </c>
      <c r="AU160" s="26" t="s">
        <v>24</v>
      </c>
      <c r="AY160" s="26" t="s">
        <v>185</v>
      </c>
      <c r="BE160" s="216">
        <f>IF(N160="základní",J160,0)</f>
        <v>0</v>
      </c>
      <c r="BF160" s="216">
        <f>IF(N160="snížená",J160,0)</f>
        <v>0</v>
      </c>
      <c r="BG160" s="216">
        <f>IF(N160="zákl. přenesená",J160,0)</f>
        <v>0</v>
      </c>
      <c r="BH160" s="216">
        <f>IF(N160="sníž. přenesená",J160,0)</f>
        <v>0</v>
      </c>
      <c r="BI160" s="216">
        <f>IF(N160="nulová",J160,0)</f>
        <v>0</v>
      </c>
      <c r="BJ160" s="26" t="s">
        <v>24</v>
      </c>
      <c r="BK160" s="216">
        <f>ROUND(I160*H160,2)</f>
        <v>0</v>
      </c>
      <c r="BL160" s="26" t="s">
        <v>750</v>
      </c>
      <c r="BM160" s="26" t="s">
        <v>914</v>
      </c>
    </row>
    <row r="161" spans="2:65" s="1" customFormat="1" ht="22.5" customHeight="1">
      <c r="B161" s="44"/>
      <c r="C161" s="257" t="s">
        <v>612</v>
      </c>
      <c r="D161" s="257" t="s">
        <v>246</v>
      </c>
      <c r="E161" s="258" t="s">
        <v>2555</v>
      </c>
      <c r="F161" s="259" t="s">
        <v>2556</v>
      </c>
      <c r="G161" s="260" t="s">
        <v>2054</v>
      </c>
      <c r="H161" s="261">
        <v>1</v>
      </c>
      <c r="I161" s="262"/>
      <c r="J161" s="263">
        <f>ROUND(I161*H161,2)</f>
        <v>0</v>
      </c>
      <c r="K161" s="259" t="s">
        <v>35</v>
      </c>
      <c r="L161" s="264"/>
      <c r="M161" s="265" t="s">
        <v>35</v>
      </c>
      <c r="N161" s="266" t="s">
        <v>50</v>
      </c>
      <c r="O161" s="45"/>
      <c r="P161" s="214">
        <f>O161*H161</f>
        <v>0</v>
      </c>
      <c r="Q161" s="214">
        <v>0</v>
      </c>
      <c r="R161" s="214">
        <f>Q161*H161</f>
        <v>0</v>
      </c>
      <c r="S161" s="214">
        <v>0</v>
      </c>
      <c r="T161" s="215">
        <f>S161*H161</f>
        <v>0</v>
      </c>
      <c r="AR161" s="26" t="s">
        <v>1943</v>
      </c>
      <c r="AT161" s="26" t="s">
        <v>246</v>
      </c>
      <c r="AU161" s="26" t="s">
        <v>24</v>
      </c>
      <c r="AY161" s="26" t="s">
        <v>185</v>
      </c>
      <c r="BE161" s="216">
        <f>IF(N161="základní",J161,0)</f>
        <v>0</v>
      </c>
      <c r="BF161" s="216">
        <f>IF(N161="snížená",J161,0)</f>
        <v>0</v>
      </c>
      <c r="BG161" s="216">
        <f>IF(N161="zákl. přenesená",J161,0)</f>
        <v>0</v>
      </c>
      <c r="BH161" s="216">
        <f>IF(N161="sníž. přenesená",J161,0)</f>
        <v>0</v>
      </c>
      <c r="BI161" s="216">
        <f>IF(N161="nulová",J161,0)</f>
        <v>0</v>
      </c>
      <c r="BJ161" s="26" t="s">
        <v>24</v>
      </c>
      <c r="BK161" s="216">
        <f>ROUND(I161*H161,2)</f>
        <v>0</v>
      </c>
      <c r="BL161" s="26" t="s">
        <v>750</v>
      </c>
      <c r="BM161" s="26" t="s">
        <v>932</v>
      </c>
    </row>
    <row r="162" spans="2:65" s="11" customFormat="1" ht="37.35" customHeight="1">
      <c r="B162" s="188"/>
      <c r="C162" s="189"/>
      <c r="D162" s="202" t="s">
        <v>78</v>
      </c>
      <c r="E162" s="287" t="s">
        <v>2557</v>
      </c>
      <c r="F162" s="287" t="s">
        <v>2558</v>
      </c>
      <c r="G162" s="189"/>
      <c r="H162" s="189"/>
      <c r="I162" s="192"/>
      <c r="J162" s="288">
        <f>BK162</f>
        <v>0</v>
      </c>
      <c r="K162" s="189"/>
      <c r="L162" s="194"/>
      <c r="M162" s="195"/>
      <c r="N162" s="196"/>
      <c r="O162" s="196"/>
      <c r="P162" s="197">
        <f>SUM(P163:P174)</f>
        <v>0</v>
      </c>
      <c r="Q162" s="196"/>
      <c r="R162" s="197">
        <f>SUM(R163:R174)</f>
        <v>0</v>
      </c>
      <c r="S162" s="196"/>
      <c r="T162" s="198">
        <f>SUM(T163:T174)</f>
        <v>0</v>
      </c>
      <c r="AR162" s="199" t="s">
        <v>105</v>
      </c>
      <c r="AT162" s="200" t="s">
        <v>78</v>
      </c>
      <c r="AU162" s="200" t="s">
        <v>79</v>
      </c>
      <c r="AY162" s="199" t="s">
        <v>185</v>
      </c>
      <c r="BK162" s="201">
        <f>SUM(BK163:BK174)</f>
        <v>0</v>
      </c>
    </row>
    <row r="163" spans="2:65" s="1" customFormat="1" ht="22.5" customHeight="1">
      <c r="B163" s="44"/>
      <c r="C163" s="257" t="s">
        <v>618</v>
      </c>
      <c r="D163" s="257" t="s">
        <v>246</v>
      </c>
      <c r="E163" s="258" t="s">
        <v>2559</v>
      </c>
      <c r="F163" s="259" t="s">
        <v>2560</v>
      </c>
      <c r="G163" s="260" t="s">
        <v>190</v>
      </c>
      <c r="H163" s="261">
        <v>520</v>
      </c>
      <c r="I163" s="262"/>
      <c r="J163" s="263">
        <f t="shared" ref="J163:J174" si="20">ROUND(I163*H163,2)</f>
        <v>0</v>
      </c>
      <c r="K163" s="259" t="s">
        <v>35</v>
      </c>
      <c r="L163" s="264"/>
      <c r="M163" s="265" t="s">
        <v>35</v>
      </c>
      <c r="N163" s="266" t="s">
        <v>50</v>
      </c>
      <c r="O163" s="45"/>
      <c r="P163" s="214">
        <f t="shared" ref="P163:P174" si="21">O163*H163</f>
        <v>0</v>
      </c>
      <c r="Q163" s="214">
        <v>0</v>
      </c>
      <c r="R163" s="214">
        <f t="shared" ref="R163:R174" si="22">Q163*H163</f>
        <v>0</v>
      </c>
      <c r="S163" s="214">
        <v>0</v>
      </c>
      <c r="T163" s="215">
        <f t="shared" ref="T163:T174" si="23">S163*H163</f>
        <v>0</v>
      </c>
      <c r="AR163" s="26" t="s">
        <v>1943</v>
      </c>
      <c r="AT163" s="26" t="s">
        <v>246</v>
      </c>
      <c r="AU163" s="26" t="s">
        <v>24</v>
      </c>
      <c r="AY163" s="26" t="s">
        <v>185</v>
      </c>
      <c r="BE163" s="216">
        <f t="shared" ref="BE163:BE174" si="24">IF(N163="základní",J163,0)</f>
        <v>0</v>
      </c>
      <c r="BF163" s="216">
        <f t="shared" ref="BF163:BF174" si="25">IF(N163="snížená",J163,0)</f>
        <v>0</v>
      </c>
      <c r="BG163" s="216">
        <f t="shared" ref="BG163:BG174" si="26">IF(N163="zákl. přenesená",J163,0)</f>
        <v>0</v>
      </c>
      <c r="BH163" s="216">
        <f t="shared" ref="BH163:BH174" si="27">IF(N163="sníž. přenesená",J163,0)</f>
        <v>0</v>
      </c>
      <c r="BI163" s="216">
        <f t="shared" ref="BI163:BI174" si="28">IF(N163="nulová",J163,0)</f>
        <v>0</v>
      </c>
      <c r="BJ163" s="26" t="s">
        <v>24</v>
      </c>
      <c r="BK163" s="216">
        <f t="shared" ref="BK163:BK174" si="29">ROUND(I163*H163,2)</f>
        <v>0</v>
      </c>
      <c r="BL163" s="26" t="s">
        <v>750</v>
      </c>
      <c r="BM163" s="26" t="s">
        <v>952</v>
      </c>
    </row>
    <row r="164" spans="2:65" s="1" customFormat="1" ht="22.5" customHeight="1">
      <c r="B164" s="44"/>
      <c r="C164" s="257" t="s">
        <v>626</v>
      </c>
      <c r="D164" s="257" t="s">
        <v>246</v>
      </c>
      <c r="E164" s="258" t="s">
        <v>2561</v>
      </c>
      <c r="F164" s="259" t="s">
        <v>2562</v>
      </c>
      <c r="G164" s="260" t="s">
        <v>190</v>
      </c>
      <c r="H164" s="261">
        <v>880</v>
      </c>
      <c r="I164" s="262"/>
      <c r="J164" s="263">
        <f t="shared" si="20"/>
        <v>0</v>
      </c>
      <c r="K164" s="259" t="s">
        <v>35</v>
      </c>
      <c r="L164" s="264"/>
      <c r="M164" s="265" t="s">
        <v>35</v>
      </c>
      <c r="N164" s="266" t="s">
        <v>50</v>
      </c>
      <c r="O164" s="45"/>
      <c r="P164" s="214">
        <f t="shared" si="21"/>
        <v>0</v>
      </c>
      <c r="Q164" s="214">
        <v>0</v>
      </c>
      <c r="R164" s="214">
        <f t="shared" si="22"/>
        <v>0</v>
      </c>
      <c r="S164" s="214">
        <v>0</v>
      </c>
      <c r="T164" s="215">
        <f t="shared" si="23"/>
        <v>0</v>
      </c>
      <c r="AR164" s="26" t="s">
        <v>1943</v>
      </c>
      <c r="AT164" s="26" t="s">
        <v>246</v>
      </c>
      <c r="AU164" s="26" t="s">
        <v>24</v>
      </c>
      <c r="AY164" s="26" t="s">
        <v>185</v>
      </c>
      <c r="BE164" s="216">
        <f t="shared" si="24"/>
        <v>0</v>
      </c>
      <c r="BF164" s="216">
        <f t="shared" si="25"/>
        <v>0</v>
      </c>
      <c r="BG164" s="216">
        <f t="shared" si="26"/>
        <v>0</v>
      </c>
      <c r="BH164" s="216">
        <f t="shared" si="27"/>
        <v>0</v>
      </c>
      <c r="BI164" s="216">
        <f t="shared" si="28"/>
        <v>0</v>
      </c>
      <c r="BJ164" s="26" t="s">
        <v>24</v>
      </c>
      <c r="BK164" s="216">
        <f t="shared" si="29"/>
        <v>0</v>
      </c>
      <c r="BL164" s="26" t="s">
        <v>750</v>
      </c>
      <c r="BM164" s="26" t="s">
        <v>967</v>
      </c>
    </row>
    <row r="165" spans="2:65" s="1" customFormat="1" ht="22.5" customHeight="1">
      <c r="B165" s="44"/>
      <c r="C165" s="257" t="s">
        <v>632</v>
      </c>
      <c r="D165" s="257" t="s">
        <v>246</v>
      </c>
      <c r="E165" s="258" t="s">
        <v>2563</v>
      </c>
      <c r="F165" s="259" t="s">
        <v>2564</v>
      </c>
      <c r="G165" s="260" t="s">
        <v>190</v>
      </c>
      <c r="H165" s="261">
        <v>390</v>
      </c>
      <c r="I165" s="262"/>
      <c r="J165" s="263">
        <f t="shared" si="20"/>
        <v>0</v>
      </c>
      <c r="K165" s="259" t="s">
        <v>35</v>
      </c>
      <c r="L165" s="264"/>
      <c r="M165" s="265" t="s">
        <v>35</v>
      </c>
      <c r="N165" s="266" t="s">
        <v>50</v>
      </c>
      <c r="O165" s="45"/>
      <c r="P165" s="214">
        <f t="shared" si="21"/>
        <v>0</v>
      </c>
      <c r="Q165" s="214">
        <v>0</v>
      </c>
      <c r="R165" s="214">
        <f t="shared" si="22"/>
        <v>0</v>
      </c>
      <c r="S165" s="214">
        <v>0</v>
      </c>
      <c r="T165" s="215">
        <f t="shared" si="23"/>
        <v>0</v>
      </c>
      <c r="AR165" s="26" t="s">
        <v>1943</v>
      </c>
      <c r="AT165" s="26" t="s">
        <v>246</v>
      </c>
      <c r="AU165" s="26" t="s">
        <v>24</v>
      </c>
      <c r="AY165" s="26" t="s">
        <v>185</v>
      </c>
      <c r="BE165" s="216">
        <f t="shared" si="24"/>
        <v>0</v>
      </c>
      <c r="BF165" s="216">
        <f t="shared" si="25"/>
        <v>0</v>
      </c>
      <c r="BG165" s="216">
        <f t="shared" si="26"/>
        <v>0</v>
      </c>
      <c r="BH165" s="216">
        <f t="shared" si="27"/>
        <v>0</v>
      </c>
      <c r="BI165" s="216">
        <f t="shared" si="28"/>
        <v>0</v>
      </c>
      <c r="BJ165" s="26" t="s">
        <v>24</v>
      </c>
      <c r="BK165" s="216">
        <f t="shared" si="29"/>
        <v>0</v>
      </c>
      <c r="BL165" s="26" t="s">
        <v>750</v>
      </c>
      <c r="BM165" s="26" t="s">
        <v>978</v>
      </c>
    </row>
    <row r="166" spans="2:65" s="1" customFormat="1" ht="22.5" customHeight="1">
      <c r="B166" s="44"/>
      <c r="C166" s="257" t="s">
        <v>638</v>
      </c>
      <c r="D166" s="257" t="s">
        <v>246</v>
      </c>
      <c r="E166" s="258" t="s">
        <v>2565</v>
      </c>
      <c r="F166" s="259" t="s">
        <v>2566</v>
      </c>
      <c r="G166" s="260" t="s">
        <v>190</v>
      </c>
      <c r="H166" s="261">
        <v>45</v>
      </c>
      <c r="I166" s="262"/>
      <c r="J166" s="263">
        <f t="shared" si="20"/>
        <v>0</v>
      </c>
      <c r="K166" s="259" t="s">
        <v>35</v>
      </c>
      <c r="L166" s="264"/>
      <c r="M166" s="265" t="s">
        <v>35</v>
      </c>
      <c r="N166" s="266" t="s">
        <v>50</v>
      </c>
      <c r="O166" s="45"/>
      <c r="P166" s="214">
        <f t="shared" si="21"/>
        <v>0</v>
      </c>
      <c r="Q166" s="214">
        <v>0</v>
      </c>
      <c r="R166" s="214">
        <f t="shared" si="22"/>
        <v>0</v>
      </c>
      <c r="S166" s="214">
        <v>0</v>
      </c>
      <c r="T166" s="215">
        <f t="shared" si="23"/>
        <v>0</v>
      </c>
      <c r="AR166" s="26" t="s">
        <v>1943</v>
      </c>
      <c r="AT166" s="26" t="s">
        <v>246</v>
      </c>
      <c r="AU166" s="26" t="s">
        <v>24</v>
      </c>
      <c r="AY166" s="26" t="s">
        <v>185</v>
      </c>
      <c r="BE166" s="216">
        <f t="shared" si="24"/>
        <v>0</v>
      </c>
      <c r="BF166" s="216">
        <f t="shared" si="25"/>
        <v>0</v>
      </c>
      <c r="BG166" s="216">
        <f t="shared" si="26"/>
        <v>0</v>
      </c>
      <c r="BH166" s="216">
        <f t="shared" si="27"/>
        <v>0</v>
      </c>
      <c r="BI166" s="216">
        <f t="shared" si="28"/>
        <v>0</v>
      </c>
      <c r="BJ166" s="26" t="s">
        <v>24</v>
      </c>
      <c r="BK166" s="216">
        <f t="shared" si="29"/>
        <v>0</v>
      </c>
      <c r="BL166" s="26" t="s">
        <v>750</v>
      </c>
      <c r="BM166" s="26" t="s">
        <v>32</v>
      </c>
    </row>
    <row r="167" spans="2:65" s="1" customFormat="1" ht="22.5" customHeight="1">
      <c r="B167" s="44"/>
      <c r="C167" s="257" t="s">
        <v>642</v>
      </c>
      <c r="D167" s="257" t="s">
        <v>246</v>
      </c>
      <c r="E167" s="258" t="s">
        <v>2567</v>
      </c>
      <c r="F167" s="259" t="s">
        <v>2568</v>
      </c>
      <c r="G167" s="260" t="s">
        <v>190</v>
      </c>
      <c r="H167" s="261">
        <v>0</v>
      </c>
      <c r="I167" s="262"/>
      <c r="J167" s="263">
        <f t="shared" si="20"/>
        <v>0</v>
      </c>
      <c r="K167" s="259" t="s">
        <v>35</v>
      </c>
      <c r="L167" s="264"/>
      <c r="M167" s="265" t="s">
        <v>35</v>
      </c>
      <c r="N167" s="266" t="s">
        <v>50</v>
      </c>
      <c r="O167" s="45"/>
      <c r="P167" s="214">
        <f t="shared" si="21"/>
        <v>0</v>
      </c>
      <c r="Q167" s="214">
        <v>0</v>
      </c>
      <c r="R167" s="214">
        <f t="shared" si="22"/>
        <v>0</v>
      </c>
      <c r="S167" s="214">
        <v>0</v>
      </c>
      <c r="T167" s="215">
        <f t="shared" si="23"/>
        <v>0</v>
      </c>
      <c r="AR167" s="26" t="s">
        <v>1943</v>
      </c>
      <c r="AT167" s="26" t="s">
        <v>246</v>
      </c>
      <c r="AU167" s="26" t="s">
        <v>24</v>
      </c>
      <c r="AY167" s="26" t="s">
        <v>185</v>
      </c>
      <c r="BE167" s="216">
        <f t="shared" si="24"/>
        <v>0</v>
      </c>
      <c r="BF167" s="216">
        <f t="shared" si="25"/>
        <v>0</v>
      </c>
      <c r="BG167" s="216">
        <f t="shared" si="26"/>
        <v>0</v>
      </c>
      <c r="BH167" s="216">
        <f t="shared" si="27"/>
        <v>0</v>
      </c>
      <c r="BI167" s="216">
        <f t="shared" si="28"/>
        <v>0</v>
      </c>
      <c r="BJ167" s="26" t="s">
        <v>24</v>
      </c>
      <c r="BK167" s="216">
        <f t="shared" si="29"/>
        <v>0</v>
      </c>
      <c r="BL167" s="26" t="s">
        <v>750</v>
      </c>
      <c r="BM167" s="26" t="s">
        <v>1008</v>
      </c>
    </row>
    <row r="168" spans="2:65" s="1" customFormat="1" ht="22.5" customHeight="1">
      <c r="B168" s="44"/>
      <c r="C168" s="257" t="s">
        <v>647</v>
      </c>
      <c r="D168" s="257" t="s">
        <v>246</v>
      </c>
      <c r="E168" s="258" t="s">
        <v>2569</v>
      </c>
      <c r="F168" s="259" t="s">
        <v>2570</v>
      </c>
      <c r="G168" s="260" t="s">
        <v>190</v>
      </c>
      <c r="H168" s="261">
        <v>35</v>
      </c>
      <c r="I168" s="262"/>
      <c r="J168" s="263">
        <f t="shared" si="20"/>
        <v>0</v>
      </c>
      <c r="K168" s="259" t="s">
        <v>35</v>
      </c>
      <c r="L168" s="264"/>
      <c r="M168" s="265" t="s">
        <v>35</v>
      </c>
      <c r="N168" s="266" t="s">
        <v>50</v>
      </c>
      <c r="O168" s="45"/>
      <c r="P168" s="214">
        <f t="shared" si="21"/>
        <v>0</v>
      </c>
      <c r="Q168" s="214">
        <v>0</v>
      </c>
      <c r="R168" s="214">
        <f t="shared" si="22"/>
        <v>0</v>
      </c>
      <c r="S168" s="214">
        <v>0</v>
      </c>
      <c r="T168" s="215">
        <f t="shared" si="23"/>
        <v>0</v>
      </c>
      <c r="AR168" s="26" t="s">
        <v>1943</v>
      </c>
      <c r="AT168" s="26" t="s">
        <v>246</v>
      </c>
      <c r="AU168" s="26" t="s">
        <v>24</v>
      </c>
      <c r="AY168" s="26" t="s">
        <v>185</v>
      </c>
      <c r="BE168" s="216">
        <f t="shared" si="24"/>
        <v>0</v>
      </c>
      <c r="BF168" s="216">
        <f t="shared" si="25"/>
        <v>0</v>
      </c>
      <c r="BG168" s="216">
        <f t="shared" si="26"/>
        <v>0</v>
      </c>
      <c r="BH168" s="216">
        <f t="shared" si="27"/>
        <v>0</v>
      </c>
      <c r="BI168" s="216">
        <f t="shared" si="28"/>
        <v>0</v>
      </c>
      <c r="BJ168" s="26" t="s">
        <v>24</v>
      </c>
      <c r="BK168" s="216">
        <f t="shared" si="29"/>
        <v>0</v>
      </c>
      <c r="BL168" s="26" t="s">
        <v>750</v>
      </c>
      <c r="BM168" s="26" t="s">
        <v>1019</v>
      </c>
    </row>
    <row r="169" spans="2:65" s="1" customFormat="1" ht="22.5" customHeight="1">
      <c r="B169" s="44"/>
      <c r="C169" s="257" t="s">
        <v>659</v>
      </c>
      <c r="D169" s="257" t="s">
        <v>246</v>
      </c>
      <c r="E169" s="258" t="s">
        <v>2571</v>
      </c>
      <c r="F169" s="259" t="s">
        <v>2572</v>
      </c>
      <c r="G169" s="260" t="s">
        <v>190</v>
      </c>
      <c r="H169" s="261">
        <v>23</v>
      </c>
      <c r="I169" s="262"/>
      <c r="J169" s="263">
        <f t="shared" si="20"/>
        <v>0</v>
      </c>
      <c r="K169" s="259" t="s">
        <v>35</v>
      </c>
      <c r="L169" s="264"/>
      <c r="M169" s="265" t="s">
        <v>35</v>
      </c>
      <c r="N169" s="266" t="s">
        <v>50</v>
      </c>
      <c r="O169" s="45"/>
      <c r="P169" s="214">
        <f t="shared" si="21"/>
        <v>0</v>
      </c>
      <c r="Q169" s="214">
        <v>0</v>
      </c>
      <c r="R169" s="214">
        <f t="shared" si="22"/>
        <v>0</v>
      </c>
      <c r="S169" s="214">
        <v>0</v>
      </c>
      <c r="T169" s="215">
        <f t="shared" si="23"/>
        <v>0</v>
      </c>
      <c r="AR169" s="26" t="s">
        <v>1943</v>
      </c>
      <c r="AT169" s="26" t="s">
        <v>246</v>
      </c>
      <c r="AU169" s="26" t="s">
        <v>24</v>
      </c>
      <c r="AY169" s="26" t="s">
        <v>185</v>
      </c>
      <c r="BE169" s="216">
        <f t="shared" si="24"/>
        <v>0</v>
      </c>
      <c r="BF169" s="216">
        <f t="shared" si="25"/>
        <v>0</v>
      </c>
      <c r="BG169" s="216">
        <f t="shared" si="26"/>
        <v>0</v>
      </c>
      <c r="BH169" s="216">
        <f t="shared" si="27"/>
        <v>0</v>
      </c>
      <c r="BI169" s="216">
        <f t="shared" si="28"/>
        <v>0</v>
      </c>
      <c r="BJ169" s="26" t="s">
        <v>24</v>
      </c>
      <c r="BK169" s="216">
        <f t="shared" si="29"/>
        <v>0</v>
      </c>
      <c r="BL169" s="26" t="s">
        <v>750</v>
      </c>
      <c r="BM169" s="26" t="s">
        <v>1037</v>
      </c>
    </row>
    <row r="170" spans="2:65" s="1" customFormat="1" ht="22.5" customHeight="1">
      <c r="B170" s="44"/>
      <c r="C170" s="257" t="s">
        <v>665</v>
      </c>
      <c r="D170" s="257" t="s">
        <v>246</v>
      </c>
      <c r="E170" s="258" t="s">
        <v>2573</v>
      </c>
      <c r="F170" s="259" t="s">
        <v>2574</v>
      </c>
      <c r="G170" s="260" t="s">
        <v>190</v>
      </c>
      <c r="H170" s="261">
        <v>45</v>
      </c>
      <c r="I170" s="262"/>
      <c r="J170" s="263">
        <f t="shared" si="20"/>
        <v>0</v>
      </c>
      <c r="K170" s="259" t="s">
        <v>35</v>
      </c>
      <c r="L170" s="264"/>
      <c r="M170" s="265" t="s">
        <v>35</v>
      </c>
      <c r="N170" s="266" t="s">
        <v>50</v>
      </c>
      <c r="O170" s="45"/>
      <c r="P170" s="214">
        <f t="shared" si="21"/>
        <v>0</v>
      </c>
      <c r="Q170" s="214">
        <v>0</v>
      </c>
      <c r="R170" s="214">
        <f t="shared" si="22"/>
        <v>0</v>
      </c>
      <c r="S170" s="214">
        <v>0</v>
      </c>
      <c r="T170" s="215">
        <f t="shared" si="23"/>
        <v>0</v>
      </c>
      <c r="AR170" s="26" t="s">
        <v>1943</v>
      </c>
      <c r="AT170" s="26" t="s">
        <v>246</v>
      </c>
      <c r="AU170" s="26" t="s">
        <v>24</v>
      </c>
      <c r="AY170" s="26" t="s">
        <v>185</v>
      </c>
      <c r="BE170" s="216">
        <f t="shared" si="24"/>
        <v>0</v>
      </c>
      <c r="BF170" s="216">
        <f t="shared" si="25"/>
        <v>0</v>
      </c>
      <c r="BG170" s="216">
        <f t="shared" si="26"/>
        <v>0</v>
      </c>
      <c r="BH170" s="216">
        <f t="shared" si="27"/>
        <v>0</v>
      </c>
      <c r="BI170" s="216">
        <f t="shared" si="28"/>
        <v>0</v>
      </c>
      <c r="BJ170" s="26" t="s">
        <v>24</v>
      </c>
      <c r="BK170" s="216">
        <f t="shared" si="29"/>
        <v>0</v>
      </c>
      <c r="BL170" s="26" t="s">
        <v>750</v>
      </c>
      <c r="BM170" s="26" t="s">
        <v>1057</v>
      </c>
    </row>
    <row r="171" spans="2:65" s="1" customFormat="1" ht="22.5" customHeight="1">
      <c r="B171" s="44"/>
      <c r="C171" s="257" t="s">
        <v>689</v>
      </c>
      <c r="D171" s="257" t="s">
        <v>246</v>
      </c>
      <c r="E171" s="258" t="s">
        <v>2575</v>
      </c>
      <c r="F171" s="259" t="s">
        <v>2576</v>
      </c>
      <c r="G171" s="260" t="s">
        <v>190</v>
      </c>
      <c r="H171" s="261">
        <v>9</v>
      </c>
      <c r="I171" s="262"/>
      <c r="J171" s="263">
        <f t="shared" si="20"/>
        <v>0</v>
      </c>
      <c r="K171" s="259" t="s">
        <v>35</v>
      </c>
      <c r="L171" s="264"/>
      <c r="M171" s="265" t="s">
        <v>35</v>
      </c>
      <c r="N171" s="266" t="s">
        <v>50</v>
      </c>
      <c r="O171" s="45"/>
      <c r="P171" s="214">
        <f t="shared" si="21"/>
        <v>0</v>
      </c>
      <c r="Q171" s="214">
        <v>0</v>
      </c>
      <c r="R171" s="214">
        <f t="shared" si="22"/>
        <v>0</v>
      </c>
      <c r="S171" s="214">
        <v>0</v>
      </c>
      <c r="T171" s="215">
        <f t="shared" si="23"/>
        <v>0</v>
      </c>
      <c r="AR171" s="26" t="s">
        <v>1943</v>
      </c>
      <c r="AT171" s="26" t="s">
        <v>246</v>
      </c>
      <c r="AU171" s="26" t="s">
        <v>24</v>
      </c>
      <c r="AY171" s="26" t="s">
        <v>185</v>
      </c>
      <c r="BE171" s="216">
        <f t="shared" si="24"/>
        <v>0</v>
      </c>
      <c r="BF171" s="216">
        <f t="shared" si="25"/>
        <v>0</v>
      </c>
      <c r="BG171" s="216">
        <f t="shared" si="26"/>
        <v>0</v>
      </c>
      <c r="BH171" s="216">
        <f t="shared" si="27"/>
        <v>0</v>
      </c>
      <c r="BI171" s="216">
        <f t="shared" si="28"/>
        <v>0</v>
      </c>
      <c r="BJ171" s="26" t="s">
        <v>24</v>
      </c>
      <c r="BK171" s="216">
        <f t="shared" si="29"/>
        <v>0</v>
      </c>
      <c r="BL171" s="26" t="s">
        <v>750</v>
      </c>
      <c r="BM171" s="26" t="s">
        <v>1068</v>
      </c>
    </row>
    <row r="172" spans="2:65" s="1" customFormat="1" ht="22.5" customHeight="1">
      <c r="B172" s="44"/>
      <c r="C172" s="257" t="s">
        <v>693</v>
      </c>
      <c r="D172" s="257" t="s">
        <v>246</v>
      </c>
      <c r="E172" s="258" t="s">
        <v>2577</v>
      </c>
      <c r="F172" s="259" t="s">
        <v>2578</v>
      </c>
      <c r="G172" s="260" t="s">
        <v>190</v>
      </c>
      <c r="H172" s="261">
        <v>135</v>
      </c>
      <c r="I172" s="262"/>
      <c r="J172" s="263">
        <f t="shared" si="20"/>
        <v>0</v>
      </c>
      <c r="K172" s="259" t="s">
        <v>35</v>
      </c>
      <c r="L172" s="264"/>
      <c r="M172" s="265" t="s">
        <v>35</v>
      </c>
      <c r="N172" s="266" t="s">
        <v>50</v>
      </c>
      <c r="O172" s="45"/>
      <c r="P172" s="214">
        <f t="shared" si="21"/>
        <v>0</v>
      </c>
      <c r="Q172" s="214">
        <v>0</v>
      </c>
      <c r="R172" s="214">
        <f t="shared" si="22"/>
        <v>0</v>
      </c>
      <c r="S172" s="214">
        <v>0</v>
      </c>
      <c r="T172" s="215">
        <f t="shared" si="23"/>
        <v>0</v>
      </c>
      <c r="AR172" s="26" t="s">
        <v>1943</v>
      </c>
      <c r="AT172" s="26" t="s">
        <v>246</v>
      </c>
      <c r="AU172" s="26" t="s">
        <v>24</v>
      </c>
      <c r="AY172" s="26" t="s">
        <v>185</v>
      </c>
      <c r="BE172" s="216">
        <f t="shared" si="24"/>
        <v>0</v>
      </c>
      <c r="BF172" s="216">
        <f t="shared" si="25"/>
        <v>0</v>
      </c>
      <c r="BG172" s="216">
        <f t="shared" si="26"/>
        <v>0</v>
      </c>
      <c r="BH172" s="216">
        <f t="shared" si="27"/>
        <v>0</v>
      </c>
      <c r="BI172" s="216">
        <f t="shared" si="28"/>
        <v>0</v>
      </c>
      <c r="BJ172" s="26" t="s">
        <v>24</v>
      </c>
      <c r="BK172" s="216">
        <f t="shared" si="29"/>
        <v>0</v>
      </c>
      <c r="BL172" s="26" t="s">
        <v>750</v>
      </c>
      <c r="BM172" s="26" t="s">
        <v>1080</v>
      </c>
    </row>
    <row r="173" spans="2:65" s="1" customFormat="1" ht="22.5" customHeight="1">
      <c r="B173" s="44"/>
      <c r="C173" s="257" t="s">
        <v>698</v>
      </c>
      <c r="D173" s="257" t="s">
        <v>246</v>
      </c>
      <c r="E173" s="258" t="s">
        <v>2579</v>
      </c>
      <c r="F173" s="259" t="s">
        <v>2580</v>
      </c>
      <c r="G173" s="260" t="s">
        <v>190</v>
      </c>
      <c r="H173" s="261">
        <v>30</v>
      </c>
      <c r="I173" s="262"/>
      <c r="J173" s="263">
        <f t="shared" si="20"/>
        <v>0</v>
      </c>
      <c r="K173" s="259" t="s">
        <v>35</v>
      </c>
      <c r="L173" s="264"/>
      <c r="M173" s="265" t="s">
        <v>35</v>
      </c>
      <c r="N173" s="266" t="s">
        <v>50</v>
      </c>
      <c r="O173" s="45"/>
      <c r="P173" s="214">
        <f t="shared" si="21"/>
        <v>0</v>
      </c>
      <c r="Q173" s="214">
        <v>0</v>
      </c>
      <c r="R173" s="214">
        <f t="shared" si="22"/>
        <v>0</v>
      </c>
      <c r="S173" s="214">
        <v>0</v>
      </c>
      <c r="T173" s="215">
        <f t="shared" si="23"/>
        <v>0</v>
      </c>
      <c r="AR173" s="26" t="s">
        <v>1943</v>
      </c>
      <c r="AT173" s="26" t="s">
        <v>246</v>
      </c>
      <c r="AU173" s="26" t="s">
        <v>24</v>
      </c>
      <c r="AY173" s="26" t="s">
        <v>185</v>
      </c>
      <c r="BE173" s="216">
        <f t="shared" si="24"/>
        <v>0</v>
      </c>
      <c r="BF173" s="216">
        <f t="shared" si="25"/>
        <v>0</v>
      </c>
      <c r="BG173" s="216">
        <f t="shared" si="26"/>
        <v>0</v>
      </c>
      <c r="BH173" s="216">
        <f t="shared" si="27"/>
        <v>0</v>
      </c>
      <c r="BI173" s="216">
        <f t="shared" si="28"/>
        <v>0</v>
      </c>
      <c r="BJ173" s="26" t="s">
        <v>24</v>
      </c>
      <c r="BK173" s="216">
        <f t="shared" si="29"/>
        <v>0</v>
      </c>
      <c r="BL173" s="26" t="s">
        <v>750</v>
      </c>
      <c r="BM173" s="26" t="s">
        <v>1091</v>
      </c>
    </row>
    <row r="174" spans="2:65" s="1" customFormat="1" ht="22.5" customHeight="1">
      <c r="B174" s="44"/>
      <c r="C174" s="257" t="s">
        <v>705</v>
      </c>
      <c r="D174" s="257" t="s">
        <v>246</v>
      </c>
      <c r="E174" s="258" t="s">
        <v>2581</v>
      </c>
      <c r="F174" s="259" t="s">
        <v>2582</v>
      </c>
      <c r="G174" s="260" t="s">
        <v>190</v>
      </c>
      <c r="H174" s="261">
        <v>1250</v>
      </c>
      <c r="I174" s="262"/>
      <c r="J174" s="263">
        <f t="shared" si="20"/>
        <v>0</v>
      </c>
      <c r="K174" s="259" t="s">
        <v>35</v>
      </c>
      <c r="L174" s="264"/>
      <c r="M174" s="265" t="s">
        <v>35</v>
      </c>
      <c r="N174" s="266" t="s">
        <v>50</v>
      </c>
      <c r="O174" s="45"/>
      <c r="P174" s="214">
        <f t="shared" si="21"/>
        <v>0</v>
      </c>
      <c r="Q174" s="214">
        <v>0</v>
      </c>
      <c r="R174" s="214">
        <f t="shared" si="22"/>
        <v>0</v>
      </c>
      <c r="S174" s="214">
        <v>0</v>
      </c>
      <c r="T174" s="215">
        <f t="shared" si="23"/>
        <v>0</v>
      </c>
      <c r="AR174" s="26" t="s">
        <v>1943</v>
      </c>
      <c r="AT174" s="26" t="s">
        <v>246</v>
      </c>
      <c r="AU174" s="26" t="s">
        <v>24</v>
      </c>
      <c r="AY174" s="26" t="s">
        <v>185</v>
      </c>
      <c r="BE174" s="216">
        <f t="shared" si="24"/>
        <v>0</v>
      </c>
      <c r="BF174" s="216">
        <f t="shared" si="25"/>
        <v>0</v>
      </c>
      <c r="BG174" s="216">
        <f t="shared" si="26"/>
        <v>0</v>
      </c>
      <c r="BH174" s="216">
        <f t="shared" si="27"/>
        <v>0</v>
      </c>
      <c r="BI174" s="216">
        <f t="shared" si="28"/>
        <v>0</v>
      </c>
      <c r="BJ174" s="26" t="s">
        <v>24</v>
      </c>
      <c r="BK174" s="216">
        <f t="shared" si="29"/>
        <v>0</v>
      </c>
      <c r="BL174" s="26" t="s">
        <v>750</v>
      </c>
      <c r="BM174" s="26" t="s">
        <v>1102</v>
      </c>
    </row>
    <row r="175" spans="2:65" s="11" customFormat="1" ht="37.35" customHeight="1">
      <c r="B175" s="188"/>
      <c r="C175" s="189"/>
      <c r="D175" s="202" t="s">
        <v>78</v>
      </c>
      <c r="E175" s="287" t="s">
        <v>2282</v>
      </c>
      <c r="F175" s="287" t="s">
        <v>2583</v>
      </c>
      <c r="G175" s="189"/>
      <c r="H175" s="189"/>
      <c r="I175" s="192"/>
      <c r="J175" s="288">
        <f>BK175</f>
        <v>0</v>
      </c>
      <c r="K175" s="189"/>
      <c r="L175" s="194"/>
      <c r="M175" s="195"/>
      <c r="N175" s="196"/>
      <c r="O175" s="196"/>
      <c r="P175" s="197">
        <f>SUM(P176:P186)</f>
        <v>0</v>
      </c>
      <c r="Q175" s="196"/>
      <c r="R175" s="197">
        <f>SUM(R176:R186)</f>
        <v>0</v>
      </c>
      <c r="S175" s="196"/>
      <c r="T175" s="198">
        <f>SUM(T176:T186)</f>
        <v>0</v>
      </c>
      <c r="AR175" s="199" t="s">
        <v>24</v>
      </c>
      <c r="AT175" s="200" t="s">
        <v>78</v>
      </c>
      <c r="AU175" s="200" t="s">
        <v>79</v>
      </c>
      <c r="AY175" s="199" t="s">
        <v>185</v>
      </c>
      <c r="BK175" s="201">
        <f>SUM(BK176:BK186)</f>
        <v>0</v>
      </c>
    </row>
    <row r="176" spans="2:65" s="1" customFormat="1" ht="22.5" customHeight="1">
      <c r="B176" s="44"/>
      <c r="C176" s="257" t="s">
        <v>718</v>
      </c>
      <c r="D176" s="257" t="s">
        <v>246</v>
      </c>
      <c r="E176" s="258" t="s">
        <v>2584</v>
      </c>
      <c r="F176" s="259" t="s">
        <v>2585</v>
      </c>
      <c r="G176" s="260" t="s">
        <v>190</v>
      </c>
      <c r="H176" s="261">
        <v>30</v>
      </c>
      <c r="I176" s="262"/>
      <c r="J176" s="263">
        <f>ROUND(I176*H176,2)</f>
        <v>0</v>
      </c>
      <c r="K176" s="259" t="s">
        <v>35</v>
      </c>
      <c r="L176" s="264"/>
      <c r="M176" s="265" t="s">
        <v>35</v>
      </c>
      <c r="N176" s="266" t="s">
        <v>50</v>
      </c>
      <c r="O176" s="45"/>
      <c r="P176" s="214">
        <f>O176*H176</f>
        <v>0</v>
      </c>
      <c r="Q176" s="214">
        <v>0</v>
      </c>
      <c r="R176" s="214">
        <f>Q176*H176</f>
        <v>0</v>
      </c>
      <c r="S176" s="214">
        <v>0</v>
      </c>
      <c r="T176" s="215">
        <f>S176*H176</f>
        <v>0</v>
      </c>
      <c r="AR176" s="26" t="s">
        <v>1943</v>
      </c>
      <c r="AT176" s="26" t="s">
        <v>246</v>
      </c>
      <c r="AU176" s="26" t="s">
        <v>24</v>
      </c>
      <c r="AY176" s="26" t="s">
        <v>185</v>
      </c>
      <c r="BE176" s="216">
        <f>IF(N176="základní",J176,0)</f>
        <v>0</v>
      </c>
      <c r="BF176" s="216">
        <f>IF(N176="snížená",J176,0)</f>
        <v>0</v>
      </c>
      <c r="BG176" s="216">
        <f>IF(N176="zákl. přenesená",J176,0)</f>
        <v>0</v>
      </c>
      <c r="BH176" s="216">
        <f>IF(N176="sníž. přenesená",J176,0)</f>
        <v>0</v>
      </c>
      <c r="BI176" s="216">
        <f>IF(N176="nulová",J176,0)</f>
        <v>0</v>
      </c>
      <c r="BJ176" s="26" t="s">
        <v>24</v>
      </c>
      <c r="BK176" s="216">
        <f>ROUND(I176*H176,2)</f>
        <v>0</v>
      </c>
      <c r="BL176" s="26" t="s">
        <v>750</v>
      </c>
      <c r="BM176" s="26" t="s">
        <v>1114</v>
      </c>
    </row>
    <row r="177" spans="2:65" s="1" customFormat="1" ht="22.5" customHeight="1">
      <c r="B177" s="44"/>
      <c r="C177" s="257" t="s">
        <v>723</v>
      </c>
      <c r="D177" s="257" t="s">
        <v>246</v>
      </c>
      <c r="E177" s="258" t="s">
        <v>2586</v>
      </c>
      <c r="F177" s="259" t="s">
        <v>2587</v>
      </c>
      <c r="G177" s="260" t="s">
        <v>190</v>
      </c>
      <c r="H177" s="261">
        <v>30</v>
      </c>
      <c r="I177" s="262"/>
      <c r="J177" s="263">
        <f>ROUND(I177*H177,2)</f>
        <v>0</v>
      </c>
      <c r="K177" s="259" t="s">
        <v>35</v>
      </c>
      <c r="L177" s="264"/>
      <c r="M177" s="265" t="s">
        <v>35</v>
      </c>
      <c r="N177" s="266" t="s">
        <v>50</v>
      </c>
      <c r="O177" s="45"/>
      <c r="P177" s="214">
        <f>O177*H177</f>
        <v>0</v>
      </c>
      <c r="Q177" s="214">
        <v>0</v>
      </c>
      <c r="R177" s="214">
        <f>Q177*H177</f>
        <v>0</v>
      </c>
      <c r="S177" s="214">
        <v>0</v>
      </c>
      <c r="T177" s="215">
        <f>S177*H177</f>
        <v>0</v>
      </c>
      <c r="AR177" s="26" t="s">
        <v>1943</v>
      </c>
      <c r="AT177" s="26" t="s">
        <v>246</v>
      </c>
      <c r="AU177" s="26" t="s">
        <v>24</v>
      </c>
      <c r="AY177" s="26" t="s">
        <v>185</v>
      </c>
      <c r="BE177" s="216">
        <f>IF(N177="základní",J177,0)</f>
        <v>0</v>
      </c>
      <c r="BF177" s="216">
        <f>IF(N177="snížená",J177,0)</f>
        <v>0</v>
      </c>
      <c r="BG177" s="216">
        <f>IF(N177="zákl. přenesená",J177,0)</f>
        <v>0</v>
      </c>
      <c r="BH177" s="216">
        <f>IF(N177="sníž. přenesená",J177,0)</f>
        <v>0</v>
      </c>
      <c r="BI177" s="216">
        <f>IF(N177="nulová",J177,0)</f>
        <v>0</v>
      </c>
      <c r="BJ177" s="26" t="s">
        <v>24</v>
      </c>
      <c r="BK177" s="216">
        <f>ROUND(I177*H177,2)</f>
        <v>0</v>
      </c>
      <c r="BL177" s="26" t="s">
        <v>750</v>
      </c>
      <c r="BM177" s="26" t="s">
        <v>1125</v>
      </c>
    </row>
    <row r="178" spans="2:65" s="1" customFormat="1" ht="22.5" customHeight="1">
      <c r="B178" s="44"/>
      <c r="C178" s="257" t="s">
        <v>732</v>
      </c>
      <c r="D178" s="257" t="s">
        <v>246</v>
      </c>
      <c r="E178" s="258" t="s">
        <v>2588</v>
      </c>
      <c r="F178" s="259" t="s">
        <v>2589</v>
      </c>
      <c r="G178" s="260" t="s">
        <v>2054</v>
      </c>
      <c r="H178" s="261">
        <v>30</v>
      </c>
      <c r="I178" s="262"/>
      <c r="J178" s="263">
        <f>ROUND(I178*H178,2)</f>
        <v>0</v>
      </c>
      <c r="K178" s="259" t="s">
        <v>35</v>
      </c>
      <c r="L178" s="264"/>
      <c r="M178" s="265" t="s">
        <v>35</v>
      </c>
      <c r="N178" s="266" t="s">
        <v>50</v>
      </c>
      <c r="O178" s="45"/>
      <c r="P178" s="214">
        <f>O178*H178</f>
        <v>0</v>
      </c>
      <c r="Q178" s="214">
        <v>0</v>
      </c>
      <c r="R178" s="214">
        <f>Q178*H178</f>
        <v>0</v>
      </c>
      <c r="S178" s="214">
        <v>0</v>
      </c>
      <c r="T178" s="215">
        <f>S178*H178</f>
        <v>0</v>
      </c>
      <c r="AR178" s="26" t="s">
        <v>1943</v>
      </c>
      <c r="AT178" s="26" t="s">
        <v>246</v>
      </c>
      <c r="AU178" s="26" t="s">
        <v>24</v>
      </c>
      <c r="AY178" s="26" t="s">
        <v>185</v>
      </c>
      <c r="BE178" s="216">
        <f>IF(N178="základní",J178,0)</f>
        <v>0</v>
      </c>
      <c r="BF178" s="216">
        <f>IF(N178="snížená",J178,0)</f>
        <v>0</v>
      </c>
      <c r="BG178" s="216">
        <f>IF(N178="zákl. přenesená",J178,0)</f>
        <v>0</v>
      </c>
      <c r="BH178" s="216">
        <f>IF(N178="sníž. přenesená",J178,0)</f>
        <v>0</v>
      </c>
      <c r="BI178" s="216">
        <f>IF(N178="nulová",J178,0)</f>
        <v>0</v>
      </c>
      <c r="BJ178" s="26" t="s">
        <v>24</v>
      </c>
      <c r="BK178" s="216">
        <f>ROUND(I178*H178,2)</f>
        <v>0</v>
      </c>
      <c r="BL178" s="26" t="s">
        <v>750</v>
      </c>
      <c r="BM178" s="26" t="s">
        <v>1137</v>
      </c>
    </row>
    <row r="179" spans="2:65" s="1" customFormat="1" ht="22.5" customHeight="1">
      <c r="B179" s="44"/>
      <c r="C179" s="257" t="s">
        <v>738</v>
      </c>
      <c r="D179" s="257" t="s">
        <v>246</v>
      </c>
      <c r="E179" s="258" t="s">
        <v>2590</v>
      </c>
      <c r="F179" s="259" t="s">
        <v>2591</v>
      </c>
      <c r="G179" s="260" t="s">
        <v>190</v>
      </c>
      <c r="H179" s="261">
        <v>130</v>
      </c>
      <c r="I179" s="262"/>
      <c r="J179" s="263">
        <f>ROUND(I179*H179,2)</f>
        <v>0</v>
      </c>
      <c r="K179" s="259" t="s">
        <v>35</v>
      </c>
      <c r="L179" s="264"/>
      <c r="M179" s="265" t="s">
        <v>35</v>
      </c>
      <c r="N179" s="266" t="s">
        <v>50</v>
      </c>
      <c r="O179" s="45"/>
      <c r="P179" s="214">
        <f>O179*H179</f>
        <v>0</v>
      </c>
      <c r="Q179" s="214">
        <v>0</v>
      </c>
      <c r="R179" s="214">
        <f>Q179*H179</f>
        <v>0</v>
      </c>
      <c r="S179" s="214">
        <v>0</v>
      </c>
      <c r="T179" s="215">
        <f>S179*H179</f>
        <v>0</v>
      </c>
      <c r="AR179" s="26" t="s">
        <v>1943</v>
      </c>
      <c r="AT179" s="26" t="s">
        <v>246</v>
      </c>
      <c r="AU179" s="26" t="s">
        <v>24</v>
      </c>
      <c r="AY179" s="26" t="s">
        <v>185</v>
      </c>
      <c r="BE179" s="216">
        <f>IF(N179="základní",J179,0)</f>
        <v>0</v>
      </c>
      <c r="BF179" s="216">
        <f>IF(N179="snížená",J179,0)</f>
        <v>0</v>
      </c>
      <c r="BG179" s="216">
        <f>IF(N179="zákl. přenesená",J179,0)</f>
        <v>0</v>
      </c>
      <c r="BH179" s="216">
        <f>IF(N179="sníž. přenesená",J179,0)</f>
        <v>0</v>
      </c>
      <c r="BI179" s="216">
        <f>IF(N179="nulová",J179,0)</f>
        <v>0</v>
      </c>
      <c r="BJ179" s="26" t="s">
        <v>24</v>
      </c>
      <c r="BK179" s="216">
        <f>ROUND(I179*H179,2)</f>
        <v>0</v>
      </c>
      <c r="BL179" s="26" t="s">
        <v>750</v>
      </c>
      <c r="BM179" s="26" t="s">
        <v>1160</v>
      </c>
    </row>
    <row r="180" spans="2:65" s="1" customFormat="1" ht="27">
      <c r="B180" s="44"/>
      <c r="C180" s="66"/>
      <c r="D180" s="233" t="s">
        <v>250</v>
      </c>
      <c r="E180" s="66"/>
      <c r="F180" s="281" t="s">
        <v>2592</v>
      </c>
      <c r="G180" s="66"/>
      <c r="H180" s="66"/>
      <c r="I180" s="175"/>
      <c r="J180" s="66"/>
      <c r="K180" s="66"/>
      <c r="L180" s="64"/>
      <c r="M180" s="219"/>
      <c r="N180" s="45"/>
      <c r="O180" s="45"/>
      <c r="P180" s="45"/>
      <c r="Q180" s="45"/>
      <c r="R180" s="45"/>
      <c r="S180" s="45"/>
      <c r="T180" s="81"/>
      <c r="AT180" s="26" t="s">
        <v>250</v>
      </c>
      <c r="AU180" s="26" t="s">
        <v>24</v>
      </c>
    </row>
    <row r="181" spans="2:65" s="1" customFormat="1" ht="22.5" customHeight="1">
      <c r="B181" s="44"/>
      <c r="C181" s="257" t="s">
        <v>745</v>
      </c>
      <c r="D181" s="257" t="s">
        <v>246</v>
      </c>
      <c r="E181" s="258" t="s">
        <v>2593</v>
      </c>
      <c r="F181" s="259" t="s">
        <v>2594</v>
      </c>
      <c r="G181" s="260" t="s">
        <v>2054</v>
      </c>
      <c r="H181" s="261">
        <v>105</v>
      </c>
      <c r="I181" s="262"/>
      <c r="J181" s="263">
        <f>ROUND(I181*H181,2)</f>
        <v>0</v>
      </c>
      <c r="K181" s="259" t="s">
        <v>35</v>
      </c>
      <c r="L181" s="264"/>
      <c r="M181" s="265" t="s">
        <v>35</v>
      </c>
      <c r="N181" s="266" t="s">
        <v>50</v>
      </c>
      <c r="O181" s="45"/>
      <c r="P181" s="214">
        <f>O181*H181</f>
        <v>0</v>
      </c>
      <c r="Q181" s="214">
        <v>0</v>
      </c>
      <c r="R181" s="214">
        <f>Q181*H181</f>
        <v>0</v>
      </c>
      <c r="S181" s="214">
        <v>0</v>
      </c>
      <c r="T181" s="215">
        <f>S181*H181</f>
        <v>0</v>
      </c>
      <c r="AR181" s="26" t="s">
        <v>1943</v>
      </c>
      <c r="AT181" s="26" t="s">
        <v>246</v>
      </c>
      <c r="AU181" s="26" t="s">
        <v>24</v>
      </c>
      <c r="AY181" s="26" t="s">
        <v>185</v>
      </c>
      <c r="BE181" s="216">
        <f>IF(N181="základní",J181,0)</f>
        <v>0</v>
      </c>
      <c r="BF181" s="216">
        <f>IF(N181="snížená",J181,0)</f>
        <v>0</v>
      </c>
      <c r="BG181" s="216">
        <f>IF(N181="zákl. přenesená",J181,0)</f>
        <v>0</v>
      </c>
      <c r="BH181" s="216">
        <f>IF(N181="sníž. přenesená",J181,0)</f>
        <v>0</v>
      </c>
      <c r="BI181" s="216">
        <f>IF(N181="nulová",J181,0)</f>
        <v>0</v>
      </c>
      <c r="BJ181" s="26" t="s">
        <v>24</v>
      </c>
      <c r="BK181" s="216">
        <f>ROUND(I181*H181,2)</f>
        <v>0</v>
      </c>
      <c r="BL181" s="26" t="s">
        <v>750</v>
      </c>
      <c r="BM181" s="26" t="s">
        <v>1174</v>
      </c>
    </row>
    <row r="182" spans="2:65" s="1" customFormat="1" ht="22.5" customHeight="1">
      <c r="B182" s="44"/>
      <c r="C182" s="257" t="s">
        <v>750</v>
      </c>
      <c r="D182" s="257" t="s">
        <v>246</v>
      </c>
      <c r="E182" s="258" t="s">
        <v>2595</v>
      </c>
      <c r="F182" s="259" t="s">
        <v>2596</v>
      </c>
      <c r="G182" s="260" t="s">
        <v>190</v>
      </c>
      <c r="H182" s="261">
        <v>10</v>
      </c>
      <c r="I182" s="262"/>
      <c r="J182" s="263">
        <f>ROUND(I182*H182,2)</f>
        <v>0</v>
      </c>
      <c r="K182" s="259" t="s">
        <v>35</v>
      </c>
      <c r="L182" s="264"/>
      <c r="M182" s="265" t="s">
        <v>35</v>
      </c>
      <c r="N182" s="266" t="s">
        <v>50</v>
      </c>
      <c r="O182" s="45"/>
      <c r="P182" s="214">
        <f>O182*H182</f>
        <v>0</v>
      </c>
      <c r="Q182" s="214">
        <v>0</v>
      </c>
      <c r="R182" s="214">
        <f>Q182*H182</f>
        <v>0</v>
      </c>
      <c r="S182" s="214">
        <v>0</v>
      </c>
      <c r="T182" s="215">
        <f>S182*H182</f>
        <v>0</v>
      </c>
      <c r="AR182" s="26" t="s">
        <v>1943</v>
      </c>
      <c r="AT182" s="26" t="s">
        <v>246</v>
      </c>
      <c r="AU182" s="26" t="s">
        <v>24</v>
      </c>
      <c r="AY182" s="26" t="s">
        <v>185</v>
      </c>
      <c r="BE182" s="216">
        <f>IF(N182="základní",J182,0)</f>
        <v>0</v>
      </c>
      <c r="BF182" s="216">
        <f>IF(N182="snížená",J182,0)</f>
        <v>0</v>
      </c>
      <c r="BG182" s="216">
        <f>IF(N182="zákl. přenesená",J182,0)</f>
        <v>0</v>
      </c>
      <c r="BH182" s="216">
        <f>IF(N182="sníž. přenesená",J182,0)</f>
        <v>0</v>
      </c>
      <c r="BI182" s="216">
        <f>IF(N182="nulová",J182,0)</f>
        <v>0</v>
      </c>
      <c r="BJ182" s="26" t="s">
        <v>24</v>
      </c>
      <c r="BK182" s="216">
        <f>ROUND(I182*H182,2)</f>
        <v>0</v>
      </c>
      <c r="BL182" s="26" t="s">
        <v>750</v>
      </c>
      <c r="BM182" s="26" t="s">
        <v>1186</v>
      </c>
    </row>
    <row r="183" spans="2:65" s="1" customFormat="1" ht="22.5" customHeight="1">
      <c r="B183" s="44"/>
      <c r="C183" s="257" t="s">
        <v>757</v>
      </c>
      <c r="D183" s="257" t="s">
        <v>246</v>
      </c>
      <c r="E183" s="258" t="s">
        <v>2597</v>
      </c>
      <c r="F183" s="259" t="s">
        <v>2598</v>
      </c>
      <c r="G183" s="260" t="s">
        <v>190</v>
      </c>
      <c r="H183" s="261">
        <v>70</v>
      </c>
      <c r="I183" s="262"/>
      <c r="J183" s="263">
        <f>ROUND(I183*H183,2)</f>
        <v>0</v>
      </c>
      <c r="K183" s="259" t="s">
        <v>35</v>
      </c>
      <c r="L183" s="264"/>
      <c r="M183" s="265" t="s">
        <v>35</v>
      </c>
      <c r="N183" s="266" t="s">
        <v>50</v>
      </c>
      <c r="O183" s="45"/>
      <c r="P183" s="214">
        <f>O183*H183</f>
        <v>0</v>
      </c>
      <c r="Q183" s="214">
        <v>0</v>
      </c>
      <c r="R183" s="214">
        <f>Q183*H183</f>
        <v>0</v>
      </c>
      <c r="S183" s="214">
        <v>0</v>
      </c>
      <c r="T183" s="215">
        <f>S183*H183</f>
        <v>0</v>
      </c>
      <c r="AR183" s="26" t="s">
        <v>1943</v>
      </c>
      <c r="AT183" s="26" t="s">
        <v>246</v>
      </c>
      <c r="AU183" s="26" t="s">
        <v>24</v>
      </c>
      <c r="AY183" s="26" t="s">
        <v>185</v>
      </c>
      <c r="BE183" s="216">
        <f>IF(N183="základní",J183,0)</f>
        <v>0</v>
      </c>
      <c r="BF183" s="216">
        <f>IF(N183="snížená",J183,0)</f>
        <v>0</v>
      </c>
      <c r="BG183" s="216">
        <f>IF(N183="zákl. přenesená",J183,0)</f>
        <v>0</v>
      </c>
      <c r="BH183" s="216">
        <f>IF(N183="sníž. přenesená",J183,0)</f>
        <v>0</v>
      </c>
      <c r="BI183" s="216">
        <f>IF(N183="nulová",J183,0)</f>
        <v>0</v>
      </c>
      <c r="BJ183" s="26" t="s">
        <v>24</v>
      </c>
      <c r="BK183" s="216">
        <f>ROUND(I183*H183,2)</f>
        <v>0</v>
      </c>
      <c r="BL183" s="26" t="s">
        <v>750</v>
      </c>
      <c r="BM183" s="26" t="s">
        <v>1195</v>
      </c>
    </row>
    <row r="184" spans="2:65" s="1" customFormat="1" ht="22.5" customHeight="1">
      <c r="B184" s="44"/>
      <c r="C184" s="257" t="s">
        <v>761</v>
      </c>
      <c r="D184" s="257" t="s">
        <v>246</v>
      </c>
      <c r="E184" s="258" t="s">
        <v>2599</v>
      </c>
      <c r="F184" s="259" t="s">
        <v>2600</v>
      </c>
      <c r="G184" s="260" t="s">
        <v>190</v>
      </c>
      <c r="H184" s="261">
        <v>530</v>
      </c>
      <c r="I184" s="262"/>
      <c r="J184" s="263">
        <f>ROUND(I184*H184,2)</f>
        <v>0</v>
      </c>
      <c r="K184" s="259" t="s">
        <v>35</v>
      </c>
      <c r="L184" s="264"/>
      <c r="M184" s="265" t="s">
        <v>35</v>
      </c>
      <c r="N184" s="266" t="s">
        <v>50</v>
      </c>
      <c r="O184" s="45"/>
      <c r="P184" s="214">
        <f>O184*H184</f>
        <v>0</v>
      </c>
      <c r="Q184" s="214">
        <v>0</v>
      </c>
      <c r="R184" s="214">
        <f>Q184*H184</f>
        <v>0</v>
      </c>
      <c r="S184" s="214">
        <v>0</v>
      </c>
      <c r="T184" s="215">
        <f>S184*H184</f>
        <v>0</v>
      </c>
      <c r="AR184" s="26" t="s">
        <v>1943</v>
      </c>
      <c r="AT184" s="26" t="s">
        <v>246</v>
      </c>
      <c r="AU184" s="26" t="s">
        <v>24</v>
      </c>
      <c r="AY184" s="26" t="s">
        <v>185</v>
      </c>
      <c r="BE184" s="216">
        <f>IF(N184="základní",J184,0)</f>
        <v>0</v>
      </c>
      <c r="BF184" s="216">
        <f>IF(N184="snížená",J184,0)</f>
        <v>0</v>
      </c>
      <c r="BG184" s="216">
        <f>IF(N184="zákl. přenesená",J184,0)</f>
        <v>0</v>
      </c>
      <c r="BH184" s="216">
        <f>IF(N184="sníž. přenesená",J184,0)</f>
        <v>0</v>
      </c>
      <c r="BI184" s="216">
        <f>IF(N184="nulová",J184,0)</f>
        <v>0</v>
      </c>
      <c r="BJ184" s="26" t="s">
        <v>24</v>
      </c>
      <c r="BK184" s="216">
        <f>ROUND(I184*H184,2)</f>
        <v>0</v>
      </c>
      <c r="BL184" s="26" t="s">
        <v>750</v>
      </c>
      <c r="BM184" s="26" t="s">
        <v>1206</v>
      </c>
    </row>
    <row r="185" spans="2:65" s="1" customFormat="1" ht="27">
      <c r="B185" s="44"/>
      <c r="C185" s="66"/>
      <c r="D185" s="233" t="s">
        <v>250</v>
      </c>
      <c r="E185" s="66"/>
      <c r="F185" s="281" t="s">
        <v>2601</v>
      </c>
      <c r="G185" s="66"/>
      <c r="H185" s="66"/>
      <c r="I185" s="175"/>
      <c r="J185" s="66"/>
      <c r="K185" s="66"/>
      <c r="L185" s="64"/>
      <c r="M185" s="219"/>
      <c r="N185" s="45"/>
      <c r="O185" s="45"/>
      <c r="P185" s="45"/>
      <c r="Q185" s="45"/>
      <c r="R185" s="45"/>
      <c r="S185" s="45"/>
      <c r="T185" s="81"/>
      <c r="AT185" s="26" t="s">
        <v>250</v>
      </c>
      <c r="AU185" s="26" t="s">
        <v>24</v>
      </c>
    </row>
    <row r="186" spans="2:65" s="1" customFormat="1" ht="22.5" customHeight="1">
      <c r="B186" s="44"/>
      <c r="C186" s="257" t="s">
        <v>765</v>
      </c>
      <c r="D186" s="257" t="s">
        <v>246</v>
      </c>
      <c r="E186" s="258" t="s">
        <v>2602</v>
      </c>
      <c r="F186" s="259" t="s">
        <v>2603</v>
      </c>
      <c r="G186" s="260" t="s">
        <v>2054</v>
      </c>
      <c r="H186" s="261">
        <v>110</v>
      </c>
      <c r="I186" s="262"/>
      <c r="J186" s="263">
        <f>ROUND(I186*H186,2)</f>
        <v>0</v>
      </c>
      <c r="K186" s="259" t="s">
        <v>35</v>
      </c>
      <c r="L186" s="264"/>
      <c r="M186" s="265" t="s">
        <v>35</v>
      </c>
      <c r="N186" s="266" t="s">
        <v>50</v>
      </c>
      <c r="O186" s="45"/>
      <c r="P186" s="214">
        <f>O186*H186</f>
        <v>0</v>
      </c>
      <c r="Q186" s="214">
        <v>0</v>
      </c>
      <c r="R186" s="214">
        <f>Q186*H186</f>
        <v>0</v>
      </c>
      <c r="S186" s="214">
        <v>0</v>
      </c>
      <c r="T186" s="215">
        <f>S186*H186</f>
        <v>0</v>
      </c>
      <c r="AR186" s="26" t="s">
        <v>1943</v>
      </c>
      <c r="AT186" s="26" t="s">
        <v>246</v>
      </c>
      <c r="AU186" s="26" t="s">
        <v>24</v>
      </c>
      <c r="AY186" s="26" t="s">
        <v>185</v>
      </c>
      <c r="BE186" s="216">
        <f>IF(N186="základní",J186,0)</f>
        <v>0</v>
      </c>
      <c r="BF186" s="216">
        <f>IF(N186="snížená",J186,0)</f>
        <v>0</v>
      </c>
      <c r="BG186" s="216">
        <f>IF(N186="zákl. přenesená",J186,0)</f>
        <v>0</v>
      </c>
      <c r="BH186" s="216">
        <f>IF(N186="sníž. přenesená",J186,0)</f>
        <v>0</v>
      </c>
      <c r="BI186" s="216">
        <f>IF(N186="nulová",J186,0)</f>
        <v>0</v>
      </c>
      <c r="BJ186" s="26" t="s">
        <v>24</v>
      </c>
      <c r="BK186" s="216">
        <f>ROUND(I186*H186,2)</f>
        <v>0</v>
      </c>
      <c r="BL186" s="26" t="s">
        <v>750</v>
      </c>
      <c r="BM186" s="26" t="s">
        <v>1220</v>
      </c>
    </row>
    <row r="187" spans="2:65" s="11" customFormat="1" ht="37.35" customHeight="1">
      <c r="B187" s="188"/>
      <c r="C187" s="189"/>
      <c r="D187" s="202" t="s">
        <v>78</v>
      </c>
      <c r="E187" s="287" t="s">
        <v>2301</v>
      </c>
      <c r="F187" s="287" t="s">
        <v>2604</v>
      </c>
      <c r="G187" s="189"/>
      <c r="H187" s="189"/>
      <c r="I187" s="192"/>
      <c r="J187" s="288">
        <f>BK187</f>
        <v>0</v>
      </c>
      <c r="K187" s="189"/>
      <c r="L187" s="194"/>
      <c r="M187" s="195"/>
      <c r="N187" s="196"/>
      <c r="O187" s="196"/>
      <c r="P187" s="197">
        <f>SUM(P188:P199)</f>
        <v>0</v>
      </c>
      <c r="Q187" s="196"/>
      <c r="R187" s="197">
        <f>SUM(R188:R199)</f>
        <v>0</v>
      </c>
      <c r="S187" s="196"/>
      <c r="T187" s="198">
        <f>SUM(T188:T199)</f>
        <v>0</v>
      </c>
      <c r="AR187" s="199" t="s">
        <v>24</v>
      </c>
      <c r="AT187" s="200" t="s">
        <v>78</v>
      </c>
      <c r="AU187" s="200" t="s">
        <v>79</v>
      </c>
      <c r="AY187" s="199" t="s">
        <v>185</v>
      </c>
      <c r="BK187" s="201">
        <f>SUM(BK188:BK199)</f>
        <v>0</v>
      </c>
    </row>
    <row r="188" spans="2:65" s="1" customFormat="1" ht="22.5" customHeight="1">
      <c r="B188" s="44"/>
      <c r="C188" s="257" t="s">
        <v>769</v>
      </c>
      <c r="D188" s="257" t="s">
        <v>246</v>
      </c>
      <c r="E188" s="258" t="s">
        <v>2605</v>
      </c>
      <c r="F188" s="259" t="s">
        <v>2606</v>
      </c>
      <c r="G188" s="260" t="s">
        <v>190</v>
      </c>
      <c r="H188" s="261">
        <v>135</v>
      </c>
      <c r="I188" s="262"/>
      <c r="J188" s="263">
        <f>ROUND(I188*H188,2)</f>
        <v>0</v>
      </c>
      <c r="K188" s="259" t="s">
        <v>35</v>
      </c>
      <c r="L188" s="264"/>
      <c r="M188" s="265" t="s">
        <v>35</v>
      </c>
      <c r="N188" s="266" t="s">
        <v>50</v>
      </c>
      <c r="O188" s="45"/>
      <c r="P188" s="214">
        <f>O188*H188</f>
        <v>0</v>
      </c>
      <c r="Q188" s="214">
        <v>0</v>
      </c>
      <c r="R188" s="214">
        <f>Q188*H188</f>
        <v>0</v>
      </c>
      <c r="S188" s="214">
        <v>0</v>
      </c>
      <c r="T188" s="215">
        <f>S188*H188</f>
        <v>0</v>
      </c>
      <c r="AR188" s="26" t="s">
        <v>1943</v>
      </c>
      <c r="AT188" s="26" t="s">
        <v>246</v>
      </c>
      <c r="AU188" s="26" t="s">
        <v>24</v>
      </c>
      <c r="AY188" s="26" t="s">
        <v>185</v>
      </c>
      <c r="BE188" s="216">
        <f>IF(N188="základní",J188,0)</f>
        <v>0</v>
      </c>
      <c r="BF188" s="216">
        <f>IF(N188="snížená",J188,0)</f>
        <v>0</v>
      </c>
      <c r="BG188" s="216">
        <f>IF(N188="zákl. přenesená",J188,0)</f>
        <v>0</v>
      </c>
      <c r="BH188" s="216">
        <f>IF(N188="sníž. přenesená",J188,0)</f>
        <v>0</v>
      </c>
      <c r="BI188" s="216">
        <f>IF(N188="nulová",J188,0)</f>
        <v>0</v>
      </c>
      <c r="BJ188" s="26" t="s">
        <v>24</v>
      </c>
      <c r="BK188" s="216">
        <f>ROUND(I188*H188,2)</f>
        <v>0</v>
      </c>
      <c r="BL188" s="26" t="s">
        <v>750</v>
      </c>
      <c r="BM188" s="26" t="s">
        <v>1230</v>
      </c>
    </row>
    <row r="189" spans="2:65" s="1" customFormat="1" ht="22.5" customHeight="1">
      <c r="B189" s="44"/>
      <c r="C189" s="257" t="s">
        <v>773</v>
      </c>
      <c r="D189" s="257" t="s">
        <v>246</v>
      </c>
      <c r="E189" s="258" t="s">
        <v>2607</v>
      </c>
      <c r="F189" s="259" t="s">
        <v>2608</v>
      </c>
      <c r="G189" s="260" t="s">
        <v>190</v>
      </c>
      <c r="H189" s="261">
        <v>250</v>
      </c>
      <c r="I189" s="262"/>
      <c r="J189" s="263">
        <f>ROUND(I189*H189,2)</f>
        <v>0</v>
      </c>
      <c r="K189" s="259" t="s">
        <v>35</v>
      </c>
      <c r="L189" s="264"/>
      <c r="M189" s="265" t="s">
        <v>35</v>
      </c>
      <c r="N189" s="266" t="s">
        <v>50</v>
      </c>
      <c r="O189" s="45"/>
      <c r="P189" s="214">
        <f>O189*H189</f>
        <v>0</v>
      </c>
      <c r="Q189" s="214">
        <v>0</v>
      </c>
      <c r="R189" s="214">
        <f>Q189*H189</f>
        <v>0</v>
      </c>
      <c r="S189" s="214">
        <v>0</v>
      </c>
      <c r="T189" s="215">
        <f>S189*H189</f>
        <v>0</v>
      </c>
      <c r="AR189" s="26" t="s">
        <v>1943</v>
      </c>
      <c r="AT189" s="26" t="s">
        <v>246</v>
      </c>
      <c r="AU189" s="26" t="s">
        <v>24</v>
      </c>
      <c r="AY189" s="26" t="s">
        <v>185</v>
      </c>
      <c r="BE189" s="216">
        <f>IF(N189="základní",J189,0)</f>
        <v>0</v>
      </c>
      <c r="BF189" s="216">
        <f>IF(N189="snížená",J189,0)</f>
        <v>0</v>
      </c>
      <c r="BG189" s="216">
        <f>IF(N189="zákl. přenesená",J189,0)</f>
        <v>0</v>
      </c>
      <c r="BH189" s="216">
        <f>IF(N189="sníž. přenesená",J189,0)</f>
        <v>0</v>
      </c>
      <c r="BI189" s="216">
        <f>IF(N189="nulová",J189,0)</f>
        <v>0</v>
      </c>
      <c r="BJ189" s="26" t="s">
        <v>24</v>
      </c>
      <c r="BK189" s="216">
        <f>ROUND(I189*H189,2)</f>
        <v>0</v>
      </c>
      <c r="BL189" s="26" t="s">
        <v>750</v>
      </c>
      <c r="BM189" s="26" t="s">
        <v>1241</v>
      </c>
    </row>
    <row r="190" spans="2:65" s="1" customFormat="1" ht="27">
      <c r="B190" s="44"/>
      <c r="C190" s="66"/>
      <c r="D190" s="233" t="s">
        <v>250</v>
      </c>
      <c r="E190" s="66"/>
      <c r="F190" s="281" t="s">
        <v>2609</v>
      </c>
      <c r="G190" s="66"/>
      <c r="H190" s="66"/>
      <c r="I190" s="175"/>
      <c r="J190" s="66"/>
      <c r="K190" s="66"/>
      <c r="L190" s="64"/>
      <c r="M190" s="219"/>
      <c r="N190" s="45"/>
      <c r="O190" s="45"/>
      <c r="P190" s="45"/>
      <c r="Q190" s="45"/>
      <c r="R190" s="45"/>
      <c r="S190" s="45"/>
      <c r="T190" s="81"/>
      <c r="AT190" s="26" t="s">
        <v>250</v>
      </c>
      <c r="AU190" s="26" t="s">
        <v>24</v>
      </c>
    </row>
    <row r="191" spans="2:65" s="1" customFormat="1" ht="22.5" customHeight="1">
      <c r="B191" s="44"/>
      <c r="C191" s="257" t="s">
        <v>778</v>
      </c>
      <c r="D191" s="257" t="s">
        <v>246</v>
      </c>
      <c r="E191" s="258" t="s">
        <v>2610</v>
      </c>
      <c r="F191" s="259" t="s">
        <v>2611</v>
      </c>
      <c r="G191" s="260" t="s">
        <v>190</v>
      </c>
      <c r="H191" s="261">
        <v>130</v>
      </c>
      <c r="I191" s="262"/>
      <c r="J191" s="263">
        <f>ROUND(I191*H191,2)</f>
        <v>0</v>
      </c>
      <c r="K191" s="259" t="s">
        <v>35</v>
      </c>
      <c r="L191" s="264"/>
      <c r="M191" s="265" t="s">
        <v>35</v>
      </c>
      <c r="N191" s="266" t="s">
        <v>50</v>
      </c>
      <c r="O191" s="45"/>
      <c r="P191" s="214">
        <f>O191*H191</f>
        <v>0</v>
      </c>
      <c r="Q191" s="214">
        <v>0</v>
      </c>
      <c r="R191" s="214">
        <f>Q191*H191</f>
        <v>0</v>
      </c>
      <c r="S191" s="214">
        <v>0</v>
      </c>
      <c r="T191" s="215">
        <f>S191*H191</f>
        <v>0</v>
      </c>
      <c r="AR191" s="26" t="s">
        <v>1943</v>
      </c>
      <c r="AT191" s="26" t="s">
        <v>246</v>
      </c>
      <c r="AU191" s="26" t="s">
        <v>24</v>
      </c>
      <c r="AY191" s="26" t="s">
        <v>185</v>
      </c>
      <c r="BE191" s="216">
        <f>IF(N191="základní",J191,0)</f>
        <v>0</v>
      </c>
      <c r="BF191" s="216">
        <f>IF(N191="snížená",J191,0)</f>
        <v>0</v>
      </c>
      <c r="BG191" s="216">
        <f>IF(N191="zákl. přenesená",J191,0)</f>
        <v>0</v>
      </c>
      <c r="BH191" s="216">
        <f>IF(N191="sníž. přenesená",J191,0)</f>
        <v>0</v>
      </c>
      <c r="BI191" s="216">
        <f>IF(N191="nulová",J191,0)</f>
        <v>0</v>
      </c>
      <c r="BJ191" s="26" t="s">
        <v>24</v>
      </c>
      <c r="BK191" s="216">
        <f>ROUND(I191*H191,2)</f>
        <v>0</v>
      </c>
      <c r="BL191" s="26" t="s">
        <v>750</v>
      </c>
      <c r="BM191" s="26" t="s">
        <v>1246</v>
      </c>
    </row>
    <row r="192" spans="2:65" s="1" customFormat="1" ht="27">
      <c r="B192" s="44"/>
      <c r="C192" s="66"/>
      <c r="D192" s="233" t="s">
        <v>250</v>
      </c>
      <c r="E192" s="66"/>
      <c r="F192" s="281" t="s">
        <v>2612</v>
      </c>
      <c r="G192" s="66"/>
      <c r="H192" s="66"/>
      <c r="I192" s="175"/>
      <c r="J192" s="66"/>
      <c r="K192" s="66"/>
      <c r="L192" s="64"/>
      <c r="M192" s="219"/>
      <c r="N192" s="45"/>
      <c r="O192" s="45"/>
      <c r="P192" s="45"/>
      <c r="Q192" s="45"/>
      <c r="R192" s="45"/>
      <c r="S192" s="45"/>
      <c r="T192" s="81"/>
      <c r="AT192" s="26" t="s">
        <v>250</v>
      </c>
      <c r="AU192" s="26" t="s">
        <v>24</v>
      </c>
    </row>
    <row r="193" spans="2:65" s="1" customFormat="1" ht="22.5" customHeight="1">
      <c r="B193" s="44"/>
      <c r="C193" s="257" t="s">
        <v>782</v>
      </c>
      <c r="D193" s="257" t="s">
        <v>246</v>
      </c>
      <c r="E193" s="258" t="s">
        <v>2613</v>
      </c>
      <c r="F193" s="259" t="s">
        <v>2614</v>
      </c>
      <c r="G193" s="260" t="s">
        <v>190</v>
      </c>
      <c r="H193" s="261">
        <v>290</v>
      </c>
      <c r="I193" s="262"/>
      <c r="J193" s="263">
        <f>ROUND(I193*H193,2)</f>
        <v>0</v>
      </c>
      <c r="K193" s="259" t="s">
        <v>35</v>
      </c>
      <c r="L193" s="264"/>
      <c r="M193" s="265" t="s">
        <v>35</v>
      </c>
      <c r="N193" s="266" t="s">
        <v>50</v>
      </c>
      <c r="O193" s="45"/>
      <c r="P193" s="214">
        <f>O193*H193</f>
        <v>0</v>
      </c>
      <c r="Q193" s="214">
        <v>0</v>
      </c>
      <c r="R193" s="214">
        <f>Q193*H193</f>
        <v>0</v>
      </c>
      <c r="S193" s="214">
        <v>0</v>
      </c>
      <c r="T193" s="215">
        <f>S193*H193</f>
        <v>0</v>
      </c>
      <c r="AR193" s="26" t="s">
        <v>1943</v>
      </c>
      <c r="AT193" s="26" t="s">
        <v>246</v>
      </c>
      <c r="AU193" s="26" t="s">
        <v>24</v>
      </c>
      <c r="AY193" s="26" t="s">
        <v>185</v>
      </c>
      <c r="BE193" s="216">
        <f>IF(N193="základní",J193,0)</f>
        <v>0</v>
      </c>
      <c r="BF193" s="216">
        <f>IF(N193="snížená",J193,0)</f>
        <v>0</v>
      </c>
      <c r="BG193" s="216">
        <f>IF(N193="zákl. přenesená",J193,0)</f>
        <v>0</v>
      </c>
      <c r="BH193" s="216">
        <f>IF(N193="sníž. přenesená",J193,0)</f>
        <v>0</v>
      </c>
      <c r="BI193" s="216">
        <f>IF(N193="nulová",J193,0)</f>
        <v>0</v>
      </c>
      <c r="BJ193" s="26" t="s">
        <v>24</v>
      </c>
      <c r="BK193" s="216">
        <f>ROUND(I193*H193,2)</f>
        <v>0</v>
      </c>
      <c r="BL193" s="26" t="s">
        <v>750</v>
      </c>
      <c r="BM193" s="26" t="s">
        <v>1256</v>
      </c>
    </row>
    <row r="194" spans="2:65" s="1" customFormat="1" ht="27">
      <c r="B194" s="44"/>
      <c r="C194" s="66"/>
      <c r="D194" s="233" t="s">
        <v>250</v>
      </c>
      <c r="E194" s="66"/>
      <c r="F194" s="281" t="s">
        <v>2615</v>
      </c>
      <c r="G194" s="66"/>
      <c r="H194" s="66"/>
      <c r="I194" s="175"/>
      <c r="J194" s="66"/>
      <c r="K194" s="66"/>
      <c r="L194" s="64"/>
      <c r="M194" s="219"/>
      <c r="N194" s="45"/>
      <c r="O194" s="45"/>
      <c r="P194" s="45"/>
      <c r="Q194" s="45"/>
      <c r="R194" s="45"/>
      <c r="S194" s="45"/>
      <c r="T194" s="81"/>
      <c r="AT194" s="26" t="s">
        <v>250</v>
      </c>
      <c r="AU194" s="26" t="s">
        <v>24</v>
      </c>
    </row>
    <row r="195" spans="2:65" s="1" customFormat="1" ht="22.5" customHeight="1">
      <c r="B195" s="44"/>
      <c r="C195" s="257" t="s">
        <v>787</v>
      </c>
      <c r="D195" s="257" t="s">
        <v>246</v>
      </c>
      <c r="E195" s="258" t="s">
        <v>2616</v>
      </c>
      <c r="F195" s="259" t="s">
        <v>2617</v>
      </c>
      <c r="G195" s="260" t="s">
        <v>190</v>
      </c>
      <c r="H195" s="261">
        <v>27</v>
      </c>
      <c r="I195" s="262"/>
      <c r="J195" s="263">
        <f>ROUND(I195*H195,2)</f>
        <v>0</v>
      </c>
      <c r="K195" s="259" t="s">
        <v>35</v>
      </c>
      <c r="L195" s="264"/>
      <c r="M195" s="265" t="s">
        <v>35</v>
      </c>
      <c r="N195" s="266" t="s">
        <v>50</v>
      </c>
      <c r="O195" s="45"/>
      <c r="P195" s="214">
        <f>O195*H195</f>
        <v>0</v>
      </c>
      <c r="Q195" s="214">
        <v>0</v>
      </c>
      <c r="R195" s="214">
        <f>Q195*H195</f>
        <v>0</v>
      </c>
      <c r="S195" s="214">
        <v>0</v>
      </c>
      <c r="T195" s="215">
        <f>S195*H195</f>
        <v>0</v>
      </c>
      <c r="AR195" s="26" t="s">
        <v>1943</v>
      </c>
      <c r="AT195" s="26" t="s">
        <v>246</v>
      </c>
      <c r="AU195" s="26" t="s">
        <v>24</v>
      </c>
      <c r="AY195" s="26" t="s">
        <v>185</v>
      </c>
      <c r="BE195" s="216">
        <f>IF(N195="základní",J195,0)</f>
        <v>0</v>
      </c>
      <c r="BF195" s="216">
        <f>IF(N195="snížená",J195,0)</f>
        <v>0</v>
      </c>
      <c r="BG195" s="216">
        <f>IF(N195="zákl. přenesená",J195,0)</f>
        <v>0</v>
      </c>
      <c r="BH195" s="216">
        <f>IF(N195="sníž. přenesená",J195,0)</f>
        <v>0</v>
      </c>
      <c r="BI195" s="216">
        <f>IF(N195="nulová",J195,0)</f>
        <v>0</v>
      </c>
      <c r="BJ195" s="26" t="s">
        <v>24</v>
      </c>
      <c r="BK195" s="216">
        <f>ROUND(I195*H195,2)</f>
        <v>0</v>
      </c>
      <c r="BL195" s="26" t="s">
        <v>750</v>
      </c>
      <c r="BM195" s="26" t="s">
        <v>1266</v>
      </c>
    </row>
    <row r="196" spans="2:65" s="1" customFormat="1" ht="27">
      <c r="B196" s="44"/>
      <c r="C196" s="66"/>
      <c r="D196" s="233" t="s">
        <v>250</v>
      </c>
      <c r="E196" s="66"/>
      <c r="F196" s="281" t="s">
        <v>2618</v>
      </c>
      <c r="G196" s="66"/>
      <c r="H196" s="66"/>
      <c r="I196" s="175"/>
      <c r="J196" s="66"/>
      <c r="K196" s="66"/>
      <c r="L196" s="64"/>
      <c r="M196" s="219"/>
      <c r="N196" s="45"/>
      <c r="O196" s="45"/>
      <c r="P196" s="45"/>
      <c r="Q196" s="45"/>
      <c r="R196" s="45"/>
      <c r="S196" s="45"/>
      <c r="T196" s="81"/>
      <c r="AT196" s="26" t="s">
        <v>250</v>
      </c>
      <c r="AU196" s="26" t="s">
        <v>24</v>
      </c>
    </row>
    <row r="197" spans="2:65" s="1" customFormat="1" ht="22.5" customHeight="1">
      <c r="B197" s="44"/>
      <c r="C197" s="257" t="s">
        <v>791</v>
      </c>
      <c r="D197" s="257" t="s">
        <v>246</v>
      </c>
      <c r="E197" s="258" t="s">
        <v>2619</v>
      </c>
      <c r="F197" s="259" t="s">
        <v>2620</v>
      </c>
      <c r="G197" s="260" t="s">
        <v>2054</v>
      </c>
      <c r="H197" s="261">
        <v>12</v>
      </c>
      <c r="I197" s="262"/>
      <c r="J197" s="263">
        <f>ROUND(I197*H197,2)</f>
        <v>0</v>
      </c>
      <c r="K197" s="259" t="s">
        <v>35</v>
      </c>
      <c r="L197" s="264"/>
      <c r="M197" s="265" t="s">
        <v>35</v>
      </c>
      <c r="N197" s="266" t="s">
        <v>50</v>
      </c>
      <c r="O197" s="45"/>
      <c r="P197" s="214">
        <f>O197*H197</f>
        <v>0</v>
      </c>
      <c r="Q197" s="214">
        <v>0</v>
      </c>
      <c r="R197" s="214">
        <f>Q197*H197</f>
        <v>0</v>
      </c>
      <c r="S197" s="214">
        <v>0</v>
      </c>
      <c r="T197" s="215">
        <f>S197*H197</f>
        <v>0</v>
      </c>
      <c r="AR197" s="26" t="s">
        <v>1943</v>
      </c>
      <c r="AT197" s="26" t="s">
        <v>246</v>
      </c>
      <c r="AU197" s="26" t="s">
        <v>24</v>
      </c>
      <c r="AY197" s="26" t="s">
        <v>185</v>
      </c>
      <c r="BE197" s="216">
        <f>IF(N197="základní",J197,0)</f>
        <v>0</v>
      </c>
      <c r="BF197" s="216">
        <f>IF(N197="snížená",J197,0)</f>
        <v>0</v>
      </c>
      <c r="BG197" s="216">
        <f>IF(N197="zákl. přenesená",J197,0)</f>
        <v>0</v>
      </c>
      <c r="BH197" s="216">
        <f>IF(N197="sníž. přenesená",J197,0)</f>
        <v>0</v>
      </c>
      <c r="BI197" s="216">
        <f>IF(N197="nulová",J197,0)</f>
        <v>0</v>
      </c>
      <c r="BJ197" s="26" t="s">
        <v>24</v>
      </c>
      <c r="BK197" s="216">
        <f>ROUND(I197*H197,2)</f>
        <v>0</v>
      </c>
      <c r="BL197" s="26" t="s">
        <v>750</v>
      </c>
      <c r="BM197" s="26" t="s">
        <v>1279</v>
      </c>
    </row>
    <row r="198" spans="2:65" s="1" customFormat="1" ht="27">
      <c r="B198" s="44"/>
      <c r="C198" s="66"/>
      <c r="D198" s="233" t="s">
        <v>250</v>
      </c>
      <c r="E198" s="66"/>
      <c r="F198" s="281" t="s">
        <v>2621</v>
      </c>
      <c r="G198" s="66"/>
      <c r="H198" s="66"/>
      <c r="I198" s="175"/>
      <c r="J198" s="66"/>
      <c r="K198" s="66"/>
      <c r="L198" s="64"/>
      <c r="M198" s="219"/>
      <c r="N198" s="45"/>
      <c r="O198" s="45"/>
      <c r="P198" s="45"/>
      <c r="Q198" s="45"/>
      <c r="R198" s="45"/>
      <c r="S198" s="45"/>
      <c r="T198" s="81"/>
      <c r="AT198" s="26" t="s">
        <v>250</v>
      </c>
      <c r="AU198" s="26" t="s">
        <v>24</v>
      </c>
    </row>
    <row r="199" spans="2:65" s="1" customFormat="1" ht="22.5" customHeight="1">
      <c r="B199" s="44"/>
      <c r="C199" s="257" t="s">
        <v>796</v>
      </c>
      <c r="D199" s="257" t="s">
        <v>246</v>
      </c>
      <c r="E199" s="258" t="s">
        <v>2622</v>
      </c>
      <c r="F199" s="259" t="s">
        <v>2623</v>
      </c>
      <c r="G199" s="260" t="s">
        <v>2054</v>
      </c>
      <c r="H199" s="261">
        <v>2</v>
      </c>
      <c r="I199" s="262"/>
      <c r="J199" s="263">
        <f>ROUND(I199*H199,2)</f>
        <v>0</v>
      </c>
      <c r="K199" s="259" t="s">
        <v>35</v>
      </c>
      <c r="L199" s="264"/>
      <c r="M199" s="265" t="s">
        <v>35</v>
      </c>
      <c r="N199" s="266" t="s">
        <v>50</v>
      </c>
      <c r="O199" s="45"/>
      <c r="P199" s="214">
        <f>O199*H199</f>
        <v>0</v>
      </c>
      <c r="Q199" s="214">
        <v>0</v>
      </c>
      <c r="R199" s="214">
        <f>Q199*H199</f>
        <v>0</v>
      </c>
      <c r="S199" s="214">
        <v>0</v>
      </c>
      <c r="T199" s="215">
        <f>S199*H199</f>
        <v>0</v>
      </c>
      <c r="AR199" s="26" t="s">
        <v>1943</v>
      </c>
      <c r="AT199" s="26" t="s">
        <v>246</v>
      </c>
      <c r="AU199" s="26" t="s">
        <v>24</v>
      </c>
      <c r="AY199" s="26" t="s">
        <v>185</v>
      </c>
      <c r="BE199" s="216">
        <f>IF(N199="základní",J199,0)</f>
        <v>0</v>
      </c>
      <c r="BF199" s="216">
        <f>IF(N199="snížená",J199,0)</f>
        <v>0</v>
      </c>
      <c r="BG199" s="216">
        <f>IF(N199="zákl. přenesená",J199,0)</f>
        <v>0</v>
      </c>
      <c r="BH199" s="216">
        <f>IF(N199="sníž. přenesená",J199,0)</f>
        <v>0</v>
      </c>
      <c r="BI199" s="216">
        <f>IF(N199="nulová",J199,0)</f>
        <v>0</v>
      </c>
      <c r="BJ199" s="26" t="s">
        <v>24</v>
      </c>
      <c r="BK199" s="216">
        <f>ROUND(I199*H199,2)</f>
        <v>0</v>
      </c>
      <c r="BL199" s="26" t="s">
        <v>750</v>
      </c>
      <c r="BM199" s="26" t="s">
        <v>1294</v>
      </c>
    </row>
    <row r="200" spans="2:65" s="11" customFormat="1" ht="37.35" customHeight="1">
      <c r="B200" s="188"/>
      <c r="C200" s="189"/>
      <c r="D200" s="202" t="s">
        <v>78</v>
      </c>
      <c r="E200" s="287" t="s">
        <v>2624</v>
      </c>
      <c r="F200" s="287" t="s">
        <v>2625</v>
      </c>
      <c r="G200" s="189"/>
      <c r="H200" s="189"/>
      <c r="I200" s="192"/>
      <c r="J200" s="288">
        <f>BK200</f>
        <v>0</v>
      </c>
      <c r="K200" s="189"/>
      <c r="L200" s="194"/>
      <c r="M200" s="195"/>
      <c r="N200" s="196"/>
      <c r="O200" s="196"/>
      <c r="P200" s="197">
        <f>SUM(P201:P211)</f>
        <v>0</v>
      </c>
      <c r="Q200" s="196"/>
      <c r="R200" s="197">
        <f>SUM(R201:R211)</f>
        <v>0</v>
      </c>
      <c r="S200" s="196"/>
      <c r="T200" s="198">
        <f>SUM(T201:T211)</f>
        <v>0</v>
      </c>
      <c r="AR200" s="199" t="s">
        <v>24</v>
      </c>
      <c r="AT200" s="200" t="s">
        <v>78</v>
      </c>
      <c r="AU200" s="200" t="s">
        <v>79</v>
      </c>
      <c r="AY200" s="199" t="s">
        <v>185</v>
      </c>
      <c r="BK200" s="201">
        <f>SUM(BK201:BK211)</f>
        <v>0</v>
      </c>
    </row>
    <row r="201" spans="2:65" s="1" customFormat="1" ht="22.5" customHeight="1">
      <c r="B201" s="44"/>
      <c r="C201" s="257" t="s">
        <v>802</v>
      </c>
      <c r="D201" s="257" t="s">
        <v>246</v>
      </c>
      <c r="E201" s="258" t="s">
        <v>2626</v>
      </c>
      <c r="F201" s="259" t="s">
        <v>2627</v>
      </c>
      <c r="G201" s="260" t="s">
        <v>2054</v>
      </c>
      <c r="H201" s="261">
        <v>8</v>
      </c>
      <c r="I201" s="262"/>
      <c r="J201" s="263">
        <f>ROUND(I201*H201,2)</f>
        <v>0</v>
      </c>
      <c r="K201" s="259" t="s">
        <v>35</v>
      </c>
      <c r="L201" s="264"/>
      <c r="M201" s="265" t="s">
        <v>35</v>
      </c>
      <c r="N201" s="266" t="s">
        <v>50</v>
      </c>
      <c r="O201" s="45"/>
      <c r="P201" s="214">
        <f>O201*H201</f>
        <v>0</v>
      </c>
      <c r="Q201" s="214">
        <v>0</v>
      </c>
      <c r="R201" s="214">
        <f>Q201*H201</f>
        <v>0</v>
      </c>
      <c r="S201" s="214">
        <v>0</v>
      </c>
      <c r="T201" s="215">
        <f>S201*H201</f>
        <v>0</v>
      </c>
      <c r="AR201" s="26" t="s">
        <v>1943</v>
      </c>
      <c r="AT201" s="26" t="s">
        <v>246</v>
      </c>
      <c r="AU201" s="26" t="s">
        <v>24</v>
      </c>
      <c r="AY201" s="26" t="s">
        <v>185</v>
      </c>
      <c r="BE201" s="216">
        <f>IF(N201="základní",J201,0)</f>
        <v>0</v>
      </c>
      <c r="BF201" s="216">
        <f>IF(N201="snížená",J201,0)</f>
        <v>0</v>
      </c>
      <c r="BG201" s="216">
        <f>IF(N201="zákl. přenesená",J201,0)</f>
        <v>0</v>
      </c>
      <c r="BH201" s="216">
        <f>IF(N201="sníž. přenesená",J201,0)</f>
        <v>0</v>
      </c>
      <c r="BI201" s="216">
        <f>IF(N201="nulová",J201,0)</f>
        <v>0</v>
      </c>
      <c r="BJ201" s="26" t="s">
        <v>24</v>
      </c>
      <c r="BK201" s="216">
        <f>ROUND(I201*H201,2)</f>
        <v>0</v>
      </c>
      <c r="BL201" s="26" t="s">
        <v>750</v>
      </c>
      <c r="BM201" s="26" t="s">
        <v>1306</v>
      </c>
    </row>
    <row r="202" spans="2:65" s="1" customFormat="1" ht="27">
      <c r="B202" s="44"/>
      <c r="C202" s="66"/>
      <c r="D202" s="233" t="s">
        <v>250</v>
      </c>
      <c r="E202" s="66"/>
      <c r="F202" s="281" t="s">
        <v>2628</v>
      </c>
      <c r="G202" s="66"/>
      <c r="H202" s="66"/>
      <c r="I202" s="175"/>
      <c r="J202" s="66"/>
      <c r="K202" s="66"/>
      <c r="L202" s="64"/>
      <c r="M202" s="219"/>
      <c r="N202" s="45"/>
      <c r="O202" s="45"/>
      <c r="P202" s="45"/>
      <c r="Q202" s="45"/>
      <c r="R202" s="45"/>
      <c r="S202" s="45"/>
      <c r="T202" s="81"/>
      <c r="AT202" s="26" t="s">
        <v>250</v>
      </c>
      <c r="AU202" s="26" t="s">
        <v>24</v>
      </c>
    </row>
    <row r="203" spans="2:65" s="1" customFormat="1" ht="22.5" customHeight="1">
      <c r="B203" s="44"/>
      <c r="C203" s="257" t="s">
        <v>807</v>
      </c>
      <c r="D203" s="257" t="s">
        <v>246</v>
      </c>
      <c r="E203" s="258" t="s">
        <v>2629</v>
      </c>
      <c r="F203" s="259" t="s">
        <v>2630</v>
      </c>
      <c r="G203" s="260" t="s">
        <v>2054</v>
      </c>
      <c r="H203" s="261">
        <v>4</v>
      </c>
      <c r="I203" s="262"/>
      <c r="J203" s="263">
        <f>ROUND(I203*H203,2)</f>
        <v>0</v>
      </c>
      <c r="K203" s="259" t="s">
        <v>35</v>
      </c>
      <c r="L203" s="264"/>
      <c r="M203" s="265" t="s">
        <v>35</v>
      </c>
      <c r="N203" s="266" t="s">
        <v>50</v>
      </c>
      <c r="O203" s="45"/>
      <c r="P203" s="214">
        <f>O203*H203</f>
        <v>0</v>
      </c>
      <c r="Q203" s="214">
        <v>0</v>
      </c>
      <c r="R203" s="214">
        <f>Q203*H203</f>
        <v>0</v>
      </c>
      <c r="S203" s="214">
        <v>0</v>
      </c>
      <c r="T203" s="215">
        <f>S203*H203</f>
        <v>0</v>
      </c>
      <c r="AR203" s="26" t="s">
        <v>1943</v>
      </c>
      <c r="AT203" s="26" t="s">
        <v>246</v>
      </c>
      <c r="AU203" s="26" t="s">
        <v>24</v>
      </c>
      <c r="AY203" s="26" t="s">
        <v>185</v>
      </c>
      <c r="BE203" s="216">
        <f>IF(N203="základní",J203,0)</f>
        <v>0</v>
      </c>
      <c r="BF203" s="216">
        <f>IF(N203="snížená",J203,0)</f>
        <v>0</v>
      </c>
      <c r="BG203" s="216">
        <f>IF(N203="zákl. přenesená",J203,0)</f>
        <v>0</v>
      </c>
      <c r="BH203" s="216">
        <f>IF(N203="sníž. přenesená",J203,0)</f>
        <v>0</v>
      </c>
      <c r="BI203" s="216">
        <f>IF(N203="nulová",J203,0)</f>
        <v>0</v>
      </c>
      <c r="BJ203" s="26" t="s">
        <v>24</v>
      </c>
      <c r="BK203" s="216">
        <f>ROUND(I203*H203,2)</f>
        <v>0</v>
      </c>
      <c r="BL203" s="26" t="s">
        <v>750</v>
      </c>
      <c r="BM203" s="26" t="s">
        <v>1319</v>
      </c>
    </row>
    <row r="204" spans="2:65" s="1" customFormat="1" ht="27">
      <c r="B204" s="44"/>
      <c r="C204" s="66"/>
      <c r="D204" s="233" t="s">
        <v>250</v>
      </c>
      <c r="E204" s="66"/>
      <c r="F204" s="281" t="s">
        <v>2631</v>
      </c>
      <c r="G204" s="66"/>
      <c r="H204" s="66"/>
      <c r="I204" s="175"/>
      <c r="J204" s="66"/>
      <c r="K204" s="66"/>
      <c r="L204" s="64"/>
      <c r="M204" s="219"/>
      <c r="N204" s="45"/>
      <c r="O204" s="45"/>
      <c r="P204" s="45"/>
      <c r="Q204" s="45"/>
      <c r="R204" s="45"/>
      <c r="S204" s="45"/>
      <c r="T204" s="81"/>
      <c r="AT204" s="26" t="s">
        <v>250</v>
      </c>
      <c r="AU204" s="26" t="s">
        <v>24</v>
      </c>
    </row>
    <row r="205" spans="2:65" s="1" customFormat="1" ht="22.5" customHeight="1">
      <c r="B205" s="44"/>
      <c r="C205" s="257" t="s">
        <v>814</v>
      </c>
      <c r="D205" s="257" t="s">
        <v>246</v>
      </c>
      <c r="E205" s="258" t="s">
        <v>2632</v>
      </c>
      <c r="F205" s="259" t="s">
        <v>2633</v>
      </c>
      <c r="G205" s="260" t="s">
        <v>2054</v>
      </c>
      <c r="H205" s="261">
        <v>44</v>
      </c>
      <c r="I205" s="262"/>
      <c r="J205" s="263">
        <f t="shared" ref="J205:J210" si="30">ROUND(I205*H205,2)</f>
        <v>0</v>
      </c>
      <c r="K205" s="259" t="s">
        <v>35</v>
      </c>
      <c r="L205" s="264"/>
      <c r="M205" s="265" t="s">
        <v>35</v>
      </c>
      <c r="N205" s="266" t="s">
        <v>50</v>
      </c>
      <c r="O205" s="45"/>
      <c r="P205" s="214">
        <f t="shared" ref="P205:P210" si="31">O205*H205</f>
        <v>0</v>
      </c>
      <c r="Q205" s="214">
        <v>0</v>
      </c>
      <c r="R205" s="214">
        <f t="shared" ref="R205:R210" si="32">Q205*H205</f>
        <v>0</v>
      </c>
      <c r="S205" s="214">
        <v>0</v>
      </c>
      <c r="T205" s="215">
        <f t="shared" ref="T205:T210" si="33">S205*H205</f>
        <v>0</v>
      </c>
      <c r="AR205" s="26" t="s">
        <v>1943</v>
      </c>
      <c r="AT205" s="26" t="s">
        <v>246</v>
      </c>
      <c r="AU205" s="26" t="s">
        <v>24</v>
      </c>
      <c r="AY205" s="26" t="s">
        <v>185</v>
      </c>
      <c r="BE205" s="216">
        <f t="shared" ref="BE205:BE210" si="34">IF(N205="základní",J205,0)</f>
        <v>0</v>
      </c>
      <c r="BF205" s="216">
        <f t="shared" ref="BF205:BF210" si="35">IF(N205="snížená",J205,0)</f>
        <v>0</v>
      </c>
      <c r="BG205" s="216">
        <f t="shared" ref="BG205:BG210" si="36">IF(N205="zákl. přenesená",J205,0)</f>
        <v>0</v>
      </c>
      <c r="BH205" s="216">
        <f t="shared" ref="BH205:BH210" si="37">IF(N205="sníž. přenesená",J205,0)</f>
        <v>0</v>
      </c>
      <c r="BI205" s="216">
        <f t="shared" ref="BI205:BI210" si="38">IF(N205="nulová",J205,0)</f>
        <v>0</v>
      </c>
      <c r="BJ205" s="26" t="s">
        <v>24</v>
      </c>
      <c r="BK205" s="216">
        <f t="shared" ref="BK205:BK210" si="39">ROUND(I205*H205,2)</f>
        <v>0</v>
      </c>
      <c r="BL205" s="26" t="s">
        <v>750</v>
      </c>
      <c r="BM205" s="26" t="s">
        <v>1327</v>
      </c>
    </row>
    <row r="206" spans="2:65" s="1" customFormat="1" ht="22.5" customHeight="1">
      <c r="B206" s="44"/>
      <c r="C206" s="257" t="s">
        <v>821</v>
      </c>
      <c r="D206" s="257" t="s">
        <v>246</v>
      </c>
      <c r="E206" s="258" t="s">
        <v>2634</v>
      </c>
      <c r="F206" s="259" t="s">
        <v>2635</v>
      </c>
      <c r="G206" s="260" t="s">
        <v>2054</v>
      </c>
      <c r="H206" s="261">
        <v>4</v>
      </c>
      <c r="I206" s="262"/>
      <c r="J206" s="263">
        <f t="shared" si="30"/>
        <v>0</v>
      </c>
      <c r="K206" s="259" t="s">
        <v>35</v>
      </c>
      <c r="L206" s="264"/>
      <c r="M206" s="265" t="s">
        <v>35</v>
      </c>
      <c r="N206" s="266" t="s">
        <v>50</v>
      </c>
      <c r="O206" s="45"/>
      <c r="P206" s="214">
        <f t="shared" si="31"/>
        <v>0</v>
      </c>
      <c r="Q206" s="214">
        <v>0</v>
      </c>
      <c r="R206" s="214">
        <f t="shared" si="32"/>
        <v>0</v>
      </c>
      <c r="S206" s="214">
        <v>0</v>
      </c>
      <c r="T206" s="215">
        <f t="shared" si="33"/>
        <v>0</v>
      </c>
      <c r="AR206" s="26" t="s">
        <v>1943</v>
      </c>
      <c r="AT206" s="26" t="s">
        <v>246</v>
      </c>
      <c r="AU206" s="26" t="s">
        <v>24</v>
      </c>
      <c r="AY206" s="26" t="s">
        <v>185</v>
      </c>
      <c r="BE206" s="216">
        <f t="shared" si="34"/>
        <v>0</v>
      </c>
      <c r="BF206" s="216">
        <f t="shared" si="35"/>
        <v>0</v>
      </c>
      <c r="BG206" s="216">
        <f t="shared" si="36"/>
        <v>0</v>
      </c>
      <c r="BH206" s="216">
        <f t="shared" si="37"/>
        <v>0</v>
      </c>
      <c r="BI206" s="216">
        <f t="shared" si="38"/>
        <v>0</v>
      </c>
      <c r="BJ206" s="26" t="s">
        <v>24</v>
      </c>
      <c r="BK206" s="216">
        <f t="shared" si="39"/>
        <v>0</v>
      </c>
      <c r="BL206" s="26" t="s">
        <v>750</v>
      </c>
      <c r="BM206" s="26" t="s">
        <v>1344</v>
      </c>
    </row>
    <row r="207" spans="2:65" s="1" customFormat="1" ht="22.5" customHeight="1">
      <c r="B207" s="44"/>
      <c r="C207" s="257" t="s">
        <v>829</v>
      </c>
      <c r="D207" s="257" t="s">
        <v>246</v>
      </c>
      <c r="E207" s="258" t="s">
        <v>2636</v>
      </c>
      <c r="F207" s="259" t="s">
        <v>2637</v>
      </c>
      <c r="G207" s="260" t="s">
        <v>2054</v>
      </c>
      <c r="H207" s="261">
        <v>4</v>
      </c>
      <c r="I207" s="262"/>
      <c r="J207" s="263">
        <f t="shared" si="30"/>
        <v>0</v>
      </c>
      <c r="K207" s="259" t="s">
        <v>35</v>
      </c>
      <c r="L207" s="264"/>
      <c r="M207" s="265" t="s">
        <v>35</v>
      </c>
      <c r="N207" s="266" t="s">
        <v>50</v>
      </c>
      <c r="O207" s="45"/>
      <c r="P207" s="214">
        <f t="shared" si="31"/>
        <v>0</v>
      </c>
      <c r="Q207" s="214">
        <v>0</v>
      </c>
      <c r="R207" s="214">
        <f t="shared" si="32"/>
        <v>0</v>
      </c>
      <c r="S207" s="214">
        <v>0</v>
      </c>
      <c r="T207" s="215">
        <f t="shared" si="33"/>
        <v>0</v>
      </c>
      <c r="AR207" s="26" t="s">
        <v>1943</v>
      </c>
      <c r="AT207" s="26" t="s">
        <v>246</v>
      </c>
      <c r="AU207" s="26" t="s">
        <v>24</v>
      </c>
      <c r="AY207" s="26" t="s">
        <v>185</v>
      </c>
      <c r="BE207" s="216">
        <f t="shared" si="34"/>
        <v>0</v>
      </c>
      <c r="BF207" s="216">
        <f t="shared" si="35"/>
        <v>0</v>
      </c>
      <c r="BG207" s="216">
        <f t="shared" si="36"/>
        <v>0</v>
      </c>
      <c r="BH207" s="216">
        <f t="shared" si="37"/>
        <v>0</v>
      </c>
      <c r="BI207" s="216">
        <f t="shared" si="38"/>
        <v>0</v>
      </c>
      <c r="BJ207" s="26" t="s">
        <v>24</v>
      </c>
      <c r="BK207" s="216">
        <f t="shared" si="39"/>
        <v>0</v>
      </c>
      <c r="BL207" s="26" t="s">
        <v>750</v>
      </c>
      <c r="BM207" s="26" t="s">
        <v>1355</v>
      </c>
    </row>
    <row r="208" spans="2:65" s="1" customFormat="1" ht="22.5" customHeight="1">
      <c r="B208" s="44"/>
      <c r="C208" s="257" t="s">
        <v>834</v>
      </c>
      <c r="D208" s="257" t="s">
        <v>246</v>
      </c>
      <c r="E208" s="258" t="s">
        <v>2638</v>
      </c>
      <c r="F208" s="259" t="s">
        <v>2639</v>
      </c>
      <c r="G208" s="260" t="s">
        <v>190</v>
      </c>
      <c r="H208" s="261">
        <v>40</v>
      </c>
      <c r="I208" s="262"/>
      <c r="J208" s="263">
        <f t="shared" si="30"/>
        <v>0</v>
      </c>
      <c r="K208" s="259" t="s">
        <v>35</v>
      </c>
      <c r="L208" s="264"/>
      <c r="M208" s="265" t="s">
        <v>35</v>
      </c>
      <c r="N208" s="266" t="s">
        <v>50</v>
      </c>
      <c r="O208" s="45"/>
      <c r="P208" s="214">
        <f t="shared" si="31"/>
        <v>0</v>
      </c>
      <c r="Q208" s="214">
        <v>0</v>
      </c>
      <c r="R208" s="214">
        <f t="shared" si="32"/>
        <v>0</v>
      </c>
      <c r="S208" s="214">
        <v>0</v>
      </c>
      <c r="T208" s="215">
        <f t="shared" si="33"/>
        <v>0</v>
      </c>
      <c r="AR208" s="26" t="s">
        <v>1943</v>
      </c>
      <c r="AT208" s="26" t="s">
        <v>246</v>
      </c>
      <c r="AU208" s="26" t="s">
        <v>24</v>
      </c>
      <c r="AY208" s="26" t="s">
        <v>185</v>
      </c>
      <c r="BE208" s="216">
        <f t="shared" si="34"/>
        <v>0</v>
      </c>
      <c r="BF208" s="216">
        <f t="shared" si="35"/>
        <v>0</v>
      </c>
      <c r="BG208" s="216">
        <f t="shared" si="36"/>
        <v>0</v>
      </c>
      <c r="BH208" s="216">
        <f t="shared" si="37"/>
        <v>0</v>
      </c>
      <c r="BI208" s="216">
        <f t="shared" si="38"/>
        <v>0</v>
      </c>
      <c r="BJ208" s="26" t="s">
        <v>24</v>
      </c>
      <c r="BK208" s="216">
        <f t="shared" si="39"/>
        <v>0</v>
      </c>
      <c r="BL208" s="26" t="s">
        <v>750</v>
      </c>
      <c r="BM208" s="26" t="s">
        <v>1365</v>
      </c>
    </row>
    <row r="209" spans="2:65" s="1" customFormat="1" ht="22.5" customHeight="1">
      <c r="B209" s="44"/>
      <c r="C209" s="257" t="s">
        <v>839</v>
      </c>
      <c r="D209" s="257" t="s">
        <v>246</v>
      </c>
      <c r="E209" s="258" t="s">
        <v>2640</v>
      </c>
      <c r="F209" s="259" t="s">
        <v>2641</v>
      </c>
      <c r="G209" s="260" t="s">
        <v>2054</v>
      </c>
      <c r="H209" s="261">
        <v>8</v>
      </c>
      <c r="I209" s="262"/>
      <c r="J209" s="263">
        <f t="shared" si="30"/>
        <v>0</v>
      </c>
      <c r="K209" s="259" t="s">
        <v>35</v>
      </c>
      <c r="L209" s="264"/>
      <c r="M209" s="265" t="s">
        <v>35</v>
      </c>
      <c r="N209" s="266" t="s">
        <v>50</v>
      </c>
      <c r="O209" s="45"/>
      <c r="P209" s="214">
        <f t="shared" si="31"/>
        <v>0</v>
      </c>
      <c r="Q209" s="214">
        <v>0</v>
      </c>
      <c r="R209" s="214">
        <f t="shared" si="32"/>
        <v>0</v>
      </c>
      <c r="S209" s="214">
        <v>0</v>
      </c>
      <c r="T209" s="215">
        <f t="shared" si="33"/>
        <v>0</v>
      </c>
      <c r="AR209" s="26" t="s">
        <v>1943</v>
      </c>
      <c r="AT209" s="26" t="s">
        <v>246</v>
      </c>
      <c r="AU209" s="26" t="s">
        <v>24</v>
      </c>
      <c r="AY209" s="26" t="s">
        <v>185</v>
      </c>
      <c r="BE209" s="216">
        <f t="shared" si="34"/>
        <v>0</v>
      </c>
      <c r="BF209" s="216">
        <f t="shared" si="35"/>
        <v>0</v>
      </c>
      <c r="BG209" s="216">
        <f t="shared" si="36"/>
        <v>0</v>
      </c>
      <c r="BH209" s="216">
        <f t="shared" si="37"/>
        <v>0</v>
      </c>
      <c r="BI209" s="216">
        <f t="shared" si="38"/>
        <v>0</v>
      </c>
      <c r="BJ209" s="26" t="s">
        <v>24</v>
      </c>
      <c r="BK209" s="216">
        <f t="shared" si="39"/>
        <v>0</v>
      </c>
      <c r="BL209" s="26" t="s">
        <v>750</v>
      </c>
      <c r="BM209" s="26" t="s">
        <v>1379</v>
      </c>
    </row>
    <row r="210" spans="2:65" s="1" customFormat="1" ht="22.5" customHeight="1">
      <c r="B210" s="44"/>
      <c r="C210" s="257" t="s">
        <v>852</v>
      </c>
      <c r="D210" s="257" t="s">
        <v>246</v>
      </c>
      <c r="E210" s="258" t="s">
        <v>2642</v>
      </c>
      <c r="F210" s="259" t="s">
        <v>2643</v>
      </c>
      <c r="G210" s="260" t="s">
        <v>190</v>
      </c>
      <c r="H210" s="261">
        <v>10</v>
      </c>
      <c r="I210" s="262"/>
      <c r="J210" s="263">
        <f t="shared" si="30"/>
        <v>0</v>
      </c>
      <c r="K210" s="259" t="s">
        <v>35</v>
      </c>
      <c r="L210" s="264"/>
      <c r="M210" s="265" t="s">
        <v>35</v>
      </c>
      <c r="N210" s="266" t="s">
        <v>50</v>
      </c>
      <c r="O210" s="45"/>
      <c r="P210" s="214">
        <f t="shared" si="31"/>
        <v>0</v>
      </c>
      <c r="Q210" s="214">
        <v>0</v>
      </c>
      <c r="R210" s="214">
        <f t="shared" si="32"/>
        <v>0</v>
      </c>
      <c r="S210" s="214">
        <v>0</v>
      </c>
      <c r="T210" s="215">
        <f t="shared" si="33"/>
        <v>0</v>
      </c>
      <c r="AR210" s="26" t="s">
        <v>1943</v>
      </c>
      <c r="AT210" s="26" t="s">
        <v>246</v>
      </c>
      <c r="AU210" s="26" t="s">
        <v>24</v>
      </c>
      <c r="AY210" s="26" t="s">
        <v>185</v>
      </c>
      <c r="BE210" s="216">
        <f t="shared" si="34"/>
        <v>0</v>
      </c>
      <c r="BF210" s="216">
        <f t="shared" si="35"/>
        <v>0</v>
      </c>
      <c r="BG210" s="216">
        <f t="shared" si="36"/>
        <v>0</v>
      </c>
      <c r="BH210" s="216">
        <f t="shared" si="37"/>
        <v>0</v>
      </c>
      <c r="BI210" s="216">
        <f t="shared" si="38"/>
        <v>0</v>
      </c>
      <c r="BJ210" s="26" t="s">
        <v>24</v>
      </c>
      <c r="BK210" s="216">
        <f t="shared" si="39"/>
        <v>0</v>
      </c>
      <c r="BL210" s="26" t="s">
        <v>750</v>
      </c>
      <c r="BM210" s="26" t="s">
        <v>1389</v>
      </c>
    </row>
    <row r="211" spans="2:65" s="1" customFormat="1" ht="27">
      <c r="B211" s="44"/>
      <c r="C211" s="66"/>
      <c r="D211" s="217" t="s">
        <v>250</v>
      </c>
      <c r="E211" s="66"/>
      <c r="F211" s="218" t="s">
        <v>2644</v>
      </c>
      <c r="G211" s="66"/>
      <c r="H211" s="66"/>
      <c r="I211" s="175"/>
      <c r="J211" s="66"/>
      <c r="K211" s="66"/>
      <c r="L211" s="64"/>
      <c r="M211" s="219"/>
      <c r="N211" s="45"/>
      <c r="O211" s="45"/>
      <c r="P211" s="45"/>
      <c r="Q211" s="45"/>
      <c r="R211" s="45"/>
      <c r="S211" s="45"/>
      <c r="T211" s="81"/>
      <c r="AT211" s="26" t="s">
        <v>250</v>
      </c>
      <c r="AU211" s="26" t="s">
        <v>24</v>
      </c>
    </row>
    <row r="212" spans="2:65" s="11" customFormat="1" ht="37.35" customHeight="1">
      <c r="B212" s="188"/>
      <c r="C212" s="189"/>
      <c r="D212" s="202" t="s">
        <v>78</v>
      </c>
      <c r="E212" s="287" t="s">
        <v>2645</v>
      </c>
      <c r="F212" s="287" t="s">
        <v>2646</v>
      </c>
      <c r="G212" s="189"/>
      <c r="H212" s="189"/>
      <c r="I212" s="192"/>
      <c r="J212" s="288">
        <f>BK212</f>
        <v>0</v>
      </c>
      <c r="K212" s="189"/>
      <c r="L212" s="194"/>
      <c r="M212" s="195"/>
      <c r="N212" s="196"/>
      <c r="O212" s="196"/>
      <c r="P212" s="197">
        <f>SUM(P213:P216)</f>
        <v>0</v>
      </c>
      <c r="Q212" s="196"/>
      <c r="R212" s="197">
        <f>SUM(R213:R216)</f>
        <v>0</v>
      </c>
      <c r="S212" s="196"/>
      <c r="T212" s="198">
        <f>SUM(T213:T216)</f>
        <v>0</v>
      </c>
      <c r="AR212" s="199" t="s">
        <v>192</v>
      </c>
      <c r="AT212" s="200" t="s">
        <v>78</v>
      </c>
      <c r="AU212" s="200" t="s">
        <v>79</v>
      </c>
      <c r="AY212" s="199" t="s">
        <v>185</v>
      </c>
      <c r="BK212" s="201">
        <f>SUM(BK213:BK216)</f>
        <v>0</v>
      </c>
    </row>
    <row r="213" spans="2:65" s="1" customFormat="1" ht="22.5" customHeight="1">
      <c r="B213" s="44"/>
      <c r="C213" s="257" t="s">
        <v>857</v>
      </c>
      <c r="D213" s="257" t="s">
        <v>246</v>
      </c>
      <c r="E213" s="258" t="s">
        <v>265</v>
      </c>
      <c r="F213" s="259" t="s">
        <v>2647</v>
      </c>
      <c r="G213" s="260" t="s">
        <v>1629</v>
      </c>
      <c r="H213" s="261">
        <v>1</v>
      </c>
      <c r="I213" s="262"/>
      <c r="J213" s="263">
        <f>ROUND(I213*H213,2)</f>
        <v>0</v>
      </c>
      <c r="K213" s="259" t="s">
        <v>35</v>
      </c>
      <c r="L213" s="264"/>
      <c r="M213" s="265" t="s">
        <v>35</v>
      </c>
      <c r="N213" s="266" t="s">
        <v>50</v>
      </c>
      <c r="O213" s="45"/>
      <c r="P213" s="214">
        <f>O213*H213</f>
        <v>0</v>
      </c>
      <c r="Q213" s="214">
        <v>0</v>
      </c>
      <c r="R213" s="214">
        <f>Q213*H213</f>
        <v>0</v>
      </c>
      <c r="S213" s="214">
        <v>0</v>
      </c>
      <c r="T213" s="215">
        <f>S213*H213</f>
        <v>0</v>
      </c>
      <c r="AR213" s="26" t="s">
        <v>2648</v>
      </c>
      <c r="AT213" s="26" t="s">
        <v>246</v>
      </c>
      <c r="AU213" s="26" t="s">
        <v>24</v>
      </c>
      <c r="AY213" s="26" t="s">
        <v>185</v>
      </c>
      <c r="BE213" s="216">
        <f>IF(N213="základní",J213,0)</f>
        <v>0</v>
      </c>
      <c r="BF213" s="216">
        <f>IF(N213="snížená",J213,0)</f>
        <v>0</v>
      </c>
      <c r="BG213" s="216">
        <f>IF(N213="zákl. přenesená",J213,0)</f>
        <v>0</v>
      </c>
      <c r="BH213" s="216">
        <f>IF(N213="sníž. přenesená",J213,0)</f>
        <v>0</v>
      </c>
      <c r="BI213" s="216">
        <f>IF(N213="nulová",J213,0)</f>
        <v>0</v>
      </c>
      <c r="BJ213" s="26" t="s">
        <v>24</v>
      </c>
      <c r="BK213" s="216">
        <f>ROUND(I213*H213,2)</f>
        <v>0</v>
      </c>
      <c r="BL213" s="26" t="s">
        <v>2648</v>
      </c>
      <c r="BM213" s="26" t="s">
        <v>2649</v>
      </c>
    </row>
    <row r="214" spans="2:65" s="1" customFormat="1" ht="22.5" customHeight="1">
      <c r="B214" s="44"/>
      <c r="C214" s="205" t="s">
        <v>864</v>
      </c>
      <c r="D214" s="205" t="s">
        <v>187</v>
      </c>
      <c r="E214" s="206" t="s">
        <v>24</v>
      </c>
      <c r="F214" s="207" t="s">
        <v>2650</v>
      </c>
      <c r="G214" s="208" t="s">
        <v>1629</v>
      </c>
      <c r="H214" s="209">
        <v>1</v>
      </c>
      <c r="I214" s="210"/>
      <c r="J214" s="211">
        <f>ROUND(I214*H214,2)</f>
        <v>0</v>
      </c>
      <c r="K214" s="207" t="s">
        <v>35</v>
      </c>
      <c r="L214" s="64"/>
      <c r="M214" s="212" t="s">
        <v>35</v>
      </c>
      <c r="N214" s="213" t="s">
        <v>50</v>
      </c>
      <c r="O214" s="45"/>
      <c r="P214" s="214">
        <f>O214*H214</f>
        <v>0</v>
      </c>
      <c r="Q214" s="214">
        <v>0</v>
      </c>
      <c r="R214" s="214">
        <f>Q214*H214</f>
        <v>0</v>
      </c>
      <c r="S214" s="214">
        <v>0</v>
      </c>
      <c r="T214" s="215">
        <f>S214*H214</f>
        <v>0</v>
      </c>
      <c r="AR214" s="26" t="s">
        <v>2648</v>
      </c>
      <c r="AT214" s="26" t="s">
        <v>187</v>
      </c>
      <c r="AU214" s="26" t="s">
        <v>24</v>
      </c>
      <c r="AY214" s="26" t="s">
        <v>185</v>
      </c>
      <c r="BE214" s="216">
        <f>IF(N214="základní",J214,0)</f>
        <v>0</v>
      </c>
      <c r="BF214" s="216">
        <f>IF(N214="snížená",J214,0)</f>
        <v>0</v>
      </c>
      <c r="BG214" s="216">
        <f>IF(N214="zákl. přenesená",J214,0)</f>
        <v>0</v>
      </c>
      <c r="BH214" s="216">
        <f>IF(N214="sníž. přenesená",J214,0)</f>
        <v>0</v>
      </c>
      <c r="BI214" s="216">
        <f>IF(N214="nulová",J214,0)</f>
        <v>0</v>
      </c>
      <c r="BJ214" s="26" t="s">
        <v>24</v>
      </c>
      <c r="BK214" s="216">
        <f>ROUND(I214*H214,2)</f>
        <v>0</v>
      </c>
      <c r="BL214" s="26" t="s">
        <v>2648</v>
      </c>
      <c r="BM214" s="26" t="s">
        <v>2651</v>
      </c>
    </row>
    <row r="215" spans="2:65" s="1" customFormat="1" ht="22.5" customHeight="1">
      <c r="B215" s="44"/>
      <c r="C215" s="205" t="s">
        <v>868</v>
      </c>
      <c r="D215" s="205" t="s">
        <v>187</v>
      </c>
      <c r="E215" s="206" t="s">
        <v>89</v>
      </c>
      <c r="F215" s="207" t="s">
        <v>2652</v>
      </c>
      <c r="G215" s="208" t="s">
        <v>1629</v>
      </c>
      <c r="H215" s="209">
        <v>1</v>
      </c>
      <c r="I215" s="210"/>
      <c r="J215" s="211">
        <f>ROUND(I215*H215,2)</f>
        <v>0</v>
      </c>
      <c r="K215" s="207" t="s">
        <v>35</v>
      </c>
      <c r="L215" s="64"/>
      <c r="M215" s="212" t="s">
        <v>35</v>
      </c>
      <c r="N215" s="213" t="s">
        <v>50</v>
      </c>
      <c r="O215" s="45"/>
      <c r="P215" s="214">
        <f>O215*H215</f>
        <v>0</v>
      </c>
      <c r="Q215" s="214">
        <v>0</v>
      </c>
      <c r="R215" s="214">
        <f>Q215*H215</f>
        <v>0</v>
      </c>
      <c r="S215" s="214">
        <v>0</v>
      </c>
      <c r="T215" s="215">
        <f>S215*H215</f>
        <v>0</v>
      </c>
      <c r="AR215" s="26" t="s">
        <v>2648</v>
      </c>
      <c r="AT215" s="26" t="s">
        <v>187</v>
      </c>
      <c r="AU215" s="26" t="s">
        <v>24</v>
      </c>
      <c r="AY215" s="26" t="s">
        <v>185</v>
      </c>
      <c r="BE215" s="216">
        <f>IF(N215="základní",J215,0)</f>
        <v>0</v>
      </c>
      <c r="BF215" s="216">
        <f>IF(N215="snížená",J215,0)</f>
        <v>0</v>
      </c>
      <c r="BG215" s="216">
        <f>IF(N215="zákl. přenesená",J215,0)</f>
        <v>0</v>
      </c>
      <c r="BH215" s="216">
        <f>IF(N215="sníž. přenesená",J215,0)</f>
        <v>0</v>
      </c>
      <c r="BI215" s="216">
        <f>IF(N215="nulová",J215,0)</f>
        <v>0</v>
      </c>
      <c r="BJ215" s="26" t="s">
        <v>24</v>
      </c>
      <c r="BK215" s="216">
        <f>ROUND(I215*H215,2)</f>
        <v>0</v>
      </c>
      <c r="BL215" s="26" t="s">
        <v>2648</v>
      </c>
      <c r="BM215" s="26" t="s">
        <v>2653</v>
      </c>
    </row>
    <row r="216" spans="2:65" s="1" customFormat="1" ht="22.5" customHeight="1">
      <c r="B216" s="44"/>
      <c r="C216" s="205" t="s">
        <v>872</v>
      </c>
      <c r="D216" s="205" t="s">
        <v>187</v>
      </c>
      <c r="E216" s="206" t="s">
        <v>105</v>
      </c>
      <c r="F216" s="207" t="s">
        <v>2654</v>
      </c>
      <c r="G216" s="208" t="s">
        <v>1629</v>
      </c>
      <c r="H216" s="209">
        <v>1</v>
      </c>
      <c r="I216" s="210"/>
      <c r="J216" s="211">
        <f>ROUND(I216*H216,2)</f>
        <v>0</v>
      </c>
      <c r="K216" s="207" t="s">
        <v>35</v>
      </c>
      <c r="L216" s="64"/>
      <c r="M216" s="212" t="s">
        <v>35</v>
      </c>
      <c r="N216" s="289" t="s">
        <v>50</v>
      </c>
      <c r="O216" s="283"/>
      <c r="P216" s="290">
        <f>O216*H216</f>
        <v>0</v>
      </c>
      <c r="Q216" s="290">
        <v>0</v>
      </c>
      <c r="R216" s="290">
        <f>Q216*H216</f>
        <v>0</v>
      </c>
      <c r="S216" s="290">
        <v>0</v>
      </c>
      <c r="T216" s="291">
        <f>S216*H216</f>
        <v>0</v>
      </c>
      <c r="AR216" s="26" t="s">
        <v>2648</v>
      </c>
      <c r="AT216" s="26" t="s">
        <v>187</v>
      </c>
      <c r="AU216" s="26" t="s">
        <v>24</v>
      </c>
      <c r="AY216" s="26" t="s">
        <v>185</v>
      </c>
      <c r="BE216" s="216">
        <f>IF(N216="základní",J216,0)</f>
        <v>0</v>
      </c>
      <c r="BF216" s="216">
        <f>IF(N216="snížená",J216,0)</f>
        <v>0</v>
      </c>
      <c r="BG216" s="216">
        <f>IF(N216="zákl. přenesená",J216,0)</f>
        <v>0</v>
      </c>
      <c r="BH216" s="216">
        <f>IF(N216="sníž. přenesená",J216,0)</f>
        <v>0</v>
      </c>
      <c r="BI216" s="216">
        <f>IF(N216="nulová",J216,0)</f>
        <v>0</v>
      </c>
      <c r="BJ216" s="26" t="s">
        <v>24</v>
      </c>
      <c r="BK216" s="216">
        <f>ROUND(I216*H216,2)</f>
        <v>0</v>
      </c>
      <c r="BL216" s="26" t="s">
        <v>2648</v>
      </c>
      <c r="BM216" s="26" t="s">
        <v>2655</v>
      </c>
    </row>
    <row r="217" spans="2:65" s="1" customFormat="1" ht="6.95" customHeight="1">
      <c r="B217" s="59"/>
      <c r="C217" s="60"/>
      <c r="D217" s="60"/>
      <c r="E217" s="60"/>
      <c r="F217" s="60"/>
      <c r="G217" s="60"/>
      <c r="H217" s="60"/>
      <c r="I217" s="151"/>
      <c r="J217" s="60"/>
      <c r="K217" s="60"/>
      <c r="L217" s="64"/>
    </row>
  </sheetData>
  <sheetProtection password="CC35" sheet="1" objects="1" scenarios="1" formatCells="0" formatColumns="0" formatRows="0" sort="0" autoFilter="0"/>
  <autoFilter ref="C95:K216"/>
  <mergeCells count="15">
    <mergeCell ref="E86:H86"/>
    <mergeCell ref="E84:H84"/>
    <mergeCell ref="E88:H88"/>
    <mergeCell ref="G1:H1"/>
    <mergeCell ref="L2:V2"/>
    <mergeCell ref="E49:H49"/>
    <mergeCell ref="E53:H53"/>
    <mergeCell ref="E51:H51"/>
    <mergeCell ref="E55:H55"/>
    <mergeCell ref="E82:H82"/>
    <mergeCell ref="E7:H7"/>
    <mergeCell ref="E11:H11"/>
    <mergeCell ref="E9:H9"/>
    <mergeCell ref="E13:H13"/>
    <mergeCell ref="E28:H28"/>
  </mergeCells>
  <hyperlinks>
    <hyperlink ref="F1:G1" location="C2" display="1) Krycí list soupisu"/>
    <hyperlink ref="G1:H1" location="C62" display="2) Rekapitulace"/>
    <hyperlink ref="J1" location="C95"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BR243"/>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112</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c r="B8" s="30"/>
      <c r="C8" s="31"/>
      <c r="D8" s="39" t="s">
        <v>134</v>
      </c>
      <c r="E8" s="31"/>
      <c r="F8" s="31"/>
      <c r="G8" s="31"/>
      <c r="H8" s="31"/>
      <c r="I8" s="129"/>
      <c r="J8" s="31"/>
      <c r="K8" s="33"/>
    </row>
    <row r="9" spans="1:70" s="1" customFormat="1" ht="22.5" customHeight="1">
      <c r="B9" s="44"/>
      <c r="C9" s="45"/>
      <c r="D9" s="45"/>
      <c r="E9" s="433" t="s">
        <v>135</v>
      </c>
      <c r="F9" s="436"/>
      <c r="G9" s="436"/>
      <c r="H9" s="436"/>
      <c r="I9" s="130"/>
      <c r="J9" s="45"/>
      <c r="K9" s="48"/>
    </row>
    <row r="10" spans="1:70" s="1" customFormat="1">
      <c r="B10" s="44"/>
      <c r="C10" s="45"/>
      <c r="D10" s="39" t="s">
        <v>2002</v>
      </c>
      <c r="E10" s="45"/>
      <c r="F10" s="45"/>
      <c r="G10" s="45"/>
      <c r="H10" s="45"/>
      <c r="I10" s="130"/>
      <c r="J10" s="45"/>
      <c r="K10" s="48"/>
    </row>
    <row r="11" spans="1:70" s="1" customFormat="1" ht="36.950000000000003" customHeight="1">
      <c r="B11" s="44"/>
      <c r="C11" s="45"/>
      <c r="D11" s="45"/>
      <c r="E11" s="435" t="s">
        <v>2656</v>
      </c>
      <c r="F11" s="436"/>
      <c r="G11" s="436"/>
      <c r="H11" s="436"/>
      <c r="I11" s="130"/>
      <c r="J11" s="45"/>
      <c r="K11" s="48"/>
    </row>
    <row r="12" spans="1:70" s="1" customFormat="1" ht="13.5">
      <c r="B12" s="44"/>
      <c r="C12" s="45"/>
      <c r="D12" s="45"/>
      <c r="E12" s="45"/>
      <c r="F12" s="45"/>
      <c r="G12" s="45"/>
      <c r="H12" s="45"/>
      <c r="I12" s="130"/>
      <c r="J12" s="45"/>
      <c r="K12" s="48"/>
    </row>
    <row r="13" spans="1:70" s="1" customFormat="1" ht="14.45" customHeight="1">
      <c r="B13" s="44"/>
      <c r="C13" s="45"/>
      <c r="D13" s="39" t="s">
        <v>21</v>
      </c>
      <c r="E13" s="45"/>
      <c r="F13" s="37" t="s">
        <v>35</v>
      </c>
      <c r="G13" s="45"/>
      <c r="H13" s="45"/>
      <c r="I13" s="131" t="s">
        <v>23</v>
      </c>
      <c r="J13" s="37" t="s">
        <v>35</v>
      </c>
      <c r="K13" s="48"/>
    </row>
    <row r="14" spans="1:70" s="1" customFormat="1" ht="14.45" customHeight="1">
      <c r="B14" s="44"/>
      <c r="C14" s="45"/>
      <c r="D14" s="39" t="s">
        <v>25</v>
      </c>
      <c r="E14" s="45"/>
      <c r="F14" s="37" t="s">
        <v>136</v>
      </c>
      <c r="G14" s="45"/>
      <c r="H14" s="45"/>
      <c r="I14" s="131" t="s">
        <v>27</v>
      </c>
      <c r="J14" s="132" t="str">
        <f>'Rekapitulace stavby'!AN8</f>
        <v>10.5.2017</v>
      </c>
      <c r="K14" s="48"/>
    </row>
    <row r="15" spans="1:70" s="1" customFormat="1" ht="10.9" customHeight="1">
      <c r="B15" s="44"/>
      <c r="C15" s="45"/>
      <c r="D15" s="45"/>
      <c r="E15" s="45"/>
      <c r="F15" s="45"/>
      <c r="G15" s="45"/>
      <c r="H15" s="45"/>
      <c r="I15" s="130"/>
      <c r="J15" s="45"/>
      <c r="K15" s="48"/>
    </row>
    <row r="16" spans="1:70" s="1" customFormat="1" ht="14.45" customHeight="1">
      <c r="B16" s="44"/>
      <c r="C16" s="45"/>
      <c r="D16" s="39" t="s">
        <v>33</v>
      </c>
      <c r="E16" s="45"/>
      <c r="F16" s="45"/>
      <c r="G16" s="45"/>
      <c r="H16" s="45"/>
      <c r="I16" s="131" t="s">
        <v>34</v>
      </c>
      <c r="J16" s="37" t="str">
        <f>IF('Rekapitulace stavby'!AN10="","",'Rekapitulace stavby'!AN10)</f>
        <v/>
      </c>
      <c r="K16" s="48"/>
    </row>
    <row r="17" spans="2:11" s="1" customFormat="1" ht="18" customHeight="1">
      <c r="B17" s="44"/>
      <c r="C17" s="45"/>
      <c r="D17" s="45"/>
      <c r="E17" s="37" t="str">
        <f>IF('Rekapitulace stavby'!E11="","",'Rekapitulace stavby'!E11)</f>
        <v xml:space="preserve"> </v>
      </c>
      <c r="F17" s="45"/>
      <c r="G17" s="45"/>
      <c r="H17" s="45"/>
      <c r="I17" s="131" t="s">
        <v>37</v>
      </c>
      <c r="J17" s="37" t="str">
        <f>IF('Rekapitulace stavby'!AN11="","",'Rekapitulace stavby'!AN11)</f>
        <v/>
      </c>
      <c r="K17" s="48"/>
    </row>
    <row r="18" spans="2:11" s="1" customFormat="1" ht="6.95" customHeight="1">
      <c r="B18" s="44"/>
      <c r="C18" s="45"/>
      <c r="D18" s="45"/>
      <c r="E18" s="45"/>
      <c r="F18" s="45"/>
      <c r="G18" s="45"/>
      <c r="H18" s="45"/>
      <c r="I18" s="130"/>
      <c r="J18" s="45"/>
      <c r="K18" s="48"/>
    </row>
    <row r="19" spans="2:11" s="1" customFormat="1" ht="14.45" customHeight="1">
      <c r="B19" s="44"/>
      <c r="C19" s="45"/>
      <c r="D19" s="39" t="s">
        <v>38</v>
      </c>
      <c r="E19" s="45"/>
      <c r="F19" s="45"/>
      <c r="G19" s="45"/>
      <c r="H19" s="45"/>
      <c r="I19" s="131" t="s">
        <v>34</v>
      </c>
      <c r="J19" s="37" t="str">
        <f>IF('Rekapitulace stavby'!AN13="Vyplň údaj","",IF('Rekapitulace stavby'!AN13="","",'Rekapitulace stavby'!AN13))</f>
        <v/>
      </c>
      <c r="K19" s="48"/>
    </row>
    <row r="20" spans="2:11" s="1" customFormat="1" ht="18" customHeight="1">
      <c r="B20" s="44"/>
      <c r="C20" s="45"/>
      <c r="D20" s="45"/>
      <c r="E20" s="37" t="str">
        <f>IF('Rekapitulace stavby'!E14="Vyplň údaj","",IF('Rekapitulace stavby'!E14="","",'Rekapitulace stavby'!E14))</f>
        <v/>
      </c>
      <c r="F20" s="45"/>
      <c r="G20" s="45"/>
      <c r="H20" s="45"/>
      <c r="I20" s="131" t="s">
        <v>37</v>
      </c>
      <c r="J20" s="37" t="str">
        <f>IF('Rekapitulace stavby'!AN14="Vyplň údaj","",IF('Rekapitulace stavby'!AN14="","",'Rekapitulace stavby'!AN14))</f>
        <v/>
      </c>
      <c r="K20" s="48"/>
    </row>
    <row r="21" spans="2:11" s="1" customFormat="1" ht="6.95" customHeight="1">
      <c r="B21" s="44"/>
      <c r="C21" s="45"/>
      <c r="D21" s="45"/>
      <c r="E21" s="45"/>
      <c r="F21" s="45"/>
      <c r="G21" s="45"/>
      <c r="H21" s="45"/>
      <c r="I21" s="130"/>
      <c r="J21" s="45"/>
      <c r="K21" s="48"/>
    </row>
    <row r="22" spans="2:11" s="1" customFormat="1" ht="14.45" customHeight="1">
      <c r="B22" s="44"/>
      <c r="C22" s="45"/>
      <c r="D22" s="39" t="s">
        <v>40</v>
      </c>
      <c r="E22" s="45"/>
      <c r="F22" s="45"/>
      <c r="G22" s="45"/>
      <c r="H22" s="45"/>
      <c r="I22" s="131" t="s">
        <v>34</v>
      </c>
      <c r="J22" s="37" t="str">
        <f>IF('Rekapitulace stavby'!AN16="","",'Rekapitulace stavby'!AN16)</f>
        <v/>
      </c>
      <c r="K22" s="48"/>
    </row>
    <row r="23" spans="2:11" s="1" customFormat="1" ht="18" customHeight="1">
      <c r="B23" s="44"/>
      <c r="C23" s="45"/>
      <c r="D23" s="45"/>
      <c r="E23" s="37" t="str">
        <f>IF('Rekapitulace stavby'!E17="","",'Rekapitulace stavby'!E17)</f>
        <v>Miloš Dolník</v>
      </c>
      <c r="F23" s="45"/>
      <c r="G23" s="45"/>
      <c r="H23" s="45"/>
      <c r="I23" s="131" t="s">
        <v>37</v>
      </c>
      <c r="J23" s="37" t="str">
        <f>IF('Rekapitulace stavby'!AN17="","",'Rekapitulace stavby'!AN17)</f>
        <v/>
      </c>
      <c r="K23" s="48"/>
    </row>
    <row r="24" spans="2:11" s="1" customFormat="1" ht="6.95" customHeight="1">
      <c r="B24" s="44"/>
      <c r="C24" s="45"/>
      <c r="D24" s="45"/>
      <c r="E24" s="45"/>
      <c r="F24" s="45"/>
      <c r="G24" s="45"/>
      <c r="H24" s="45"/>
      <c r="I24" s="130"/>
      <c r="J24" s="45"/>
      <c r="K24" s="48"/>
    </row>
    <row r="25" spans="2:11" s="1" customFormat="1" ht="14.45" customHeight="1">
      <c r="B25" s="44"/>
      <c r="C25" s="45"/>
      <c r="D25" s="39" t="s">
        <v>43</v>
      </c>
      <c r="E25" s="45"/>
      <c r="F25" s="45"/>
      <c r="G25" s="45"/>
      <c r="H25" s="45"/>
      <c r="I25" s="130"/>
      <c r="J25" s="45"/>
      <c r="K25" s="48"/>
    </row>
    <row r="26" spans="2:11" s="7" customFormat="1" ht="22.5" customHeight="1">
      <c r="B26" s="133"/>
      <c r="C26" s="134"/>
      <c r="D26" s="134"/>
      <c r="E26" s="397" t="s">
        <v>35</v>
      </c>
      <c r="F26" s="397"/>
      <c r="G26" s="397"/>
      <c r="H26" s="397"/>
      <c r="I26" s="135"/>
      <c r="J26" s="134"/>
      <c r="K26" s="136"/>
    </row>
    <row r="27" spans="2:11" s="1" customFormat="1" ht="6.95" customHeight="1">
      <c r="B27" s="44"/>
      <c r="C27" s="45"/>
      <c r="D27" s="45"/>
      <c r="E27" s="45"/>
      <c r="F27" s="45"/>
      <c r="G27" s="45"/>
      <c r="H27" s="45"/>
      <c r="I27" s="130"/>
      <c r="J27" s="45"/>
      <c r="K27" s="48"/>
    </row>
    <row r="28" spans="2:11" s="1" customFormat="1" ht="6.95" customHeight="1">
      <c r="B28" s="44"/>
      <c r="C28" s="45"/>
      <c r="D28" s="88"/>
      <c r="E28" s="88"/>
      <c r="F28" s="88"/>
      <c r="G28" s="88"/>
      <c r="H28" s="88"/>
      <c r="I28" s="137"/>
      <c r="J28" s="88"/>
      <c r="K28" s="138"/>
    </row>
    <row r="29" spans="2:11" s="1" customFormat="1" ht="25.35" customHeight="1">
      <c r="B29" s="44"/>
      <c r="C29" s="45"/>
      <c r="D29" s="139" t="s">
        <v>45</v>
      </c>
      <c r="E29" s="45"/>
      <c r="F29" s="45"/>
      <c r="G29" s="45"/>
      <c r="H29" s="45"/>
      <c r="I29" s="130"/>
      <c r="J29" s="140">
        <f>ROUND(J92,2)</f>
        <v>0</v>
      </c>
      <c r="K29" s="48"/>
    </row>
    <row r="30" spans="2:11" s="1" customFormat="1" ht="6.95" customHeight="1">
      <c r="B30" s="44"/>
      <c r="C30" s="45"/>
      <c r="D30" s="88"/>
      <c r="E30" s="88"/>
      <c r="F30" s="88"/>
      <c r="G30" s="88"/>
      <c r="H30" s="88"/>
      <c r="I30" s="137"/>
      <c r="J30" s="88"/>
      <c r="K30" s="138"/>
    </row>
    <row r="31" spans="2:11" s="1" customFormat="1" ht="14.45" customHeight="1">
      <c r="B31" s="44"/>
      <c r="C31" s="45"/>
      <c r="D31" s="45"/>
      <c r="E31" s="45"/>
      <c r="F31" s="49" t="s">
        <v>47</v>
      </c>
      <c r="G31" s="45"/>
      <c r="H31" s="45"/>
      <c r="I31" s="141" t="s">
        <v>46</v>
      </c>
      <c r="J31" s="49" t="s">
        <v>48</v>
      </c>
      <c r="K31" s="48"/>
    </row>
    <row r="32" spans="2:11" s="1" customFormat="1" ht="14.45" customHeight="1">
      <c r="B32" s="44"/>
      <c r="C32" s="45"/>
      <c r="D32" s="52" t="s">
        <v>49</v>
      </c>
      <c r="E32" s="52" t="s">
        <v>50</v>
      </c>
      <c r="F32" s="142">
        <f>ROUND(SUM(BE92:BE242), 2)</f>
        <v>0</v>
      </c>
      <c r="G32" s="45"/>
      <c r="H32" s="45"/>
      <c r="I32" s="143">
        <v>0.21</v>
      </c>
      <c r="J32" s="142">
        <f>ROUND(ROUND((SUM(BE92:BE242)), 2)*I32, 2)</f>
        <v>0</v>
      </c>
      <c r="K32" s="48"/>
    </row>
    <row r="33" spans="2:11" s="1" customFormat="1" ht="14.45" customHeight="1">
      <c r="B33" s="44"/>
      <c r="C33" s="45"/>
      <c r="D33" s="45"/>
      <c r="E33" s="52" t="s">
        <v>51</v>
      </c>
      <c r="F33" s="142">
        <f>ROUND(SUM(BF92:BF242), 2)</f>
        <v>0</v>
      </c>
      <c r="G33" s="45"/>
      <c r="H33" s="45"/>
      <c r="I33" s="143">
        <v>0.15</v>
      </c>
      <c r="J33" s="142">
        <f>ROUND(ROUND((SUM(BF92:BF242)), 2)*I33, 2)</f>
        <v>0</v>
      </c>
      <c r="K33" s="48"/>
    </row>
    <row r="34" spans="2:11" s="1" customFormat="1" ht="14.45" hidden="1" customHeight="1">
      <c r="B34" s="44"/>
      <c r="C34" s="45"/>
      <c r="D34" s="45"/>
      <c r="E34" s="52" t="s">
        <v>52</v>
      </c>
      <c r="F34" s="142">
        <f>ROUND(SUM(BG92:BG242), 2)</f>
        <v>0</v>
      </c>
      <c r="G34" s="45"/>
      <c r="H34" s="45"/>
      <c r="I34" s="143">
        <v>0.21</v>
      </c>
      <c r="J34" s="142">
        <v>0</v>
      </c>
      <c r="K34" s="48"/>
    </row>
    <row r="35" spans="2:11" s="1" customFormat="1" ht="14.45" hidden="1" customHeight="1">
      <c r="B35" s="44"/>
      <c r="C35" s="45"/>
      <c r="D35" s="45"/>
      <c r="E35" s="52" t="s">
        <v>53</v>
      </c>
      <c r="F35" s="142">
        <f>ROUND(SUM(BH92:BH242), 2)</f>
        <v>0</v>
      </c>
      <c r="G35" s="45"/>
      <c r="H35" s="45"/>
      <c r="I35" s="143">
        <v>0.15</v>
      </c>
      <c r="J35" s="142">
        <v>0</v>
      </c>
      <c r="K35" s="48"/>
    </row>
    <row r="36" spans="2:11" s="1" customFormat="1" ht="14.45" hidden="1" customHeight="1">
      <c r="B36" s="44"/>
      <c r="C36" s="45"/>
      <c r="D36" s="45"/>
      <c r="E36" s="52" t="s">
        <v>54</v>
      </c>
      <c r="F36" s="142">
        <f>ROUND(SUM(BI92:BI242), 2)</f>
        <v>0</v>
      </c>
      <c r="G36" s="45"/>
      <c r="H36" s="45"/>
      <c r="I36" s="143">
        <v>0</v>
      </c>
      <c r="J36" s="142">
        <v>0</v>
      </c>
      <c r="K36" s="48"/>
    </row>
    <row r="37" spans="2:11" s="1" customFormat="1" ht="6.95" customHeight="1">
      <c r="B37" s="44"/>
      <c r="C37" s="45"/>
      <c r="D37" s="45"/>
      <c r="E37" s="45"/>
      <c r="F37" s="45"/>
      <c r="G37" s="45"/>
      <c r="H37" s="45"/>
      <c r="I37" s="130"/>
      <c r="J37" s="45"/>
      <c r="K37" s="48"/>
    </row>
    <row r="38" spans="2:11" s="1" customFormat="1" ht="25.35" customHeight="1">
      <c r="B38" s="44"/>
      <c r="C38" s="144"/>
      <c r="D38" s="145" t="s">
        <v>55</v>
      </c>
      <c r="E38" s="82"/>
      <c r="F38" s="82"/>
      <c r="G38" s="146" t="s">
        <v>56</v>
      </c>
      <c r="H38" s="147" t="s">
        <v>57</v>
      </c>
      <c r="I38" s="148"/>
      <c r="J38" s="149">
        <f>SUM(J29:J36)</f>
        <v>0</v>
      </c>
      <c r="K38" s="150"/>
    </row>
    <row r="39" spans="2:11" s="1" customFormat="1" ht="14.45" customHeight="1">
      <c r="B39" s="59"/>
      <c r="C39" s="60"/>
      <c r="D39" s="60"/>
      <c r="E39" s="60"/>
      <c r="F39" s="60"/>
      <c r="G39" s="60"/>
      <c r="H39" s="60"/>
      <c r="I39" s="151"/>
      <c r="J39" s="60"/>
      <c r="K39" s="61"/>
    </row>
    <row r="43" spans="2:11" s="1" customFormat="1" ht="6.95" customHeight="1">
      <c r="B43" s="152"/>
      <c r="C43" s="153"/>
      <c r="D43" s="153"/>
      <c r="E43" s="153"/>
      <c r="F43" s="153"/>
      <c r="G43" s="153"/>
      <c r="H43" s="153"/>
      <c r="I43" s="154"/>
      <c r="J43" s="153"/>
      <c r="K43" s="155"/>
    </row>
    <row r="44" spans="2:11" s="1" customFormat="1" ht="36.950000000000003" customHeight="1">
      <c r="B44" s="44"/>
      <c r="C44" s="32" t="s">
        <v>138</v>
      </c>
      <c r="D44" s="45"/>
      <c r="E44" s="45"/>
      <c r="F44" s="45"/>
      <c r="G44" s="45"/>
      <c r="H44" s="45"/>
      <c r="I44" s="130"/>
      <c r="J44" s="45"/>
      <c r="K44" s="48"/>
    </row>
    <row r="45" spans="2:11" s="1" customFormat="1" ht="6.95" customHeight="1">
      <c r="B45" s="44"/>
      <c r="C45" s="45"/>
      <c r="D45" s="45"/>
      <c r="E45" s="45"/>
      <c r="F45" s="45"/>
      <c r="G45" s="45"/>
      <c r="H45" s="45"/>
      <c r="I45" s="130"/>
      <c r="J45" s="45"/>
      <c r="K45" s="48"/>
    </row>
    <row r="46" spans="2:11" s="1" customFormat="1" ht="14.45" customHeight="1">
      <c r="B46" s="44"/>
      <c r="C46" s="39" t="s">
        <v>18</v>
      </c>
      <c r="D46" s="45"/>
      <c r="E46" s="45"/>
      <c r="F46" s="45"/>
      <c r="G46" s="45"/>
      <c r="H46" s="45"/>
      <c r="I46" s="130"/>
      <c r="J46" s="45"/>
      <c r="K46" s="48"/>
    </row>
    <row r="47" spans="2:11" s="1" customFormat="1" ht="22.5" customHeight="1">
      <c r="B47" s="44"/>
      <c r="C47" s="45"/>
      <c r="D47" s="45"/>
      <c r="E47" s="433" t="str">
        <f>E7</f>
        <v>Stavební úpravy spojené se změnou užívání zadní přistavěné části objektu - Chabařovice- DVZ</v>
      </c>
      <c r="F47" s="434"/>
      <c r="G47" s="434"/>
      <c r="H47" s="434"/>
      <c r="I47" s="130"/>
      <c r="J47" s="45"/>
      <c r="K47" s="48"/>
    </row>
    <row r="48" spans="2:11">
      <c r="B48" s="30"/>
      <c r="C48" s="39" t="s">
        <v>134</v>
      </c>
      <c r="D48" s="31"/>
      <c r="E48" s="31"/>
      <c r="F48" s="31"/>
      <c r="G48" s="31"/>
      <c r="H48" s="31"/>
      <c r="I48" s="129"/>
      <c r="J48" s="31"/>
      <c r="K48" s="33"/>
    </row>
    <row r="49" spans="2:47" s="1" customFormat="1" ht="22.5" customHeight="1">
      <c r="B49" s="44"/>
      <c r="C49" s="45"/>
      <c r="D49" s="45"/>
      <c r="E49" s="433" t="s">
        <v>135</v>
      </c>
      <c r="F49" s="436"/>
      <c r="G49" s="436"/>
      <c r="H49" s="436"/>
      <c r="I49" s="130"/>
      <c r="J49" s="45"/>
      <c r="K49" s="48"/>
    </row>
    <row r="50" spans="2:47" s="1" customFormat="1" ht="14.45" customHeight="1">
      <c r="B50" s="44"/>
      <c r="C50" s="39" t="s">
        <v>2002</v>
      </c>
      <c r="D50" s="45"/>
      <c r="E50" s="45"/>
      <c r="F50" s="45"/>
      <c r="G50" s="45"/>
      <c r="H50" s="45"/>
      <c r="I50" s="130"/>
      <c r="J50" s="45"/>
      <c r="K50" s="48"/>
    </row>
    <row r="51" spans="2:47" s="1" customFormat="1" ht="23.25" customHeight="1">
      <c r="B51" s="44"/>
      <c r="C51" s="45"/>
      <c r="D51" s="45"/>
      <c r="E51" s="435" t="str">
        <f>E11</f>
        <v>1.6 - Vzduchotechnika</v>
      </c>
      <c r="F51" s="436"/>
      <c r="G51" s="436"/>
      <c r="H51" s="436"/>
      <c r="I51" s="130"/>
      <c r="J51" s="45"/>
      <c r="K51" s="48"/>
    </row>
    <row r="52" spans="2:47" s="1" customFormat="1" ht="6.95" customHeight="1">
      <c r="B52" s="44"/>
      <c r="C52" s="45"/>
      <c r="D52" s="45"/>
      <c r="E52" s="45"/>
      <c r="F52" s="45"/>
      <c r="G52" s="45"/>
      <c r="H52" s="45"/>
      <c r="I52" s="130"/>
      <c r="J52" s="45"/>
      <c r="K52" s="48"/>
    </row>
    <row r="53" spans="2:47" s="1" customFormat="1" ht="18" customHeight="1">
      <c r="B53" s="44"/>
      <c r="C53" s="39" t="s">
        <v>25</v>
      </c>
      <c r="D53" s="45"/>
      <c r="E53" s="45"/>
      <c r="F53" s="37" t="str">
        <f>F14</f>
        <v>Chabařovice,Husovo náměstí</v>
      </c>
      <c r="G53" s="45"/>
      <c r="H53" s="45"/>
      <c r="I53" s="131" t="s">
        <v>27</v>
      </c>
      <c r="J53" s="132" t="str">
        <f>IF(J14="","",J14)</f>
        <v>10.5.2017</v>
      </c>
      <c r="K53" s="48"/>
    </row>
    <row r="54" spans="2:47" s="1" customFormat="1" ht="6.95" customHeight="1">
      <c r="B54" s="44"/>
      <c r="C54" s="45"/>
      <c r="D54" s="45"/>
      <c r="E54" s="45"/>
      <c r="F54" s="45"/>
      <c r="G54" s="45"/>
      <c r="H54" s="45"/>
      <c r="I54" s="130"/>
      <c r="J54" s="45"/>
      <c r="K54" s="48"/>
    </row>
    <row r="55" spans="2:47" s="1" customFormat="1">
      <c r="B55" s="44"/>
      <c r="C55" s="39" t="s">
        <v>33</v>
      </c>
      <c r="D55" s="45"/>
      <c r="E55" s="45"/>
      <c r="F55" s="37" t="str">
        <f>E17</f>
        <v xml:space="preserve"> </v>
      </c>
      <c r="G55" s="45"/>
      <c r="H55" s="45"/>
      <c r="I55" s="131" t="s">
        <v>40</v>
      </c>
      <c r="J55" s="37" t="str">
        <f>E23</f>
        <v>Miloš Dolník</v>
      </c>
      <c r="K55" s="48"/>
    </row>
    <row r="56" spans="2:47" s="1" customFormat="1" ht="14.45" customHeight="1">
      <c r="B56" s="44"/>
      <c r="C56" s="39" t="s">
        <v>38</v>
      </c>
      <c r="D56" s="45"/>
      <c r="E56" s="45"/>
      <c r="F56" s="37" t="str">
        <f>IF(E20="","",E20)</f>
        <v/>
      </c>
      <c r="G56" s="45"/>
      <c r="H56" s="45"/>
      <c r="I56" s="130"/>
      <c r="J56" s="45"/>
      <c r="K56" s="48"/>
    </row>
    <row r="57" spans="2:47" s="1" customFormat="1" ht="10.35" customHeight="1">
      <c r="B57" s="44"/>
      <c r="C57" s="45"/>
      <c r="D57" s="45"/>
      <c r="E57" s="45"/>
      <c r="F57" s="45"/>
      <c r="G57" s="45"/>
      <c r="H57" s="45"/>
      <c r="I57" s="130"/>
      <c r="J57" s="45"/>
      <c r="K57" s="48"/>
    </row>
    <row r="58" spans="2:47" s="1" customFormat="1" ht="29.25" customHeight="1">
      <c r="B58" s="44"/>
      <c r="C58" s="156" t="s">
        <v>139</v>
      </c>
      <c r="D58" s="144"/>
      <c r="E58" s="144"/>
      <c r="F58" s="144"/>
      <c r="G58" s="144"/>
      <c r="H58" s="144"/>
      <c r="I58" s="157"/>
      <c r="J58" s="158" t="s">
        <v>140</v>
      </c>
      <c r="K58" s="159"/>
    </row>
    <row r="59" spans="2:47" s="1" customFormat="1" ht="10.35" customHeight="1">
      <c r="B59" s="44"/>
      <c r="C59" s="45"/>
      <c r="D59" s="45"/>
      <c r="E59" s="45"/>
      <c r="F59" s="45"/>
      <c r="G59" s="45"/>
      <c r="H59" s="45"/>
      <c r="I59" s="130"/>
      <c r="J59" s="45"/>
      <c r="K59" s="48"/>
    </row>
    <row r="60" spans="2:47" s="1" customFormat="1" ht="29.25" customHeight="1">
      <c r="B60" s="44"/>
      <c r="C60" s="160" t="s">
        <v>141</v>
      </c>
      <c r="D60" s="45"/>
      <c r="E60" s="45"/>
      <c r="F60" s="45"/>
      <c r="G60" s="45"/>
      <c r="H60" s="45"/>
      <c r="I60" s="130"/>
      <c r="J60" s="140">
        <f>J92</f>
        <v>0</v>
      </c>
      <c r="K60" s="48"/>
      <c r="AU60" s="26" t="s">
        <v>142</v>
      </c>
    </row>
    <row r="61" spans="2:47" s="8" customFormat="1" ht="24.95" customHeight="1">
      <c r="B61" s="161"/>
      <c r="C61" s="162"/>
      <c r="D61" s="163" t="s">
        <v>2657</v>
      </c>
      <c r="E61" s="164"/>
      <c r="F61" s="164"/>
      <c r="G61" s="164"/>
      <c r="H61" s="164"/>
      <c r="I61" s="165"/>
      <c r="J61" s="166">
        <f>J93</f>
        <v>0</v>
      </c>
      <c r="K61" s="167"/>
    </row>
    <row r="62" spans="2:47" s="8" customFormat="1" ht="24.95" customHeight="1">
      <c r="B62" s="161"/>
      <c r="C62" s="162"/>
      <c r="D62" s="163" t="s">
        <v>2658</v>
      </c>
      <c r="E62" s="164"/>
      <c r="F62" s="164"/>
      <c r="G62" s="164"/>
      <c r="H62" s="164"/>
      <c r="I62" s="165"/>
      <c r="J62" s="166">
        <f>J124</f>
        <v>0</v>
      </c>
      <c r="K62" s="167"/>
    </row>
    <row r="63" spans="2:47" s="8" customFormat="1" ht="24.95" customHeight="1">
      <c r="B63" s="161"/>
      <c r="C63" s="162"/>
      <c r="D63" s="163" t="s">
        <v>2659</v>
      </c>
      <c r="E63" s="164"/>
      <c r="F63" s="164"/>
      <c r="G63" s="164"/>
      <c r="H63" s="164"/>
      <c r="I63" s="165"/>
      <c r="J63" s="166">
        <f>J155</f>
        <v>0</v>
      </c>
      <c r="K63" s="167"/>
    </row>
    <row r="64" spans="2:47" s="8" customFormat="1" ht="24.95" customHeight="1">
      <c r="B64" s="161"/>
      <c r="C64" s="162"/>
      <c r="D64" s="163" t="s">
        <v>2660</v>
      </c>
      <c r="E64" s="164"/>
      <c r="F64" s="164"/>
      <c r="G64" s="164"/>
      <c r="H64" s="164"/>
      <c r="I64" s="165"/>
      <c r="J64" s="166">
        <f>J183</f>
        <v>0</v>
      </c>
      <c r="K64" s="167"/>
    </row>
    <row r="65" spans="2:12" s="8" customFormat="1" ht="24.95" customHeight="1">
      <c r="B65" s="161"/>
      <c r="C65" s="162"/>
      <c r="D65" s="163" t="s">
        <v>2661</v>
      </c>
      <c r="E65" s="164"/>
      <c r="F65" s="164"/>
      <c r="G65" s="164"/>
      <c r="H65" s="164"/>
      <c r="I65" s="165"/>
      <c r="J65" s="166">
        <f>J196</f>
        <v>0</v>
      </c>
      <c r="K65" s="167"/>
    </row>
    <row r="66" spans="2:12" s="8" customFormat="1" ht="24.95" customHeight="1">
      <c r="B66" s="161"/>
      <c r="C66" s="162"/>
      <c r="D66" s="163" t="s">
        <v>2662</v>
      </c>
      <c r="E66" s="164"/>
      <c r="F66" s="164"/>
      <c r="G66" s="164"/>
      <c r="H66" s="164"/>
      <c r="I66" s="165"/>
      <c r="J66" s="166">
        <f>J210</f>
        <v>0</v>
      </c>
      <c r="K66" s="167"/>
    </row>
    <row r="67" spans="2:12" s="8" customFormat="1" ht="24.95" customHeight="1">
      <c r="B67" s="161"/>
      <c r="C67" s="162"/>
      <c r="D67" s="163" t="s">
        <v>2663</v>
      </c>
      <c r="E67" s="164"/>
      <c r="F67" s="164"/>
      <c r="G67" s="164"/>
      <c r="H67" s="164"/>
      <c r="I67" s="165"/>
      <c r="J67" s="166">
        <f>J223</f>
        <v>0</v>
      </c>
      <c r="K67" s="167"/>
    </row>
    <row r="68" spans="2:12" s="8" customFormat="1" ht="24.95" customHeight="1">
      <c r="B68" s="161"/>
      <c r="C68" s="162"/>
      <c r="D68" s="163" t="s">
        <v>2664</v>
      </c>
      <c r="E68" s="164"/>
      <c r="F68" s="164"/>
      <c r="G68" s="164"/>
      <c r="H68" s="164"/>
      <c r="I68" s="165"/>
      <c r="J68" s="166">
        <f>J234</f>
        <v>0</v>
      </c>
      <c r="K68" s="167"/>
    </row>
    <row r="69" spans="2:12" s="8" customFormat="1" ht="24.95" customHeight="1">
      <c r="B69" s="161"/>
      <c r="C69" s="162"/>
      <c r="D69" s="163" t="s">
        <v>2665</v>
      </c>
      <c r="E69" s="164"/>
      <c r="F69" s="164"/>
      <c r="G69" s="164"/>
      <c r="H69" s="164"/>
      <c r="I69" s="165"/>
      <c r="J69" s="166">
        <f>J239</f>
        <v>0</v>
      </c>
      <c r="K69" s="167"/>
    </row>
    <row r="70" spans="2:12" s="8" customFormat="1" ht="24.95" customHeight="1">
      <c r="B70" s="161"/>
      <c r="C70" s="162"/>
      <c r="D70" s="163" t="s">
        <v>2666</v>
      </c>
      <c r="E70" s="164"/>
      <c r="F70" s="164"/>
      <c r="G70" s="164"/>
      <c r="H70" s="164"/>
      <c r="I70" s="165"/>
      <c r="J70" s="166">
        <f>J241</f>
        <v>0</v>
      </c>
      <c r="K70" s="167"/>
    </row>
    <row r="71" spans="2:12" s="1" customFormat="1" ht="21.75" customHeight="1">
      <c r="B71" s="44"/>
      <c r="C71" s="45"/>
      <c r="D71" s="45"/>
      <c r="E71" s="45"/>
      <c r="F71" s="45"/>
      <c r="G71" s="45"/>
      <c r="H71" s="45"/>
      <c r="I71" s="130"/>
      <c r="J71" s="45"/>
      <c r="K71" s="48"/>
    </row>
    <row r="72" spans="2:12" s="1" customFormat="1" ht="6.95" customHeight="1">
      <c r="B72" s="59"/>
      <c r="C72" s="60"/>
      <c r="D72" s="60"/>
      <c r="E72" s="60"/>
      <c r="F72" s="60"/>
      <c r="G72" s="60"/>
      <c r="H72" s="60"/>
      <c r="I72" s="151"/>
      <c r="J72" s="60"/>
      <c r="K72" s="61"/>
    </row>
    <row r="76" spans="2:12" s="1" customFormat="1" ht="6.95" customHeight="1">
      <c r="B76" s="62"/>
      <c r="C76" s="63"/>
      <c r="D76" s="63"/>
      <c r="E76" s="63"/>
      <c r="F76" s="63"/>
      <c r="G76" s="63"/>
      <c r="H76" s="63"/>
      <c r="I76" s="154"/>
      <c r="J76" s="63"/>
      <c r="K76" s="63"/>
      <c r="L76" s="64"/>
    </row>
    <row r="77" spans="2:12" s="1" customFormat="1" ht="36.950000000000003" customHeight="1">
      <c r="B77" s="44"/>
      <c r="C77" s="65" t="s">
        <v>169</v>
      </c>
      <c r="D77" s="66"/>
      <c r="E77" s="66"/>
      <c r="F77" s="66"/>
      <c r="G77" s="66"/>
      <c r="H77" s="66"/>
      <c r="I77" s="175"/>
      <c r="J77" s="66"/>
      <c r="K77" s="66"/>
      <c r="L77" s="64"/>
    </row>
    <row r="78" spans="2:12" s="1" customFormat="1" ht="6.95" customHeight="1">
      <c r="B78" s="44"/>
      <c r="C78" s="66"/>
      <c r="D78" s="66"/>
      <c r="E78" s="66"/>
      <c r="F78" s="66"/>
      <c r="G78" s="66"/>
      <c r="H78" s="66"/>
      <c r="I78" s="175"/>
      <c r="J78" s="66"/>
      <c r="K78" s="66"/>
      <c r="L78" s="64"/>
    </row>
    <row r="79" spans="2:12" s="1" customFormat="1" ht="14.45" customHeight="1">
      <c r="B79" s="44"/>
      <c r="C79" s="68" t="s">
        <v>18</v>
      </c>
      <c r="D79" s="66"/>
      <c r="E79" s="66"/>
      <c r="F79" s="66"/>
      <c r="G79" s="66"/>
      <c r="H79" s="66"/>
      <c r="I79" s="175"/>
      <c r="J79" s="66"/>
      <c r="K79" s="66"/>
      <c r="L79" s="64"/>
    </row>
    <row r="80" spans="2:12" s="1" customFormat="1" ht="22.5" customHeight="1">
      <c r="B80" s="44"/>
      <c r="C80" s="66"/>
      <c r="D80" s="66"/>
      <c r="E80" s="437" t="str">
        <f>E7</f>
        <v>Stavební úpravy spojené se změnou užívání zadní přistavěné části objektu - Chabařovice- DVZ</v>
      </c>
      <c r="F80" s="438"/>
      <c r="G80" s="438"/>
      <c r="H80" s="438"/>
      <c r="I80" s="175"/>
      <c r="J80" s="66"/>
      <c r="K80" s="66"/>
      <c r="L80" s="64"/>
    </row>
    <row r="81" spans="2:65">
      <c r="B81" s="30"/>
      <c r="C81" s="68" t="s">
        <v>134</v>
      </c>
      <c r="D81" s="285"/>
      <c r="E81" s="285"/>
      <c r="F81" s="285"/>
      <c r="G81" s="285"/>
      <c r="H81" s="285"/>
      <c r="J81" s="285"/>
      <c r="K81" s="285"/>
      <c r="L81" s="286"/>
    </row>
    <row r="82" spans="2:65" s="1" customFormat="1" ht="22.5" customHeight="1">
      <c r="B82" s="44"/>
      <c r="C82" s="66"/>
      <c r="D82" s="66"/>
      <c r="E82" s="437" t="s">
        <v>135</v>
      </c>
      <c r="F82" s="439"/>
      <c r="G82" s="439"/>
      <c r="H82" s="439"/>
      <c r="I82" s="175"/>
      <c r="J82" s="66"/>
      <c r="K82" s="66"/>
      <c r="L82" s="64"/>
    </row>
    <row r="83" spans="2:65" s="1" customFormat="1" ht="14.45" customHeight="1">
      <c r="B83" s="44"/>
      <c r="C83" s="68" t="s">
        <v>2002</v>
      </c>
      <c r="D83" s="66"/>
      <c r="E83" s="66"/>
      <c r="F83" s="66"/>
      <c r="G83" s="66"/>
      <c r="H83" s="66"/>
      <c r="I83" s="175"/>
      <c r="J83" s="66"/>
      <c r="K83" s="66"/>
      <c r="L83" s="64"/>
    </row>
    <row r="84" spans="2:65" s="1" customFormat="1" ht="23.25" customHeight="1">
      <c r="B84" s="44"/>
      <c r="C84" s="66"/>
      <c r="D84" s="66"/>
      <c r="E84" s="408" t="str">
        <f>E11</f>
        <v>1.6 - Vzduchotechnika</v>
      </c>
      <c r="F84" s="439"/>
      <c r="G84" s="439"/>
      <c r="H84" s="439"/>
      <c r="I84" s="175"/>
      <c r="J84" s="66"/>
      <c r="K84" s="66"/>
      <c r="L84" s="64"/>
    </row>
    <row r="85" spans="2:65" s="1" customFormat="1" ht="6.95" customHeight="1">
      <c r="B85" s="44"/>
      <c r="C85" s="66"/>
      <c r="D85" s="66"/>
      <c r="E85" s="66"/>
      <c r="F85" s="66"/>
      <c r="G85" s="66"/>
      <c r="H85" s="66"/>
      <c r="I85" s="175"/>
      <c r="J85" s="66"/>
      <c r="K85" s="66"/>
      <c r="L85" s="64"/>
    </row>
    <row r="86" spans="2:65" s="1" customFormat="1" ht="18" customHeight="1">
      <c r="B86" s="44"/>
      <c r="C86" s="68" t="s">
        <v>25</v>
      </c>
      <c r="D86" s="66"/>
      <c r="E86" s="66"/>
      <c r="F86" s="176" t="str">
        <f>F14</f>
        <v>Chabařovice,Husovo náměstí</v>
      </c>
      <c r="G86" s="66"/>
      <c r="H86" s="66"/>
      <c r="I86" s="177" t="s">
        <v>27</v>
      </c>
      <c r="J86" s="76" t="str">
        <f>IF(J14="","",J14)</f>
        <v>10.5.2017</v>
      </c>
      <c r="K86" s="66"/>
      <c r="L86" s="64"/>
    </row>
    <row r="87" spans="2:65" s="1" customFormat="1" ht="6.95" customHeight="1">
      <c r="B87" s="44"/>
      <c r="C87" s="66"/>
      <c r="D87" s="66"/>
      <c r="E87" s="66"/>
      <c r="F87" s="66"/>
      <c r="G87" s="66"/>
      <c r="H87" s="66"/>
      <c r="I87" s="175"/>
      <c r="J87" s="66"/>
      <c r="K87" s="66"/>
      <c r="L87" s="64"/>
    </row>
    <row r="88" spans="2:65" s="1" customFormat="1">
      <c r="B88" s="44"/>
      <c r="C88" s="68" t="s">
        <v>33</v>
      </c>
      <c r="D88" s="66"/>
      <c r="E88" s="66"/>
      <c r="F88" s="176" t="str">
        <f>E17</f>
        <v xml:space="preserve"> </v>
      </c>
      <c r="G88" s="66"/>
      <c r="H88" s="66"/>
      <c r="I88" s="177" t="s">
        <v>40</v>
      </c>
      <c r="J88" s="176" t="str">
        <f>E23</f>
        <v>Miloš Dolník</v>
      </c>
      <c r="K88" s="66"/>
      <c r="L88" s="64"/>
    </row>
    <row r="89" spans="2:65" s="1" customFormat="1" ht="14.45" customHeight="1">
      <c r="B89" s="44"/>
      <c r="C89" s="68" t="s">
        <v>38</v>
      </c>
      <c r="D89" s="66"/>
      <c r="E89" s="66"/>
      <c r="F89" s="176" t="str">
        <f>IF(E20="","",E20)</f>
        <v/>
      </c>
      <c r="G89" s="66"/>
      <c r="H89" s="66"/>
      <c r="I89" s="175"/>
      <c r="J89" s="66"/>
      <c r="K89" s="66"/>
      <c r="L89" s="64"/>
    </row>
    <row r="90" spans="2:65" s="1" customFormat="1" ht="10.35" customHeight="1">
      <c r="B90" s="44"/>
      <c r="C90" s="66"/>
      <c r="D90" s="66"/>
      <c r="E90" s="66"/>
      <c r="F90" s="66"/>
      <c r="G90" s="66"/>
      <c r="H90" s="66"/>
      <c r="I90" s="175"/>
      <c r="J90" s="66"/>
      <c r="K90" s="66"/>
      <c r="L90" s="64"/>
    </row>
    <row r="91" spans="2:65" s="10" customFormat="1" ht="29.25" customHeight="1">
      <c r="B91" s="178"/>
      <c r="C91" s="179" t="s">
        <v>170</v>
      </c>
      <c r="D91" s="180" t="s">
        <v>64</v>
      </c>
      <c r="E91" s="180" t="s">
        <v>60</v>
      </c>
      <c r="F91" s="180" t="s">
        <v>171</v>
      </c>
      <c r="G91" s="180" t="s">
        <v>172</v>
      </c>
      <c r="H91" s="180" t="s">
        <v>173</v>
      </c>
      <c r="I91" s="181" t="s">
        <v>174</v>
      </c>
      <c r="J91" s="180" t="s">
        <v>140</v>
      </c>
      <c r="K91" s="182" t="s">
        <v>175</v>
      </c>
      <c r="L91" s="183"/>
      <c r="M91" s="84" t="s">
        <v>176</v>
      </c>
      <c r="N91" s="85" t="s">
        <v>49</v>
      </c>
      <c r="O91" s="85" t="s">
        <v>177</v>
      </c>
      <c r="P91" s="85" t="s">
        <v>178</v>
      </c>
      <c r="Q91" s="85" t="s">
        <v>179</v>
      </c>
      <c r="R91" s="85" t="s">
        <v>180</v>
      </c>
      <c r="S91" s="85" t="s">
        <v>181</v>
      </c>
      <c r="T91" s="86" t="s">
        <v>182</v>
      </c>
    </row>
    <row r="92" spans="2:65" s="1" customFormat="1" ht="29.25" customHeight="1">
      <c r="B92" s="44"/>
      <c r="C92" s="90" t="s">
        <v>141</v>
      </c>
      <c r="D92" s="66"/>
      <c r="E92" s="66"/>
      <c r="F92" s="66"/>
      <c r="G92" s="66"/>
      <c r="H92" s="66"/>
      <c r="I92" s="175"/>
      <c r="J92" s="184">
        <f>BK92</f>
        <v>0</v>
      </c>
      <c r="K92" s="66"/>
      <c r="L92" s="64"/>
      <c r="M92" s="87"/>
      <c r="N92" s="88"/>
      <c r="O92" s="88"/>
      <c r="P92" s="185">
        <f>P93+P124+P155+P183+P196+P210+P223+P234+P239+P241</f>
        <v>0</v>
      </c>
      <c r="Q92" s="88"/>
      <c r="R92" s="185">
        <f>R93+R124+R155+R183+R196+R210+R223+R234+R239+R241</f>
        <v>0</v>
      </c>
      <c r="S92" s="88"/>
      <c r="T92" s="186">
        <f>T93+T124+T155+T183+T196+T210+T223+T234+T239+T241</f>
        <v>0</v>
      </c>
      <c r="AT92" s="26" t="s">
        <v>78</v>
      </c>
      <c r="AU92" s="26" t="s">
        <v>142</v>
      </c>
      <c r="BK92" s="187">
        <f>BK93+BK124+BK155+BK183+BK196+BK210+BK223+BK234+BK239+BK241</f>
        <v>0</v>
      </c>
    </row>
    <row r="93" spans="2:65" s="11" customFormat="1" ht="37.35" customHeight="1">
      <c r="B93" s="188"/>
      <c r="C93" s="189"/>
      <c r="D93" s="202" t="s">
        <v>78</v>
      </c>
      <c r="E93" s="287" t="s">
        <v>2449</v>
      </c>
      <c r="F93" s="287" t="s">
        <v>2667</v>
      </c>
      <c r="G93" s="189"/>
      <c r="H93" s="189"/>
      <c r="I93" s="192"/>
      <c r="J93" s="288">
        <f>BK93</f>
        <v>0</v>
      </c>
      <c r="K93" s="189"/>
      <c r="L93" s="194"/>
      <c r="M93" s="195"/>
      <c r="N93" s="196"/>
      <c r="O93" s="196"/>
      <c r="P93" s="197">
        <f>SUM(P94:P123)</f>
        <v>0</v>
      </c>
      <c r="Q93" s="196"/>
      <c r="R93" s="197">
        <f>SUM(R94:R123)</f>
        <v>0</v>
      </c>
      <c r="S93" s="196"/>
      <c r="T93" s="198">
        <f>SUM(T94:T123)</f>
        <v>0</v>
      </c>
      <c r="AR93" s="199" t="s">
        <v>24</v>
      </c>
      <c r="AT93" s="200" t="s">
        <v>78</v>
      </c>
      <c r="AU93" s="200" t="s">
        <v>79</v>
      </c>
      <c r="AY93" s="199" t="s">
        <v>185</v>
      </c>
      <c r="BK93" s="201">
        <f>SUM(BK94:BK123)</f>
        <v>0</v>
      </c>
    </row>
    <row r="94" spans="2:65" s="1" customFormat="1" ht="22.5" customHeight="1">
      <c r="B94" s="44"/>
      <c r="C94" s="257" t="s">
        <v>1131</v>
      </c>
      <c r="D94" s="257" t="s">
        <v>246</v>
      </c>
      <c r="E94" s="258" t="s">
        <v>2341</v>
      </c>
      <c r="F94" s="259" t="s">
        <v>2668</v>
      </c>
      <c r="G94" s="260" t="s">
        <v>35</v>
      </c>
      <c r="H94" s="261">
        <v>0</v>
      </c>
      <c r="I94" s="262"/>
      <c r="J94" s="263">
        <f t="shared" ref="J94:J118" si="0">ROUND(I94*H94,2)</f>
        <v>0</v>
      </c>
      <c r="K94" s="259" t="s">
        <v>35</v>
      </c>
      <c r="L94" s="264"/>
      <c r="M94" s="265" t="s">
        <v>35</v>
      </c>
      <c r="N94" s="266" t="s">
        <v>50</v>
      </c>
      <c r="O94" s="45"/>
      <c r="P94" s="214">
        <f t="shared" ref="P94:P118" si="1">O94*H94</f>
        <v>0</v>
      </c>
      <c r="Q94" s="214">
        <v>0</v>
      </c>
      <c r="R94" s="214">
        <f t="shared" ref="R94:R118" si="2">Q94*H94</f>
        <v>0</v>
      </c>
      <c r="S94" s="214">
        <v>0</v>
      </c>
      <c r="T94" s="215">
        <f t="shared" ref="T94:T118" si="3">S94*H94</f>
        <v>0</v>
      </c>
      <c r="AR94" s="26" t="s">
        <v>1943</v>
      </c>
      <c r="AT94" s="26" t="s">
        <v>246</v>
      </c>
      <c r="AU94" s="26" t="s">
        <v>24</v>
      </c>
      <c r="AY94" s="26" t="s">
        <v>185</v>
      </c>
      <c r="BE94" s="216">
        <f t="shared" ref="BE94:BE118" si="4">IF(N94="základní",J94,0)</f>
        <v>0</v>
      </c>
      <c r="BF94" s="216">
        <f t="shared" ref="BF94:BF118" si="5">IF(N94="snížená",J94,0)</f>
        <v>0</v>
      </c>
      <c r="BG94" s="216">
        <f t="shared" ref="BG94:BG118" si="6">IF(N94="zákl. přenesená",J94,0)</f>
        <v>0</v>
      </c>
      <c r="BH94" s="216">
        <f t="shared" ref="BH94:BH118" si="7">IF(N94="sníž. přenesená",J94,0)</f>
        <v>0</v>
      </c>
      <c r="BI94" s="216">
        <f t="shared" ref="BI94:BI118" si="8">IF(N94="nulová",J94,0)</f>
        <v>0</v>
      </c>
      <c r="BJ94" s="26" t="s">
        <v>24</v>
      </c>
      <c r="BK94" s="216">
        <f t="shared" ref="BK94:BK118" si="9">ROUND(I94*H94,2)</f>
        <v>0</v>
      </c>
      <c r="BL94" s="26" t="s">
        <v>750</v>
      </c>
      <c r="BM94" s="26" t="s">
        <v>2669</v>
      </c>
    </row>
    <row r="95" spans="2:65" s="1" customFormat="1" ht="22.5" customHeight="1">
      <c r="B95" s="44"/>
      <c r="C95" s="257" t="s">
        <v>24</v>
      </c>
      <c r="D95" s="257" t="s">
        <v>246</v>
      </c>
      <c r="E95" s="258" t="s">
        <v>2670</v>
      </c>
      <c r="F95" s="259" t="s">
        <v>2671</v>
      </c>
      <c r="G95" s="260" t="s">
        <v>35</v>
      </c>
      <c r="H95" s="261">
        <v>0</v>
      </c>
      <c r="I95" s="262"/>
      <c r="J95" s="263">
        <f t="shared" si="0"/>
        <v>0</v>
      </c>
      <c r="K95" s="259" t="s">
        <v>35</v>
      </c>
      <c r="L95" s="264"/>
      <c r="M95" s="265" t="s">
        <v>35</v>
      </c>
      <c r="N95" s="266" t="s">
        <v>50</v>
      </c>
      <c r="O95" s="45"/>
      <c r="P95" s="214">
        <f t="shared" si="1"/>
        <v>0</v>
      </c>
      <c r="Q95" s="214">
        <v>0</v>
      </c>
      <c r="R95" s="214">
        <f t="shared" si="2"/>
        <v>0</v>
      </c>
      <c r="S95" s="214">
        <v>0</v>
      </c>
      <c r="T95" s="215">
        <f t="shared" si="3"/>
        <v>0</v>
      </c>
      <c r="AR95" s="26" t="s">
        <v>1943</v>
      </c>
      <c r="AT95" s="26" t="s">
        <v>246</v>
      </c>
      <c r="AU95" s="26" t="s">
        <v>24</v>
      </c>
      <c r="AY95" s="26" t="s">
        <v>185</v>
      </c>
      <c r="BE95" s="216">
        <f t="shared" si="4"/>
        <v>0</v>
      </c>
      <c r="BF95" s="216">
        <f t="shared" si="5"/>
        <v>0</v>
      </c>
      <c r="BG95" s="216">
        <f t="shared" si="6"/>
        <v>0</v>
      </c>
      <c r="BH95" s="216">
        <f t="shared" si="7"/>
        <v>0</v>
      </c>
      <c r="BI95" s="216">
        <f t="shared" si="8"/>
        <v>0</v>
      </c>
      <c r="BJ95" s="26" t="s">
        <v>24</v>
      </c>
      <c r="BK95" s="216">
        <f t="shared" si="9"/>
        <v>0</v>
      </c>
      <c r="BL95" s="26" t="s">
        <v>750</v>
      </c>
      <c r="BM95" s="26" t="s">
        <v>2672</v>
      </c>
    </row>
    <row r="96" spans="2:65" s="1" customFormat="1" ht="22.5" customHeight="1">
      <c r="B96" s="44"/>
      <c r="C96" s="257" t="s">
        <v>89</v>
      </c>
      <c r="D96" s="257" t="s">
        <v>246</v>
      </c>
      <c r="E96" s="258" t="s">
        <v>2673</v>
      </c>
      <c r="F96" s="259" t="s">
        <v>2671</v>
      </c>
      <c r="G96" s="260" t="s">
        <v>35</v>
      </c>
      <c r="H96" s="261">
        <v>0</v>
      </c>
      <c r="I96" s="262"/>
      <c r="J96" s="263">
        <f t="shared" si="0"/>
        <v>0</v>
      </c>
      <c r="K96" s="259" t="s">
        <v>35</v>
      </c>
      <c r="L96" s="264"/>
      <c r="M96" s="265" t="s">
        <v>35</v>
      </c>
      <c r="N96" s="266" t="s">
        <v>50</v>
      </c>
      <c r="O96" s="45"/>
      <c r="P96" s="214">
        <f t="shared" si="1"/>
        <v>0</v>
      </c>
      <c r="Q96" s="214">
        <v>0</v>
      </c>
      <c r="R96" s="214">
        <f t="shared" si="2"/>
        <v>0</v>
      </c>
      <c r="S96" s="214">
        <v>0</v>
      </c>
      <c r="T96" s="215">
        <f t="shared" si="3"/>
        <v>0</v>
      </c>
      <c r="AR96" s="26" t="s">
        <v>1943</v>
      </c>
      <c r="AT96" s="26" t="s">
        <v>246</v>
      </c>
      <c r="AU96" s="26" t="s">
        <v>24</v>
      </c>
      <c r="AY96" s="26" t="s">
        <v>185</v>
      </c>
      <c r="BE96" s="216">
        <f t="shared" si="4"/>
        <v>0</v>
      </c>
      <c r="BF96" s="216">
        <f t="shared" si="5"/>
        <v>0</v>
      </c>
      <c r="BG96" s="216">
        <f t="shared" si="6"/>
        <v>0</v>
      </c>
      <c r="BH96" s="216">
        <f t="shared" si="7"/>
        <v>0</v>
      </c>
      <c r="BI96" s="216">
        <f t="shared" si="8"/>
        <v>0</v>
      </c>
      <c r="BJ96" s="26" t="s">
        <v>24</v>
      </c>
      <c r="BK96" s="216">
        <f t="shared" si="9"/>
        <v>0</v>
      </c>
      <c r="BL96" s="26" t="s">
        <v>750</v>
      </c>
      <c r="BM96" s="26" t="s">
        <v>2674</v>
      </c>
    </row>
    <row r="97" spans="2:65" s="1" customFormat="1" ht="22.5" customHeight="1">
      <c r="B97" s="44"/>
      <c r="C97" s="257" t="s">
        <v>105</v>
      </c>
      <c r="D97" s="257" t="s">
        <v>246</v>
      </c>
      <c r="E97" s="258" t="s">
        <v>2675</v>
      </c>
      <c r="F97" s="259" t="s">
        <v>2671</v>
      </c>
      <c r="G97" s="260" t="s">
        <v>2054</v>
      </c>
      <c r="H97" s="261">
        <v>1</v>
      </c>
      <c r="I97" s="262"/>
      <c r="J97" s="263">
        <f t="shared" si="0"/>
        <v>0</v>
      </c>
      <c r="K97" s="259" t="s">
        <v>35</v>
      </c>
      <c r="L97" s="264"/>
      <c r="M97" s="265" t="s">
        <v>35</v>
      </c>
      <c r="N97" s="266" t="s">
        <v>50</v>
      </c>
      <c r="O97" s="45"/>
      <c r="P97" s="214">
        <f t="shared" si="1"/>
        <v>0</v>
      </c>
      <c r="Q97" s="214">
        <v>0</v>
      </c>
      <c r="R97" s="214">
        <f t="shared" si="2"/>
        <v>0</v>
      </c>
      <c r="S97" s="214">
        <v>0</v>
      </c>
      <c r="T97" s="215">
        <f t="shared" si="3"/>
        <v>0</v>
      </c>
      <c r="AR97" s="26" t="s">
        <v>1943</v>
      </c>
      <c r="AT97" s="26" t="s">
        <v>246</v>
      </c>
      <c r="AU97" s="26" t="s">
        <v>24</v>
      </c>
      <c r="AY97" s="26" t="s">
        <v>185</v>
      </c>
      <c r="BE97" s="216">
        <f t="shared" si="4"/>
        <v>0</v>
      </c>
      <c r="BF97" s="216">
        <f t="shared" si="5"/>
        <v>0</v>
      </c>
      <c r="BG97" s="216">
        <f t="shared" si="6"/>
        <v>0</v>
      </c>
      <c r="BH97" s="216">
        <f t="shared" si="7"/>
        <v>0</v>
      </c>
      <c r="BI97" s="216">
        <f t="shared" si="8"/>
        <v>0</v>
      </c>
      <c r="BJ97" s="26" t="s">
        <v>24</v>
      </c>
      <c r="BK97" s="216">
        <f t="shared" si="9"/>
        <v>0</v>
      </c>
      <c r="BL97" s="26" t="s">
        <v>750</v>
      </c>
      <c r="BM97" s="26" t="s">
        <v>89</v>
      </c>
    </row>
    <row r="98" spans="2:65" s="1" customFormat="1" ht="22.5" customHeight="1">
      <c r="B98" s="44"/>
      <c r="C98" s="257" t="s">
        <v>192</v>
      </c>
      <c r="D98" s="257" t="s">
        <v>246</v>
      </c>
      <c r="E98" s="258" t="s">
        <v>2676</v>
      </c>
      <c r="F98" s="259" t="s">
        <v>2677</v>
      </c>
      <c r="G98" s="260" t="s">
        <v>2054</v>
      </c>
      <c r="H98" s="261">
        <v>1</v>
      </c>
      <c r="I98" s="262"/>
      <c r="J98" s="263">
        <f t="shared" si="0"/>
        <v>0</v>
      </c>
      <c r="K98" s="259" t="s">
        <v>35</v>
      </c>
      <c r="L98" s="264"/>
      <c r="M98" s="265" t="s">
        <v>35</v>
      </c>
      <c r="N98" s="266" t="s">
        <v>50</v>
      </c>
      <c r="O98" s="45"/>
      <c r="P98" s="214">
        <f t="shared" si="1"/>
        <v>0</v>
      </c>
      <c r="Q98" s="214">
        <v>0</v>
      </c>
      <c r="R98" s="214">
        <f t="shared" si="2"/>
        <v>0</v>
      </c>
      <c r="S98" s="214">
        <v>0</v>
      </c>
      <c r="T98" s="215">
        <f t="shared" si="3"/>
        <v>0</v>
      </c>
      <c r="AR98" s="26" t="s">
        <v>1943</v>
      </c>
      <c r="AT98" s="26" t="s">
        <v>246</v>
      </c>
      <c r="AU98" s="26" t="s">
        <v>24</v>
      </c>
      <c r="AY98" s="26" t="s">
        <v>185</v>
      </c>
      <c r="BE98" s="216">
        <f t="shared" si="4"/>
        <v>0</v>
      </c>
      <c r="BF98" s="216">
        <f t="shared" si="5"/>
        <v>0</v>
      </c>
      <c r="BG98" s="216">
        <f t="shared" si="6"/>
        <v>0</v>
      </c>
      <c r="BH98" s="216">
        <f t="shared" si="7"/>
        <v>0</v>
      </c>
      <c r="BI98" s="216">
        <f t="shared" si="8"/>
        <v>0</v>
      </c>
      <c r="BJ98" s="26" t="s">
        <v>24</v>
      </c>
      <c r="BK98" s="216">
        <f t="shared" si="9"/>
        <v>0</v>
      </c>
      <c r="BL98" s="26" t="s">
        <v>750</v>
      </c>
      <c r="BM98" s="26" t="s">
        <v>192</v>
      </c>
    </row>
    <row r="99" spans="2:65" s="1" customFormat="1" ht="22.5" customHeight="1">
      <c r="B99" s="44"/>
      <c r="C99" s="257" t="s">
        <v>222</v>
      </c>
      <c r="D99" s="257" t="s">
        <v>246</v>
      </c>
      <c r="E99" s="258" t="s">
        <v>2678</v>
      </c>
      <c r="F99" s="259" t="s">
        <v>2679</v>
      </c>
      <c r="G99" s="260" t="s">
        <v>2054</v>
      </c>
      <c r="H99" s="261">
        <v>1</v>
      </c>
      <c r="I99" s="262"/>
      <c r="J99" s="263">
        <f t="shared" si="0"/>
        <v>0</v>
      </c>
      <c r="K99" s="259" t="s">
        <v>35</v>
      </c>
      <c r="L99" s="264"/>
      <c r="M99" s="265" t="s">
        <v>35</v>
      </c>
      <c r="N99" s="266" t="s">
        <v>50</v>
      </c>
      <c r="O99" s="45"/>
      <c r="P99" s="214">
        <f t="shared" si="1"/>
        <v>0</v>
      </c>
      <c r="Q99" s="214">
        <v>0</v>
      </c>
      <c r="R99" s="214">
        <f t="shared" si="2"/>
        <v>0</v>
      </c>
      <c r="S99" s="214">
        <v>0</v>
      </c>
      <c r="T99" s="215">
        <f t="shared" si="3"/>
        <v>0</v>
      </c>
      <c r="AR99" s="26" t="s">
        <v>1943</v>
      </c>
      <c r="AT99" s="26" t="s">
        <v>246</v>
      </c>
      <c r="AU99" s="26" t="s">
        <v>24</v>
      </c>
      <c r="AY99" s="26" t="s">
        <v>185</v>
      </c>
      <c r="BE99" s="216">
        <f t="shared" si="4"/>
        <v>0</v>
      </c>
      <c r="BF99" s="216">
        <f t="shared" si="5"/>
        <v>0</v>
      </c>
      <c r="BG99" s="216">
        <f t="shared" si="6"/>
        <v>0</v>
      </c>
      <c r="BH99" s="216">
        <f t="shared" si="7"/>
        <v>0</v>
      </c>
      <c r="BI99" s="216">
        <f t="shared" si="8"/>
        <v>0</v>
      </c>
      <c r="BJ99" s="26" t="s">
        <v>24</v>
      </c>
      <c r="BK99" s="216">
        <f t="shared" si="9"/>
        <v>0</v>
      </c>
      <c r="BL99" s="26" t="s">
        <v>750</v>
      </c>
      <c r="BM99" s="26" t="s">
        <v>228</v>
      </c>
    </row>
    <row r="100" spans="2:65" s="1" customFormat="1" ht="22.5" customHeight="1">
      <c r="B100" s="44"/>
      <c r="C100" s="257" t="s">
        <v>228</v>
      </c>
      <c r="D100" s="257" t="s">
        <v>246</v>
      </c>
      <c r="E100" s="258" t="s">
        <v>2680</v>
      </c>
      <c r="F100" s="259" t="s">
        <v>2681</v>
      </c>
      <c r="G100" s="260" t="s">
        <v>2054</v>
      </c>
      <c r="H100" s="261">
        <v>1</v>
      </c>
      <c r="I100" s="262"/>
      <c r="J100" s="263">
        <f t="shared" si="0"/>
        <v>0</v>
      </c>
      <c r="K100" s="259" t="s">
        <v>35</v>
      </c>
      <c r="L100" s="264"/>
      <c r="M100" s="265" t="s">
        <v>35</v>
      </c>
      <c r="N100" s="266" t="s">
        <v>50</v>
      </c>
      <c r="O100" s="45"/>
      <c r="P100" s="214">
        <f t="shared" si="1"/>
        <v>0</v>
      </c>
      <c r="Q100" s="214">
        <v>0</v>
      </c>
      <c r="R100" s="214">
        <f t="shared" si="2"/>
        <v>0</v>
      </c>
      <c r="S100" s="214">
        <v>0</v>
      </c>
      <c r="T100" s="215">
        <f t="shared" si="3"/>
        <v>0</v>
      </c>
      <c r="AR100" s="26" t="s">
        <v>1943</v>
      </c>
      <c r="AT100" s="26" t="s">
        <v>246</v>
      </c>
      <c r="AU100" s="26" t="s">
        <v>24</v>
      </c>
      <c r="AY100" s="26" t="s">
        <v>185</v>
      </c>
      <c r="BE100" s="216">
        <f t="shared" si="4"/>
        <v>0</v>
      </c>
      <c r="BF100" s="216">
        <f t="shared" si="5"/>
        <v>0</v>
      </c>
      <c r="BG100" s="216">
        <f t="shared" si="6"/>
        <v>0</v>
      </c>
      <c r="BH100" s="216">
        <f t="shared" si="7"/>
        <v>0</v>
      </c>
      <c r="BI100" s="216">
        <f t="shared" si="8"/>
        <v>0</v>
      </c>
      <c r="BJ100" s="26" t="s">
        <v>24</v>
      </c>
      <c r="BK100" s="216">
        <f t="shared" si="9"/>
        <v>0</v>
      </c>
      <c r="BL100" s="26" t="s">
        <v>750</v>
      </c>
      <c r="BM100" s="26" t="s">
        <v>245</v>
      </c>
    </row>
    <row r="101" spans="2:65" s="1" customFormat="1" ht="22.5" customHeight="1">
      <c r="B101" s="44"/>
      <c r="C101" s="257" t="s">
        <v>236</v>
      </c>
      <c r="D101" s="257" t="s">
        <v>246</v>
      </c>
      <c r="E101" s="258" t="s">
        <v>2682</v>
      </c>
      <c r="F101" s="259" t="s">
        <v>2683</v>
      </c>
      <c r="G101" s="260" t="s">
        <v>2054</v>
      </c>
      <c r="H101" s="261">
        <v>1</v>
      </c>
      <c r="I101" s="262"/>
      <c r="J101" s="263">
        <f t="shared" si="0"/>
        <v>0</v>
      </c>
      <c r="K101" s="259" t="s">
        <v>35</v>
      </c>
      <c r="L101" s="264"/>
      <c r="M101" s="265" t="s">
        <v>35</v>
      </c>
      <c r="N101" s="266" t="s">
        <v>50</v>
      </c>
      <c r="O101" s="45"/>
      <c r="P101" s="214">
        <f t="shared" si="1"/>
        <v>0</v>
      </c>
      <c r="Q101" s="214">
        <v>0</v>
      </c>
      <c r="R101" s="214">
        <f t="shared" si="2"/>
        <v>0</v>
      </c>
      <c r="S101" s="214">
        <v>0</v>
      </c>
      <c r="T101" s="215">
        <f t="shared" si="3"/>
        <v>0</v>
      </c>
      <c r="AR101" s="26" t="s">
        <v>1943</v>
      </c>
      <c r="AT101" s="26" t="s">
        <v>246</v>
      </c>
      <c r="AU101" s="26" t="s">
        <v>24</v>
      </c>
      <c r="AY101" s="26" t="s">
        <v>185</v>
      </c>
      <c r="BE101" s="216">
        <f t="shared" si="4"/>
        <v>0</v>
      </c>
      <c r="BF101" s="216">
        <f t="shared" si="5"/>
        <v>0</v>
      </c>
      <c r="BG101" s="216">
        <f t="shared" si="6"/>
        <v>0</v>
      </c>
      <c r="BH101" s="216">
        <f t="shared" si="7"/>
        <v>0</v>
      </c>
      <c r="BI101" s="216">
        <f t="shared" si="8"/>
        <v>0</v>
      </c>
      <c r="BJ101" s="26" t="s">
        <v>24</v>
      </c>
      <c r="BK101" s="216">
        <f t="shared" si="9"/>
        <v>0</v>
      </c>
      <c r="BL101" s="26" t="s">
        <v>750</v>
      </c>
      <c r="BM101" s="26" t="s">
        <v>29</v>
      </c>
    </row>
    <row r="102" spans="2:65" s="1" customFormat="1" ht="22.5" customHeight="1">
      <c r="B102" s="44"/>
      <c r="C102" s="257" t="s">
        <v>245</v>
      </c>
      <c r="D102" s="257" t="s">
        <v>246</v>
      </c>
      <c r="E102" s="258" t="s">
        <v>2684</v>
      </c>
      <c r="F102" s="259" t="s">
        <v>2685</v>
      </c>
      <c r="G102" s="260" t="s">
        <v>2054</v>
      </c>
      <c r="H102" s="261">
        <v>2</v>
      </c>
      <c r="I102" s="262"/>
      <c r="J102" s="263">
        <f t="shared" si="0"/>
        <v>0</v>
      </c>
      <c r="K102" s="259" t="s">
        <v>35</v>
      </c>
      <c r="L102" s="264"/>
      <c r="M102" s="265" t="s">
        <v>35</v>
      </c>
      <c r="N102" s="266" t="s">
        <v>50</v>
      </c>
      <c r="O102" s="45"/>
      <c r="P102" s="214">
        <f t="shared" si="1"/>
        <v>0</v>
      </c>
      <c r="Q102" s="214">
        <v>0</v>
      </c>
      <c r="R102" s="214">
        <f t="shared" si="2"/>
        <v>0</v>
      </c>
      <c r="S102" s="214">
        <v>0</v>
      </c>
      <c r="T102" s="215">
        <f t="shared" si="3"/>
        <v>0</v>
      </c>
      <c r="AR102" s="26" t="s">
        <v>1943</v>
      </c>
      <c r="AT102" s="26" t="s">
        <v>246</v>
      </c>
      <c r="AU102" s="26" t="s">
        <v>24</v>
      </c>
      <c r="AY102" s="26" t="s">
        <v>185</v>
      </c>
      <c r="BE102" s="216">
        <f t="shared" si="4"/>
        <v>0</v>
      </c>
      <c r="BF102" s="216">
        <f t="shared" si="5"/>
        <v>0</v>
      </c>
      <c r="BG102" s="216">
        <f t="shared" si="6"/>
        <v>0</v>
      </c>
      <c r="BH102" s="216">
        <f t="shared" si="7"/>
        <v>0</v>
      </c>
      <c r="BI102" s="216">
        <f t="shared" si="8"/>
        <v>0</v>
      </c>
      <c r="BJ102" s="26" t="s">
        <v>24</v>
      </c>
      <c r="BK102" s="216">
        <f t="shared" si="9"/>
        <v>0</v>
      </c>
      <c r="BL102" s="26" t="s">
        <v>750</v>
      </c>
      <c r="BM102" s="26" t="s">
        <v>273</v>
      </c>
    </row>
    <row r="103" spans="2:65" s="1" customFormat="1" ht="22.5" customHeight="1">
      <c r="B103" s="44"/>
      <c r="C103" s="257" t="s">
        <v>253</v>
      </c>
      <c r="D103" s="257" t="s">
        <v>246</v>
      </c>
      <c r="E103" s="258" t="s">
        <v>2686</v>
      </c>
      <c r="F103" s="259" t="s">
        <v>2687</v>
      </c>
      <c r="G103" s="260" t="s">
        <v>2054</v>
      </c>
      <c r="H103" s="261">
        <v>1</v>
      </c>
      <c r="I103" s="262"/>
      <c r="J103" s="263">
        <f t="shared" si="0"/>
        <v>0</v>
      </c>
      <c r="K103" s="259" t="s">
        <v>35</v>
      </c>
      <c r="L103" s="264"/>
      <c r="M103" s="265" t="s">
        <v>35</v>
      </c>
      <c r="N103" s="266" t="s">
        <v>50</v>
      </c>
      <c r="O103" s="45"/>
      <c r="P103" s="214">
        <f t="shared" si="1"/>
        <v>0</v>
      </c>
      <c r="Q103" s="214">
        <v>0</v>
      </c>
      <c r="R103" s="214">
        <f t="shared" si="2"/>
        <v>0</v>
      </c>
      <c r="S103" s="214">
        <v>0</v>
      </c>
      <c r="T103" s="215">
        <f t="shared" si="3"/>
        <v>0</v>
      </c>
      <c r="AR103" s="26" t="s">
        <v>1943</v>
      </c>
      <c r="AT103" s="26" t="s">
        <v>246</v>
      </c>
      <c r="AU103" s="26" t="s">
        <v>24</v>
      </c>
      <c r="AY103" s="26" t="s">
        <v>185</v>
      </c>
      <c r="BE103" s="216">
        <f t="shared" si="4"/>
        <v>0</v>
      </c>
      <c r="BF103" s="216">
        <f t="shared" si="5"/>
        <v>0</v>
      </c>
      <c r="BG103" s="216">
        <f t="shared" si="6"/>
        <v>0</v>
      </c>
      <c r="BH103" s="216">
        <f t="shared" si="7"/>
        <v>0</v>
      </c>
      <c r="BI103" s="216">
        <f t="shared" si="8"/>
        <v>0</v>
      </c>
      <c r="BJ103" s="26" t="s">
        <v>24</v>
      </c>
      <c r="BK103" s="216">
        <f t="shared" si="9"/>
        <v>0</v>
      </c>
      <c r="BL103" s="26" t="s">
        <v>750</v>
      </c>
      <c r="BM103" s="26" t="s">
        <v>287</v>
      </c>
    </row>
    <row r="104" spans="2:65" s="1" customFormat="1" ht="22.5" customHeight="1">
      <c r="B104" s="44"/>
      <c r="C104" s="257" t="s">
        <v>1137</v>
      </c>
      <c r="D104" s="257" t="s">
        <v>246</v>
      </c>
      <c r="E104" s="258" t="s">
        <v>2287</v>
      </c>
      <c r="F104" s="259" t="s">
        <v>2688</v>
      </c>
      <c r="G104" s="260" t="s">
        <v>35</v>
      </c>
      <c r="H104" s="261">
        <v>0</v>
      </c>
      <c r="I104" s="262"/>
      <c r="J104" s="263">
        <f t="shared" si="0"/>
        <v>0</v>
      </c>
      <c r="K104" s="259" t="s">
        <v>35</v>
      </c>
      <c r="L104" s="264"/>
      <c r="M104" s="265" t="s">
        <v>35</v>
      </c>
      <c r="N104" s="266" t="s">
        <v>50</v>
      </c>
      <c r="O104" s="45"/>
      <c r="P104" s="214">
        <f t="shared" si="1"/>
        <v>0</v>
      </c>
      <c r="Q104" s="214">
        <v>0</v>
      </c>
      <c r="R104" s="214">
        <f t="shared" si="2"/>
        <v>0</v>
      </c>
      <c r="S104" s="214">
        <v>0</v>
      </c>
      <c r="T104" s="215">
        <f t="shared" si="3"/>
        <v>0</v>
      </c>
      <c r="AR104" s="26" t="s">
        <v>1943</v>
      </c>
      <c r="AT104" s="26" t="s">
        <v>246</v>
      </c>
      <c r="AU104" s="26" t="s">
        <v>24</v>
      </c>
      <c r="AY104" s="26" t="s">
        <v>185</v>
      </c>
      <c r="BE104" s="216">
        <f t="shared" si="4"/>
        <v>0</v>
      </c>
      <c r="BF104" s="216">
        <f t="shared" si="5"/>
        <v>0</v>
      </c>
      <c r="BG104" s="216">
        <f t="shared" si="6"/>
        <v>0</v>
      </c>
      <c r="BH104" s="216">
        <f t="shared" si="7"/>
        <v>0</v>
      </c>
      <c r="BI104" s="216">
        <f t="shared" si="8"/>
        <v>0</v>
      </c>
      <c r="BJ104" s="26" t="s">
        <v>24</v>
      </c>
      <c r="BK104" s="216">
        <f t="shared" si="9"/>
        <v>0</v>
      </c>
      <c r="BL104" s="26" t="s">
        <v>750</v>
      </c>
      <c r="BM104" s="26" t="s">
        <v>2689</v>
      </c>
    </row>
    <row r="105" spans="2:65" s="1" customFormat="1" ht="22.5" customHeight="1">
      <c r="B105" s="44"/>
      <c r="C105" s="257" t="s">
        <v>29</v>
      </c>
      <c r="D105" s="257" t="s">
        <v>246</v>
      </c>
      <c r="E105" s="258" t="s">
        <v>2690</v>
      </c>
      <c r="F105" s="259" t="s">
        <v>2691</v>
      </c>
      <c r="G105" s="260" t="s">
        <v>35</v>
      </c>
      <c r="H105" s="261">
        <v>0</v>
      </c>
      <c r="I105" s="262"/>
      <c r="J105" s="263">
        <f t="shared" si="0"/>
        <v>0</v>
      </c>
      <c r="K105" s="259" t="s">
        <v>35</v>
      </c>
      <c r="L105" s="264"/>
      <c r="M105" s="265" t="s">
        <v>35</v>
      </c>
      <c r="N105" s="266" t="s">
        <v>50</v>
      </c>
      <c r="O105" s="45"/>
      <c r="P105" s="214">
        <f t="shared" si="1"/>
        <v>0</v>
      </c>
      <c r="Q105" s="214">
        <v>0</v>
      </c>
      <c r="R105" s="214">
        <f t="shared" si="2"/>
        <v>0</v>
      </c>
      <c r="S105" s="214">
        <v>0</v>
      </c>
      <c r="T105" s="215">
        <f t="shared" si="3"/>
        <v>0</v>
      </c>
      <c r="AR105" s="26" t="s">
        <v>1943</v>
      </c>
      <c r="AT105" s="26" t="s">
        <v>246</v>
      </c>
      <c r="AU105" s="26" t="s">
        <v>24</v>
      </c>
      <c r="AY105" s="26" t="s">
        <v>185</v>
      </c>
      <c r="BE105" s="216">
        <f t="shared" si="4"/>
        <v>0</v>
      </c>
      <c r="BF105" s="216">
        <f t="shared" si="5"/>
        <v>0</v>
      </c>
      <c r="BG105" s="216">
        <f t="shared" si="6"/>
        <v>0</v>
      </c>
      <c r="BH105" s="216">
        <f t="shared" si="7"/>
        <v>0</v>
      </c>
      <c r="BI105" s="216">
        <f t="shared" si="8"/>
        <v>0</v>
      </c>
      <c r="BJ105" s="26" t="s">
        <v>24</v>
      </c>
      <c r="BK105" s="216">
        <f t="shared" si="9"/>
        <v>0</v>
      </c>
      <c r="BL105" s="26" t="s">
        <v>750</v>
      </c>
      <c r="BM105" s="26" t="s">
        <v>2692</v>
      </c>
    </row>
    <row r="106" spans="2:65" s="1" customFormat="1" ht="22.5" customHeight="1">
      <c r="B106" s="44"/>
      <c r="C106" s="257" t="s">
        <v>265</v>
      </c>
      <c r="D106" s="257" t="s">
        <v>246</v>
      </c>
      <c r="E106" s="258" t="s">
        <v>2693</v>
      </c>
      <c r="F106" s="259" t="s">
        <v>2694</v>
      </c>
      <c r="G106" s="260" t="s">
        <v>2054</v>
      </c>
      <c r="H106" s="261">
        <v>1</v>
      </c>
      <c r="I106" s="262"/>
      <c r="J106" s="263">
        <f t="shared" si="0"/>
        <v>0</v>
      </c>
      <c r="K106" s="259" t="s">
        <v>35</v>
      </c>
      <c r="L106" s="264"/>
      <c r="M106" s="265" t="s">
        <v>35</v>
      </c>
      <c r="N106" s="266" t="s">
        <v>50</v>
      </c>
      <c r="O106" s="45"/>
      <c r="P106" s="214">
        <f t="shared" si="1"/>
        <v>0</v>
      </c>
      <c r="Q106" s="214">
        <v>0</v>
      </c>
      <c r="R106" s="214">
        <f t="shared" si="2"/>
        <v>0</v>
      </c>
      <c r="S106" s="214">
        <v>0</v>
      </c>
      <c r="T106" s="215">
        <f t="shared" si="3"/>
        <v>0</v>
      </c>
      <c r="AR106" s="26" t="s">
        <v>1943</v>
      </c>
      <c r="AT106" s="26" t="s">
        <v>246</v>
      </c>
      <c r="AU106" s="26" t="s">
        <v>24</v>
      </c>
      <c r="AY106" s="26" t="s">
        <v>185</v>
      </c>
      <c r="BE106" s="216">
        <f t="shared" si="4"/>
        <v>0</v>
      </c>
      <c r="BF106" s="216">
        <f t="shared" si="5"/>
        <v>0</v>
      </c>
      <c r="BG106" s="216">
        <f t="shared" si="6"/>
        <v>0</v>
      </c>
      <c r="BH106" s="216">
        <f t="shared" si="7"/>
        <v>0</v>
      </c>
      <c r="BI106" s="216">
        <f t="shared" si="8"/>
        <v>0</v>
      </c>
      <c r="BJ106" s="26" t="s">
        <v>24</v>
      </c>
      <c r="BK106" s="216">
        <f t="shared" si="9"/>
        <v>0</v>
      </c>
      <c r="BL106" s="26" t="s">
        <v>750</v>
      </c>
      <c r="BM106" s="26" t="s">
        <v>307</v>
      </c>
    </row>
    <row r="107" spans="2:65" s="1" customFormat="1" ht="22.5" customHeight="1">
      <c r="B107" s="44"/>
      <c r="C107" s="257" t="s">
        <v>273</v>
      </c>
      <c r="D107" s="257" t="s">
        <v>246</v>
      </c>
      <c r="E107" s="258" t="s">
        <v>2695</v>
      </c>
      <c r="F107" s="259" t="s">
        <v>2696</v>
      </c>
      <c r="G107" s="260" t="s">
        <v>2054</v>
      </c>
      <c r="H107" s="261">
        <v>1</v>
      </c>
      <c r="I107" s="262"/>
      <c r="J107" s="263">
        <f t="shared" si="0"/>
        <v>0</v>
      </c>
      <c r="K107" s="259" t="s">
        <v>35</v>
      </c>
      <c r="L107" s="264"/>
      <c r="M107" s="265" t="s">
        <v>35</v>
      </c>
      <c r="N107" s="266" t="s">
        <v>50</v>
      </c>
      <c r="O107" s="45"/>
      <c r="P107" s="214">
        <f t="shared" si="1"/>
        <v>0</v>
      </c>
      <c r="Q107" s="214">
        <v>0</v>
      </c>
      <c r="R107" s="214">
        <f t="shared" si="2"/>
        <v>0</v>
      </c>
      <c r="S107" s="214">
        <v>0</v>
      </c>
      <c r="T107" s="215">
        <f t="shared" si="3"/>
        <v>0</v>
      </c>
      <c r="AR107" s="26" t="s">
        <v>1943</v>
      </c>
      <c r="AT107" s="26" t="s">
        <v>246</v>
      </c>
      <c r="AU107" s="26" t="s">
        <v>24</v>
      </c>
      <c r="AY107" s="26" t="s">
        <v>185</v>
      </c>
      <c r="BE107" s="216">
        <f t="shared" si="4"/>
        <v>0</v>
      </c>
      <c r="BF107" s="216">
        <f t="shared" si="5"/>
        <v>0</v>
      </c>
      <c r="BG107" s="216">
        <f t="shared" si="6"/>
        <v>0</v>
      </c>
      <c r="BH107" s="216">
        <f t="shared" si="7"/>
        <v>0</v>
      </c>
      <c r="BI107" s="216">
        <f t="shared" si="8"/>
        <v>0</v>
      </c>
      <c r="BJ107" s="26" t="s">
        <v>24</v>
      </c>
      <c r="BK107" s="216">
        <f t="shared" si="9"/>
        <v>0</v>
      </c>
      <c r="BL107" s="26" t="s">
        <v>750</v>
      </c>
      <c r="BM107" s="26" t="s">
        <v>324</v>
      </c>
    </row>
    <row r="108" spans="2:65" s="1" customFormat="1" ht="22.5" customHeight="1">
      <c r="B108" s="44"/>
      <c r="C108" s="257" t="s">
        <v>281</v>
      </c>
      <c r="D108" s="257" t="s">
        <v>246</v>
      </c>
      <c r="E108" s="258" t="s">
        <v>2697</v>
      </c>
      <c r="F108" s="259" t="s">
        <v>2698</v>
      </c>
      <c r="G108" s="260" t="s">
        <v>2054</v>
      </c>
      <c r="H108" s="261">
        <v>2</v>
      </c>
      <c r="I108" s="262"/>
      <c r="J108" s="263">
        <f t="shared" si="0"/>
        <v>0</v>
      </c>
      <c r="K108" s="259" t="s">
        <v>35</v>
      </c>
      <c r="L108" s="264"/>
      <c r="M108" s="265" t="s">
        <v>35</v>
      </c>
      <c r="N108" s="266" t="s">
        <v>50</v>
      </c>
      <c r="O108" s="45"/>
      <c r="P108" s="214">
        <f t="shared" si="1"/>
        <v>0</v>
      </c>
      <c r="Q108" s="214">
        <v>0</v>
      </c>
      <c r="R108" s="214">
        <f t="shared" si="2"/>
        <v>0</v>
      </c>
      <c r="S108" s="214">
        <v>0</v>
      </c>
      <c r="T108" s="215">
        <f t="shared" si="3"/>
        <v>0</v>
      </c>
      <c r="AR108" s="26" t="s">
        <v>1943</v>
      </c>
      <c r="AT108" s="26" t="s">
        <v>246</v>
      </c>
      <c r="AU108" s="26" t="s">
        <v>24</v>
      </c>
      <c r="AY108" s="26" t="s">
        <v>185</v>
      </c>
      <c r="BE108" s="216">
        <f t="shared" si="4"/>
        <v>0</v>
      </c>
      <c r="BF108" s="216">
        <f t="shared" si="5"/>
        <v>0</v>
      </c>
      <c r="BG108" s="216">
        <f t="shared" si="6"/>
        <v>0</v>
      </c>
      <c r="BH108" s="216">
        <f t="shared" si="7"/>
        <v>0</v>
      </c>
      <c r="BI108" s="216">
        <f t="shared" si="8"/>
        <v>0</v>
      </c>
      <c r="BJ108" s="26" t="s">
        <v>24</v>
      </c>
      <c r="BK108" s="216">
        <f t="shared" si="9"/>
        <v>0</v>
      </c>
      <c r="BL108" s="26" t="s">
        <v>750</v>
      </c>
      <c r="BM108" s="26" t="s">
        <v>349</v>
      </c>
    </row>
    <row r="109" spans="2:65" s="1" customFormat="1" ht="22.5" customHeight="1">
      <c r="B109" s="44"/>
      <c r="C109" s="257" t="s">
        <v>287</v>
      </c>
      <c r="D109" s="257" t="s">
        <v>246</v>
      </c>
      <c r="E109" s="258" t="s">
        <v>2289</v>
      </c>
      <c r="F109" s="259" t="s">
        <v>2699</v>
      </c>
      <c r="G109" s="260" t="s">
        <v>2054</v>
      </c>
      <c r="H109" s="261">
        <v>2</v>
      </c>
      <c r="I109" s="262"/>
      <c r="J109" s="263">
        <f t="shared" si="0"/>
        <v>0</v>
      </c>
      <c r="K109" s="259" t="s">
        <v>35</v>
      </c>
      <c r="L109" s="264"/>
      <c r="M109" s="265" t="s">
        <v>35</v>
      </c>
      <c r="N109" s="266" t="s">
        <v>50</v>
      </c>
      <c r="O109" s="45"/>
      <c r="P109" s="214">
        <f t="shared" si="1"/>
        <v>0</v>
      </c>
      <c r="Q109" s="214">
        <v>0</v>
      </c>
      <c r="R109" s="214">
        <f t="shared" si="2"/>
        <v>0</v>
      </c>
      <c r="S109" s="214">
        <v>0</v>
      </c>
      <c r="T109" s="215">
        <f t="shared" si="3"/>
        <v>0</v>
      </c>
      <c r="AR109" s="26" t="s">
        <v>1943</v>
      </c>
      <c r="AT109" s="26" t="s">
        <v>246</v>
      </c>
      <c r="AU109" s="26" t="s">
        <v>24</v>
      </c>
      <c r="AY109" s="26" t="s">
        <v>185</v>
      </c>
      <c r="BE109" s="216">
        <f t="shared" si="4"/>
        <v>0</v>
      </c>
      <c r="BF109" s="216">
        <f t="shared" si="5"/>
        <v>0</v>
      </c>
      <c r="BG109" s="216">
        <f t="shared" si="6"/>
        <v>0</v>
      </c>
      <c r="BH109" s="216">
        <f t="shared" si="7"/>
        <v>0</v>
      </c>
      <c r="BI109" s="216">
        <f t="shared" si="8"/>
        <v>0</v>
      </c>
      <c r="BJ109" s="26" t="s">
        <v>24</v>
      </c>
      <c r="BK109" s="216">
        <f t="shared" si="9"/>
        <v>0</v>
      </c>
      <c r="BL109" s="26" t="s">
        <v>750</v>
      </c>
      <c r="BM109" s="26" t="s">
        <v>367</v>
      </c>
    </row>
    <row r="110" spans="2:65" s="1" customFormat="1" ht="22.5" customHeight="1">
      <c r="B110" s="44"/>
      <c r="C110" s="257" t="s">
        <v>10</v>
      </c>
      <c r="D110" s="257" t="s">
        <v>246</v>
      </c>
      <c r="E110" s="258" t="s">
        <v>2290</v>
      </c>
      <c r="F110" s="259" t="s">
        <v>2700</v>
      </c>
      <c r="G110" s="260" t="s">
        <v>190</v>
      </c>
      <c r="H110" s="261">
        <v>3</v>
      </c>
      <c r="I110" s="262"/>
      <c r="J110" s="263">
        <f t="shared" si="0"/>
        <v>0</v>
      </c>
      <c r="K110" s="259" t="s">
        <v>35</v>
      </c>
      <c r="L110" s="264"/>
      <c r="M110" s="265" t="s">
        <v>35</v>
      </c>
      <c r="N110" s="266" t="s">
        <v>50</v>
      </c>
      <c r="O110" s="45"/>
      <c r="P110" s="214">
        <f t="shared" si="1"/>
        <v>0</v>
      </c>
      <c r="Q110" s="214">
        <v>0</v>
      </c>
      <c r="R110" s="214">
        <f t="shared" si="2"/>
        <v>0</v>
      </c>
      <c r="S110" s="214">
        <v>0</v>
      </c>
      <c r="T110" s="215">
        <f t="shared" si="3"/>
        <v>0</v>
      </c>
      <c r="AR110" s="26" t="s">
        <v>1943</v>
      </c>
      <c r="AT110" s="26" t="s">
        <v>246</v>
      </c>
      <c r="AU110" s="26" t="s">
        <v>24</v>
      </c>
      <c r="AY110" s="26" t="s">
        <v>185</v>
      </c>
      <c r="BE110" s="216">
        <f t="shared" si="4"/>
        <v>0</v>
      </c>
      <c r="BF110" s="216">
        <f t="shared" si="5"/>
        <v>0</v>
      </c>
      <c r="BG110" s="216">
        <f t="shared" si="6"/>
        <v>0</v>
      </c>
      <c r="BH110" s="216">
        <f t="shared" si="7"/>
        <v>0</v>
      </c>
      <c r="BI110" s="216">
        <f t="shared" si="8"/>
        <v>0</v>
      </c>
      <c r="BJ110" s="26" t="s">
        <v>24</v>
      </c>
      <c r="BK110" s="216">
        <f t="shared" si="9"/>
        <v>0</v>
      </c>
      <c r="BL110" s="26" t="s">
        <v>750</v>
      </c>
      <c r="BM110" s="26" t="s">
        <v>403</v>
      </c>
    </row>
    <row r="111" spans="2:65" s="1" customFormat="1" ht="22.5" customHeight="1">
      <c r="B111" s="44"/>
      <c r="C111" s="257" t="s">
        <v>307</v>
      </c>
      <c r="D111" s="257" t="s">
        <v>246</v>
      </c>
      <c r="E111" s="258" t="s">
        <v>2291</v>
      </c>
      <c r="F111" s="259" t="s">
        <v>2701</v>
      </c>
      <c r="G111" s="260" t="s">
        <v>2054</v>
      </c>
      <c r="H111" s="261">
        <v>2</v>
      </c>
      <c r="I111" s="262"/>
      <c r="J111" s="263">
        <f t="shared" si="0"/>
        <v>0</v>
      </c>
      <c r="K111" s="259" t="s">
        <v>35</v>
      </c>
      <c r="L111" s="264"/>
      <c r="M111" s="265" t="s">
        <v>35</v>
      </c>
      <c r="N111" s="266" t="s">
        <v>50</v>
      </c>
      <c r="O111" s="45"/>
      <c r="P111" s="214">
        <f t="shared" si="1"/>
        <v>0</v>
      </c>
      <c r="Q111" s="214">
        <v>0</v>
      </c>
      <c r="R111" s="214">
        <f t="shared" si="2"/>
        <v>0</v>
      </c>
      <c r="S111" s="214">
        <v>0</v>
      </c>
      <c r="T111" s="215">
        <f t="shared" si="3"/>
        <v>0</v>
      </c>
      <c r="AR111" s="26" t="s">
        <v>1943</v>
      </c>
      <c r="AT111" s="26" t="s">
        <v>246</v>
      </c>
      <c r="AU111" s="26" t="s">
        <v>24</v>
      </c>
      <c r="AY111" s="26" t="s">
        <v>185</v>
      </c>
      <c r="BE111" s="216">
        <f t="shared" si="4"/>
        <v>0</v>
      </c>
      <c r="BF111" s="216">
        <f t="shared" si="5"/>
        <v>0</v>
      </c>
      <c r="BG111" s="216">
        <f t="shared" si="6"/>
        <v>0</v>
      </c>
      <c r="BH111" s="216">
        <f t="shared" si="7"/>
        <v>0</v>
      </c>
      <c r="BI111" s="216">
        <f t="shared" si="8"/>
        <v>0</v>
      </c>
      <c r="BJ111" s="26" t="s">
        <v>24</v>
      </c>
      <c r="BK111" s="216">
        <f t="shared" si="9"/>
        <v>0</v>
      </c>
      <c r="BL111" s="26" t="s">
        <v>750</v>
      </c>
      <c r="BM111" s="26" t="s">
        <v>413</v>
      </c>
    </row>
    <row r="112" spans="2:65" s="1" customFormat="1" ht="22.5" customHeight="1">
      <c r="B112" s="44"/>
      <c r="C112" s="257" t="s">
        <v>317</v>
      </c>
      <c r="D112" s="257" t="s">
        <v>246</v>
      </c>
      <c r="E112" s="258" t="s">
        <v>2264</v>
      </c>
      <c r="F112" s="259" t="s">
        <v>2702</v>
      </c>
      <c r="G112" s="260" t="s">
        <v>190</v>
      </c>
      <c r="H112" s="261">
        <v>2</v>
      </c>
      <c r="I112" s="262"/>
      <c r="J112" s="263">
        <f t="shared" si="0"/>
        <v>0</v>
      </c>
      <c r="K112" s="259" t="s">
        <v>35</v>
      </c>
      <c r="L112" s="264"/>
      <c r="M112" s="265" t="s">
        <v>35</v>
      </c>
      <c r="N112" s="266" t="s">
        <v>50</v>
      </c>
      <c r="O112" s="45"/>
      <c r="P112" s="214">
        <f t="shared" si="1"/>
        <v>0</v>
      </c>
      <c r="Q112" s="214">
        <v>0</v>
      </c>
      <c r="R112" s="214">
        <f t="shared" si="2"/>
        <v>0</v>
      </c>
      <c r="S112" s="214">
        <v>0</v>
      </c>
      <c r="T112" s="215">
        <f t="shared" si="3"/>
        <v>0</v>
      </c>
      <c r="AR112" s="26" t="s">
        <v>1943</v>
      </c>
      <c r="AT112" s="26" t="s">
        <v>246</v>
      </c>
      <c r="AU112" s="26" t="s">
        <v>24</v>
      </c>
      <c r="AY112" s="26" t="s">
        <v>185</v>
      </c>
      <c r="BE112" s="216">
        <f t="shared" si="4"/>
        <v>0</v>
      </c>
      <c r="BF112" s="216">
        <f t="shared" si="5"/>
        <v>0</v>
      </c>
      <c r="BG112" s="216">
        <f t="shared" si="6"/>
        <v>0</v>
      </c>
      <c r="BH112" s="216">
        <f t="shared" si="7"/>
        <v>0</v>
      </c>
      <c r="BI112" s="216">
        <f t="shared" si="8"/>
        <v>0</v>
      </c>
      <c r="BJ112" s="26" t="s">
        <v>24</v>
      </c>
      <c r="BK112" s="216">
        <f t="shared" si="9"/>
        <v>0</v>
      </c>
      <c r="BL112" s="26" t="s">
        <v>750</v>
      </c>
      <c r="BM112" s="26" t="s">
        <v>424</v>
      </c>
    </row>
    <row r="113" spans="2:65" s="1" customFormat="1" ht="22.5" customHeight="1">
      <c r="B113" s="44"/>
      <c r="C113" s="257" t="s">
        <v>324</v>
      </c>
      <c r="D113" s="257" t="s">
        <v>246</v>
      </c>
      <c r="E113" s="258" t="s">
        <v>2266</v>
      </c>
      <c r="F113" s="259" t="s">
        <v>2703</v>
      </c>
      <c r="G113" s="260" t="s">
        <v>2054</v>
      </c>
      <c r="H113" s="261">
        <v>2</v>
      </c>
      <c r="I113" s="262"/>
      <c r="J113" s="263">
        <f t="shared" si="0"/>
        <v>0</v>
      </c>
      <c r="K113" s="259" t="s">
        <v>35</v>
      </c>
      <c r="L113" s="264"/>
      <c r="M113" s="265" t="s">
        <v>35</v>
      </c>
      <c r="N113" s="266" t="s">
        <v>50</v>
      </c>
      <c r="O113" s="45"/>
      <c r="P113" s="214">
        <f t="shared" si="1"/>
        <v>0</v>
      </c>
      <c r="Q113" s="214">
        <v>0</v>
      </c>
      <c r="R113" s="214">
        <f t="shared" si="2"/>
        <v>0</v>
      </c>
      <c r="S113" s="214">
        <v>0</v>
      </c>
      <c r="T113" s="215">
        <f t="shared" si="3"/>
        <v>0</v>
      </c>
      <c r="AR113" s="26" t="s">
        <v>1943</v>
      </c>
      <c r="AT113" s="26" t="s">
        <v>246</v>
      </c>
      <c r="AU113" s="26" t="s">
        <v>24</v>
      </c>
      <c r="AY113" s="26" t="s">
        <v>185</v>
      </c>
      <c r="BE113" s="216">
        <f t="shared" si="4"/>
        <v>0</v>
      </c>
      <c r="BF113" s="216">
        <f t="shared" si="5"/>
        <v>0</v>
      </c>
      <c r="BG113" s="216">
        <f t="shared" si="6"/>
        <v>0</v>
      </c>
      <c r="BH113" s="216">
        <f t="shared" si="7"/>
        <v>0</v>
      </c>
      <c r="BI113" s="216">
        <f t="shared" si="8"/>
        <v>0</v>
      </c>
      <c r="BJ113" s="26" t="s">
        <v>24</v>
      </c>
      <c r="BK113" s="216">
        <f t="shared" si="9"/>
        <v>0</v>
      </c>
      <c r="BL113" s="26" t="s">
        <v>750</v>
      </c>
      <c r="BM113" s="26" t="s">
        <v>436</v>
      </c>
    </row>
    <row r="114" spans="2:65" s="1" customFormat="1" ht="22.5" customHeight="1">
      <c r="B114" s="44"/>
      <c r="C114" s="257" t="s">
        <v>343</v>
      </c>
      <c r="D114" s="257" t="s">
        <v>246</v>
      </c>
      <c r="E114" s="258" t="s">
        <v>2268</v>
      </c>
      <c r="F114" s="259" t="s">
        <v>2704</v>
      </c>
      <c r="G114" s="260" t="s">
        <v>2054</v>
      </c>
      <c r="H114" s="261">
        <v>2</v>
      </c>
      <c r="I114" s="262"/>
      <c r="J114" s="263">
        <f t="shared" si="0"/>
        <v>0</v>
      </c>
      <c r="K114" s="259" t="s">
        <v>35</v>
      </c>
      <c r="L114" s="264"/>
      <c r="M114" s="265" t="s">
        <v>35</v>
      </c>
      <c r="N114" s="266" t="s">
        <v>50</v>
      </c>
      <c r="O114" s="45"/>
      <c r="P114" s="214">
        <f t="shared" si="1"/>
        <v>0</v>
      </c>
      <c r="Q114" s="214">
        <v>0</v>
      </c>
      <c r="R114" s="214">
        <f t="shared" si="2"/>
        <v>0</v>
      </c>
      <c r="S114" s="214">
        <v>0</v>
      </c>
      <c r="T114" s="215">
        <f t="shared" si="3"/>
        <v>0</v>
      </c>
      <c r="AR114" s="26" t="s">
        <v>1943</v>
      </c>
      <c r="AT114" s="26" t="s">
        <v>246</v>
      </c>
      <c r="AU114" s="26" t="s">
        <v>24</v>
      </c>
      <c r="AY114" s="26" t="s">
        <v>185</v>
      </c>
      <c r="BE114" s="216">
        <f t="shared" si="4"/>
        <v>0</v>
      </c>
      <c r="BF114" s="216">
        <f t="shared" si="5"/>
        <v>0</v>
      </c>
      <c r="BG114" s="216">
        <f t="shared" si="6"/>
        <v>0</v>
      </c>
      <c r="BH114" s="216">
        <f t="shared" si="7"/>
        <v>0</v>
      </c>
      <c r="BI114" s="216">
        <f t="shared" si="8"/>
        <v>0</v>
      </c>
      <c r="BJ114" s="26" t="s">
        <v>24</v>
      </c>
      <c r="BK114" s="216">
        <f t="shared" si="9"/>
        <v>0</v>
      </c>
      <c r="BL114" s="26" t="s">
        <v>750</v>
      </c>
      <c r="BM114" s="26" t="s">
        <v>449</v>
      </c>
    </row>
    <row r="115" spans="2:65" s="1" customFormat="1" ht="22.5" customHeight="1">
      <c r="B115" s="44"/>
      <c r="C115" s="257" t="s">
        <v>349</v>
      </c>
      <c r="D115" s="257" t="s">
        <v>246</v>
      </c>
      <c r="E115" s="258" t="s">
        <v>2270</v>
      </c>
      <c r="F115" s="259" t="s">
        <v>2698</v>
      </c>
      <c r="G115" s="260" t="s">
        <v>2054</v>
      </c>
      <c r="H115" s="261">
        <v>3</v>
      </c>
      <c r="I115" s="262"/>
      <c r="J115" s="263">
        <f t="shared" si="0"/>
        <v>0</v>
      </c>
      <c r="K115" s="259" t="s">
        <v>35</v>
      </c>
      <c r="L115" s="264"/>
      <c r="M115" s="265" t="s">
        <v>35</v>
      </c>
      <c r="N115" s="266" t="s">
        <v>50</v>
      </c>
      <c r="O115" s="45"/>
      <c r="P115" s="214">
        <f t="shared" si="1"/>
        <v>0</v>
      </c>
      <c r="Q115" s="214">
        <v>0</v>
      </c>
      <c r="R115" s="214">
        <f t="shared" si="2"/>
        <v>0</v>
      </c>
      <c r="S115" s="214">
        <v>0</v>
      </c>
      <c r="T115" s="215">
        <f t="shared" si="3"/>
        <v>0</v>
      </c>
      <c r="AR115" s="26" t="s">
        <v>1943</v>
      </c>
      <c r="AT115" s="26" t="s">
        <v>246</v>
      </c>
      <c r="AU115" s="26" t="s">
        <v>24</v>
      </c>
      <c r="AY115" s="26" t="s">
        <v>185</v>
      </c>
      <c r="BE115" s="216">
        <f t="shared" si="4"/>
        <v>0</v>
      </c>
      <c r="BF115" s="216">
        <f t="shared" si="5"/>
        <v>0</v>
      </c>
      <c r="BG115" s="216">
        <f t="shared" si="6"/>
        <v>0</v>
      </c>
      <c r="BH115" s="216">
        <f t="shared" si="7"/>
        <v>0</v>
      </c>
      <c r="BI115" s="216">
        <f t="shared" si="8"/>
        <v>0</v>
      </c>
      <c r="BJ115" s="26" t="s">
        <v>24</v>
      </c>
      <c r="BK115" s="216">
        <f t="shared" si="9"/>
        <v>0</v>
      </c>
      <c r="BL115" s="26" t="s">
        <v>750</v>
      </c>
      <c r="BM115" s="26" t="s">
        <v>458</v>
      </c>
    </row>
    <row r="116" spans="2:65" s="1" customFormat="1" ht="22.5" customHeight="1">
      <c r="B116" s="44"/>
      <c r="C116" s="257" t="s">
        <v>9</v>
      </c>
      <c r="D116" s="257" t="s">
        <v>246</v>
      </c>
      <c r="E116" s="258" t="s">
        <v>2274</v>
      </c>
      <c r="F116" s="259" t="s">
        <v>2705</v>
      </c>
      <c r="G116" s="260" t="s">
        <v>2054</v>
      </c>
      <c r="H116" s="261">
        <v>1</v>
      </c>
      <c r="I116" s="262"/>
      <c r="J116" s="263">
        <f t="shared" si="0"/>
        <v>0</v>
      </c>
      <c r="K116" s="259" t="s">
        <v>35</v>
      </c>
      <c r="L116" s="264"/>
      <c r="M116" s="265" t="s">
        <v>35</v>
      </c>
      <c r="N116" s="266" t="s">
        <v>50</v>
      </c>
      <c r="O116" s="45"/>
      <c r="P116" s="214">
        <f t="shared" si="1"/>
        <v>0</v>
      </c>
      <c r="Q116" s="214">
        <v>0</v>
      </c>
      <c r="R116" s="214">
        <f t="shared" si="2"/>
        <v>0</v>
      </c>
      <c r="S116" s="214">
        <v>0</v>
      </c>
      <c r="T116" s="215">
        <f t="shared" si="3"/>
        <v>0</v>
      </c>
      <c r="AR116" s="26" t="s">
        <v>1943</v>
      </c>
      <c r="AT116" s="26" t="s">
        <v>246</v>
      </c>
      <c r="AU116" s="26" t="s">
        <v>24</v>
      </c>
      <c r="AY116" s="26" t="s">
        <v>185</v>
      </c>
      <c r="BE116" s="216">
        <f t="shared" si="4"/>
        <v>0</v>
      </c>
      <c r="BF116" s="216">
        <f t="shared" si="5"/>
        <v>0</v>
      </c>
      <c r="BG116" s="216">
        <f t="shared" si="6"/>
        <v>0</v>
      </c>
      <c r="BH116" s="216">
        <f t="shared" si="7"/>
        <v>0</v>
      </c>
      <c r="BI116" s="216">
        <f t="shared" si="8"/>
        <v>0</v>
      </c>
      <c r="BJ116" s="26" t="s">
        <v>24</v>
      </c>
      <c r="BK116" s="216">
        <f t="shared" si="9"/>
        <v>0</v>
      </c>
      <c r="BL116" s="26" t="s">
        <v>750</v>
      </c>
      <c r="BM116" s="26" t="s">
        <v>477</v>
      </c>
    </row>
    <row r="117" spans="2:65" s="1" customFormat="1" ht="22.5" customHeight="1">
      <c r="B117" s="44"/>
      <c r="C117" s="257" t="s">
        <v>367</v>
      </c>
      <c r="D117" s="257" t="s">
        <v>246</v>
      </c>
      <c r="E117" s="258" t="s">
        <v>2284</v>
      </c>
      <c r="F117" s="259" t="s">
        <v>2706</v>
      </c>
      <c r="G117" s="260" t="s">
        <v>2054</v>
      </c>
      <c r="H117" s="261">
        <v>1</v>
      </c>
      <c r="I117" s="262"/>
      <c r="J117" s="263">
        <f t="shared" si="0"/>
        <v>0</v>
      </c>
      <c r="K117" s="259" t="s">
        <v>35</v>
      </c>
      <c r="L117" s="264"/>
      <c r="M117" s="265" t="s">
        <v>35</v>
      </c>
      <c r="N117" s="266" t="s">
        <v>50</v>
      </c>
      <c r="O117" s="45"/>
      <c r="P117" s="214">
        <f t="shared" si="1"/>
        <v>0</v>
      </c>
      <c r="Q117" s="214">
        <v>0</v>
      </c>
      <c r="R117" s="214">
        <f t="shared" si="2"/>
        <v>0</v>
      </c>
      <c r="S117" s="214">
        <v>0</v>
      </c>
      <c r="T117" s="215">
        <f t="shared" si="3"/>
        <v>0</v>
      </c>
      <c r="AR117" s="26" t="s">
        <v>1943</v>
      </c>
      <c r="AT117" s="26" t="s">
        <v>246</v>
      </c>
      <c r="AU117" s="26" t="s">
        <v>24</v>
      </c>
      <c r="AY117" s="26" t="s">
        <v>185</v>
      </c>
      <c r="BE117" s="216">
        <f t="shared" si="4"/>
        <v>0</v>
      </c>
      <c r="BF117" s="216">
        <f t="shared" si="5"/>
        <v>0</v>
      </c>
      <c r="BG117" s="216">
        <f t="shared" si="6"/>
        <v>0</v>
      </c>
      <c r="BH117" s="216">
        <f t="shared" si="7"/>
        <v>0</v>
      </c>
      <c r="BI117" s="216">
        <f t="shared" si="8"/>
        <v>0</v>
      </c>
      <c r="BJ117" s="26" t="s">
        <v>24</v>
      </c>
      <c r="BK117" s="216">
        <f t="shared" si="9"/>
        <v>0</v>
      </c>
      <c r="BL117" s="26" t="s">
        <v>750</v>
      </c>
      <c r="BM117" s="26" t="s">
        <v>495</v>
      </c>
    </row>
    <row r="118" spans="2:65" s="1" customFormat="1" ht="22.5" customHeight="1">
      <c r="B118" s="44"/>
      <c r="C118" s="257" t="s">
        <v>395</v>
      </c>
      <c r="D118" s="257" t="s">
        <v>246</v>
      </c>
      <c r="E118" s="258" t="s">
        <v>2292</v>
      </c>
      <c r="F118" s="259" t="s">
        <v>2702</v>
      </c>
      <c r="G118" s="260" t="s">
        <v>190</v>
      </c>
      <c r="H118" s="261">
        <v>1</v>
      </c>
      <c r="I118" s="262"/>
      <c r="J118" s="263">
        <f t="shared" si="0"/>
        <v>0</v>
      </c>
      <c r="K118" s="259" t="s">
        <v>35</v>
      </c>
      <c r="L118" s="264"/>
      <c r="M118" s="265" t="s">
        <v>35</v>
      </c>
      <c r="N118" s="266" t="s">
        <v>50</v>
      </c>
      <c r="O118" s="45"/>
      <c r="P118" s="214">
        <f t="shared" si="1"/>
        <v>0</v>
      </c>
      <c r="Q118" s="214">
        <v>0</v>
      </c>
      <c r="R118" s="214">
        <f t="shared" si="2"/>
        <v>0</v>
      </c>
      <c r="S118" s="214">
        <v>0</v>
      </c>
      <c r="T118" s="215">
        <f t="shared" si="3"/>
        <v>0</v>
      </c>
      <c r="AR118" s="26" t="s">
        <v>1943</v>
      </c>
      <c r="AT118" s="26" t="s">
        <v>246</v>
      </c>
      <c r="AU118" s="26" t="s">
        <v>24</v>
      </c>
      <c r="AY118" s="26" t="s">
        <v>185</v>
      </c>
      <c r="BE118" s="216">
        <f t="shared" si="4"/>
        <v>0</v>
      </c>
      <c r="BF118" s="216">
        <f t="shared" si="5"/>
        <v>0</v>
      </c>
      <c r="BG118" s="216">
        <f t="shared" si="6"/>
        <v>0</v>
      </c>
      <c r="BH118" s="216">
        <f t="shared" si="7"/>
        <v>0</v>
      </c>
      <c r="BI118" s="216">
        <f t="shared" si="8"/>
        <v>0</v>
      </c>
      <c r="BJ118" s="26" t="s">
        <v>24</v>
      </c>
      <c r="BK118" s="216">
        <f t="shared" si="9"/>
        <v>0</v>
      </c>
      <c r="BL118" s="26" t="s">
        <v>750</v>
      </c>
      <c r="BM118" s="26" t="s">
        <v>514</v>
      </c>
    </row>
    <row r="119" spans="2:65" s="1" customFormat="1" ht="27">
      <c r="B119" s="44"/>
      <c r="C119" s="66"/>
      <c r="D119" s="233" t="s">
        <v>250</v>
      </c>
      <c r="E119" s="66"/>
      <c r="F119" s="281" t="s">
        <v>2707</v>
      </c>
      <c r="G119" s="66"/>
      <c r="H119" s="66"/>
      <c r="I119" s="175"/>
      <c r="J119" s="66"/>
      <c r="K119" s="66"/>
      <c r="L119" s="64"/>
      <c r="M119" s="219"/>
      <c r="N119" s="45"/>
      <c r="O119" s="45"/>
      <c r="P119" s="45"/>
      <c r="Q119" s="45"/>
      <c r="R119" s="45"/>
      <c r="S119" s="45"/>
      <c r="T119" s="81"/>
      <c r="AT119" s="26" t="s">
        <v>250</v>
      </c>
      <c r="AU119" s="26" t="s">
        <v>24</v>
      </c>
    </row>
    <row r="120" spans="2:65" s="1" customFormat="1" ht="22.5" customHeight="1">
      <c r="B120" s="44"/>
      <c r="C120" s="257" t="s">
        <v>1143</v>
      </c>
      <c r="D120" s="257" t="s">
        <v>246</v>
      </c>
      <c r="E120" s="258" t="s">
        <v>2303</v>
      </c>
      <c r="F120" s="259" t="s">
        <v>2708</v>
      </c>
      <c r="G120" s="260" t="s">
        <v>35</v>
      </c>
      <c r="H120" s="261">
        <v>0</v>
      </c>
      <c r="I120" s="262"/>
      <c r="J120" s="263">
        <f>ROUND(I120*H120,2)</f>
        <v>0</v>
      </c>
      <c r="K120" s="259" t="s">
        <v>35</v>
      </c>
      <c r="L120" s="264"/>
      <c r="M120" s="265" t="s">
        <v>35</v>
      </c>
      <c r="N120" s="266" t="s">
        <v>50</v>
      </c>
      <c r="O120" s="45"/>
      <c r="P120" s="214">
        <f>O120*H120</f>
        <v>0</v>
      </c>
      <c r="Q120" s="214">
        <v>0</v>
      </c>
      <c r="R120" s="214">
        <f>Q120*H120</f>
        <v>0</v>
      </c>
      <c r="S120" s="214">
        <v>0</v>
      </c>
      <c r="T120" s="215">
        <f>S120*H120</f>
        <v>0</v>
      </c>
      <c r="AR120" s="26" t="s">
        <v>1943</v>
      </c>
      <c r="AT120" s="26" t="s">
        <v>246</v>
      </c>
      <c r="AU120" s="26" t="s">
        <v>24</v>
      </c>
      <c r="AY120" s="26" t="s">
        <v>185</v>
      </c>
      <c r="BE120" s="216">
        <f>IF(N120="základní",J120,0)</f>
        <v>0</v>
      </c>
      <c r="BF120" s="216">
        <f>IF(N120="snížená",J120,0)</f>
        <v>0</v>
      </c>
      <c r="BG120" s="216">
        <f>IF(N120="zákl. přenesená",J120,0)</f>
        <v>0</v>
      </c>
      <c r="BH120" s="216">
        <f>IF(N120="sníž. přenesená",J120,0)</f>
        <v>0</v>
      </c>
      <c r="BI120" s="216">
        <f>IF(N120="nulová",J120,0)</f>
        <v>0</v>
      </c>
      <c r="BJ120" s="26" t="s">
        <v>24</v>
      </c>
      <c r="BK120" s="216">
        <f>ROUND(I120*H120,2)</f>
        <v>0</v>
      </c>
      <c r="BL120" s="26" t="s">
        <v>750</v>
      </c>
      <c r="BM120" s="26" t="s">
        <v>2709</v>
      </c>
    </row>
    <row r="121" spans="2:65" s="1" customFormat="1" ht="22.5" customHeight="1">
      <c r="B121" s="44"/>
      <c r="C121" s="257" t="s">
        <v>403</v>
      </c>
      <c r="D121" s="257" t="s">
        <v>246</v>
      </c>
      <c r="E121" s="258" t="s">
        <v>2710</v>
      </c>
      <c r="F121" s="259" t="s">
        <v>2711</v>
      </c>
      <c r="G121" s="260" t="s">
        <v>190</v>
      </c>
      <c r="H121" s="261">
        <v>2</v>
      </c>
      <c r="I121" s="262"/>
      <c r="J121" s="263">
        <f>ROUND(I121*H121,2)</f>
        <v>0</v>
      </c>
      <c r="K121" s="259" t="s">
        <v>35</v>
      </c>
      <c r="L121" s="264"/>
      <c r="M121" s="265" t="s">
        <v>35</v>
      </c>
      <c r="N121" s="266" t="s">
        <v>50</v>
      </c>
      <c r="O121" s="45"/>
      <c r="P121" s="214">
        <f>O121*H121</f>
        <v>0</v>
      </c>
      <c r="Q121" s="214">
        <v>0</v>
      </c>
      <c r="R121" s="214">
        <f>Q121*H121</f>
        <v>0</v>
      </c>
      <c r="S121" s="214">
        <v>0</v>
      </c>
      <c r="T121" s="215">
        <f>S121*H121</f>
        <v>0</v>
      </c>
      <c r="AR121" s="26" t="s">
        <v>1943</v>
      </c>
      <c r="AT121" s="26" t="s">
        <v>246</v>
      </c>
      <c r="AU121" s="26" t="s">
        <v>24</v>
      </c>
      <c r="AY121" s="26" t="s">
        <v>185</v>
      </c>
      <c r="BE121" s="216">
        <f>IF(N121="základní",J121,0)</f>
        <v>0</v>
      </c>
      <c r="BF121" s="216">
        <f>IF(N121="snížená",J121,0)</f>
        <v>0</v>
      </c>
      <c r="BG121" s="216">
        <f>IF(N121="zákl. přenesená",J121,0)</f>
        <v>0</v>
      </c>
      <c r="BH121" s="216">
        <f>IF(N121="sníž. přenesená",J121,0)</f>
        <v>0</v>
      </c>
      <c r="BI121" s="216">
        <f>IF(N121="nulová",J121,0)</f>
        <v>0</v>
      </c>
      <c r="BJ121" s="26" t="s">
        <v>24</v>
      </c>
      <c r="BK121" s="216">
        <f>ROUND(I121*H121,2)</f>
        <v>0</v>
      </c>
      <c r="BL121" s="26" t="s">
        <v>750</v>
      </c>
      <c r="BM121" s="26" t="s">
        <v>566</v>
      </c>
    </row>
    <row r="122" spans="2:65" s="1" customFormat="1" ht="22.5" customHeight="1">
      <c r="B122" s="44"/>
      <c r="C122" s="257" t="s">
        <v>409</v>
      </c>
      <c r="D122" s="257" t="s">
        <v>246</v>
      </c>
      <c r="E122" s="258" t="s">
        <v>2712</v>
      </c>
      <c r="F122" s="259" t="s">
        <v>2713</v>
      </c>
      <c r="G122" s="260" t="s">
        <v>190</v>
      </c>
      <c r="H122" s="261">
        <v>1</v>
      </c>
      <c r="I122" s="262"/>
      <c r="J122" s="263">
        <f>ROUND(I122*H122,2)</f>
        <v>0</v>
      </c>
      <c r="K122" s="259" t="s">
        <v>35</v>
      </c>
      <c r="L122" s="264"/>
      <c r="M122" s="265" t="s">
        <v>35</v>
      </c>
      <c r="N122" s="266" t="s">
        <v>50</v>
      </c>
      <c r="O122" s="45"/>
      <c r="P122" s="214">
        <f>O122*H122</f>
        <v>0</v>
      </c>
      <c r="Q122" s="214">
        <v>0</v>
      </c>
      <c r="R122" s="214">
        <f>Q122*H122</f>
        <v>0</v>
      </c>
      <c r="S122" s="214">
        <v>0</v>
      </c>
      <c r="T122" s="215">
        <f>S122*H122</f>
        <v>0</v>
      </c>
      <c r="AR122" s="26" t="s">
        <v>1943</v>
      </c>
      <c r="AT122" s="26" t="s">
        <v>246</v>
      </c>
      <c r="AU122" s="26" t="s">
        <v>24</v>
      </c>
      <c r="AY122" s="26" t="s">
        <v>185</v>
      </c>
      <c r="BE122" s="216">
        <f>IF(N122="základní",J122,0)</f>
        <v>0</v>
      </c>
      <c r="BF122" s="216">
        <f>IF(N122="snížená",J122,0)</f>
        <v>0</v>
      </c>
      <c r="BG122" s="216">
        <f>IF(N122="zákl. přenesená",J122,0)</f>
        <v>0</v>
      </c>
      <c r="BH122" s="216">
        <f>IF(N122="sníž. přenesená",J122,0)</f>
        <v>0</v>
      </c>
      <c r="BI122" s="216">
        <f>IF(N122="nulová",J122,0)</f>
        <v>0</v>
      </c>
      <c r="BJ122" s="26" t="s">
        <v>24</v>
      </c>
      <c r="BK122" s="216">
        <f>ROUND(I122*H122,2)</f>
        <v>0</v>
      </c>
      <c r="BL122" s="26" t="s">
        <v>750</v>
      </c>
      <c r="BM122" s="26" t="s">
        <v>577</v>
      </c>
    </row>
    <row r="123" spans="2:65" s="1" customFormat="1" ht="22.5" customHeight="1">
      <c r="B123" s="44"/>
      <c r="C123" s="257" t="s">
        <v>413</v>
      </c>
      <c r="D123" s="257" t="s">
        <v>246</v>
      </c>
      <c r="E123" s="258" t="s">
        <v>2714</v>
      </c>
      <c r="F123" s="259" t="s">
        <v>2715</v>
      </c>
      <c r="G123" s="260" t="s">
        <v>1629</v>
      </c>
      <c r="H123" s="261">
        <v>1</v>
      </c>
      <c r="I123" s="262"/>
      <c r="J123" s="263">
        <f>ROUND(I123*H123,2)</f>
        <v>0</v>
      </c>
      <c r="K123" s="259" t="s">
        <v>35</v>
      </c>
      <c r="L123" s="264"/>
      <c r="M123" s="265" t="s">
        <v>35</v>
      </c>
      <c r="N123" s="266" t="s">
        <v>50</v>
      </c>
      <c r="O123" s="45"/>
      <c r="P123" s="214">
        <f>O123*H123</f>
        <v>0</v>
      </c>
      <c r="Q123" s="214">
        <v>0</v>
      </c>
      <c r="R123" s="214">
        <f>Q123*H123</f>
        <v>0</v>
      </c>
      <c r="S123" s="214">
        <v>0</v>
      </c>
      <c r="T123" s="215">
        <f>S123*H123</f>
        <v>0</v>
      </c>
      <c r="AR123" s="26" t="s">
        <v>1943</v>
      </c>
      <c r="AT123" s="26" t="s">
        <v>246</v>
      </c>
      <c r="AU123" s="26" t="s">
        <v>24</v>
      </c>
      <c r="AY123" s="26" t="s">
        <v>185</v>
      </c>
      <c r="BE123" s="216">
        <f>IF(N123="základní",J123,0)</f>
        <v>0</v>
      </c>
      <c r="BF123" s="216">
        <f>IF(N123="snížená",J123,0)</f>
        <v>0</v>
      </c>
      <c r="BG123" s="216">
        <f>IF(N123="zákl. přenesená",J123,0)</f>
        <v>0</v>
      </c>
      <c r="BH123" s="216">
        <f>IF(N123="sníž. přenesená",J123,0)</f>
        <v>0</v>
      </c>
      <c r="BI123" s="216">
        <f>IF(N123="nulová",J123,0)</f>
        <v>0</v>
      </c>
      <c r="BJ123" s="26" t="s">
        <v>24</v>
      </c>
      <c r="BK123" s="216">
        <f>ROUND(I123*H123,2)</f>
        <v>0</v>
      </c>
      <c r="BL123" s="26" t="s">
        <v>750</v>
      </c>
      <c r="BM123" s="26" t="s">
        <v>612</v>
      </c>
    </row>
    <row r="124" spans="2:65" s="11" customFormat="1" ht="37.35" customHeight="1">
      <c r="B124" s="188"/>
      <c r="C124" s="189"/>
      <c r="D124" s="202" t="s">
        <v>78</v>
      </c>
      <c r="E124" s="287" t="s">
        <v>2282</v>
      </c>
      <c r="F124" s="287" t="s">
        <v>2716</v>
      </c>
      <c r="G124" s="189"/>
      <c r="H124" s="189"/>
      <c r="I124" s="192"/>
      <c r="J124" s="288">
        <f>BK124</f>
        <v>0</v>
      </c>
      <c r="K124" s="189"/>
      <c r="L124" s="194"/>
      <c r="M124" s="195"/>
      <c r="N124" s="196"/>
      <c r="O124" s="196"/>
      <c r="P124" s="197">
        <f>SUM(P125:P154)</f>
        <v>0</v>
      </c>
      <c r="Q124" s="196"/>
      <c r="R124" s="197">
        <f>SUM(R125:R154)</f>
        <v>0</v>
      </c>
      <c r="S124" s="196"/>
      <c r="T124" s="198">
        <f>SUM(T125:T154)</f>
        <v>0</v>
      </c>
      <c r="AR124" s="199" t="s">
        <v>24</v>
      </c>
      <c r="AT124" s="200" t="s">
        <v>78</v>
      </c>
      <c r="AU124" s="200" t="s">
        <v>79</v>
      </c>
      <c r="AY124" s="199" t="s">
        <v>185</v>
      </c>
      <c r="BK124" s="201">
        <f>SUM(BK125:BK154)</f>
        <v>0</v>
      </c>
    </row>
    <row r="125" spans="2:65" s="1" customFormat="1" ht="22.5" customHeight="1">
      <c r="B125" s="44"/>
      <c r="C125" s="257" t="s">
        <v>1160</v>
      </c>
      <c r="D125" s="257" t="s">
        <v>246</v>
      </c>
      <c r="E125" s="258" t="s">
        <v>2306</v>
      </c>
      <c r="F125" s="259" t="s">
        <v>2717</v>
      </c>
      <c r="G125" s="260" t="s">
        <v>35</v>
      </c>
      <c r="H125" s="261">
        <v>0</v>
      </c>
      <c r="I125" s="262"/>
      <c r="J125" s="263">
        <f t="shared" ref="J125:J154" si="10">ROUND(I125*H125,2)</f>
        <v>0</v>
      </c>
      <c r="K125" s="259" t="s">
        <v>35</v>
      </c>
      <c r="L125" s="264"/>
      <c r="M125" s="265" t="s">
        <v>35</v>
      </c>
      <c r="N125" s="266" t="s">
        <v>50</v>
      </c>
      <c r="O125" s="45"/>
      <c r="P125" s="214">
        <f t="shared" ref="P125:P154" si="11">O125*H125</f>
        <v>0</v>
      </c>
      <c r="Q125" s="214">
        <v>0</v>
      </c>
      <c r="R125" s="214">
        <f t="shared" ref="R125:R154" si="12">Q125*H125</f>
        <v>0</v>
      </c>
      <c r="S125" s="214">
        <v>0</v>
      </c>
      <c r="T125" s="215">
        <f t="shared" ref="T125:T154" si="13">S125*H125</f>
        <v>0</v>
      </c>
      <c r="AR125" s="26" t="s">
        <v>1943</v>
      </c>
      <c r="AT125" s="26" t="s">
        <v>246</v>
      </c>
      <c r="AU125" s="26" t="s">
        <v>24</v>
      </c>
      <c r="AY125" s="26" t="s">
        <v>185</v>
      </c>
      <c r="BE125" s="216">
        <f t="shared" ref="BE125:BE154" si="14">IF(N125="základní",J125,0)</f>
        <v>0</v>
      </c>
      <c r="BF125" s="216">
        <f t="shared" ref="BF125:BF154" si="15">IF(N125="snížená",J125,0)</f>
        <v>0</v>
      </c>
      <c r="BG125" s="216">
        <f t="shared" ref="BG125:BG154" si="16">IF(N125="zákl. přenesená",J125,0)</f>
        <v>0</v>
      </c>
      <c r="BH125" s="216">
        <f t="shared" ref="BH125:BH154" si="17">IF(N125="sníž. přenesená",J125,0)</f>
        <v>0</v>
      </c>
      <c r="BI125" s="216">
        <f t="shared" ref="BI125:BI154" si="18">IF(N125="nulová",J125,0)</f>
        <v>0</v>
      </c>
      <c r="BJ125" s="26" t="s">
        <v>24</v>
      </c>
      <c r="BK125" s="216">
        <f t="shared" ref="BK125:BK154" si="19">ROUND(I125*H125,2)</f>
        <v>0</v>
      </c>
      <c r="BL125" s="26" t="s">
        <v>750</v>
      </c>
      <c r="BM125" s="26" t="s">
        <v>2718</v>
      </c>
    </row>
    <row r="126" spans="2:65" s="1" customFormat="1" ht="22.5" customHeight="1">
      <c r="B126" s="44"/>
      <c r="C126" s="257" t="s">
        <v>1174</v>
      </c>
      <c r="D126" s="257" t="s">
        <v>246</v>
      </c>
      <c r="E126" s="258" t="s">
        <v>2308</v>
      </c>
      <c r="F126" s="259" t="s">
        <v>2719</v>
      </c>
      <c r="G126" s="260" t="s">
        <v>35</v>
      </c>
      <c r="H126" s="261">
        <v>0</v>
      </c>
      <c r="I126" s="262"/>
      <c r="J126" s="263">
        <f t="shared" si="10"/>
        <v>0</v>
      </c>
      <c r="K126" s="259" t="s">
        <v>35</v>
      </c>
      <c r="L126" s="264"/>
      <c r="M126" s="265" t="s">
        <v>35</v>
      </c>
      <c r="N126" s="266" t="s">
        <v>50</v>
      </c>
      <c r="O126" s="45"/>
      <c r="P126" s="214">
        <f t="shared" si="11"/>
        <v>0</v>
      </c>
      <c r="Q126" s="214">
        <v>0</v>
      </c>
      <c r="R126" s="214">
        <f t="shared" si="12"/>
        <v>0</v>
      </c>
      <c r="S126" s="214">
        <v>0</v>
      </c>
      <c r="T126" s="215">
        <f t="shared" si="13"/>
        <v>0</v>
      </c>
      <c r="AR126" s="26" t="s">
        <v>1943</v>
      </c>
      <c r="AT126" s="26" t="s">
        <v>246</v>
      </c>
      <c r="AU126" s="26" t="s">
        <v>24</v>
      </c>
      <c r="AY126" s="26" t="s">
        <v>185</v>
      </c>
      <c r="BE126" s="216">
        <f t="shared" si="14"/>
        <v>0</v>
      </c>
      <c r="BF126" s="216">
        <f t="shared" si="15"/>
        <v>0</v>
      </c>
      <c r="BG126" s="216">
        <f t="shared" si="16"/>
        <v>0</v>
      </c>
      <c r="BH126" s="216">
        <f t="shared" si="17"/>
        <v>0</v>
      </c>
      <c r="BI126" s="216">
        <f t="shared" si="18"/>
        <v>0</v>
      </c>
      <c r="BJ126" s="26" t="s">
        <v>24</v>
      </c>
      <c r="BK126" s="216">
        <f t="shared" si="19"/>
        <v>0</v>
      </c>
      <c r="BL126" s="26" t="s">
        <v>750</v>
      </c>
      <c r="BM126" s="26" t="s">
        <v>2720</v>
      </c>
    </row>
    <row r="127" spans="2:65" s="1" customFormat="1" ht="22.5" customHeight="1">
      <c r="B127" s="44"/>
      <c r="C127" s="257" t="s">
        <v>1169</v>
      </c>
      <c r="D127" s="257" t="s">
        <v>246</v>
      </c>
      <c r="E127" s="258" t="s">
        <v>2721</v>
      </c>
      <c r="F127" s="259" t="s">
        <v>2722</v>
      </c>
      <c r="G127" s="260" t="s">
        <v>1629</v>
      </c>
      <c r="H127" s="261">
        <v>1</v>
      </c>
      <c r="I127" s="262"/>
      <c r="J127" s="263">
        <f t="shared" si="10"/>
        <v>0</v>
      </c>
      <c r="K127" s="259" t="s">
        <v>35</v>
      </c>
      <c r="L127" s="264"/>
      <c r="M127" s="265" t="s">
        <v>35</v>
      </c>
      <c r="N127" s="266" t="s">
        <v>50</v>
      </c>
      <c r="O127" s="45"/>
      <c r="P127" s="214">
        <f t="shared" si="11"/>
        <v>0</v>
      </c>
      <c r="Q127" s="214">
        <v>0</v>
      </c>
      <c r="R127" s="214">
        <f t="shared" si="12"/>
        <v>0</v>
      </c>
      <c r="S127" s="214">
        <v>0</v>
      </c>
      <c r="T127" s="215">
        <f t="shared" si="13"/>
        <v>0</v>
      </c>
      <c r="AR127" s="26" t="s">
        <v>1943</v>
      </c>
      <c r="AT127" s="26" t="s">
        <v>246</v>
      </c>
      <c r="AU127" s="26" t="s">
        <v>24</v>
      </c>
      <c r="AY127" s="26" t="s">
        <v>185</v>
      </c>
      <c r="BE127" s="216">
        <f t="shared" si="14"/>
        <v>0</v>
      </c>
      <c r="BF127" s="216">
        <f t="shared" si="15"/>
        <v>0</v>
      </c>
      <c r="BG127" s="216">
        <f t="shared" si="16"/>
        <v>0</v>
      </c>
      <c r="BH127" s="216">
        <f t="shared" si="17"/>
        <v>0</v>
      </c>
      <c r="BI127" s="216">
        <f t="shared" si="18"/>
        <v>0</v>
      </c>
      <c r="BJ127" s="26" t="s">
        <v>24</v>
      </c>
      <c r="BK127" s="216">
        <f t="shared" si="19"/>
        <v>0</v>
      </c>
      <c r="BL127" s="26" t="s">
        <v>750</v>
      </c>
      <c r="BM127" s="26" t="s">
        <v>2723</v>
      </c>
    </row>
    <row r="128" spans="2:65" s="1" customFormat="1" ht="22.5" customHeight="1">
      <c r="B128" s="44"/>
      <c r="C128" s="205" t="s">
        <v>449</v>
      </c>
      <c r="D128" s="205" t="s">
        <v>187</v>
      </c>
      <c r="E128" s="206" t="s">
        <v>2724</v>
      </c>
      <c r="F128" s="207" t="s">
        <v>2677</v>
      </c>
      <c r="G128" s="208" t="s">
        <v>2054</v>
      </c>
      <c r="H128" s="209">
        <v>1</v>
      </c>
      <c r="I128" s="210"/>
      <c r="J128" s="211">
        <f t="shared" si="10"/>
        <v>0</v>
      </c>
      <c r="K128" s="207" t="s">
        <v>35</v>
      </c>
      <c r="L128" s="64"/>
      <c r="M128" s="212" t="s">
        <v>35</v>
      </c>
      <c r="N128" s="213" t="s">
        <v>50</v>
      </c>
      <c r="O128" s="45"/>
      <c r="P128" s="214">
        <f t="shared" si="11"/>
        <v>0</v>
      </c>
      <c r="Q128" s="214">
        <v>0</v>
      </c>
      <c r="R128" s="214">
        <f t="shared" si="12"/>
        <v>0</v>
      </c>
      <c r="S128" s="214">
        <v>0</v>
      </c>
      <c r="T128" s="215">
        <f t="shared" si="13"/>
        <v>0</v>
      </c>
      <c r="AR128" s="26" t="s">
        <v>750</v>
      </c>
      <c r="AT128" s="26" t="s">
        <v>187</v>
      </c>
      <c r="AU128" s="26" t="s">
        <v>24</v>
      </c>
      <c r="AY128" s="26" t="s">
        <v>185</v>
      </c>
      <c r="BE128" s="216">
        <f t="shared" si="14"/>
        <v>0</v>
      </c>
      <c r="BF128" s="216">
        <f t="shared" si="15"/>
        <v>0</v>
      </c>
      <c r="BG128" s="216">
        <f t="shared" si="16"/>
        <v>0</v>
      </c>
      <c r="BH128" s="216">
        <f t="shared" si="17"/>
        <v>0</v>
      </c>
      <c r="BI128" s="216">
        <f t="shared" si="18"/>
        <v>0</v>
      </c>
      <c r="BJ128" s="26" t="s">
        <v>24</v>
      </c>
      <c r="BK128" s="216">
        <f t="shared" si="19"/>
        <v>0</v>
      </c>
      <c r="BL128" s="26" t="s">
        <v>750</v>
      </c>
      <c r="BM128" s="26" t="s">
        <v>2725</v>
      </c>
    </row>
    <row r="129" spans="2:65" s="1" customFormat="1" ht="22.5" customHeight="1">
      <c r="B129" s="44"/>
      <c r="C129" s="205" t="s">
        <v>445</v>
      </c>
      <c r="D129" s="205" t="s">
        <v>187</v>
      </c>
      <c r="E129" s="206" t="s">
        <v>2726</v>
      </c>
      <c r="F129" s="207" t="s">
        <v>2679</v>
      </c>
      <c r="G129" s="208" t="s">
        <v>2054</v>
      </c>
      <c r="H129" s="209">
        <v>1</v>
      </c>
      <c r="I129" s="210"/>
      <c r="J129" s="211">
        <f t="shared" si="10"/>
        <v>0</v>
      </c>
      <c r="K129" s="207" t="s">
        <v>35</v>
      </c>
      <c r="L129" s="64"/>
      <c r="M129" s="212" t="s">
        <v>35</v>
      </c>
      <c r="N129" s="213" t="s">
        <v>50</v>
      </c>
      <c r="O129" s="45"/>
      <c r="P129" s="214">
        <f t="shared" si="11"/>
        <v>0</v>
      </c>
      <c r="Q129" s="214">
        <v>0</v>
      </c>
      <c r="R129" s="214">
        <f t="shared" si="12"/>
        <v>0</v>
      </c>
      <c r="S129" s="214">
        <v>0</v>
      </c>
      <c r="T129" s="215">
        <f t="shared" si="13"/>
        <v>0</v>
      </c>
      <c r="AR129" s="26" t="s">
        <v>750</v>
      </c>
      <c r="AT129" s="26" t="s">
        <v>187</v>
      </c>
      <c r="AU129" s="26" t="s">
        <v>24</v>
      </c>
      <c r="AY129" s="26" t="s">
        <v>185</v>
      </c>
      <c r="BE129" s="216">
        <f t="shared" si="14"/>
        <v>0</v>
      </c>
      <c r="BF129" s="216">
        <f t="shared" si="15"/>
        <v>0</v>
      </c>
      <c r="BG129" s="216">
        <f t="shared" si="16"/>
        <v>0</v>
      </c>
      <c r="BH129" s="216">
        <f t="shared" si="17"/>
        <v>0</v>
      </c>
      <c r="BI129" s="216">
        <f t="shared" si="18"/>
        <v>0</v>
      </c>
      <c r="BJ129" s="26" t="s">
        <v>24</v>
      </c>
      <c r="BK129" s="216">
        <f t="shared" si="19"/>
        <v>0</v>
      </c>
      <c r="BL129" s="26" t="s">
        <v>750</v>
      </c>
      <c r="BM129" s="26" t="s">
        <v>2727</v>
      </c>
    </row>
    <row r="130" spans="2:65" s="1" customFormat="1" ht="22.5" customHeight="1">
      <c r="B130" s="44"/>
      <c r="C130" s="205" t="s">
        <v>436</v>
      </c>
      <c r="D130" s="205" t="s">
        <v>187</v>
      </c>
      <c r="E130" s="206" t="s">
        <v>2728</v>
      </c>
      <c r="F130" s="207" t="s">
        <v>2681</v>
      </c>
      <c r="G130" s="208" t="s">
        <v>2054</v>
      </c>
      <c r="H130" s="209">
        <v>1</v>
      </c>
      <c r="I130" s="210"/>
      <c r="J130" s="211">
        <f t="shared" si="10"/>
        <v>0</v>
      </c>
      <c r="K130" s="207" t="s">
        <v>35</v>
      </c>
      <c r="L130" s="64"/>
      <c r="M130" s="212" t="s">
        <v>35</v>
      </c>
      <c r="N130" s="213" t="s">
        <v>50</v>
      </c>
      <c r="O130" s="45"/>
      <c r="P130" s="214">
        <f t="shared" si="11"/>
        <v>0</v>
      </c>
      <c r="Q130" s="214">
        <v>0</v>
      </c>
      <c r="R130" s="214">
        <f t="shared" si="12"/>
        <v>0</v>
      </c>
      <c r="S130" s="214">
        <v>0</v>
      </c>
      <c r="T130" s="215">
        <f t="shared" si="13"/>
        <v>0</v>
      </c>
      <c r="AR130" s="26" t="s">
        <v>750</v>
      </c>
      <c r="AT130" s="26" t="s">
        <v>187</v>
      </c>
      <c r="AU130" s="26" t="s">
        <v>24</v>
      </c>
      <c r="AY130" s="26" t="s">
        <v>185</v>
      </c>
      <c r="BE130" s="216">
        <f t="shared" si="14"/>
        <v>0</v>
      </c>
      <c r="BF130" s="216">
        <f t="shared" si="15"/>
        <v>0</v>
      </c>
      <c r="BG130" s="216">
        <f t="shared" si="16"/>
        <v>0</v>
      </c>
      <c r="BH130" s="216">
        <f t="shared" si="17"/>
        <v>0</v>
      </c>
      <c r="BI130" s="216">
        <f t="shared" si="18"/>
        <v>0</v>
      </c>
      <c r="BJ130" s="26" t="s">
        <v>24</v>
      </c>
      <c r="BK130" s="216">
        <f t="shared" si="19"/>
        <v>0</v>
      </c>
      <c r="BL130" s="26" t="s">
        <v>750</v>
      </c>
      <c r="BM130" s="26" t="s">
        <v>2729</v>
      </c>
    </row>
    <row r="131" spans="2:65" s="1" customFormat="1" ht="22.5" customHeight="1">
      <c r="B131" s="44"/>
      <c r="C131" s="257" t="s">
        <v>429</v>
      </c>
      <c r="D131" s="257" t="s">
        <v>246</v>
      </c>
      <c r="E131" s="258" t="s">
        <v>2730</v>
      </c>
      <c r="F131" s="259" t="s">
        <v>2683</v>
      </c>
      <c r="G131" s="260" t="s">
        <v>2054</v>
      </c>
      <c r="H131" s="261">
        <v>1</v>
      </c>
      <c r="I131" s="262"/>
      <c r="J131" s="263">
        <f t="shared" si="10"/>
        <v>0</v>
      </c>
      <c r="K131" s="259" t="s">
        <v>35</v>
      </c>
      <c r="L131" s="264"/>
      <c r="M131" s="265" t="s">
        <v>35</v>
      </c>
      <c r="N131" s="266" t="s">
        <v>50</v>
      </c>
      <c r="O131" s="45"/>
      <c r="P131" s="214">
        <f t="shared" si="11"/>
        <v>0</v>
      </c>
      <c r="Q131" s="214">
        <v>0</v>
      </c>
      <c r="R131" s="214">
        <f t="shared" si="12"/>
        <v>0</v>
      </c>
      <c r="S131" s="214">
        <v>0</v>
      </c>
      <c r="T131" s="215">
        <f t="shared" si="13"/>
        <v>0</v>
      </c>
      <c r="AR131" s="26" t="s">
        <v>1943</v>
      </c>
      <c r="AT131" s="26" t="s">
        <v>246</v>
      </c>
      <c r="AU131" s="26" t="s">
        <v>24</v>
      </c>
      <c r="AY131" s="26" t="s">
        <v>185</v>
      </c>
      <c r="BE131" s="216">
        <f t="shared" si="14"/>
        <v>0</v>
      </c>
      <c r="BF131" s="216">
        <f t="shared" si="15"/>
        <v>0</v>
      </c>
      <c r="BG131" s="216">
        <f t="shared" si="16"/>
        <v>0</v>
      </c>
      <c r="BH131" s="216">
        <f t="shared" si="17"/>
        <v>0</v>
      </c>
      <c r="BI131" s="216">
        <f t="shared" si="18"/>
        <v>0</v>
      </c>
      <c r="BJ131" s="26" t="s">
        <v>24</v>
      </c>
      <c r="BK131" s="216">
        <f t="shared" si="19"/>
        <v>0</v>
      </c>
      <c r="BL131" s="26" t="s">
        <v>750</v>
      </c>
      <c r="BM131" s="26" t="s">
        <v>2731</v>
      </c>
    </row>
    <row r="132" spans="2:65" s="1" customFormat="1" ht="22.5" customHeight="1">
      <c r="B132" s="44"/>
      <c r="C132" s="257" t="s">
        <v>424</v>
      </c>
      <c r="D132" s="257" t="s">
        <v>246</v>
      </c>
      <c r="E132" s="258" t="s">
        <v>2732</v>
      </c>
      <c r="F132" s="259" t="s">
        <v>2685</v>
      </c>
      <c r="G132" s="260" t="s">
        <v>2054</v>
      </c>
      <c r="H132" s="261">
        <v>2</v>
      </c>
      <c r="I132" s="262"/>
      <c r="J132" s="263">
        <f t="shared" si="10"/>
        <v>0</v>
      </c>
      <c r="K132" s="259" t="s">
        <v>35</v>
      </c>
      <c r="L132" s="264"/>
      <c r="M132" s="265" t="s">
        <v>35</v>
      </c>
      <c r="N132" s="266" t="s">
        <v>50</v>
      </c>
      <c r="O132" s="45"/>
      <c r="P132" s="214">
        <f t="shared" si="11"/>
        <v>0</v>
      </c>
      <c r="Q132" s="214">
        <v>0</v>
      </c>
      <c r="R132" s="214">
        <f t="shared" si="12"/>
        <v>0</v>
      </c>
      <c r="S132" s="214">
        <v>0</v>
      </c>
      <c r="T132" s="215">
        <f t="shared" si="13"/>
        <v>0</v>
      </c>
      <c r="AR132" s="26" t="s">
        <v>1943</v>
      </c>
      <c r="AT132" s="26" t="s">
        <v>246</v>
      </c>
      <c r="AU132" s="26" t="s">
        <v>24</v>
      </c>
      <c r="AY132" s="26" t="s">
        <v>185</v>
      </c>
      <c r="BE132" s="216">
        <f t="shared" si="14"/>
        <v>0</v>
      </c>
      <c r="BF132" s="216">
        <f t="shared" si="15"/>
        <v>0</v>
      </c>
      <c r="BG132" s="216">
        <f t="shared" si="16"/>
        <v>0</v>
      </c>
      <c r="BH132" s="216">
        <f t="shared" si="17"/>
        <v>0</v>
      </c>
      <c r="BI132" s="216">
        <f t="shared" si="18"/>
        <v>0</v>
      </c>
      <c r="BJ132" s="26" t="s">
        <v>24</v>
      </c>
      <c r="BK132" s="216">
        <f t="shared" si="19"/>
        <v>0</v>
      </c>
      <c r="BL132" s="26" t="s">
        <v>750</v>
      </c>
      <c r="BM132" s="26" t="s">
        <v>2733</v>
      </c>
    </row>
    <row r="133" spans="2:65" s="1" customFormat="1" ht="22.5" customHeight="1">
      <c r="B133" s="44"/>
      <c r="C133" s="257" t="s">
        <v>418</v>
      </c>
      <c r="D133" s="257" t="s">
        <v>246</v>
      </c>
      <c r="E133" s="258" t="s">
        <v>2734</v>
      </c>
      <c r="F133" s="259" t="s">
        <v>2687</v>
      </c>
      <c r="G133" s="260" t="s">
        <v>2054</v>
      </c>
      <c r="H133" s="261">
        <v>1</v>
      </c>
      <c r="I133" s="262"/>
      <c r="J133" s="263">
        <f t="shared" si="10"/>
        <v>0</v>
      </c>
      <c r="K133" s="259" t="s">
        <v>35</v>
      </c>
      <c r="L133" s="264"/>
      <c r="M133" s="265" t="s">
        <v>35</v>
      </c>
      <c r="N133" s="266" t="s">
        <v>50</v>
      </c>
      <c r="O133" s="45"/>
      <c r="P133" s="214">
        <f t="shared" si="11"/>
        <v>0</v>
      </c>
      <c r="Q133" s="214">
        <v>0</v>
      </c>
      <c r="R133" s="214">
        <f t="shared" si="12"/>
        <v>0</v>
      </c>
      <c r="S133" s="214">
        <v>0</v>
      </c>
      <c r="T133" s="215">
        <f t="shared" si="13"/>
        <v>0</v>
      </c>
      <c r="AR133" s="26" t="s">
        <v>1943</v>
      </c>
      <c r="AT133" s="26" t="s">
        <v>246</v>
      </c>
      <c r="AU133" s="26" t="s">
        <v>24</v>
      </c>
      <c r="AY133" s="26" t="s">
        <v>185</v>
      </c>
      <c r="BE133" s="216">
        <f t="shared" si="14"/>
        <v>0</v>
      </c>
      <c r="BF133" s="216">
        <f t="shared" si="15"/>
        <v>0</v>
      </c>
      <c r="BG133" s="216">
        <f t="shared" si="16"/>
        <v>0</v>
      </c>
      <c r="BH133" s="216">
        <f t="shared" si="17"/>
        <v>0</v>
      </c>
      <c r="BI133" s="216">
        <f t="shared" si="18"/>
        <v>0</v>
      </c>
      <c r="BJ133" s="26" t="s">
        <v>24</v>
      </c>
      <c r="BK133" s="216">
        <f t="shared" si="19"/>
        <v>0</v>
      </c>
      <c r="BL133" s="26" t="s">
        <v>750</v>
      </c>
      <c r="BM133" s="26" t="s">
        <v>2735</v>
      </c>
    </row>
    <row r="134" spans="2:65" s="1" customFormat="1" ht="22.5" customHeight="1">
      <c r="B134" s="44"/>
      <c r="C134" s="257" t="s">
        <v>458</v>
      </c>
      <c r="D134" s="257" t="s">
        <v>246</v>
      </c>
      <c r="E134" s="258" t="s">
        <v>2310</v>
      </c>
      <c r="F134" s="259" t="s">
        <v>2702</v>
      </c>
      <c r="G134" s="260" t="s">
        <v>190</v>
      </c>
      <c r="H134" s="261">
        <v>0</v>
      </c>
      <c r="I134" s="262"/>
      <c r="J134" s="263">
        <f t="shared" si="10"/>
        <v>0</v>
      </c>
      <c r="K134" s="259" t="s">
        <v>35</v>
      </c>
      <c r="L134" s="264"/>
      <c r="M134" s="265" t="s">
        <v>35</v>
      </c>
      <c r="N134" s="266" t="s">
        <v>50</v>
      </c>
      <c r="O134" s="45"/>
      <c r="P134" s="214">
        <f t="shared" si="11"/>
        <v>0</v>
      </c>
      <c r="Q134" s="214">
        <v>0</v>
      </c>
      <c r="R134" s="214">
        <f t="shared" si="12"/>
        <v>0</v>
      </c>
      <c r="S134" s="214">
        <v>0</v>
      </c>
      <c r="T134" s="215">
        <f t="shared" si="13"/>
        <v>0</v>
      </c>
      <c r="AR134" s="26" t="s">
        <v>1943</v>
      </c>
      <c r="AT134" s="26" t="s">
        <v>246</v>
      </c>
      <c r="AU134" s="26" t="s">
        <v>24</v>
      </c>
      <c r="AY134" s="26" t="s">
        <v>185</v>
      </c>
      <c r="BE134" s="216">
        <f t="shared" si="14"/>
        <v>0</v>
      </c>
      <c r="BF134" s="216">
        <f t="shared" si="15"/>
        <v>0</v>
      </c>
      <c r="BG134" s="216">
        <f t="shared" si="16"/>
        <v>0</v>
      </c>
      <c r="BH134" s="216">
        <f t="shared" si="17"/>
        <v>0</v>
      </c>
      <c r="BI134" s="216">
        <f t="shared" si="18"/>
        <v>0</v>
      </c>
      <c r="BJ134" s="26" t="s">
        <v>24</v>
      </c>
      <c r="BK134" s="216">
        <f t="shared" si="19"/>
        <v>0</v>
      </c>
      <c r="BL134" s="26" t="s">
        <v>750</v>
      </c>
      <c r="BM134" s="26" t="s">
        <v>914</v>
      </c>
    </row>
    <row r="135" spans="2:65" s="1" customFormat="1" ht="22.5" customHeight="1">
      <c r="B135" s="44"/>
      <c r="C135" s="257" t="s">
        <v>464</v>
      </c>
      <c r="D135" s="257" t="s">
        <v>246</v>
      </c>
      <c r="E135" s="258" t="s">
        <v>2736</v>
      </c>
      <c r="F135" s="259" t="s">
        <v>2737</v>
      </c>
      <c r="G135" s="260" t="s">
        <v>2054</v>
      </c>
      <c r="H135" s="261">
        <v>1</v>
      </c>
      <c r="I135" s="262"/>
      <c r="J135" s="263">
        <f t="shared" si="10"/>
        <v>0</v>
      </c>
      <c r="K135" s="259" t="s">
        <v>35</v>
      </c>
      <c r="L135" s="264"/>
      <c r="M135" s="265" t="s">
        <v>35</v>
      </c>
      <c r="N135" s="266" t="s">
        <v>50</v>
      </c>
      <c r="O135" s="45"/>
      <c r="P135" s="214">
        <f t="shared" si="11"/>
        <v>0</v>
      </c>
      <c r="Q135" s="214">
        <v>0</v>
      </c>
      <c r="R135" s="214">
        <f t="shared" si="12"/>
        <v>0</v>
      </c>
      <c r="S135" s="214">
        <v>0</v>
      </c>
      <c r="T135" s="215">
        <f t="shared" si="13"/>
        <v>0</v>
      </c>
      <c r="AR135" s="26" t="s">
        <v>1943</v>
      </c>
      <c r="AT135" s="26" t="s">
        <v>246</v>
      </c>
      <c r="AU135" s="26" t="s">
        <v>24</v>
      </c>
      <c r="AY135" s="26" t="s">
        <v>185</v>
      </c>
      <c r="BE135" s="216">
        <f t="shared" si="14"/>
        <v>0</v>
      </c>
      <c r="BF135" s="216">
        <f t="shared" si="15"/>
        <v>0</v>
      </c>
      <c r="BG135" s="216">
        <f t="shared" si="16"/>
        <v>0</v>
      </c>
      <c r="BH135" s="216">
        <f t="shared" si="17"/>
        <v>0</v>
      </c>
      <c r="BI135" s="216">
        <f t="shared" si="18"/>
        <v>0</v>
      </c>
      <c r="BJ135" s="26" t="s">
        <v>24</v>
      </c>
      <c r="BK135" s="216">
        <f t="shared" si="19"/>
        <v>0</v>
      </c>
      <c r="BL135" s="26" t="s">
        <v>750</v>
      </c>
      <c r="BM135" s="26" t="s">
        <v>738</v>
      </c>
    </row>
    <row r="136" spans="2:65" s="1" customFormat="1" ht="22.5" customHeight="1">
      <c r="B136" s="44"/>
      <c r="C136" s="257" t="s">
        <v>477</v>
      </c>
      <c r="D136" s="257" t="s">
        <v>246</v>
      </c>
      <c r="E136" s="258" t="s">
        <v>2738</v>
      </c>
      <c r="F136" s="259" t="s">
        <v>2696</v>
      </c>
      <c r="G136" s="260" t="s">
        <v>2054</v>
      </c>
      <c r="H136" s="261">
        <v>1</v>
      </c>
      <c r="I136" s="262"/>
      <c r="J136" s="263">
        <f t="shared" si="10"/>
        <v>0</v>
      </c>
      <c r="K136" s="259" t="s">
        <v>35</v>
      </c>
      <c r="L136" s="264"/>
      <c r="M136" s="265" t="s">
        <v>35</v>
      </c>
      <c r="N136" s="266" t="s">
        <v>50</v>
      </c>
      <c r="O136" s="45"/>
      <c r="P136" s="214">
        <f t="shared" si="11"/>
        <v>0</v>
      </c>
      <c r="Q136" s="214">
        <v>0</v>
      </c>
      <c r="R136" s="214">
        <f t="shared" si="12"/>
        <v>0</v>
      </c>
      <c r="S136" s="214">
        <v>0</v>
      </c>
      <c r="T136" s="215">
        <f t="shared" si="13"/>
        <v>0</v>
      </c>
      <c r="AR136" s="26" t="s">
        <v>1943</v>
      </c>
      <c r="AT136" s="26" t="s">
        <v>246</v>
      </c>
      <c r="AU136" s="26" t="s">
        <v>24</v>
      </c>
      <c r="AY136" s="26" t="s">
        <v>185</v>
      </c>
      <c r="BE136" s="216">
        <f t="shared" si="14"/>
        <v>0</v>
      </c>
      <c r="BF136" s="216">
        <f t="shared" si="15"/>
        <v>0</v>
      </c>
      <c r="BG136" s="216">
        <f t="shared" si="16"/>
        <v>0</v>
      </c>
      <c r="BH136" s="216">
        <f t="shared" si="17"/>
        <v>0</v>
      </c>
      <c r="BI136" s="216">
        <f t="shared" si="18"/>
        <v>0</v>
      </c>
      <c r="BJ136" s="26" t="s">
        <v>24</v>
      </c>
      <c r="BK136" s="216">
        <f t="shared" si="19"/>
        <v>0</v>
      </c>
      <c r="BL136" s="26" t="s">
        <v>750</v>
      </c>
      <c r="BM136" s="26" t="s">
        <v>750</v>
      </c>
    </row>
    <row r="137" spans="2:65" s="1" customFormat="1" ht="22.5" customHeight="1">
      <c r="B137" s="44"/>
      <c r="C137" s="257" t="s">
        <v>482</v>
      </c>
      <c r="D137" s="257" t="s">
        <v>246</v>
      </c>
      <c r="E137" s="258" t="s">
        <v>2739</v>
      </c>
      <c r="F137" s="259" t="s">
        <v>2740</v>
      </c>
      <c r="G137" s="260" t="s">
        <v>2054</v>
      </c>
      <c r="H137" s="261">
        <v>2</v>
      </c>
      <c r="I137" s="262"/>
      <c r="J137" s="263">
        <f t="shared" si="10"/>
        <v>0</v>
      </c>
      <c r="K137" s="259" t="s">
        <v>35</v>
      </c>
      <c r="L137" s="264"/>
      <c r="M137" s="265" t="s">
        <v>35</v>
      </c>
      <c r="N137" s="266" t="s">
        <v>50</v>
      </c>
      <c r="O137" s="45"/>
      <c r="P137" s="214">
        <f t="shared" si="11"/>
        <v>0</v>
      </c>
      <c r="Q137" s="214">
        <v>0</v>
      </c>
      <c r="R137" s="214">
        <f t="shared" si="12"/>
        <v>0</v>
      </c>
      <c r="S137" s="214">
        <v>0</v>
      </c>
      <c r="T137" s="215">
        <f t="shared" si="13"/>
        <v>0</v>
      </c>
      <c r="AR137" s="26" t="s">
        <v>1943</v>
      </c>
      <c r="AT137" s="26" t="s">
        <v>246</v>
      </c>
      <c r="AU137" s="26" t="s">
        <v>24</v>
      </c>
      <c r="AY137" s="26" t="s">
        <v>185</v>
      </c>
      <c r="BE137" s="216">
        <f t="shared" si="14"/>
        <v>0</v>
      </c>
      <c r="BF137" s="216">
        <f t="shared" si="15"/>
        <v>0</v>
      </c>
      <c r="BG137" s="216">
        <f t="shared" si="16"/>
        <v>0</v>
      </c>
      <c r="BH137" s="216">
        <f t="shared" si="17"/>
        <v>0</v>
      </c>
      <c r="BI137" s="216">
        <f t="shared" si="18"/>
        <v>0</v>
      </c>
      <c r="BJ137" s="26" t="s">
        <v>24</v>
      </c>
      <c r="BK137" s="216">
        <f t="shared" si="19"/>
        <v>0</v>
      </c>
      <c r="BL137" s="26" t="s">
        <v>750</v>
      </c>
      <c r="BM137" s="26" t="s">
        <v>761</v>
      </c>
    </row>
    <row r="138" spans="2:65" s="1" customFormat="1" ht="22.5" customHeight="1">
      <c r="B138" s="44"/>
      <c r="C138" s="257" t="s">
        <v>495</v>
      </c>
      <c r="D138" s="257" t="s">
        <v>246</v>
      </c>
      <c r="E138" s="258" t="s">
        <v>2312</v>
      </c>
      <c r="F138" s="259" t="s">
        <v>2741</v>
      </c>
      <c r="G138" s="260" t="s">
        <v>2054</v>
      </c>
      <c r="H138" s="261">
        <v>2</v>
      </c>
      <c r="I138" s="262"/>
      <c r="J138" s="263">
        <f t="shared" si="10"/>
        <v>0</v>
      </c>
      <c r="K138" s="259" t="s">
        <v>35</v>
      </c>
      <c r="L138" s="264"/>
      <c r="M138" s="265" t="s">
        <v>35</v>
      </c>
      <c r="N138" s="266" t="s">
        <v>50</v>
      </c>
      <c r="O138" s="45"/>
      <c r="P138" s="214">
        <f t="shared" si="11"/>
        <v>0</v>
      </c>
      <c r="Q138" s="214">
        <v>0</v>
      </c>
      <c r="R138" s="214">
        <f t="shared" si="12"/>
        <v>0</v>
      </c>
      <c r="S138" s="214">
        <v>0</v>
      </c>
      <c r="T138" s="215">
        <f t="shared" si="13"/>
        <v>0</v>
      </c>
      <c r="AR138" s="26" t="s">
        <v>1943</v>
      </c>
      <c r="AT138" s="26" t="s">
        <v>246</v>
      </c>
      <c r="AU138" s="26" t="s">
        <v>24</v>
      </c>
      <c r="AY138" s="26" t="s">
        <v>185</v>
      </c>
      <c r="BE138" s="216">
        <f t="shared" si="14"/>
        <v>0</v>
      </c>
      <c r="BF138" s="216">
        <f t="shared" si="15"/>
        <v>0</v>
      </c>
      <c r="BG138" s="216">
        <f t="shared" si="16"/>
        <v>0</v>
      </c>
      <c r="BH138" s="216">
        <f t="shared" si="17"/>
        <v>0</v>
      </c>
      <c r="BI138" s="216">
        <f t="shared" si="18"/>
        <v>0</v>
      </c>
      <c r="BJ138" s="26" t="s">
        <v>24</v>
      </c>
      <c r="BK138" s="216">
        <f t="shared" si="19"/>
        <v>0</v>
      </c>
      <c r="BL138" s="26" t="s">
        <v>750</v>
      </c>
      <c r="BM138" s="26" t="s">
        <v>769</v>
      </c>
    </row>
    <row r="139" spans="2:65" s="1" customFormat="1" ht="22.5" customHeight="1">
      <c r="B139" s="44"/>
      <c r="C139" s="257" t="s">
        <v>503</v>
      </c>
      <c r="D139" s="257" t="s">
        <v>246</v>
      </c>
      <c r="E139" s="258" t="s">
        <v>2315</v>
      </c>
      <c r="F139" s="259" t="s">
        <v>2702</v>
      </c>
      <c r="G139" s="260" t="s">
        <v>190</v>
      </c>
      <c r="H139" s="261">
        <v>3</v>
      </c>
      <c r="I139" s="262"/>
      <c r="J139" s="263">
        <f t="shared" si="10"/>
        <v>0</v>
      </c>
      <c r="K139" s="259" t="s">
        <v>35</v>
      </c>
      <c r="L139" s="264"/>
      <c r="M139" s="265" t="s">
        <v>35</v>
      </c>
      <c r="N139" s="266" t="s">
        <v>50</v>
      </c>
      <c r="O139" s="45"/>
      <c r="P139" s="214">
        <f t="shared" si="11"/>
        <v>0</v>
      </c>
      <c r="Q139" s="214">
        <v>0</v>
      </c>
      <c r="R139" s="214">
        <f t="shared" si="12"/>
        <v>0</v>
      </c>
      <c r="S139" s="214">
        <v>0</v>
      </c>
      <c r="T139" s="215">
        <f t="shared" si="13"/>
        <v>0</v>
      </c>
      <c r="AR139" s="26" t="s">
        <v>1943</v>
      </c>
      <c r="AT139" s="26" t="s">
        <v>246</v>
      </c>
      <c r="AU139" s="26" t="s">
        <v>24</v>
      </c>
      <c r="AY139" s="26" t="s">
        <v>185</v>
      </c>
      <c r="BE139" s="216">
        <f t="shared" si="14"/>
        <v>0</v>
      </c>
      <c r="BF139" s="216">
        <f t="shared" si="15"/>
        <v>0</v>
      </c>
      <c r="BG139" s="216">
        <f t="shared" si="16"/>
        <v>0</v>
      </c>
      <c r="BH139" s="216">
        <f t="shared" si="17"/>
        <v>0</v>
      </c>
      <c r="BI139" s="216">
        <f t="shared" si="18"/>
        <v>0</v>
      </c>
      <c r="BJ139" s="26" t="s">
        <v>24</v>
      </c>
      <c r="BK139" s="216">
        <f t="shared" si="19"/>
        <v>0</v>
      </c>
      <c r="BL139" s="26" t="s">
        <v>750</v>
      </c>
      <c r="BM139" s="26" t="s">
        <v>778</v>
      </c>
    </row>
    <row r="140" spans="2:65" s="1" customFormat="1" ht="22.5" customHeight="1">
      <c r="B140" s="44"/>
      <c r="C140" s="257" t="s">
        <v>514</v>
      </c>
      <c r="D140" s="257" t="s">
        <v>246</v>
      </c>
      <c r="E140" s="258" t="s">
        <v>2317</v>
      </c>
      <c r="F140" s="259" t="s">
        <v>2742</v>
      </c>
      <c r="G140" s="260" t="s">
        <v>2054</v>
      </c>
      <c r="H140" s="261">
        <v>2</v>
      </c>
      <c r="I140" s="262"/>
      <c r="J140" s="263">
        <f t="shared" si="10"/>
        <v>0</v>
      </c>
      <c r="K140" s="259" t="s">
        <v>35</v>
      </c>
      <c r="L140" s="264"/>
      <c r="M140" s="265" t="s">
        <v>35</v>
      </c>
      <c r="N140" s="266" t="s">
        <v>50</v>
      </c>
      <c r="O140" s="45"/>
      <c r="P140" s="214">
        <f t="shared" si="11"/>
        <v>0</v>
      </c>
      <c r="Q140" s="214">
        <v>0</v>
      </c>
      <c r="R140" s="214">
        <f t="shared" si="12"/>
        <v>0</v>
      </c>
      <c r="S140" s="214">
        <v>0</v>
      </c>
      <c r="T140" s="215">
        <f t="shared" si="13"/>
        <v>0</v>
      </c>
      <c r="AR140" s="26" t="s">
        <v>1943</v>
      </c>
      <c r="AT140" s="26" t="s">
        <v>246</v>
      </c>
      <c r="AU140" s="26" t="s">
        <v>24</v>
      </c>
      <c r="AY140" s="26" t="s">
        <v>185</v>
      </c>
      <c r="BE140" s="216">
        <f t="shared" si="14"/>
        <v>0</v>
      </c>
      <c r="BF140" s="216">
        <f t="shared" si="15"/>
        <v>0</v>
      </c>
      <c r="BG140" s="216">
        <f t="shared" si="16"/>
        <v>0</v>
      </c>
      <c r="BH140" s="216">
        <f t="shared" si="17"/>
        <v>0</v>
      </c>
      <c r="BI140" s="216">
        <f t="shared" si="18"/>
        <v>0</v>
      </c>
      <c r="BJ140" s="26" t="s">
        <v>24</v>
      </c>
      <c r="BK140" s="216">
        <f t="shared" si="19"/>
        <v>0</v>
      </c>
      <c r="BL140" s="26" t="s">
        <v>750</v>
      </c>
      <c r="BM140" s="26" t="s">
        <v>787</v>
      </c>
    </row>
    <row r="141" spans="2:65" s="1" customFormat="1" ht="22.5" customHeight="1">
      <c r="B141" s="44"/>
      <c r="C141" s="257" t="s">
        <v>542</v>
      </c>
      <c r="D141" s="257" t="s">
        <v>246</v>
      </c>
      <c r="E141" s="258" t="s">
        <v>2320</v>
      </c>
      <c r="F141" s="259" t="s">
        <v>2743</v>
      </c>
      <c r="G141" s="260" t="s">
        <v>190</v>
      </c>
      <c r="H141" s="261">
        <v>2</v>
      </c>
      <c r="I141" s="262"/>
      <c r="J141" s="263">
        <f t="shared" si="10"/>
        <v>0</v>
      </c>
      <c r="K141" s="259" t="s">
        <v>35</v>
      </c>
      <c r="L141" s="264"/>
      <c r="M141" s="265" t="s">
        <v>35</v>
      </c>
      <c r="N141" s="266" t="s">
        <v>50</v>
      </c>
      <c r="O141" s="45"/>
      <c r="P141" s="214">
        <f t="shared" si="11"/>
        <v>0</v>
      </c>
      <c r="Q141" s="214">
        <v>0</v>
      </c>
      <c r="R141" s="214">
        <f t="shared" si="12"/>
        <v>0</v>
      </c>
      <c r="S141" s="214">
        <v>0</v>
      </c>
      <c r="T141" s="215">
        <f t="shared" si="13"/>
        <v>0</v>
      </c>
      <c r="AR141" s="26" t="s">
        <v>1943</v>
      </c>
      <c r="AT141" s="26" t="s">
        <v>246</v>
      </c>
      <c r="AU141" s="26" t="s">
        <v>24</v>
      </c>
      <c r="AY141" s="26" t="s">
        <v>185</v>
      </c>
      <c r="BE141" s="216">
        <f t="shared" si="14"/>
        <v>0</v>
      </c>
      <c r="BF141" s="216">
        <f t="shared" si="15"/>
        <v>0</v>
      </c>
      <c r="BG141" s="216">
        <f t="shared" si="16"/>
        <v>0</v>
      </c>
      <c r="BH141" s="216">
        <f t="shared" si="17"/>
        <v>0</v>
      </c>
      <c r="BI141" s="216">
        <f t="shared" si="18"/>
        <v>0</v>
      </c>
      <c r="BJ141" s="26" t="s">
        <v>24</v>
      </c>
      <c r="BK141" s="216">
        <f t="shared" si="19"/>
        <v>0</v>
      </c>
      <c r="BL141" s="26" t="s">
        <v>750</v>
      </c>
      <c r="BM141" s="26" t="s">
        <v>796</v>
      </c>
    </row>
    <row r="142" spans="2:65" s="1" customFormat="1" ht="22.5" customHeight="1">
      <c r="B142" s="44"/>
      <c r="C142" s="257" t="s">
        <v>566</v>
      </c>
      <c r="D142" s="257" t="s">
        <v>246</v>
      </c>
      <c r="E142" s="258" t="s">
        <v>2327</v>
      </c>
      <c r="F142" s="259" t="s">
        <v>2744</v>
      </c>
      <c r="G142" s="260" t="s">
        <v>2054</v>
      </c>
      <c r="H142" s="261">
        <v>2</v>
      </c>
      <c r="I142" s="262"/>
      <c r="J142" s="263">
        <f t="shared" si="10"/>
        <v>0</v>
      </c>
      <c r="K142" s="259" t="s">
        <v>35</v>
      </c>
      <c r="L142" s="264"/>
      <c r="M142" s="265" t="s">
        <v>35</v>
      </c>
      <c r="N142" s="266" t="s">
        <v>50</v>
      </c>
      <c r="O142" s="45"/>
      <c r="P142" s="214">
        <f t="shared" si="11"/>
        <v>0</v>
      </c>
      <c r="Q142" s="214">
        <v>0</v>
      </c>
      <c r="R142" s="214">
        <f t="shared" si="12"/>
        <v>0</v>
      </c>
      <c r="S142" s="214">
        <v>0</v>
      </c>
      <c r="T142" s="215">
        <f t="shared" si="13"/>
        <v>0</v>
      </c>
      <c r="AR142" s="26" t="s">
        <v>1943</v>
      </c>
      <c r="AT142" s="26" t="s">
        <v>246</v>
      </c>
      <c r="AU142" s="26" t="s">
        <v>24</v>
      </c>
      <c r="AY142" s="26" t="s">
        <v>185</v>
      </c>
      <c r="BE142" s="216">
        <f t="shared" si="14"/>
        <v>0</v>
      </c>
      <c r="BF142" s="216">
        <f t="shared" si="15"/>
        <v>0</v>
      </c>
      <c r="BG142" s="216">
        <f t="shared" si="16"/>
        <v>0</v>
      </c>
      <c r="BH142" s="216">
        <f t="shared" si="17"/>
        <v>0</v>
      </c>
      <c r="BI142" s="216">
        <f t="shared" si="18"/>
        <v>0</v>
      </c>
      <c r="BJ142" s="26" t="s">
        <v>24</v>
      </c>
      <c r="BK142" s="216">
        <f t="shared" si="19"/>
        <v>0</v>
      </c>
      <c r="BL142" s="26" t="s">
        <v>750</v>
      </c>
      <c r="BM142" s="26" t="s">
        <v>807</v>
      </c>
    </row>
    <row r="143" spans="2:65" s="1" customFormat="1" ht="22.5" customHeight="1">
      <c r="B143" s="44"/>
      <c r="C143" s="257" t="s">
        <v>573</v>
      </c>
      <c r="D143" s="257" t="s">
        <v>246</v>
      </c>
      <c r="E143" s="258" t="s">
        <v>2329</v>
      </c>
      <c r="F143" s="259" t="s">
        <v>2745</v>
      </c>
      <c r="G143" s="260" t="s">
        <v>190</v>
      </c>
      <c r="H143" s="261">
        <v>2</v>
      </c>
      <c r="I143" s="262"/>
      <c r="J143" s="263">
        <f t="shared" si="10"/>
        <v>0</v>
      </c>
      <c r="K143" s="259" t="s">
        <v>35</v>
      </c>
      <c r="L143" s="264"/>
      <c r="M143" s="265" t="s">
        <v>35</v>
      </c>
      <c r="N143" s="266" t="s">
        <v>50</v>
      </c>
      <c r="O143" s="45"/>
      <c r="P143" s="214">
        <f t="shared" si="11"/>
        <v>0</v>
      </c>
      <c r="Q143" s="214">
        <v>0</v>
      </c>
      <c r="R143" s="214">
        <f t="shared" si="12"/>
        <v>0</v>
      </c>
      <c r="S143" s="214">
        <v>0</v>
      </c>
      <c r="T143" s="215">
        <f t="shared" si="13"/>
        <v>0</v>
      </c>
      <c r="AR143" s="26" t="s">
        <v>1943</v>
      </c>
      <c r="AT143" s="26" t="s">
        <v>246</v>
      </c>
      <c r="AU143" s="26" t="s">
        <v>24</v>
      </c>
      <c r="AY143" s="26" t="s">
        <v>185</v>
      </c>
      <c r="BE143" s="216">
        <f t="shared" si="14"/>
        <v>0</v>
      </c>
      <c r="BF143" s="216">
        <f t="shared" si="15"/>
        <v>0</v>
      </c>
      <c r="BG143" s="216">
        <f t="shared" si="16"/>
        <v>0</v>
      </c>
      <c r="BH143" s="216">
        <f t="shared" si="17"/>
        <v>0</v>
      </c>
      <c r="BI143" s="216">
        <f t="shared" si="18"/>
        <v>0</v>
      </c>
      <c r="BJ143" s="26" t="s">
        <v>24</v>
      </c>
      <c r="BK143" s="216">
        <f t="shared" si="19"/>
        <v>0</v>
      </c>
      <c r="BL143" s="26" t="s">
        <v>750</v>
      </c>
      <c r="BM143" s="26" t="s">
        <v>821</v>
      </c>
    </row>
    <row r="144" spans="2:65" s="1" customFormat="1" ht="22.5" customHeight="1">
      <c r="B144" s="44"/>
      <c r="C144" s="257" t="s">
        <v>577</v>
      </c>
      <c r="D144" s="257" t="s">
        <v>246</v>
      </c>
      <c r="E144" s="258" t="s">
        <v>2331</v>
      </c>
      <c r="F144" s="259" t="s">
        <v>2703</v>
      </c>
      <c r="G144" s="260" t="s">
        <v>2054</v>
      </c>
      <c r="H144" s="261">
        <v>2</v>
      </c>
      <c r="I144" s="262"/>
      <c r="J144" s="263">
        <f t="shared" si="10"/>
        <v>0</v>
      </c>
      <c r="K144" s="259" t="s">
        <v>35</v>
      </c>
      <c r="L144" s="264"/>
      <c r="M144" s="265" t="s">
        <v>35</v>
      </c>
      <c r="N144" s="266" t="s">
        <v>50</v>
      </c>
      <c r="O144" s="45"/>
      <c r="P144" s="214">
        <f t="shared" si="11"/>
        <v>0</v>
      </c>
      <c r="Q144" s="214">
        <v>0</v>
      </c>
      <c r="R144" s="214">
        <f t="shared" si="12"/>
        <v>0</v>
      </c>
      <c r="S144" s="214">
        <v>0</v>
      </c>
      <c r="T144" s="215">
        <f t="shared" si="13"/>
        <v>0</v>
      </c>
      <c r="AR144" s="26" t="s">
        <v>1943</v>
      </c>
      <c r="AT144" s="26" t="s">
        <v>246</v>
      </c>
      <c r="AU144" s="26" t="s">
        <v>24</v>
      </c>
      <c r="AY144" s="26" t="s">
        <v>185</v>
      </c>
      <c r="BE144" s="216">
        <f t="shared" si="14"/>
        <v>0</v>
      </c>
      <c r="BF144" s="216">
        <f t="shared" si="15"/>
        <v>0</v>
      </c>
      <c r="BG144" s="216">
        <f t="shared" si="16"/>
        <v>0</v>
      </c>
      <c r="BH144" s="216">
        <f t="shared" si="17"/>
        <v>0</v>
      </c>
      <c r="BI144" s="216">
        <f t="shared" si="18"/>
        <v>0</v>
      </c>
      <c r="BJ144" s="26" t="s">
        <v>24</v>
      </c>
      <c r="BK144" s="216">
        <f t="shared" si="19"/>
        <v>0</v>
      </c>
      <c r="BL144" s="26" t="s">
        <v>750</v>
      </c>
      <c r="BM144" s="26" t="s">
        <v>834</v>
      </c>
    </row>
    <row r="145" spans="2:65" s="1" customFormat="1" ht="22.5" customHeight="1">
      <c r="B145" s="44"/>
      <c r="C145" s="257" t="s">
        <v>607</v>
      </c>
      <c r="D145" s="257" t="s">
        <v>246</v>
      </c>
      <c r="E145" s="258" t="s">
        <v>2332</v>
      </c>
      <c r="F145" s="259" t="s">
        <v>2746</v>
      </c>
      <c r="G145" s="260" t="s">
        <v>2054</v>
      </c>
      <c r="H145" s="261">
        <v>2</v>
      </c>
      <c r="I145" s="262"/>
      <c r="J145" s="263">
        <f t="shared" si="10"/>
        <v>0</v>
      </c>
      <c r="K145" s="259" t="s">
        <v>35</v>
      </c>
      <c r="L145" s="264"/>
      <c r="M145" s="265" t="s">
        <v>35</v>
      </c>
      <c r="N145" s="266" t="s">
        <v>50</v>
      </c>
      <c r="O145" s="45"/>
      <c r="P145" s="214">
        <f t="shared" si="11"/>
        <v>0</v>
      </c>
      <c r="Q145" s="214">
        <v>0</v>
      </c>
      <c r="R145" s="214">
        <f t="shared" si="12"/>
        <v>0</v>
      </c>
      <c r="S145" s="214">
        <v>0</v>
      </c>
      <c r="T145" s="215">
        <f t="shared" si="13"/>
        <v>0</v>
      </c>
      <c r="AR145" s="26" t="s">
        <v>1943</v>
      </c>
      <c r="AT145" s="26" t="s">
        <v>246</v>
      </c>
      <c r="AU145" s="26" t="s">
        <v>24</v>
      </c>
      <c r="AY145" s="26" t="s">
        <v>185</v>
      </c>
      <c r="BE145" s="216">
        <f t="shared" si="14"/>
        <v>0</v>
      </c>
      <c r="BF145" s="216">
        <f t="shared" si="15"/>
        <v>0</v>
      </c>
      <c r="BG145" s="216">
        <f t="shared" si="16"/>
        <v>0</v>
      </c>
      <c r="BH145" s="216">
        <f t="shared" si="17"/>
        <v>0</v>
      </c>
      <c r="BI145" s="216">
        <f t="shared" si="18"/>
        <v>0</v>
      </c>
      <c r="BJ145" s="26" t="s">
        <v>24</v>
      </c>
      <c r="BK145" s="216">
        <f t="shared" si="19"/>
        <v>0</v>
      </c>
      <c r="BL145" s="26" t="s">
        <v>750</v>
      </c>
      <c r="BM145" s="26" t="s">
        <v>852</v>
      </c>
    </row>
    <row r="146" spans="2:65" s="1" customFormat="1" ht="22.5" customHeight="1">
      <c r="B146" s="44"/>
      <c r="C146" s="257" t="s">
        <v>612</v>
      </c>
      <c r="D146" s="257" t="s">
        <v>246</v>
      </c>
      <c r="E146" s="258" t="s">
        <v>2344</v>
      </c>
      <c r="F146" s="259" t="s">
        <v>2740</v>
      </c>
      <c r="G146" s="260" t="s">
        <v>2054</v>
      </c>
      <c r="H146" s="261">
        <v>3</v>
      </c>
      <c r="I146" s="262"/>
      <c r="J146" s="263">
        <f t="shared" si="10"/>
        <v>0</v>
      </c>
      <c r="K146" s="259" t="s">
        <v>35</v>
      </c>
      <c r="L146" s="264"/>
      <c r="M146" s="265" t="s">
        <v>35</v>
      </c>
      <c r="N146" s="266" t="s">
        <v>50</v>
      </c>
      <c r="O146" s="45"/>
      <c r="P146" s="214">
        <f t="shared" si="11"/>
        <v>0</v>
      </c>
      <c r="Q146" s="214">
        <v>0</v>
      </c>
      <c r="R146" s="214">
        <f t="shared" si="12"/>
        <v>0</v>
      </c>
      <c r="S146" s="214">
        <v>0</v>
      </c>
      <c r="T146" s="215">
        <f t="shared" si="13"/>
        <v>0</v>
      </c>
      <c r="AR146" s="26" t="s">
        <v>1943</v>
      </c>
      <c r="AT146" s="26" t="s">
        <v>246</v>
      </c>
      <c r="AU146" s="26" t="s">
        <v>24</v>
      </c>
      <c r="AY146" s="26" t="s">
        <v>185</v>
      </c>
      <c r="BE146" s="216">
        <f t="shared" si="14"/>
        <v>0</v>
      </c>
      <c r="BF146" s="216">
        <f t="shared" si="15"/>
        <v>0</v>
      </c>
      <c r="BG146" s="216">
        <f t="shared" si="16"/>
        <v>0</v>
      </c>
      <c r="BH146" s="216">
        <f t="shared" si="17"/>
        <v>0</v>
      </c>
      <c r="BI146" s="216">
        <f t="shared" si="18"/>
        <v>0</v>
      </c>
      <c r="BJ146" s="26" t="s">
        <v>24</v>
      </c>
      <c r="BK146" s="216">
        <f t="shared" si="19"/>
        <v>0</v>
      </c>
      <c r="BL146" s="26" t="s">
        <v>750</v>
      </c>
      <c r="BM146" s="26" t="s">
        <v>864</v>
      </c>
    </row>
    <row r="147" spans="2:65" s="1" customFormat="1" ht="22.5" customHeight="1">
      <c r="B147" s="44"/>
      <c r="C147" s="257" t="s">
        <v>618</v>
      </c>
      <c r="D147" s="257" t="s">
        <v>246</v>
      </c>
      <c r="E147" s="258" t="s">
        <v>2345</v>
      </c>
      <c r="F147" s="259" t="s">
        <v>2705</v>
      </c>
      <c r="G147" s="260" t="s">
        <v>2054</v>
      </c>
      <c r="H147" s="261">
        <v>1</v>
      </c>
      <c r="I147" s="262"/>
      <c r="J147" s="263">
        <f t="shared" si="10"/>
        <v>0</v>
      </c>
      <c r="K147" s="259" t="s">
        <v>35</v>
      </c>
      <c r="L147" s="264"/>
      <c r="M147" s="265" t="s">
        <v>35</v>
      </c>
      <c r="N147" s="266" t="s">
        <v>50</v>
      </c>
      <c r="O147" s="45"/>
      <c r="P147" s="214">
        <f t="shared" si="11"/>
        <v>0</v>
      </c>
      <c r="Q147" s="214">
        <v>0</v>
      </c>
      <c r="R147" s="214">
        <f t="shared" si="12"/>
        <v>0</v>
      </c>
      <c r="S147" s="214">
        <v>0</v>
      </c>
      <c r="T147" s="215">
        <f t="shared" si="13"/>
        <v>0</v>
      </c>
      <c r="AR147" s="26" t="s">
        <v>1943</v>
      </c>
      <c r="AT147" s="26" t="s">
        <v>246</v>
      </c>
      <c r="AU147" s="26" t="s">
        <v>24</v>
      </c>
      <c r="AY147" s="26" t="s">
        <v>185</v>
      </c>
      <c r="BE147" s="216">
        <f t="shared" si="14"/>
        <v>0</v>
      </c>
      <c r="BF147" s="216">
        <f t="shared" si="15"/>
        <v>0</v>
      </c>
      <c r="BG147" s="216">
        <f t="shared" si="16"/>
        <v>0</v>
      </c>
      <c r="BH147" s="216">
        <f t="shared" si="17"/>
        <v>0</v>
      </c>
      <c r="BI147" s="216">
        <f t="shared" si="18"/>
        <v>0</v>
      </c>
      <c r="BJ147" s="26" t="s">
        <v>24</v>
      </c>
      <c r="BK147" s="216">
        <f t="shared" si="19"/>
        <v>0</v>
      </c>
      <c r="BL147" s="26" t="s">
        <v>750</v>
      </c>
      <c r="BM147" s="26" t="s">
        <v>872</v>
      </c>
    </row>
    <row r="148" spans="2:65" s="1" customFormat="1" ht="22.5" customHeight="1">
      <c r="B148" s="44"/>
      <c r="C148" s="257" t="s">
        <v>626</v>
      </c>
      <c r="D148" s="257" t="s">
        <v>246</v>
      </c>
      <c r="E148" s="258" t="s">
        <v>2347</v>
      </c>
      <c r="F148" s="259" t="s">
        <v>2706</v>
      </c>
      <c r="G148" s="260" t="s">
        <v>2054</v>
      </c>
      <c r="H148" s="261">
        <v>1</v>
      </c>
      <c r="I148" s="262"/>
      <c r="J148" s="263">
        <f t="shared" si="10"/>
        <v>0</v>
      </c>
      <c r="K148" s="259" t="s">
        <v>35</v>
      </c>
      <c r="L148" s="264"/>
      <c r="M148" s="265" t="s">
        <v>35</v>
      </c>
      <c r="N148" s="266" t="s">
        <v>50</v>
      </c>
      <c r="O148" s="45"/>
      <c r="P148" s="214">
        <f t="shared" si="11"/>
        <v>0</v>
      </c>
      <c r="Q148" s="214">
        <v>0</v>
      </c>
      <c r="R148" s="214">
        <f t="shared" si="12"/>
        <v>0</v>
      </c>
      <c r="S148" s="214">
        <v>0</v>
      </c>
      <c r="T148" s="215">
        <f t="shared" si="13"/>
        <v>0</v>
      </c>
      <c r="AR148" s="26" t="s">
        <v>1943</v>
      </c>
      <c r="AT148" s="26" t="s">
        <v>246</v>
      </c>
      <c r="AU148" s="26" t="s">
        <v>24</v>
      </c>
      <c r="AY148" s="26" t="s">
        <v>185</v>
      </c>
      <c r="BE148" s="216">
        <f t="shared" si="14"/>
        <v>0</v>
      </c>
      <c r="BF148" s="216">
        <f t="shared" si="15"/>
        <v>0</v>
      </c>
      <c r="BG148" s="216">
        <f t="shared" si="16"/>
        <v>0</v>
      </c>
      <c r="BH148" s="216">
        <f t="shared" si="17"/>
        <v>0</v>
      </c>
      <c r="BI148" s="216">
        <f t="shared" si="18"/>
        <v>0</v>
      </c>
      <c r="BJ148" s="26" t="s">
        <v>24</v>
      </c>
      <c r="BK148" s="216">
        <f t="shared" si="19"/>
        <v>0</v>
      </c>
      <c r="BL148" s="26" t="s">
        <v>750</v>
      </c>
      <c r="BM148" s="26" t="s">
        <v>886</v>
      </c>
    </row>
    <row r="149" spans="2:65" s="1" customFormat="1" ht="22.5" customHeight="1">
      <c r="B149" s="44"/>
      <c r="C149" s="257" t="s">
        <v>1180</v>
      </c>
      <c r="D149" s="257" t="s">
        <v>246</v>
      </c>
      <c r="E149" s="258" t="s">
        <v>2349</v>
      </c>
      <c r="F149" s="259" t="s">
        <v>2702</v>
      </c>
      <c r="G149" s="260" t="s">
        <v>190</v>
      </c>
      <c r="H149" s="261">
        <v>1</v>
      </c>
      <c r="I149" s="262"/>
      <c r="J149" s="263">
        <f t="shared" si="10"/>
        <v>0</v>
      </c>
      <c r="K149" s="259" t="s">
        <v>35</v>
      </c>
      <c r="L149" s="264"/>
      <c r="M149" s="265" t="s">
        <v>35</v>
      </c>
      <c r="N149" s="266" t="s">
        <v>50</v>
      </c>
      <c r="O149" s="45"/>
      <c r="P149" s="214">
        <f t="shared" si="11"/>
        <v>0</v>
      </c>
      <c r="Q149" s="214">
        <v>0</v>
      </c>
      <c r="R149" s="214">
        <f t="shared" si="12"/>
        <v>0</v>
      </c>
      <c r="S149" s="214">
        <v>0</v>
      </c>
      <c r="T149" s="215">
        <f t="shared" si="13"/>
        <v>0</v>
      </c>
      <c r="AR149" s="26" t="s">
        <v>1943</v>
      </c>
      <c r="AT149" s="26" t="s">
        <v>246</v>
      </c>
      <c r="AU149" s="26" t="s">
        <v>24</v>
      </c>
      <c r="AY149" s="26" t="s">
        <v>185</v>
      </c>
      <c r="BE149" s="216">
        <f t="shared" si="14"/>
        <v>0</v>
      </c>
      <c r="BF149" s="216">
        <f t="shared" si="15"/>
        <v>0</v>
      </c>
      <c r="BG149" s="216">
        <f t="shared" si="16"/>
        <v>0</v>
      </c>
      <c r="BH149" s="216">
        <f t="shared" si="17"/>
        <v>0</v>
      </c>
      <c r="BI149" s="216">
        <f t="shared" si="18"/>
        <v>0</v>
      </c>
      <c r="BJ149" s="26" t="s">
        <v>24</v>
      </c>
      <c r="BK149" s="216">
        <f t="shared" si="19"/>
        <v>0</v>
      </c>
      <c r="BL149" s="26" t="s">
        <v>750</v>
      </c>
      <c r="BM149" s="26" t="s">
        <v>2747</v>
      </c>
    </row>
    <row r="150" spans="2:65" s="1" customFormat="1" ht="22.5" customHeight="1">
      <c r="B150" s="44"/>
      <c r="C150" s="257" t="s">
        <v>1186</v>
      </c>
      <c r="D150" s="257" t="s">
        <v>246</v>
      </c>
      <c r="E150" s="258" t="s">
        <v>2363</v>
      </c>
      <c r="F150" s="259" t="s">
        <v>2748</v>
      </c>
      <c r="G150" s="260" t="s">
        <v>35</v>
      </c>
      <c r="H150" s="261">
        <v>0</v>
      </c>
      <c r="I150" s="262"/>
      <c r="J150" s="263">
        <f t="shared" si="10"/>
        <v>0</v>
      </c>
      <c r="K150" s="259" t="s">
        <v>35</v>
      </c>
      <c r="L150" s="264"/>
      <c r="M150" s="265" t="s">
        <v>35</v>
      </c>
      <c r="N150" s="266" t="s">
        <v>50</v>
      </c>
      <c r="O150" s="45"/>
      <c r="P150" s="214">
        <f t="shared" si="11"/>
        <v>0</v>
      </c>
      <c r="Q150" s="214">
        <v>0</v>
      </c>
      <c r="R150" s="214">
        <f t="shared" si="12"/>
        <v>0</v>
      </c>
      <c r="S150" s="214">
        <v>0</v>
      </c>
      <c r="T150" s="215">
        <f t="shared" si="13"/>
        <v>0</v>
      </c>
      <c r="AR150" s="26" t="s">
        <v>1943</v>
      </c>
      <c r="AT150" s="26" t="s">
        <v>246</v>
      </c>
      <c r="AU150" s="26" t="s">
        <v>24</v>
      </c>
      <c r="AY150" s="26" t="s">
        <v>185</v>
      </c>
      <c r="BE150" s="216">
        <f t="shared" si="14"/>
        <v>0</v>
      </c>
      <c r="BF150" s="216">
        <f t="shared" si="15"/>
        <v>0</v>
      </c>
      <c r="BG150" s="216">
        <f t="shared" si="16"/>
        <v>0</v>
      </c>
      <c r="BH150" s="216">
        <f t="shared" si="17"/>
        <v>0</v>
      </c>
      <c r="BI150" s="216">
        <f t="shared" si="18"/>
        <v>0</v>
      </c>
      <c r="BJ150" s="26" t="s">
        <v>24</v>
      </c>
      <c r="BK150" s="216">
        <f t="shared" si="19"/>
        <v>0</v>
      </c>
      <c r="BL150" s="26" t="s">
        <v>750</v>
      </c>
      <c r="BM150" s="26" t="s">
        <v>2749</v>
      </c>
    </row>
    <row r="151" spans="2:65" s="1" customFormat="1" ht="22.5" customHeight="1">
      <c r="B151" s="44"/>
      <c r="C151" s="257" t="s">
        <v>632</v>
      </c>
      <c r="D151" s="257" t="s">
        <v>246</v>
      </c>
      <c r="E151" s="258" t="s">
        <v>2750</v>
      </c>
      <c r="F151" s="259" t="s">
        <v>2711</v>
      </c>
      <c r="G151" s="260" t="s">
        <v>190</v>
      </c>
      <c r="H151" s="261">
        <v>2</v>
      </c>
      <c r="I151" s="262"/>
      <c r="J151" s="263">
        <f t="shared" si="10"/>
        <v>0</v>
      </c>
      <c r="K151" s="259" t="s">
        <v>35</v>
      </c>
      <c r="L151" s="264"/>
      <c r="M151" s="265" t="s">
        <v>35</v>
      </c>
      <c r="N151" s="266" t="s">
        <v>50</v>
      </c>
      <c r="O151" s="45"/>
      <c r="P151" s="214">
        <f t="shared" si="11"/>
        <v>0</v>
      </c>
      <c r="Q151" s="214">
        <v>0</v>
      </c>
      <c r="R151" s="214">
        <f t="shared" si="12"/>
        <v>0</v>
      </c>
      <c r="S151" s="214">
        <v>0</v>
      </c>
      <c r="T151" s="215">
        <f t="shared" si="13"/>
        <v>0</v>
      </c>
      <c r="AR151" s="26" t="s">
        <v>1943</v>
      </c>
      <c r="AT151" s="26" t="s">
        <v>246</v>
      </c>
      <c r="AU151" s="26" t="s">
        <v>24</v>
      </c>
      <c r="AY151" s="26" t="s">
        <v>185</v>
      </c>
      <c r="BE151" s="216">
        <f t="shared" si="14"/>
        <v>0</v>
      </c>
      <c r="BF151" s="216">
        <f t="shared" si="15"/>
        <v>0</v>
      </c>
      <c r="BG151" s="216">
        <f t="shared" si="16"/>
        <v>0</v>
      </c>
      <c r="BH151" s="216">
        <f t="shared" si="17"/>
        <v>0</v>
      </c>
      <c r="BI151" s="216">
        <f t="shared" si="18"/>
        <v>0</v>
      </c>
      <c r="BJ151" s="26" t="s">
        <v>24</v>
      </c>
      <c r="BK151" s="216">
        <f t="shared" si="19"/>
        <v>0</v>
      </c>
      <c r="BL151" s="26" t="s">
        <v>750</v>
      </c>
      <c r="BM151" s="26" t="s">
        <v>932</v>
      </c>
    </row>
    <row r="152" spans="2:65" s="1" customFormat="1" ht="22.5" customHeight="1">
      <c r="B152" s="44"/>
      <c r="C152" s="257" t="s">
        <v>638</v>
      </c>
      <c r="D152" s="257" t="s">
        <v>246</v>
      </c>
      <c r="E152" s="258" t="s">
        <v>2751</v>
      </c>
      <c r="F152" s="259" t="s">
        <v>2715</v>
      </c>
      <c r="G152" s="260" t="s">
        <v>190</v>
      </c>
      <c r="H152" s="261">
        <v>24</v>
      </c>
      <c r="I152" s="262"/>
      <c r="J152" s="263">
        <f t="shared" si="10"/>
        <v>0</v>
      </c>
      <c r="K152" s="259" t="s">
        <v>35</v>
      </c>
      <c r="L152" s="264"/>
      <c r="M152" s="265" t="s">
        <v>35</v>
      </c>
      <c r="N152" s="266" t="s">
        <v>50</v>
      </c>
      <c r="O152" s="45"/>
      <c r="P152" s="214">
        <f t="shared" si="11"/>
        <v>0</v>
      </c>
      <c r="Q152" s="214">
        <v>0</v>
      </c>
      <c r="R152" s="214">
        <f t="shared" si="12"/>
        <v>0</v>
      </c>
      <c r="S152" s="214">
        <v>0</v>
      </c>
      <c r="T152" s="215">
        <f t="shared" si="13"/>
        <v>0</v>
      </c>
      <c r="AR152" s="26" t="s">
        <v>1943</v>
      </c>
      <c r="AT152" s="26" t="s">
        <v>246</v>
      </c>
      <c r="AU152" s="26" t="s">
        <v>24</v>
      </c>
      <c r="AY152" s="26" t="s">
        <v>185</v>
      </c>
      <c r="BE152" s="216">
        <f t="shared" si="14"/>
        <v>0</v>
      </c>
      <c r="BF152" s="216">
        <f t="shared" si="15"/>
        <v>0</v>
      </c>
      <c r="BG152" s="216">
        <f t="shared" si="16"/>
        <v>0</v>
      </c>
      <c r="BH152" s="216">
        <f t="shared" si="17"/>
        <v>0</v>
      </c>
      <c r="BI152" s="216">
        <f t="shared" si="18"/>
        <v>0</v>
      </c>
      <c r="BJ152" s="26" t="s">
        <v>24</v>
      </c>
      <c r="BK152" s="216">
        <f t="shared" si="19"/>
        <v>0</v>
      </c>
      <c r="BL152" s="26" t="s">
        <v>750</v>
      </c>
      <c r="BM152" s="26" t="s">
        <v>952</v>
      </c>
    </row>
    <row r="153" spans="2:65" s="1" customFormat="1" ht="22.5" customHeight="1">
      <c r="B153" s="44"/>
      <c r="C153" s="257" t="s">
        <v>642</v>
      </c>
      <c r="D153" s="257" t="s">
        <v>246</v>
      </c>
      <c r="E153" s="258" t="s">
        <v>2752</v>
      </c>
      <c r="F153" s="259" t="s">
        <v>2753</v>
      </c>
      <c r="G153" s="260" t="s">
        <v>190</v>
      </c>
      <c r="H153" s="261">
        <v>6</v>
      </c>
      <c r="I153" s="262"/>
      <c r="J153" s="263">
        <f t="shared" si="10"/>
        <v>0</v>
      </c>
      <c r="K153" s="259" t="s">
        <v>35</v>
      </c>
      <c r="L153" s="264"/>
      <c r="M153" s="265" t="s">
        <v>35</v>
      </c>
      <c r="N153" s="266" t="s">
        <v>50</v>
      </c>
      <c r="O153" s="45"/>
      <c r="P153" s="214">
        <f t="shared" si="11"/>
        <v>0</v>
      </c>
      <c r="Q153" s="214">
        <v>0</v>
      </c>
      <c r="R153" s="214">
        <f t="shared" si="12"/>
        <v>0</v>
      </c>
      <c r="S153" s="214">
        <v>0</v>
      </c>
      <c r="T153" s="215">
        <f t="shared" si="13"/>
        <v>0</v>
      </c>
      <c r="AR153" s="26" t="s">
        <v>1943</v>
      </c>
      <c r="AT153" s="26" t="s">
        <v>246</v>
      </c>
      <c r="AU153" s="26" t="s">
        <v>24</v>
      </c>
      <c r="AY153" s="26" t="s">
        <v>185</v>
      </c>
      <c r="BE153" s="216">
        <f t="shared" si="14"/>
        <v>0</v>
      </c>
      <c r="BF153" s="216">
        <f t="shared" si="15"/>
        <v>0</v>
      </c>
      <c r="BG153" s="216">
        <f t="shared" si="16"/>
        <v>0</v>
      </c>
      <c r="BH153" s="216">
        <f t="shared" si="17"/>
        <v>0</v>
      </c>
      <c r="BI153" s="216">
        <f t="shared" si="18"/>
        <v>0</v>
      </c>
      <c r="BJ153" s="26" t="s">
        <v>24</v>
      </c>
      <c r="BK153" s="216">
        <f t="shared" si="19"/>
        <v>0</v>
      </c>
      <c r="BL153" s="26" t="s">
        <v>750</v>
      </c>
      <c r="BM153" s="26" t="s">
        <v>967</v>
      </c>
    </row>
    <row r="154" spans="2:65" s="1" customFormat="1" ht="22.5" customHeight="1">
      <c r="B154" s="44"/>
      <c r="C154" s="257" t="s">
        <v>647</v>
      </c>
      <c r="D154" s="257" t="s">
        <v>246</v>
      </c>
      <c r="E154" s="258" t="s">
        <v>2754</v>
      </c>
      <c r="F154" s="259" t="s">
        <v>2755</v>
      </c>
      <c r="G154" s="260" t="s">
        <v>190</v>
      </c>
      <c r="H154" s="261">
        <v>1</v>
      </c>
      <c r="I154" s="262"/>
      <c r="J154" s="263">
        <f t="shared" si="10"/>
        <v>0</v>
      </c>
      <c r="K154" s="259" t="s">
        <v>35</v>
      </c>
      <c r="L154" s="264"/>
      <c r="M154" s="265" t="s">
        <v>35</v>
      </c>
      <c r="N154" s="266" t="s">
        <v>50</v>
      </c>
      <c r="O154" s="45"/>
      <c r="P154" s="214">
        <f t="shared" si="11"/>
        <v>0</v>
      </c>
      <c r="Q154" s="214">
        <v>0</v>
      </c>
      <c r="R154" s="214">
        <f t="shared" si="12"/>
        <v>0</v>
      </c>
      <c r="S154" s="214">
        <v>0</v>
      </c>
      <c r="T154" s="215">
        <f t="shared" si="13"/>
        <v>0</v>
      </c>
      <c r="AR154" s="26" t="s">
        <v>1943</v>
      </c>
      <c r="AT154" s="26" t="s">
        <v>246</v>
      </c>
      <c r="AU154" s="26" t="s">
        <v>24</v>
      </c>
      <c r="AY154" s="26" t="s">
        <v>185</v>
      </c>
      <c r="BE154" s="216">
        <f t="shared" si="14"/>
        <v>0</v>
      </c>
      <c r="BF154" s="216">
        <f t="shared" si="15"/>
        <v>0</v>
      </c>
      <c r="BG154" s="216">
        <f t="shared" si="16"/>
        <v>0</v>
      </c>
      <c r="BH154" s="216">
        <f t="shared" si="17"/>
        <v>0</v>
      </c>
      <c r="BI154" s="216">
        <f t="shared" si="18"/>
        <v>0</v>
      </c>
      <c r="BJ154" s="26" t="s">
        <v>24</v>
      </c>
      <c r="BK154" s="216">
        <f t="shared" si="19"/>
        <v>0</v>
      </c>
      <c r="BL154" s="26" t="s">
        <v>750</v>
      </c>
      <c r="BM154" s="26" t="s">
        <v>978</v>
      </c>
    </row>
    <row r="155" spans="2:65" s="11" customFormat="1" ht="37.35" customHeight="1">
      <c r="B155" s="188"/>
      <c r="C155" s="189"/>
      <c r="D155" s="202" t="s">
        <v>78</v>
      </c>
      <c r="E155" s="287" t="s">
        <v>2325</v>
      </c>
      <c r="F155" s="287" t="s">
        <v>2756</v>
      </c>
      <c r="G155" s="189"/>
      <c r="H155" s="189"/>
      <c r="I155" s="192"/>
      <c r="J155" s="288">
        <f>BK155</f>
        <v>0</v>
      </c>
      <c r="K155" s="189"/>
      <c r="L155" s="194"/>
      <c r="M155" s="195"/>
      <c r="N155" s="196"/>
      <c r="O155" s="196"/>
      <c r="P155" s="197">
        <f>SUM(P156:P182)</f>
        <v>0</v>
      </c>
      <c r="Q155" s="196"/>
      <c r="R155" s="197">
        <f>SUM(R156:R182)</f>
        <v>0</v>
      </c>
      <c r="S155" s="196"/>
      <c r="T155" s="198">
        <f>SUM(T156:T182)</f>
        <v>0</v>
      </c>
      <c r="AR155" s="199" t="s">
        <v>24</v>
      </c>
      <c r="AT155" s="200" t="s">
        <v>78</v>
      </c>
      <c r="AU155" s="200" t="s">
        <v>79</v>
      </c>
      <c r="AY155" s="199" t="s">
        <v>185</v>
      </c>
      <c r="BK155" s="201">
        <f>SUM(BK156:BK182)</f>
        <v>0</v>
      </c>
    </row>
    <row r="156" spans="2:65" s="1" customFormat="1" ht="22.5" customHeight="1">
      <c r="B156" s="44"/>
      <c r="C156" s="257" t="s">
        <v>659</v>
      </c>
      <c r="D156" s="257" t="s">
        <v>246</v>
      </c>
      <c r="E156" s="258" t="s">
        <v>2366</v>
      </c>
      <c r="F156" s="259" t="s">
        <v>2757</v>
      </c>
      <c r="G156" s="260" t="s">
        <v>35</v>
      </c>
      <c r="H156" s="261">
        <v>0</v>
      </c>
      <c r="I156" s="262"/>
      <c r="J156" s="263">
        <f t="shared" ref="J156:J182" si="20">ROUND(I156*H156,2)</f>
        <v>0</v>
      </c>
      <c r="K156" s="259" t="s">
        <v>35</v>
      </c>
      <c r="L156" s="264"/>
      <c r="M156" s="265" t="s">
        <v>35</v>
      </c>
      <c r="N156" s="266" t="s">
        <v>50</v>
      </c>
      <c r="O156" s="45"/>
      <c r="P156" s="214">
        <f t="shared" ref="P156:P182" si="21">O156*H156</f>
        <v>0</v>
      </c>
      <c r="Q156" s="214">
        <v>0</v>
      </c>
      <c r="R156" s="214">
        <f t="shared" ref="R156:R182" si="22">Q156*H156</f>
        <v>0</v>
      </c>
      <c r="S156" s="214">
        <v>0</v>
      </c>
      <c r="T156" s="215">
        <f t="shared" ref="T156:T182" si="23">S156*H156</f>
        <v>0</v>
      </c>
      <c r="AR156" s="26" t="s">
        <v>1943</v>
      </c>
      <c r="AT156" s="26" t="s">
        <v>246</v>
      </c>
      <c r="AU156" s="26" t="s">
        <v>24</v>
      </c>
      <c r="AY156" s="26" t="s">
        <v>185</v>
      </c>
      <c r="BE156" s="216">
        <f t="shared" ref="BE156:BE182" si="24">IF(N156="základní",J156,0)</f>
        <v>0</v>
      </c>
      <c r="BF156" s="216">
        <f t="shared" ref="BF156:BF182" si="25">IF(N156="snížená",J156,0)</f>
        <v>0</v>
      </c>
      <c r="BG156" s="216">
        <f t="shared" ref="BG156:BG182" si="26">IF(N156="zákl. přenesená",J156,0)</f>
        <v>0</v>
      </c>
      <c r="BH156" s="216">
        <f t="shared" ref="BH156:BH182" si="27">IF(N156="sníž. přenesená",J156,0)</f>
        <v>0</v>
      </c>
      <c r="BI156" s="216">
        <f t="shared" ref="BI156:BI182" si="28">IF(N156="nulová",J156,0)</f>
        <v>0</v>
      </c>
      <c r="BJ156" s="26" t="s">
        <v>24</v>
      </c>
      <c r="BK156" s="216">
        <f t="shared" ref="BK156:BK182" si="29">ROUND(I156*H156,2)</f>
        <v>0</v>
      </c>
      <c r="BL156" s="26" t="s">
        <v>750</v>
      </c>
      <c r="BM156" s="26" t="s">
        <v>2758</v>
      </c>
    </row>
    <row r="157" spans="2:65" s="1" customFormat="1" ht="22.5" customHeight="1">
      <c r="B157" s="44"/>
      <c r="C157" s="257" t="s">
        <v>665</v>
      </c>
      <c r="D157" s="257" t="s">
        <v>246</v>
      </c>
      <c r="E157" s="258" t="s">
        <v>2759</v>
      </c>
      <c r="F157" s="259" t="s">
        <v>2760</v>
      </c>
      <c r="G157" s="260" t="s">
        <v>35</v>
      </c>
      <c r="H157" s="261">
        <v>0</v>
      </c>
      <c r="I157" s="262"/>
      <c r="J157" s="263">
        <f t="shared" si="20"/>
        <v>0</v>
      </c>
      <c r="K157" s="259" t="s">
        <v>35</v>
      </c>
      <c r="L157" s="264"/>
      <c r="M157" s="265" t="s">
        <v>35</v>
      </c>
      <c r="N157" s="266" t="s">
        <v>50</v>
      </c>
      <c r="O157" s="45"/>
      <c r="P157" s="214">
        <f t="shared" si="21"/>
        <v>0</v>
      </c>
      <c r="Q157" s="214">
        <v>0</v>
      </c>
      <c r="R157" s="214">
        <f t="shared" si="22"/>
        <v>0</v>
      </c>
      <c r="S157" s="214">
        <v>0</v>
      </c>
      <c r="T157" s="215">
        <f t="shared" si="23"/>
        <v>0</v>
      </c>
      <c r="AR157" s="26" t="s">
        <v>1943</v>
      </c>
      <c r="AT157" s="26" t="s">
        <v>246</v>
      </c>
      <c r="AU157" s="26" t="s">
        <v>24</v>
      </c>
      <c r="AY157" s="26" t="s">
        <v>185</v>
      </c>
      <c r="BE157" s="216">
        <f t="shared" si="24"/>
        <v>0</v>
      </c>
      <c r="BF157" s="216">
        <f t="shared" si="25"/>
        <v>0</v>
      </c>
      <c r="BG157" s="216">
        <f t="shared" si="26"/>
        <v>0</v>
      </c>
      <c r="BH157" s="216">
        <f t="shared" si="27"/>
        <v>0</v>
      </c>
      <c r="BI157" s="216">
        <f t="shared" si="28"/>
        <v>0</v>
      </c>
      <c r="BJ157" s="26" t="s">
        <v>24</v>
      </c>
      <c r="BK157" s="216">
        <f t="shared" si="29"/>
        <v>0</v>
      </c>
      <c r="BL157" s="26" t="s">
        <v>750</v>
      </c>
      <c r="BM157" s="26" t="s">
        <v>2761</v>
      </c>
    </row>
    <row r="158" spans="2:65" s="1" customFormat="1" ht="22.5" customHeight="1">
      <c r="B158" s="44"/>
      <c r="C158" s="257" t="s">
        <v>689</v>
      </c>
      <c r="D158" s="257" t="s">
        <v>246</v>
      </c>
      <c r="E158" s="258" t="s">
        <v>2762</v>
      </c>
      <c r="F158" s="259" t="s">
        <v>2763</v>
      </c>
      <c r="G158" s="260" t="s">
        <v>2054</v>
      </c>
      <c r="H158" s="261">
        <v>0</v>
      </c>
      <c r="I158" s="262"/>
      <c r="J158" s="263">
        <f t="shared" si="20"/>
        <v>0</v>
      </c>
      <c r="K158" s="259" t="s">
        <v>35</v>
      </c>
      <c r="L158" s="264"/>
      <c r="M158" s="265" t="s">
        <v>35</v>
      </c>
      <c r="N158" s="266" t="s">
        <v>50</v>
      </c>
      <c r="O158" s="45"/>
      <c r="P158" s="214">
        <f t="shared" si="21"/>
        <v>0</v>
      </c>
      <c r="Q158" s="214">
        <v>0</v>
      </c>
      <c r="R158" s="214">
        <f t="shared" si="22"/>
        <v>0</v>
      </c>
      <c r="S158" s="214">
        <v>0</v>
      </c>
      <c r="T158" s="215">
        <f t="shared" si="23"/>
        <v>0</v>
      </c>
      <c r="AR158" s="26" t="s">
        <v>1943</v>
      </c>
      <c r="AT158" s="26" t="s">
        <v>246</v>
      </c>
      <c r="AU158" s="26" t="s">
        <v>24</v>
      </c>
      <c r="AY158" s="26" t="s">
        <v>185</v>
      </c>
      <c r="BE158" s="216">
        <f t="shared" si="24"/>
        <v>0</v>
      </c>
      <c r="BF158" s="216">
        <f t="shared" si="25"/>
        <v>0</v>
      </c>
      <c r="BG158" s="216">
        <f t="shared" si="26"/>
        <v>0</v>
      </c>
      <c r="BH158" s="216">
        <f t="shared" si="27"/>
        <v>0</v>
      </c>
      <c r="BI158" s="216">
        <f t="shared" si="28"/>
        <v>0</v>
      </c>
      <c r="BJ158" s="26" t="s">
        <v>24</v>
      </c>
      <c r="BK158" s="216">
        <f t="shared" si="29"/>
        <v>0</v>
      </c>
      <c r="BL158" s="26" t="s">
        <v>750</v>
      </c>
      <c r="BM158" s="26" t="s">
        <v>32</v>
      </c>
    </row>
    <row r="159" spans="2:65" s="1" customFormat="1" ht="22.5" customHeight="1">
      <c r="B159" s="44"/>
      <c r="C159" s="257" t="s">
        <v>693</v>
      </c>
      <c r="D159" s="257" t="s">
        <v>246</v>
      </c>
      <c r="E159" s="258" t="s">
        <v>2764</v>
      </c>
      <c r="F159" s="259" t="s">
        <v>2763</v>
      </c>
      <c r="G159" s="260" t="s">
        <v>2054</v>
      </c>
      <c r="H159" s="261">
        <v>1</v>
      </c>
      <c r="I159" s="262"/>
      <c r="J159" s="263">
        <f t="shared" si="20"/>
        <v>0</v>
      </c>
      <c r="K159" s="259" t="s">
        <v>35</v>
      </c>
      <c r="L159" s="264"/>
      <c r="M159" s="265" t="s">
        <v>35</v>
      </c>
      <c r="N159" s="266" t="s">
        <v>50</v>
      </c>
      <c r="O159" s="45"/>
      <c r="P159" s="214">
        <f t="shared" si="21"/>
        <v>0</v>
      </c>
      <c r="Q159" s="214">
        <v>0</v>
      </c>
      <c r="R159" s="214">
        <f t="shared" si="22"/>
        <v>0</v>
      </c>
      <c r="S159" s="214">
        <v>0</v>
      </c>
      <c r="T159" s="215">
        <f t="shared" si="23"/>
        <v>0</v>
      </c>
      <c r="AR159" s="26" t="s">
        <v>1943</v>
      </c>
      <c r="AT159" s="26" t="s">
        <v>246</v>
      </c>
      <c r="AU159" s="26" t="s">
        <v>24</v>
      </c>
      <c r="AY159" s="26" t="s">
        <v>185</v>
      </c>
      <c r="BE159" s="216">
        <f t="shared" si="24"/>
        <v>0</v>
      </c>
      <c r="BF159" s="216">
        <f t="shared" si="25"/>
        <v>0</v>
      </c>
      <c r="BG159" s="216">
        <f t="shared" si="26"/>
        <v>0</v>
      </c>
      <c r="BH159" s="216">
        <f t="shared" si="27"/>
        <v>0</v>
      </c>
      <c r="BI159" s="216">
        <f t="shared" si="28"/>
        <v>0</v>
      </c>
      <c r="BJ159" s="26" t="s">
        <v>24</v>
      </c>
      <c r="BK159" s="216">
        <f t="shared" si="29"/>
        <v>0</v>
      </c>
      <c r="BL159" s="26" t="s">
        <v>750</v>
      </c>
      <c r="BM159" s="26" t="s">
        <v>2765</v>
      </c>
    </row>
    <row r="160" spans="2:65" s="1" customFormat="1" ht="22.5" customHeight="1">
      <c r="B160" s="44"/>
      <c r="C160" s="257" t="s">
        <v>698</v>
      </c>
      <c r="D160" s="257" t="s">
        <v>246</v>
      </c>
      <c r="E160" s="258" t="s">
        <v>2766</v>
      </c>
      <c r="F160" s="259" t="s">
        <v>2677</v>
      </c>
      <c r="G160" s="260" t="s">
        <v>2054</v>
      </c>
      <c r="H160" s="261">
        <v>1</v>
      </c>
      <c r="I160" s="262"/>
      <c r="J160" s="263">
        <f t="shared" si="20"/>
        <v>0</v>
      </c>
      <c r="K160" s="259" t="s">
        <v>35</v>
      </c>
      <c r="L160" s="264"/>
      <c r="M160" s="265" t="s">
        <v>35</v>
      </c>
      <c r="N160" s="266" t="s">
        <v>50</v>
      </c>
      <c r="O160" s="45"/>
      <c r="P160" s="214">
        <f t="shared" si="21"/>
        <v>0</v>
      </c>
      <c r="Q160" s="214">
        <v>0</v>
      </c>
      <c r="R160" s="214">
        <f t="shared" si="22"/>
        <v>0</v>
      </c>
      <c r="S160" s="214">
        <v>0</v>
      </c>
      <c r="T160" s="215">
        <f t="shared" si="23"/>
        <v>0</v>
      </c>
      <c r="AR160" s="26" t="s">
        <v>1943</v>
      </c>
      <c r="AT160" s="26" t="s">
        <v>246</v>
      </c>
      <c r="AU160" s="26" t="s">
        <v>24</v>
      </c>
      <c r="AY160" s="26" t="s">
        <v>185</v>
      </c>
      <c r="BE160" s="216">
        <f t="shared" si="24"/>
        <v>0</v>
      </c>
      <c r="BF160" s="216">
        <f t="shared" si="25"/>
        <v>0</v>
      </c>
      <c r="BG160" s="216">
        <f t="shared" si="26"/>
        <v>0</v>
      </c>
      <c r="BH160" s="216">
        <f t="shared" si="27"/>
        <v>0</v>
      </c>
      <c r="BI160" s="216">
        <f t="shared" si="28"/>
        <v>0</v>
      </c>
      <c r="BJ160" s="26" t="s">
        <v>24</v>
      </c>
      <c r="BK160" s="216">
        <f t="shared" si="29"/>
        <v>0</v>
      </c>
      <c r="BL160" s="26" t="s">
        <v>750</v>
      </c>
      <c r="BM160" s="26" t="s">
        <v>1008</v>
      </c>
    </row>
    <row r="161" spans="2:65" s="1" customFormat="1" ht="22.5" customHeight="1">
      <c r="B161" s="44"/>
      <c r="C161" s="257" t="s">
        <v>705</v>
      </c>
      <c r="D161" s="257" t="s">
        <v>246</v>
      </c>
      <c r="E161" s="258" t="s">
        <v>2767</v>
      </c>
      <c r="F161" s="259" t="s">
        <v>2696</v>
      </c>
      <c r="G161" s="260" t="s">
        <v>2054</v>
      </c>
      <c r="H161" s="261">
        <v>1</v>
      </c>
      <c r="I161" s="262"/>
      <c r="J161" s="263">
        <f t="shared" si="20"/>
        <v>0</v>
      </c>
      <c r="K161" s="259" t="s">
        <v>35</v>
      </c>
      <c r="L161" s="264"/>
      <c r="M161" s="265" t="s">
        <v>35</v>
      </c>
      <c r="N161" s="266" t="s">
        <v>50</v>
      </c>
      <c r="O161" s="45"/>
      <c r="P161" s="214">
        <f t="shared" si="21"/>
        <v>0</v>
      </c>
      <c r="Q161" s="214">
        <v>0</v>
      </c>
      <c r="R161" s="214">
        <f t="shared" si="22"/>
        <v>0</v>
      </c>
      <c r="S161" s="214">
        <v>0</v>
      </c>
      <c r="T161" s="215">
        <f t="shared" si="23"/>
        <v>0</v>
      </c>
      <c r="AR161" s="26" t="s">
        <v>1943</v>
      </c>
      <c r="AT161" s="26" t="s">
        <v>246</v>
      </c>
      <c r="AU161" s="26" t="s">
        <v>24</v>
      </c>
      <c r="AY161" s="26" t="s">
        <v>185</v>
      </c>
      <c r="BE161" s="216">
        <f t="shared" si="24"/>
        <v>0</v>
      </c>
      <c r="BF161" s="216">
        <f t="shared" si="25"/>
        <v>0</v>
      </c>
      <c r="BG161" s="216">
        <f t="shared" si="26"/>
        <v>0</v>
      </c>
      <c r="BH161" s="216">
        <f t="shared" si="27"/>
        <v>0</v>
      </c>
      <c r="BI161" s="216">
        <f t="shared" si="28"/>
        <v>0</v>
      </c>
      <c r="BJ161" s="26" t="s">
        <v>24</v>
      </c>
      <c r="BK161" s="216">
        <f t="shared" si="29"/>
        <v>0</v>
      </c>
      <c r="BL161" s="26" t="s">
        <v>750</v>
      </c>
      <c r="BM161" s="26" t="s">
        <v>1019</v>
      </c>
    </row>
    <row r="162" spans="2:65" s="1" customFormat="1" ht="22.5" customHeight="1">
      <c r="B162" s="44"/>
      <c r="C162" s="257" t="s">
        <v>718</v>
      </c>
      <c r="D162" s="257" t="s">
        <v>246</v>
      </c>
      <c r="E162" s="258" t="s">
        <v>2768</v>
      </c>
      <c r="F162" s="259" t="s">
        <v>2681</v>
      </c>
      <c r="G162" s="260" t="s">
        <v>2054</v>
      </c>
      <c r="H162" s="261">
        <v>1</v>
      </c>
      <c r="I162" s="262"/>
      <c r="J162" s="263">
        <f t="shared" si="20"/>
        <v>0</v>
      </c>
      <c r="K162" s="259" t="s">
        <v>35</v>
      </c>
      <c r="L162" s="264"/>
      <c r="M162" s="265" t="s">
        <v>35</v>
      </c>
      <c r="N162" s="266" t="s">
        <v>50</v>
      </c>
      <c r="O162" s="45"/>
      <c r="P162" s="214">
        <f t="shared" si="21"/>
        <v>0</v>
      </c>
      <c r="Q162" s="214">
        <v>0</v>
      </c>
      <c r="R162" s="214">
        <f t="shared" si="22"/>
        <v>0</v>
      </c>
      <c r="S162" s="214">
        <v>0</v>
      </c>
      <c r="T162" s="215">
        <f t="shared" si="23"/>
        <v>0</v>
      </c>
      <c r="AR162" s="26" t="s">
        <v>1943</v>
      </c>
      <c r="AT162" s="26" t="s">
        <v>246</v>
      </c>
      <c r="AU162" s="26" t="s">
        <v>24</v>
      </c>
      <c r="AY162" s="26" t="s">
        <v>185</v>
      </c>
      <c r="BE162" s="216">
        <f t="shared" si="24"/>
        <v>0</v>
      </c>
      <c r="BF162" s="216">
        <f t="shared" si="25"/>
        <v>0</v>
      </c>
      <c r="BG162" s="216">
        <f t="shared" si="26"/>
        <v>0</v>
      </c>
      <c r="BH162" s="216">
        <f t="shared" si="27"/>
        <v>0</v>
      </c>
      <c r="BI162" s="216">
        <f t="shared" si="28"/>
        <v>0</v>
      </c>
      <c r="BJ162" s="26" t="s">
        <v>24</v>
      </c>
      <c r="BK162" s="216">
        <f t="shared" si="29"/>
        <v>0</v>
      </c>
      <c r="BL162" s="26" t="s">
        <v>750</v>
      </c>
      <c r="BM162" s="26" t="s">
        <v>1037</v>
      </c>
    </row>
    <row r="163" spans="2:65" s="1" customFormat="1" ht="22.5" customHeight="1">
      <c r="B163" s="44"/>
      <c r="C163" s="257" t="s">
        <v>723</v>
      </c>
      <c r="D163" s="257" t="s">
        <v>246</v>
      </c>
      <c r="E163" s="258" t="s">
        <v>2769</v>
      </c>
      <c r="F163" s="259" t="s">
        <v>2683</v>
      </c>
      <c r="G163" s="260" t="s">
        <v>2054</v>
      </c>
      <c r="H163" s="261">
        <v>1</v>
      </c>
      <c r="I163" s="262"/>
      <c r="J163" s="263">
        <f t="shared" si="20"/>
        <v>0</v>
      </c>
      <c r="K163" s="259" t="s">
        <v>35</v>
      </c>
      <c r="L163" s="264"/>
      <c r="M163" s="265" t="s">
        <v>35</v>
      </c>
      <c r="N163" s="266" t="s">
        <v>50</v>
      </c>
      <c r="O163" s="45"/>
      <c r="P163" s="214">
        <f t="shared" si="21"/>
        <v>0</v>
      </c>
      <c r="Q163" s="214">
        <v>0</v>
      </c>
      <c r="R163" s="214">
        <f t="shared" si="22"/>
        <v>0</v>
      </c>
      <c r="S163" s="214">
        <v>0</v>
      </c>
      <c r="T163" s="215">
        <f t="shared" si="23"/>
        <v>0</v>
      </c>
      <c r="AR163" s="26" t="s">
        <v>1943</v>
      </c>
      <c r="AT163" s="26" t="s">
        <v>246</v>
      </c>
      <c r="AU163" s="26" t="s">
        <v>24</v>
      </c>
      <c r="AY163" s="26" t="s">
        <v>185</v>
      </c>
      <c r="BE163" s="216">
        <f t="shared" si="24"/>
        <v>0</v>
      </c>
      <c r="BF163" s="216">
        <f t="shared" si="25"/>
        <v>0</v>
      </c>
      <c r="BG163" s="216">
        <f t="shared" si="26"/>
        <v>0</v>
      </c>
      <c r="BH163" s="216">
        <f t="shared" si="27"/>
        <v>0</v>
      </c>
      <c r="BI163" s="216">
        <f t="shared" si="28"/>
        <v>0</v>
      </c>
      <c r="BJ163" s="26" t="s">
        <v>24</v>
      </c>
      <c r="BK163" s="216">
        <f t="shared" si="29"/>
        <v>0</v>
      </c>
      <c r="BL163" s="26" t="s">
        <v>750</v>
      </c>
      <c r="BM163" s="26" t="s">
        <v>1057</v>
      </c>
    </row>
    <row r="164" spans="2:65" s="1" customFormat="1" ht="22.5" customHeight="1">
      <c r="B164" s="44"/>
      <c r="C164" s="257" t="s">
        <v>732</v>
      </c>
      <c r="D164" s="257" t="s">
        <v>246</v>
      </c>
      <c r="E164" s="258" t="s">
        <v>2770</v>
      </c>
      <c r="F164" s="259" t="s">
        <v>2698</v>
      </c>
      <c r="G164" s="260" t="s">
        <v>2054</v>
      </c>
      <c r="H164" s="261">
        <v>2</v>
      </c>
      <c r="I164" s="262"/>
      <c r="J164" s="263">
        <f t="shared" si="20"/>
        <v>0</v>
      </c>
      <c r="K164" s="259" t="s">
        <v>35</v>
      </c>
      <c r="L164" s="264"/>
      <c r="M164" s="265" t="s">
        <v>35</v>
      </c>
      <c r="N164" s="266" t="s">
        <v>50</v>
      </c>
      <c r="O164" s="45"/>
      <c r="P164" s="214">
        <f t="shared" si="21"/>
        <v>0</v>
      </c>
      <c r="Q164" s="214">
        <v>0</v>
      </c>
      <c r="R164" s="214">
        <f t="shared" si="22"/>
        <v>0</v>
      </c>
      <c r="S164" s="214">
        <v>0</v>
      </c>
      <c r="T164" s="215">
        <f t="shared" si="23"/>
        <v>0</v>
      </c>
      <c r="AR164" s="26" t="s">
        <v>1943</v>
      </c>
      <c r="AT164" s="26" t="s">
        <v>246</v>
      </c>
      <c r="AU164" s="26" t="s">
        <v>24</v>
      </c>
      <c r="AY164" s="26" t="s">
        <v>185</v>
      </c>
      <c r="BE164" s="216">
        <f t="shared" si="24"/>
        <v>0</v>
      </c>
      <c r="BF164" s="216">
        <f t="shared" si="25"/>
        <v>0</v>
      </c>
      <c r="BG164" s="216">
        <f t="shared" si="26"/>
        <v>0</v>
      </c>
      <c r="BH164" s="216">
        <f t="shared" si="27"/>
        <v>0</v>
      </c>
      <c r="BI164" s="216">
        <f t="shared" si="28"/>
        <v>0</v>
      </c>
      <c r="BJ164" s="26" t="s">
        <v>24</v>
      </c>
      <c r="BK164" s="216">
        <f t="shared" si="29"/>
        <v>0</v>
      </c>
      <c r="BL164" s="26" t="s">
        <v>750</v>
      </c>
      <c r="BM164" s="26" t="s">
        <v>1068</v>
      </c>
    </row>
    <row r="165" spans="2:65" s="1" customFormat="1" ht="22.5" customHeight="1">
      <c r="B165" s="44"/>
      <c r="C165" s="257" t="s">
        <v>738</v>
      </c>
      <c r="D165" s="257" t="s">
        <v>246</v>
      </c>
      <c r="E165" s="258" t="s">
        <v>2771</v>
      </c>
      <c r="F165" s="259" t="s">
        <v>2772</v>
      </c>
      <c r="G165" s="260" t="s">
        <v>2054</v>
      </c>
      <c r="H165" s="261">
        <v>1</v>
      </c>
      <c r="I165" s="262"/>
      <c r="J165" s="263">
        <f t="shared" si="20"/>
        <v>0</v>
      </c>
      <c r="K165" s="259" t="s">
        <v>35</v>
      </c>
      <c r="L165" s="264"/>
      <c r="M165" s="265" t="s">
        <v>35</v>
      </c>
      <c r="N165" s="266" t="s">
        <v>50</v>
      </c>
      <c r="O165" s="45"/>
      <c r="P165" s="214">
        <f t="shared" si="21"/>
        <v>0</v>
      </c>
      <c r="Q165" s="214">
        <v>0</v>
      </c>
      <c r="R165" s="214">
        <f t="shared" si="22"/>
        <v>0</v>
      </c>
      <c r="S165" s="214">
        <v>0</v>
      </c>
      <c r="T165" s="215">
        <f t="shared" si="23"/>
        <v>0</v>
      </c>
      <c r="AR165" s="26" t="s">
        <v>1943</v>
      </c>
      <c r="AT165" s="26" t="s">
        <v>246</v>
      </c>
      <c r="AU165" s="26" t="s">
        <v>24</v>
      </c>
      <c r="AY165" s="26" t="s">
        <v>185</v>
      </c>
      <c r="BE165" s="216">
        <f t="shared" si="24"/>
        <v>0</v>
      </c>
      <c r="BF165" s="216">
        <f t="shared" si="25"/>
        <v>0</v>
      </c>
      <c r="BG165" s="216">
        <f t="shared" si="26"/>
        <v>0</v>
      </c>
      <c r="BH165" s="216">
        <f t="shared" si="27"/>
        <v>0</v>
      </c>
      <c r="BI165" s="216">
        <f t="shared" si="28"/>
        <v>0</v>
      </c>
      <c r="BJ165" s="26" t="s">
        <v>24</v>
      </c>
      <c r="BK165" s="216">
        <f t="shared" si="29"/>
        <v>0</v>
      </c>
      <c r="BL165" s="26" t="s">
        <v>750</v>
      </c>
      <c r="BM165" s="26" t="s">
        <v>1080</v>
      </c>
    </row>
    <row r="166" spans="2:65" s="1" customFormat="1" ht="22.5" customHeight="1">
      <c r="B166" s="44"/>
      <c r="C166" s="257" t="s">
        <v>1191</v>
      </c>
      <c r="D166" s="257" t="s">
        <v>246</v>
      </c>
      <c r="E166" s="258" t="s">
        <v>2369</v>
      </c>
      <c r="F166" s="259" t="s">
        <v>2773</v>
      </c>
      <c r="G166" s="260" t="s">
        <v>35</v>
      </c>
      <c r="H166" s="261">
        <v>0</v>
      </c>
      <c r="I166" s="262"/>
      <c r="J166" s="263">
        <f t="shared" si="20"/>
        <v>0</v>
      </c>
      <c r="K166" s="259" t="s">
        <v>35</v>
      </c>
      <c r="L166" s="264"/>
      <c r="M166" s="265" t="s">
        <v>35</v>
      </c>
      <c r="N166" s="266" t="s">
        <v>50</v>
      </c>
      <c r="O166" s="45"/>
      <c r="P166" s="214">
        <f t="shared" si="21"/>
        <v>0</v>
      </c>
      <c r="Q166" s="214">
        <v>0</v>
      </c>
      <c r="R166" s="214">
        <f t="shared" si="22"/>
        <v>0</v>
      </c>
      <c r="S166" s="214">
        <v>0</v>
      </c>
      <c r="T166" s="215">
        <f t="shared" si="23"/>
        <v>0</v>
      </c>
      <c r="AR166" s="26" t="s">
        <v>1943</v>
      </c>
      <c r="AT166" s="26" t="s">
        <v>246</v>
      </c>
      <c r="AU166" s="26" t="s">
        <v>24</v>
      </c>
      <c r="AY166" s="26" t="s">
        <v>185</v>
      </c>
      <c r="BE166" s="216">
        <f t="shared" si="24"/>
        <v>0</v>
      </c>
      <c r="BF166" s="216">
        <f t="shared" si="25"/>
        <v>0</v>
      </c>
      <c r="BG166" s="216">
        <f t="shared" si="26"/>
        <v>0</v>
      </c>
      <c r="BH166" s="216">
        <f t="shared" si="27"/>
        <v>0</v>
      </c>
      <c r="BI166" s="216">
        <f t="shared" si="28"/>
        <v>0</v>
      </c>
      <c r="BJ166" s="26" t="s">
        <v>24</v>
      </c>
      <c r="BK166" s="216">
        <f t="shared" si="29"/>
        <v>0</v>
      </c>
      <c r="BL166" s="26" t="s">
        <v>750</v>
      </c>
      <c r="BM166" s="26" t="s">
        <v>2774</v>
      </c>
    </row>
    <row r="167" spans="2:65" s="1" customFormat="1" ht="22.5" customHeight="1">
      <c r="B167" s="44"/>
      <c r="C167" s="257" t="s">
        <v>745</v>
      </c>
      <c r="D167" s="257" t="s">
        <v>246</v>
      </c>
      <c r="E167" s="258" t="s">
        <v>2775</v>
      </c>
      <c r="F167" s="259" t="s">
        <v>2776</v>
      </c>
      <c r="G167" s="260" t="s">
        <v>2054</v>
      </c>
      <c r="H167" s="261">
        <v>1</v>
      </c>
      <c r="I167" s="262"/>
      <c r="J167" s="263">
        <f t="shared" si="20"/>
        <v>0</v>
      </c>
      <c r="K167" s="259" t="s">
        <v>35</v>
      </c>
      <c r="L167" s="264"/>
      <c r="M167" s="265" t="s">
        <v>35</v>
      </c>
      <c r="N167" s="266" t="s">
        <v>50</v>
      </c>
      <c r="O167" s="45"/>
      <c r="P167" s="214">
        <f t="shared" si="21"/>
        <v>0</v>
      </c>
      <c r="Q167" s="214">
        <v>0</v>
      </c>
      <c r="R167" s="214">
        <f t="shared" si="22"/>
        <v>0</v>
      </c>
      <c r="S167" s="214">
        <v>0</v>
      </c>
      <c r="T167" s="215">
        <f t="shared" si="23"/>
        <v>0</v>
      </c>
      <c r="AR167" s="26" t="s">
        <v>1943</v>
      </c>
      <c r="AT167" s="26" t="s">
        <v>246</v>
      </c>
      <c r="AU167" s="26" t="s">
        <v>24</v>
      </c>
      <c r="AY167" s="26" t="s">
        <v>185</v>
      </c>
      <c r="BE167" s="216">
        <f t="shared" si="24"/>
        <v>0</v>
      </c>
      <c r="BF167" s="216">
        <f t="shared" si="25"/>
        <v>0</v>
      </c>
      <c r="BG167" s="216">
        <f t="shared" si="26"/>
        <v>0</v>
      </c>
      <c r="BH167" s="216">
        <f t="shared" si="27"/>
        <v>0</v>
      </c>
      <c r="BI167" s="216">
        <f t="shared" si="28"/>
        <v>0</v>
      </c>
      <c r="BJ167" s="26" t="s">
        <v>24</v>
      </c>
      <c r="BK167" s="216">
        <f t="shared" si="29"/>
        <v>0</v>
      </c>
      <c r="BL167" s="26" t="s">
        <v>750</v>
      </c>
      <c r="BM167" s="26" t="s">
        <v>1091</v>
      </c>
    </row>
    <row r="168" spans="2:65" s="1" customFormat="1" ht="22.5" customHeight="1">
      <c r="B168" s="44"/>
      <c r="C168" s="257" t="s">
        <v>750</v>
      </c>
      <c r="D168" s="257" t="s">
        <v>246</v>
      </c>
      <c r="E168" s="258" t="s">
        <v>2777</v>
      </c>
      <c r="F168" s="259" t="s">
        <v>2696</v>
      </c>
      <c r="G168" s="260" t="s">
        <v>2054</v>
      </c>
      <c r="H168" s="261">
        <v>1</v>
      </c>
      <c r="I168" s="262"/>
      <c r="J168" s="263">
        <f t="shared" si="20"/>
        <v>0</v>
      </c>
      <c r="K168" s="259" t="s">
        <v>35</v>
      </c>
      <c r="L168" s="264"/>
      <c r="M168" s="265" t="s">
        <v>35</v>
      </c>
      <c r="N168" s="266" t="s">
        <v>50</v>
      </c>
      <c r="O168" s="45"/>
      <c r="P168" s="214">
        <f t="shared" si="21"/>
        <v>0</v>
      </c>
      <c r="Q168" s="214">
        <v>0</v>
      </c>
      <c r="R168" s="214">
        <f t="shared" si="22"/>
        <v>0</v>
      </c>
      <c r="S168" s="214">
        <v>0</v>
      </c>
      <c r="T168" s="215">
        <f t="shared" si="23"/>
        <v>0</v>
      </c>
      <c r="AR168" s="26" t="s">
        <v>1943</v>
      </c>
      <c r="AT168" s="26" t="s">
        <v>246</v>
      </c>
      <c r="AU168" s="26" t="s">
        <v>24</v>
      </c>
      <c r="AY168" s="26" t="s">
        <v>185</v>
      </c>
      <c r="BE168" s="216">
        <f t="shared" si="24"/>
        <v>0</v>
      </c>
      <c r="BF168" s="216">
        <f t="shared" si="25"/>
        <v>0</v>
      </c>
      <c r="BG168" s="216">
        <f t="shared" si="26"/>
        <v>0</v>
      </c>
      <c r="BH168" s="216">
        <f t="shared" si="27"/>
        <v>0</v>
      </c>
      <c r="BI168" s="216">
        <f t="shared" si="28"/>
        <v>0</v>
      </c>
      <c r="BJ168" s="26" t="s">
        <v>24</v>
      </c>
      <c r="BK168" s="216">
        <f t="shared" si="29"/>
        <v>0</v>
      </c>
      <c r="BL168" s="26" t="s">
        <v>750</v>
      </c>
      <c r="BM168" s="26" t="s">
        <v>1102</v>
      </c>
    </row>
    <row r="169" spans="2:65" s="1" customFormat="1" ht="22.5" customHeight="1">
      <c r="B169" s="44"/>
      <c r="C169" s="257" t="s">
        <v>757</v>
      </c>
      <c r="D169" s="257" t="s">
        <v>246</v>
      </c>
      <c r="E169" s="258" t="s">
        <v>2778</v>
      </c>
      <c r="F169" s="259" t="s">
        <v>2779</v>
      </c>
      <c r="G169" s="260" t="s">
        <v>2054</v>
      </c>
      <c r="H169" s="261">
        <v>2</v>
      </c>
      <c r="I169" s="262"/>
      <c r="J169" s="263">
        <f t="shared" si="20"/>
        <v>0</v>
      </c>
      <c r="K169" s="259" t="s">
        <v>35</v>
      </c>
      <c r="L169" s="264"/>
      <c r="M169" s="265" t="s">
        <v>35</v>
      </c>
      <c r="N169" s="266" t="s">
        <v>50</v>
      </c>
      <c r="O169" s="45"/>
      <c r="P169" s="214">
        <f t="shared" si="21"/>
        <v>0</v>
      </c>
      <c r="Q169" s="214">
        <v>0</v>
      </c>
      <c r="R169" s="214">
        <f t="shared" si="22"/>
        <v>0</v>
      </c>
      <c r="S169" s="214">
        <v>0</v>
      </c>
      <c r="T169" s="215">
        <f t="shared" si="23"/>
        <v>0</v>
      </c>
      <c r="AR169" s="26" t="s">
        <v>1943</v>
      </c>
      <c r="AT169" s="26" t="s">
        <v>246</v>
      </c>
      <c r="AU169" s="26" t="s">
        <v>24</v>
      </c>
      <c r="AY169" s="26" t="s">
        <v>185</v>
      </c>
      <c r="BE169" s="216">
        <f t="shared" si="24"/>
        <v>0</v>
      </c>
      <c r="BF169" s="216">
        <f t="shared" si="25"/>
        <v>0</v>
      </c>
      <c r="BG169" s="216">
        <f t="shared" si="26"/>
        <v>0</v>
      </c>
      <c r="BH169" s="216">
        <f t="shared" si="27"/>
        <v>0</v>
      </c>
      <c r="BI169" s="216">
        <f t="shared" si="28"/>
        <v>0</v>
      </c>
      <c r="BJ169" s="26" t="s">
        <v>24</v>
      </c>
      <c r="BK169" s="216">
        <f t="shared" si="29"/>
        <v>0</v>
      </c>
      <c r="BL169" s="26" t="s">
        <v>750</v>
      </c>
      <c r="BM169" s="26" t="s">
        <v>1114</v>
      </c>
    </row>
    <row r="170" spans="2:65" s="1" customFormat="1" ht="22.5" customHeight="1">
      <c r="B170" s="44"/>
      <c r="C170" s="257" t="s">
        <v>761</v>
      </c>
      <c r="D170" s="257" t="s">
        <v>246</v>
      </c>
      <c r="E170" s="258" t="s">
        <v>2371</v>
      </c>
      <c r="F170" s="259" t="s">
        <v>2741</v>
      </c>
      <c r="G170" s="260" t="s">
        <v>2054</v>
      </c>
      <c r="H170" s="261">
        <v>1</v>
      </c>
      <c r="I170" s="262"/>
      <c r="J170" s="263">
        <f t="shared" si="20"/>
        <v>0</v>
      </c>
      <c r="K170" s="259" t="s">
        <v>35</v>
      </c>
      <c r="L170" s="264"/>
      <c r="M170" s="265" t="s">
        <v>35</v>
      </c>
      <c r="N170" s="266" t="s">
        <v>50</v>
      </c>
      <c r="O170" s="45"/>
      <c r="P170" s="214">
        <f t="shared" si="21"/>
        <v>0</v>
      </c>
      <c r="Q170" s="214">
        <v>0</v>
      </c>
      <c r="R170" s="214">
        <f t="shared" si="22"/>
        <v>0</v>
      </c>
      <c r="S170" s="214">
        <v>0</v>
      </c>
      <c r="T170" s="215">
        <f t="shared" si="23"/>
        <v>0</v>
      </c>
      <c r="AR170" s="26" t="s">
        <v>1943</v>
      </c>
      <c r="AT170" s="26" t="s">
        <v>246</v>
      </c>
      <c r="AU170" s="26" t="s">
        <v>24</v>
      </c>
      <c r="AY170" s="26" t="s">
        <v>185</v>
      </c>
      <c r="BE170" s="216">
        <f t="shared" si="24"/>
        <v>0</v>
      </c>
      <c r="BF170" s="216">
        <f t="shared" si="25"/>
        <v>0</v>
      </c>
      <c r="BG170" s="216">
        <f t="shared" si="26"/>
        <v>0</v>
      </c>
      <c r="BH170" s="216">
        <f t="shared" si="27"/>
        <v>0</v>
      </c>
      <c r="BI170" s="216">
        <f t="shared" si="28"/>
        <v>0</v>
      </c>
      <c r="BJ170" s="26" t="s">
        <v>24</v>
      </c>
      <c r="BK170" s="216">
        <f t="shared" si="29"/>
        <v>0</v>
      </c>
      <c r="BL170" s="26" t="s">
        <v>750</v>
      </c>
      <c r="BM170" s="26" t="s">
        <v>1125</v>
      </c>
    </row>
    <row r="171" spans="2:65" s="1" customFormat="1" ht="22.5" customHeight="1">
      <c r="B171" s="44"/>
      <c r="C171" s="257" t="s">
        <v>765</v>
      </c>
      <c r="D171" s="257" t="s">
        <v>246</v>
      </c>
      <c r="E171" s="258" t="s">
        <v>2374</v>
      </c>
      <c r="F171" s="259" t="s">
        <v>2702</v>
      </c>
      <c r="G171" s="260" t="s">
        <v>190</v>
      </c>
      <c r="H171" s="261">
        <v>1</v>
      </c>
      <c r="I171" s="262"/>
      <c r="J171" s="263">
        <f t="shared" si="20"/>
        <v>0</v>
      </c>
      <c r="K171" s="259" t="s">
        <v>35</v>
      </c>
      <c r="L171" s="264"/>
      <c r="M171" s="265" t="s">
        <v>35</v>
      </c>
      <c r="N171" s="266" t="s">
        <v>50</v>
      </c>
      <c r="O171" s="45"/>
      <c r="P171" s="214">
        <f t="shared" si="21"/>
        <v>0</v>
      </c>
      <c r="Q171" s="214">
        <v>0</v>
      </c>
      <c r="R171" s="214">
        <f t="shared" si="22"/>
        <v>0</v>
      </c>
      <c r="S171" s="214">
        <v>0</v>
      </c>
      <c r="T171" s="215">
        <f t="shared" si="23"/>
        <v>0</v>
      </c>
      <c r="AR171" s="26" t="s">
        <v>1943</v>
      </c>
      <c r="AT171" s="26" t="s">
        <v>246</v>
      </c>
      <c r="AU171" s="26" t="s">
        <v>24</v>
      </c>
      <c r="AY171" s="26" t="s">
        <v>185</v>
      </c>
      <c r="BE171" s="216">
        <f t="shared" si="24"/>
        <v>0</v>
      </c>
      <c r="BF171" s="216">
        <f t="shared" si="25"/>
        <v>0</v>
      </c>
      <c r="BG171" s="216">
        <f t="shared" si="26"/>
        <v>0</v>
      </c>
      <c r="BH171" s="216">
        <f t="shared" si="27"/>
        <v>0</v>
      </c>
      <c r="BI171" s="216">
        <f t="shared" si="28"/>
        <v>0</v>
      </c>
      <c r="BJ171" s="26" t="s">
        <v>24</v>
      </c>
      <c r="BK171" s="216">
        <f t="shared" si="29"/>
        <v>0</v>
      </c>
      <c r="BL171" s="26" t="s">
        <v>750</v>
      </c>
      <c r="BM171" s="26" t="s">
        <v>1137</v>
      </c>
    </row>
    <row r="172" spans="2:65" s="1" customFormat="1" ht="22.5" customHeight="1">
      <c r="B172" s="44"/>
      <c r="C172" s="257" t="s">
        <v>769</v>
      </c>
      <c r="D172" s="257" t="s">
        <v>246</v>
      </c>
      <c r="E172" s="258" t="s">
        <v>2383</v>
      </c>
      <c r="F172" s="259" t="s">
        <v>2742</v>
      </c>
      <c r="G172" s="260" t="s">
        <v>2054</v>
      </c>
      <c r="H172" s="261">
        <v>1</v>
      </c>
      <c r="I172" s="262"/>
      <c r="J172" s="263">
        <f t="shared" si="20"/>
        <v>0</v>
      </c>
      <c r="K172" s="259" t="s">
        <v>35</v>
      </c>
      <c r="L172" s="264"/>
      <c r="M172" s="265" t="s">
        <v>35</v>
      </c>
      <c r="N172" s="266" t="s">
        <v>50</v>
      </c>
      <c r="O172" s="45"/>
      <c r="P172" s="214">
        <f t="shared" si="21"/>
        <v>0</v>
      </c>
      <c r="Q172" s="214">
        <v>0</v>
      </c>
      <c r="R172" s="214">
        <f t="shared" si="22"/>
        <v>0</v>
      </c>
      <c r="S172" s="214">
        <v>0</v>
      </c>
      <c r="T172" s="215">
        <f t="shared" si="23"/>
        <v>0</v>
      </c>
      <c r="AR172" s="26" t="s">
        <v>1943</v>
      </c>
      <c r="AT172" s="26" t="s">
        <v>246</v>
      </c>
      <c r="AU172" s="26" t="s">
        <v>24</v>
      </c>
      <c r="AY172" s="26" t="s">
        <v>185</v>
      </c>
      <c r="BE172" s="216">
        <f t="shared" si="24"/>
        <v>0</v>
      </c>
      <c r="BF172" s="216">
        <f t="shared" si="25"/>
        <v>0</v>
      </c>
      <c r="BG172" s="216">
        <f t="shared" si="26"/>
        <v>0</v>
      </c>
      <c r="BH172" s="216">
        <f t="shared" si="27"/>
        <v>0</v>
      </c>
      <c r="BI172" s="216">
        <f t="shared" si="28"/>
        <v>0</v>
      </c>
      <c r="BJ172" s="26" t="s">
        <v>24</v>
      </c>
      <c r="BK172" s="216">
        <f t="shared" si="29"/>
        <v>0</v>
      </c>
      <c r="BL172" s="26" t="s">
        <v>750</v>
      </c>
      <c r="BM172" s="26" t="s">
        <v>1160</v>
      </c>
    </row>
    <row r="173" spans="2:65" s="1" customFormat="1" ht="22.5" customHeight="1">
      <c r="B173" s="44"/>
      <c r="C173" s="257" t="s">
        <v>773</v>
      </c>
      <c r="D173" s="257" t="s">
        <v>246</v>
      </c>
      <c r="E173" s="258" t="s">
        <v>2387</v>
      </c>
      <c r="F173" s="259" t="s">
        <v>2743</v>
      </c>
      <c r="G173" s="260" t="s">
        <v>190</v>
      </c>
      <c r="H173" s="261">
        <v>1</v>
      </c>
      <c r="I173" s="262"/>
      <c r="J173" s="263">
        <f t="shared" si="20"/>
        <v>0</v>
      </c>
      <c r="K173" s="259" t="s">
        <v>35</v>
      </c>
      <c r="L173" s="264"/>
      <c r="M173" s="265" t="s">
        <v>35</v>
      </c>
      <c r="N173" s="266" t="s">
        <v>50</v>
      </c>
      <c r="O173" s="45"/>
      <c r="P173" s="214">
        <f t="shared" si="21"/>
        <v>0</v>
      </c>
      <c r="Q173" s="214">
        <v>0</v>
      </c>
      <c r="R173" s="214">
        <f t="shared" si="22"/>
        <v>0</v>
      </c>
      <c r="S173" s="214">
        <v>0</v>
      </c>
      <c r="T173" s="215">
        <f t="shared" si="23"/>
        <v>0</v>
      </c>
      <c r="AR173" s="26" t="s">
        <v>1943</v>
      </c>
      <c r="AT173" s="26" t="s">
        <v>246</v>
      </c>
      <c r="AU173" s="26" t="s">
        <v>24</v>
      </c>
      <c r="AY173" s="26" t="s">
        <v>185</v>
      </c>
      <c r="BE173" s="216">
        <f t="shared" si="24"/>
        <v>0</v>
      </c>
      <c r="BF173" s="216">
        <f t="shared" si="25"/>
        <v>0</v>
      </c>
      <c r="BG173" s="216">
        <f t="shared" si="26"/>
        <v>0</v>
      </c>
      <c r="BH173" s="216">
        <f t="shared" si="27"/>
        <v>0</v>
      </c>
      <c r="BI173" s="216">
        <f t="shared" si="28"/>
        <v>0</v>
      </c>
      <c r="BJ173" s="26" t="s">
        <v>24</v>
      </c>
      <c r="BK173" s="216">
        <f t="shared" si="29"/>
        <v>0</v>
      </c>
      <c r="BL173" s="26" t="s">
        <v>750</v>
      </c>
      <c r="BM173" s="26" t="s">
        <v>1174</v>
      </c>
    </row>
    <row r="174" spans="2:65" s="1" customFormat="1" ht="22.5" customHeight="1">
      <c r="B174" s="44"/>
      <c r="C174" s="257" t="s">
        <v>778</v>
      </c>
      <c r="D174" s="257" t="s">
        <v>246</v>
      </c>
      <c r="E174" s="258" t="s">
        <v>2389</v>
      </c>
      <c r="F174" s="259" t="s">
        <v>2780</v>
      </c>
      <c r="G174" s="260" t="s">
        <v>2054</v>
      </c>
      <c r="H174" s="261">
        <v>2</v>
      </c>
      <c r="I174" s="262"/>
      <c r="J174" s="263">
        <f t="shared" si="20"/>
        <v>0</v>
      </c>
      <c r="K174" s="259" t="s">
        <v>35</v>
      </c>
      <c r="L174" s="264"/>
      <c r="M174" s="265" t="s">
        <v>35</v>
      </c>
      <c r="N174" s="266" t="s">
        <v>50</v>
      </c>
      <c r="O174" s="45"/>
      <c r="P174" s="214">
        <f t="shared" si="21"/>
        <v>0</v>
      </c>
      <c r="Q174" s="214">
        <v>0</v>
      </c>
      <c r="R174" s="214">
        <f t="shared" si="22"/>
        <v>0</v>
      </c>
      <c r="S174" s="214">
        <v>0</v>
      </c>
      <c r="T174" s="215">
        <f t="shared" si="23"/>
        <v>0</v>
      </c>
      <c r="AR174" s="26" t="s">
        <v>1943</v>
      </c>
      <c r="AT174" s="26" t="s">
        <v>246</v>
      </c>
      <c r="AU174" s="26" t="s">
        <v>24</v>
      </c>
      <c r="AY174" s="26" t="s">
        <v>185</v>
      </c>
      <c r="BE174" s="216">
        <f t="shared" si="24"/>
        <v>0</v>
      </c>
      <c r="BF174" s="216">
        <f t="shared" si="25"/>
        <v>0</v>
      </c>
      <c r="BG174" s="216">
        <f t="shared" si="26"/>
        <v>0</v>
      </c>
      <c r="BH174" s="216">
        <f t="shared" si="27"/>
        <v>0</v>
      </c>
      <c r="BI174" s="216">
        <f t="shared" si="28"/>
        <v>0</v>
      </c>
      <c r="BJ174" s="26" t="s">
        <v>24</v>
      </c>
      <c r="BK174" s="216">
        <f t="shared" si="29"/>
        <v>0</v>
      </c>
      <c r="BL174" s="26" t="s">
        <v>750</v>
      </c>
      <c r="BM174" s="26" t="s">
        <v>1186</v>
      </c>
    </row>
    <row r="175" spans="2:65" s="1" customFormat="1" ht="22.5" customHeight="1">
      <c r="B175" s="44"/>
      <c r="C175" s="257" t="s">
        <v>782</v>
      </c>
      <c r="D175" s="257" t="s">
        <v>246</v>
      </c>
      <c r="E175" s="258" t="s">
        <v>2391</v>
      </c>
      <c r="F175" s="259" t="s">
        <v>2781</v>
      </c>
      <c r="G175" s="260" t="s">
        <v>2054</v>
      </c>
      <c r="H175" s="261">
        <v>1</v>
      </c>
      <c r="I175" s="262"/>
      <c r="J175" s="263">
        <f t="shared" si="20"/>
        <v>0</v>
      </c>
      <c r="K175" s="259" t="s">
        <v>35</v>
      </c>
      <c r="L175" s="264"/>
      <c r="M175" s="265" t="s">
        <v>35</v>
      </c>
      <c r="N175" s="266" t="s">
        <v>50</v>
      </c>
      <c r="O175" s="45"/>
      <c r="P175" s="214">
        <f t="shared" si="21"/>
        <v>0</v>
      </c>
      <c r="Q175" s="214">
        <v>0</v>
      </c>
      <c r="R175" s="214">
        <f t="shared" si="22"/>
        <v>0</v>
      </c>
      <c r="S175" s="214">
        <v>0</v>
      </c>
      <c r="T175" s="215">
        <f t="shared" si="23"/>
        <v>0</v>
      </c>
      <c r="AR175" s="26" t="s">
        <v>1943</v>
      </c>
      <c r="AT175" s="26" t="s">
        <v>246</v>
      </c>
      <c r="AU175" s="26" t="s">
        <v>24</v>
      </c>
      <c r="AY175" s="26" t="s">
        <v>185</v>
      </c>
      <c r="BE175" s="216">
        <f t="shared" si="24"/>
        <v>0</v>
      </c>
      <c r="BF175" s="216">
        <f t="shared" si="25"/>
        <v>0</v>
      </c>
      <c r="BG175" s="216">
        <f t="shared" si="26"/>
        <v>0</v>
      </c>
      <c r="BH175" s="216">
        <f t="shared" si="27"/>
        <v>0</v>
      </c>
      <c r="BI175" s="216">
        <f t="shared" si="28"/>
        <v>0</v>
      </c>
      <c r="BJ175" s="26" t="s">
        <v>24</v>
      </c>
      <c r="BK175" s="216">
        <f t="shared" si="29"/>
        <v>0</v>
      </c>
      <c r="BL175" s="26" t="s">
        <v>750</v>
      </c>
      <c r="BM175" s="26" t="s">
        <v>1195</v>
      </c>
    </row>
    <row r="176" spans="2:65" s="1" customFormat="1" ht="22.5" customHeight="1">
      <c r="B176" s="44"/>
      <c r="C176" s="257" t="s">
        <v>787</v>
      </c>
      <c r="D176" s="257" t="s">
        <v>246</v>
      </c>
      <c r="E176" s="258" t="s">
        <v>2394</v>
      </c>
      <c r="F176" s="259" t="s">
        <v>2782</v>
      </c>
      <c r="G176" s="260" t="s">
        <v>2054</v>
      </c>
      <c r="H176" s="261">
        <v>1</v>
      </c>
      <c r="I176" s="262"/>
      <c r="J176" s="263">
        <f t="shared" si="20"/>
        <v>0</v>
      </c>
      <c r="K176" s="259" t="s">
        <v>35</v>
      </c>
      <c r="L176" s="264"/>
      <c r="M176" s="265" t="s">
        <v>35</v>
      </c>
      <c r="N176" s="266" t="s">
        <v>50</v>
      </c>
      <c r="O176" s="45"/>
      <c r="P176" s="214">
        <f t="shared" si="21"/>
        <v>0</v>
      </c>
      <c r="Q176" s="214">
        <v>0</v>
      </c>
      <c r="R176" s="214">
        <f t="shared" si="22"/>
        <v>0</v>
      </c>
      <c r="S176" s="214">
        <v>0</v>
      </c>
      <c r="T176" s="215">
        <f t="shared" si="23"/>
        <v>0</v>
      </c>
      <c r="AR176" s="26" t="s">
        <v>1943</v>
      </c>
      <c r="AT176" s="26" t="s">
        <v>246</v>
      </c>
      <c r="AU176" s="26" t="s">
        <v>24</v>
      </c>
      <c r="AY176" s="26" t="s">
        <v>185</v>
      </c>
      <c r="BE176" s="216">
        <f t="shared" si="24"/>
        <v>0</v>
      </c>
      <c r="BF176" s="216">
        <f t="shared" si="25"/>
        <v>0</v>
      </c>
      <c r="BG176" s="216">
        <f t="shared" si="26"/>
        <v>0</v>
      </c>
      <c r="BH176" s="216">
        <f t="shared" si="27"/>
        <v>0</v>
      </c>
      <c r="BI176" s="216">
        <f t="shared" si="28"/>
        <v>0</v>
      </c>
      <c r="BJ176" s="26" t="s">
        <v>24</v>
      </c>
      <c r="BK176" s="216">
        <f t="shared" si="29"/>
        <v>0</v>
      </c>
      <c r="BL176" s="26" t="s">
        <v>750</v>
      </c>
      <c r="BM176" s="26" t="s">
        <v>1206</v>
      </c>
    </row>
    <row r="177" spans="2:65" s="1" customFormat="1" ht="22.5" customHeight="1">
      <c r="B177" s="44"/>
      <c r="C177" s="257" t="s">
        <v>791</v>
      </c>
      <c r="D177" s="257" t="s">
        <v>246</v>
      </c>
      <c r="E177" s="258" t="s">
        <v>2396</v>
      </c>
      <c r="F177" s="259" t="s">
        <v>2783</v>
      </c>
      <c r="G177" s="260" t="s">
        <v>2054</v>
      </c>
      <c r="H177" s="261">
        <v>1</v>
      </c>
      <c r="I177" s="262"/>
      <c r="J177" s="263">
        <f t="shared" si="20"/>
        <v>0</v>
      </c>
      <c r="K177" s="259" t="s">
        <v>35</v>
      </c>
      <c r="L177" s="264"/>
      <c r="M177" s="265" t="s">
        <v>35</v>
      </c>
      <c r="N177" s="266" t="s">
        <v>50</v>
      </c>
      <c r="O177" s="45"/>
      <c r="P177" s="214">
        <f t="shared" si="21"/>
        <v>0</v>
      </c>
      <c r="Q177" s="214">
        <v>0</v>
      </c>
      <c r="R177" s="214">
        <f t="shared" si="22"/>
        <v>0</v>
      </c>
      <c r="S177" s="214">
        <v>0</v>
      </c>
      <c r="T177" s="215">
        <f t="shared" si="23"/>
        <v>0</v>
      </c>
      <c r="AR177" s="26" t="s">
        <v>1943</v>
      </c>
      <c r="AT177" s="26" t="s">
        <v>246</v>
      </c>
      <c r="AU177" s="26" t="s">
        <v>24</v>
      </c>
      <c r="AY177" s="26" t="s">
        <v>185</v>
      </c>
      <c r="BE177" s="216">
        <f t="shared" si="24"/>
        <v>0</v>
      </c>
      <c r="BF177" s="216">
        <f t="shared" si="25"/>
        <v>0</v>
      </c>
      <c r="BG177" s="216">
        <f t="shared" si="26"/>
        <v>0</v>
      </c>
      <c r="BH177" s="216">
        <f t="shared" si="27"/>
        <v>0</v>
      </c>
      <c r="BI177" s="216">
        <f t="shared" si="28"/>
        <v>0</v>
      </c>
      <c r="BJ177" s="26" t="s">
        <v>24</v>
      </c>
      <c r="BK177" s="216">
        <f t="shared" si="29"/>
        <v>0</v>
      </c>
      <c r="BL177" s="26" t="s">
        <v>750</v>
      </c>
      <c r="BM177" s="26" t="s">
        <v>1220</v>
      </c>
    </row>
    <row r="178" spans="2:65" s="1" customFormat="1" ht="22.5" customHeight="1">
      <c r="B178" s="44"/>
      <c r="C178" s="257" t="s">
        <v>796</v>
      </c>
      <c r="D178" s="257" t="s">
        <v>246</v>
      </c>
      <c r="E178" s="258" t="s">
        <v>2784</v>
      </c>
      <c r="F178" s="259" t="s">
        <v>2785</v>
      </c>
      <c r="G178" s="260" t="s">
        <v>2054</v>
      </c>
      <c r="H178" s="261">
        <v>1</v>
      </c>
      <c r="I178" s="262"/>
      <c r="J178" s="263">
        <f t="shared" si="20"/>
        <v>0</v>
      </c>
      <c r="K178" s="259" t="s">
        <v>35</v>
      </c>
      <c r="L178" s="264"/>
      <c r="M178" s="265" t="s">
        <v>35</v>
      </c>
      <c r="N178" s="266" t="s">
        <v>50</v>
      </c>
      <c r="O178" s="45"/>
      <c r="P178" s="214">
        <f t="shared" si="21"/>
        <v>0</v>
      </c>
      <c r="Q178" s="214">
        <v>0</v>
      </c>
      <c r="R178" s="214">
        <f t="shared" si="22"/>
        <v>0</v>
      </c>
      <c r="S178" s="214">
        <v>0</v>
      </c>
      <c r="T178" s="215">
        <f t="shared" si="23"/>
        <v>0</v>
      </c>
      <c r="AR178" s="26" t="s">
        <v>1943</v>
      </c>
      <c r="AT178" s="26" t="s">
        <v>246</v>
      </c>
      <c r="AU178" s="26" t="s">
        <v>24</v>
      </c>
      <c r="AY178" s="26" t="s">
        <v>185</v>
      </c>
      <c r="BE178" s="216">
        <f t="shared" si="24"/>
        <v>0</v>
      </c>
      <c r="BF178" s="216">
        <f t="shared" si="25"/>
        <v>0</v>
      </c>
      <c r="BG178" s="216">
        <f t="shared" si="26"/>
        <v>0</v>
      </c>
      <c r="BH178" s="216">
        <f t="shared" si="27"/>
        <v>0</v>
      </c>
      <c r="BI178" s="216">
        <f t="shared" si="28"/>
        <v>0</v>
      </c>
      <c r="BJ178" s="26" t="s">
        <v>24</v>
      </c>
      <c r="BK178" s="216">
        <f t="shared" si="29"/>
        <v>0</v>
      </c>
      <c r="BL178" s="26" t="s">
        <v>750</v>
      </c>
      <c r="BM178" s="26" t="s">
        <v>1230</v>
      </c>
    </row>
    <row r="179" spans="2:65" s="1" customFormat="1" ht="22.5" customHeight="1">
      <c r="B179" s="44"/>
      <c r="C179" s="257" t="s">
        <v>1195</v>
      </c>
      <c r="D179" s="257" t="s">
        <v>246</v>
      </c>
      <c r="E179" s="258" t="s">
        <v>2408</v>
      </c>
      <c r="F179" s="259" t="s">
        <v>2748</v>
      </c>
      <c r="G179" s="260" t="s">
        <v>35</v>
      </c>
      <c r="H179" s="261">
        <v>0</v>
      </c>
      <c r="I179" s="262"/>
      <c r="J179" s="263">
        <f t="shared" si="20"/>
        <v>0</v>
      </c>
      <c r="K179" s="259" t="s">
        <v>35</v>
      </c>
      <c r="L179" s="264"/>
      <c r="M179" s="265" t="s">
        <v>35</v>
      </c>
      <c r="N179" s="266" t="s">
        <v>50</v>
      </c>
      <c r="O179" s="45"/>
      <c r="P179" s="214">
        <f t="shared" si="21"/>
        <v>0</v>
      </c>
      <c r="Q179" s="214">
        <v>0</v>
      </c>
      <c r="R179" s="214">
        <f t="shared" si="22"/>
        <v>0</v>
      </c>
      <c r="S179" s="214">
        <v>0</v>
      </c>
      <c r="T179" s="215">
        <f t="shared" si="23"/>
        <v>0</v>
      </c>
      <c r="AR179" s="26" t="s">
        <v>1943</v>
      </c>
      <c r="AT179" s="26" t="s">
        <v>246</v>
      </c>
      <c r="AU179" s="26" t="s">
        <v>24</v>
      </c>
      <c r="AY179" s="26" t="s">
        <v>185</v>
      </c>
      <c r="BE179" s="216">
        <f t="shared" si="24"/>
        <v>0</v>
      </c>
      <c r="BF179" s="216">
        <f t="shared" si="25"/>
        <v>0</v>
      </c>
      <c r="BG179" s="216">
        <f t="shared" si="26"/>
        <v>0</v>
      </c>
      <c r="BH179" s="216">
        <f t="shared" si="27"/>
        <v>0</v>
      </c>
      <c r="BI179" s="216">
        <f t="shared" si="28"/>
        <v>0</v>
      </c>
      <c r="BJ179" s="26" t="s">
        <v>24</v>
      </c>
      <c r="BK179" s="216">
        <f t="shared" si="29"/>
        <v>0</v>
      </c>
      <c r="BL179" s="26" t="s">
        <v>750</v>
      </c>
      <c r="BM179" s="26" t="s">
        <v>2786</v>
      </c>
    </row>
    <row r="180" spans="2:65" s="1" customFormat="1" ht="22.5" customHeight="1">
      <c r="B180" s="44"/>
      <c r="C180" s="257" t="s">
        <v>802</v>
      </c>
      <c r="D180" s="257" t="s">
        <v>246</v>
      </c>
      <c r="E180" s="258" t="s">
        <v>2787</v>
      </c>
      <c r="F180" s="259" t="s">
        <v>2788</v>
      </c>
      <c r="G180" s="260" t="s">
        <v>190</v>
      </c>
      <c r="H180" s="261">
        <v>6</v>
      </c>
      <c r="I180" s="262"/>
      <c r="J180" s="263">
        <f t="shared" si="20"/>
        <v>0</v>
      </c>
      <c r="K180" s="259" t="s">
        <v>35</v>
      </c>
      <c r="L180" s="264"/>
      <c r="M180" s="265" t="s">
        <v>35</v>
      </c>
      <c r="N180" s="266" t="s">
        <v>50</v>
      </c>
      <c r="O180" s="45"/>
      <c r="P180" s="214">
        <f t="shared" si="21"/>
        <v>0</v>
      </c>
      <c r="Q180" s="214">
        <v>0</v>
      </c>
      <c r="R180" s="214">
        <f t="shared" si="22"/>
        <v>0</v>
      </c>
      <c r="S180" s="214">
        <v>0</v>
      </c>
      <c r="T180" s="215">
        <f t="shared" si="23"/>
        <v>0</v>
      </c>
      <c r="AR180" s="26" t="s">
        <v>1943</v>
      </c>
      <c r="AT180" s="26" t="s">
        <v>246</v>
      </c>
      <c r="AU180" s="26" t="s">
        <v>24</v>
      </c>
      <c r="AY180" s="26" t="s">
        <v>185</v>
      </c>
      <c r="BE180" s="216">
        <f t="shared" si="24"/>
        <v>0</v>
      </c>
      <c r="BF180" s="216">
        <f t="shared" si="25"/>
        <v>0</v>
      </c>
      <c r="BG180" s="216">
        <f t="shared" si="26"/>
        <v>0</v>
      </c>
      <c r="BH180" s="216">
        <f t="shared" si="27"/>
        <v>0</v>
      </c>
      <c r="BI180" s="216">
        <f t="shared" si="28"/>
        <v>0</v>
      </c>
      <c r="BJ180" s="26" t="s">
        <v>24</v>
      </c>
      <c r="BK180" s="216">
        <f t="shared" si="29"/>
        <v>0</v>
      </c>
      <c r="BL180" s="26" t="s">
        <v>750</v>
      </c>
      <c r="BM180" s="26" t="s">
        <v>1241</v>
      </c>
    </row>
    <row r="181" spans="2:65" s="1" customFormat="1" ht="22.5" customHeight="1">
      <c r="B181" s="44"/>
      <c r="C181" s="257" t="s">
        <v>807</v>
      </c>
      <c r="D181" s="257" t="s">
        <v>246</v>
      </c>
      <c r="E181" s="258" t="s">
        <v>2789</v>
      </c>
      <c r="F181" s="259" t="s">
        <v>2790</v>
      </c>
      <c r="G181" s="260" t="s">
        <v>190</v>
      </c>
      <c r="H181" s="261">
        <v>14</v>
      </c>
      <c r="I181" s="262"/>
      <c r="J181" s="263">
        <f t="shared" si="20"/>
        <v>0</v>
      </c>
      <c r="K181" s="259" t="s">
        <v>35</v>
      </c>
      <c r="L181" s="264"/>
      <c r="M181" s="265" t="s">
        <v>35</v>
      </c>
      <c r="N181" s="266" t="s">
        <v>50</v>
      </c>
      <c r="O181" s="45"/>
      <c r="P181" s="214">
        <f t="shared" si="21"/>
        <v>0</v>
      </c>
      <c r="Q181" s="214">
        <v>0</v>
      </c>
      <c r="R181" s="214">
        <f t="shared" si="22"/>
        <v>0</v>
      </c>
      <c r="S181" s="214">
        <v>0</v>
      </c>
      <c r="T181" s="215">
        <f t="shared" si="23"/>
        <v>0</v>
      </c>
      <c r="AR181" s="26" t="s">
        <v>1943</v>
      </c>
      <c r="AT181" s="26" t="s">
        <v>246</v>
      </c>
      <c r="AU181" s="26" t="s">
        <v>24</v>
      </c>
      <c r="AY181" s="26" t="s">
        <v>185</v>
      </c>
      <c r="BE181" s="216">
        <f t="shared" si="24"/>
        <v>0</v>
      </c>
      <c r="BF181" s="216">
        <f t="shared" si="25"/>
        <v>0</v>
      </c>
      <c r="BG181" s="216">
        <f t="shared" si="26"/>
        <v>0</v>
      </c>
      <c r="BH181" s="216">
        <f t="shared" si="27"/>
        <v>0</v>
      </c>
      <c r="BI181" s="216">
        <f t="shared" si="28"/>
        <v>0</v>
      </c>
      <c r="BJ181" s="26" t="s">
        <v>24</v>
      </c>
      <c r="BK181" s="216">
        <f t="shared" si="29"/>
        <v>0</v>
      </c>
      <c r="BL181" s="26" t="s">
        <v>750</v>
      </c>
      <c r="BM181" s="26" t="s">
        <v>1246</v>
      </c>
    </row>
    <row r="182" spans="2:65" s="1" customFormat="1" ht="22.5" customHeight="1">
      <c r="B182" s="44"/>
      <c r="C182" s="257" t="s">
        <v>814</v>
      </c>
      <c r="D182" s="257" t="s">
        <v>246</v>
      </c>
      <c r="E182" s="258" t="s">
        <v>2791</v>
      </c>
      <c r="F182" s="259" t="s">
        <v>2755</v>
      </c>
      <c r="G182" s="260" t="s">
        <v>190</v>
      </c>
      <c r="H182" s="261">
        <v>1</v>
      </c>
      <c r="I182" s="262"/>
      <c r="J182" s="263">
        <f t="shared" si="20"/>
        <v>0</v>
      </c>
      <c r="K182" s="259" t="s">
        <v>35</v>
      </c>
      <c r="L182" s="264"/>
      <c r="M182" s="265" t="s">
        <v>35</v>
      </c>
      <c r="N182" s="266" t="s">
        <v>50</v>
      </c>
      <c r="O182" s="45"/>
      <c r="P182" s="214">
        <f t="shared" si="21"/>
        <v>0</v>
      </c>
      <c r="Q182" s="214">
        <v>0</v>
      </c>
      <c r="R182" s="214">
        <f t="shared" si="22"/>
        <v>0</v>
      </c>
      <c r="S182" s="214">
        <v>0</v>
      </c>
      <c r="T182" s="215">
        <f t="shared" si="23"/>
        <v>0</v>
      </c>
      <c r="AR182" s="26" t="s">
        <v>1943</v>
      </c>
      <c r="AT182" s="26" t="s">
        <v>246</v>
      </c>
      <c r="AU182" s="26" t="s">
        <v>24</v>
      </c>
      <c r="AY182" s="26" t="s">
        <v>185</v>
      </c>
      <c r="BE182" s="216">
        <f t="shared" si="24"/>
        <v>0</v>
      </c>
      <c r="BF182" s="216">
        <f t="shared" si="25"/>
        <v>0</v>
      </c>
      <c r="BG182" s="216">
        <f t="shared" si="26"/>
        <v>0</v>
      </c>
      <c r="BH182" s="216">
        <f t="shared" si="27"/>
        <v>0</v>
      </c>
      <c r="BI182" s="216">
        <f t="shared" si="28"/>
        <v>0</v>
      </c>
      <c r="BJ182" s="26" t="s">
        <v>24</v>
      </c>
      <c r="BK182" s="216">
        <f t="shared" si="29"/>
        <v>0</v>
      </c>
      <c r="BL182" s="26" t="s">
        <v>750</v>
      </c>
      <c r="BM182" s="26" t="s">
        <v>1256</v>
      </c>
    </row>
    <row r="183" spans="2:65" s="11" customFormat="1" ht="37.35" customHeight="1">
      <c r="B183" s="188"/>
      <c r="C183" s="189"/>
      <c r="D183" s="202" t="s">
        <v>78</v>
      </c>
      <c r="E183" s="287" t="s">
        <v>2792</v>
      </c>
      <c r="F183" s="287" t="s">
        <v>2793</v>
      </c>
      <c r="G183" s="189"/>
      <c r="H183" s="189"/>
      <c r="I183" s="192"/>
      <c r="J183" s="288">
        <f>BK183</f>
        <v>0</v>
      </c>
      <c r="K183" s="189"/>
      <c r="L183" s="194"/>
      <c r="M183" s="195"/>
      <c r="N183" s="196"/>
      <c r="O183" s="196"/>
      <c r="P183" s="197">
        <f>SUM(P184:P195)</f>
        <v>0</v>
      </c>
      <c r="Q183" s="196"/>
      <c r="R183" s="197">
        <f>SUM(R184:R195)</f>
        <v>0</v>
      </c>
      <c r="S183" s="196"/>
      <c r="T183" s="198">
        <f>SUM(T184:T195)</f>
        <v>0</v>
      </c>
      <c r="AR183" s="199" t="s">
        <v>105</v>
      </c>
      <c r="AT183" s="200" t="s">
        <v>78</v>
      </c>
      <c r="AU183" s="200" t="s">
        <v>79</v>
      </c>
      <c r="AY183" s="199" t="s">
        <v>185</v>
      </c>
      <c r="BK183" s="201">
        <f>SUM(BK184:BK195)</f>
        <v>0</v>
      </c>
    </row>
    <row r="184" spans="2:65" s="1" customFormat="1" ht="22.5" customHeight="1">
      <c r="B184" s="44"/>
      <c r="C184" s="257" t="s">
        <v>1200</v>
      </c>
      <c r="D184" s="257" t="s">
        <v>246</v>
      </c>
      <c r="E184" s="258" t="s">
        <v>2410</v>
      </c>
      <c r="F184" s="259" t="s">
        <v>2794</v>
      </c>
      <c r="G184" s="260" t="s">
        <v>35</v>
      </c>
      <c r="H184" s="261">
        <v>0</v>
      </c>
      <c r="I184" s="262"/>
      <c r="J184" s="263">
        <f t="shared" ref="J184:J195" si="30">ROUND(I184*H184,2)</f>
        <v>0</v>
      </c>
      <c r="K184" s="259" t="s">
        <v>35</v>
      </c>
      <c r="L184" s="264"/>
      <c r="M184" s="265" t="s">
        <v>35</v>
      </c>
      <c r="N184" s="266" t="s">
        <v>50</v>
      </c>
      <c r="O184" s="45"/>
      <c r="P184" s="214">
        <f t="shared" ref="P184:P195" si="31">O184*H184</f>
        <v>0</v>
      </c>
      <c r="Q184" s="214">
        <v>0</v>
      </c>
      <c r="R184" s="214">
        <f t="shared" ref="R184:R195" si="32">Q184*H184</f>
        <v>0</v>
      </c>
      <c r="S184" s="214">
        <v>0</v>
      </c>
      <c r="T184" s="215">
        <f t="shared" ref="T184:T195" si="33">S184*H184</f>
        <v>0</v>
      </c>
      <c r="AR184" s="26" t="s">
        <v>1943</v>
      </c>
      <c r="AT184" s="26" t="s">
        <v>246</v>
      </c>
      <c r="AU184" s="26" t="s">
        <v>24</v>
      </c>
      <c r="AY184" s="26" t="s">
        <v>185</v>
      </c>
      <c r="BE184" s="216">
        <f t="shared" ref="BE184:BE195" si="34">IF(N184="základní",J184,0)</f>
        <v>0</v>
      </c>
      <c r="BF184" s="216">
        <f t="shared" ref="BF184:BF195" si="35">IF(N184="snížená",J184,0)</f>
        <v>0</v>
      </c>
      <c r="BG184" s="216">
        <f t="shared" ref="BG184:BG195" si="36">IF(N184="zákl. přenesená",J184,0)</f>
        <v>0</v>
      </c>
      <c r="BH184" s="216">
        <f t="shared" ref="BH184:BH195" si="37">IF(N184="sníž. přenesená",J184,0)</f>
        <v>0</v>
      </c>
      <c r="BI184" s="216">
        <f t="shared" ref="BI184:BI195" si="38">IF(N184="nulová",J184,0)</f>
        <v>0</v>
      </c>
      <c r="BJ184" s="26" t="s">
        <v>24</v>
      </c>
      <c r="BK184" s="216">
        <f t="shared" ref="BK184:BK195" si="39">ROUND(I184*H184,2)</f>
        <v>0</v>
      </c>
      <c r="BL184" s="26" t="s">
        <v>750</v>
      </c>
      <c r="BM184" s="26" t="s">
        <v>2795</v>
      </c>
    </row>
    <row r="185" spans="2:65" s="1" customFormat="1" ht="22.5" customHeight="1">
      <c r="B185" s="44"/>
      <c r="C185" s="257" t="s">
        <v>821</v>
      </c>
      <c r="D185" s="257" t="s">
        <v>246</v>
      </c>
      <c r="E185" s="258" t="s">
        <v>2796</v>
      </c>
      <c r="F185" s="259" t="s">
        <v>2797</v>
      </c>
      <c r="G185" s="260" t="s">
        <v>2054</v>
      </c>
      <c r="H185" s="261">
        <v>1</v>
      </c>
      <c r="I185" s="262"/>
      <c r="J185" s="263">
        <f t="shared" si="30"/>
        <v>0</v>
      </c>
      <c r="K185" s="259" t="s">
        <v>35</v>
      </c>
      <c r="L185" s="264"/>
      <c r="M185" s="265" t="s">
        <v>35</v>
      </c>
      <c r="N185" s="266" t="s">
        <v>50</v>
      </c>
      <c r="O185" s="45"/>
      <c r="P185" s="214">
        <f t="shared" si="31"/>
        <v>0</v>
      </c>
      <c r="Q185" s="214">
        <v>0</v>
      </c>
      <c r="R185" s="214">
        <f t="shared" si="32"/>
        <v>0</v>
      </c>
      <c r="S185" s="214">
        <v>0</v>
      </c>
      <c r="T185" s="215">
        <f t="shared" si="33"/>
        <v>0</v>
      </c>
      <c r="AR185" s="26" t="s">
        <v>1943</v>
      </c>
      <c r="AT185" s="26" t="s">
        <v>246</v>
      </c>
      <c r="AU185" s="26" t="s">
        <v>24</v>
      </c>
      <c r="AY185" s="26" t="s">
        <v>185</v>
      </c>
      <c r="BE185" s="216">
        <f t="shared" si="34"/>
        <v>0</v>
      </c>
      <c r="BF185" s="216">
        <f t="shared" si="35"/>
        <v>0</v>
      </c>
      <c r="BG185" s="216">
        <f t="shared" si="36"/>
        <v>0</v>
      </c>
      <c r="BH185" s="216">
        <f t="shared" si="37"/>
        <v>0</v>
      </c>
      <c r="BI185" s="216">
        <f t="shared" si="38"/>
        <v>0</v>
      </c>
      <c r="BJ185" s="26" t="s">
        <v>24</v>
      </c>
      <c r="BK185" s="216">
        <f t="shared" si="39"/>
        <v>0</v>
      </c>
      <c r="BL185" s="26" t="s">
        <v>750</v>
      </c>
      <c r="BM185" s="26" t="s">
        <v>1266</v>
      </c>
    </row>
    <row r="186" spans="2:65" s="1" customFormat="1" ht="22.5" customHeight="1">
      <c r="B186" s="44"/>
      <c r="C186" s="257" t="s">
        <v>829</v>
      </c>
      <c r="D186" s="257" t="s">
        <v>246</v>
      </c>
      <c r="E186" s="258" t="s">
        <v>2798</v>
      </c>
      <c r="F186" s="259" t="s">
        <v>2799</v>
      </c>
      <c r="G186" s="260" t="s">
        <v>2054</v>
      </c>
      <c r="H186" s="261">
        <v>2</v>
      </c>
      <c r="I186" s="262"/>
      <c r="J186" s="263">
        <f t="shared" si="30"/>
        <v>0</v>
      </c>
      <c r="K186" s="259" t="s">
        <v>35</v>
      </c>
      <c r="L186" s="264"/>
      <c r="M186" s="265" t="s">
        <v>35</v>
      </c>
      <c r="N186" s="266" t="s">
        <v>50</v>
      </c>
      <c r="O186" s="45"/>
      <c r="P186" s="214">
        <f t="shared" si="31"/>
        <v>0</v>
      </c>
      <c r="Q186" s="214">
        <v>0</v>
      </c>
      <c r="R186" s="214">
        <f t="shared" si="32"/>
        <v>0</v>
      </c>
      <c r="S186" s="214">
        <v>0</v>
      </c>
      <c r="T186" s="215">
        <f t="shared" si="33"/>
        <v>0</v>
      </c>
      <c r="AR186" s="26" t="s">
        <v>1943</v>
      </c>
      <c r="AT186" s="26" t="s">
        <v>246</v>
      </c>
      <c r="AU186" s="26" t="s">
        <v>24</v>
      </c>
      <c r="AY186" s="26" t="s">
        <v>185</v>
      </c>
      <c r="BE186" s="216">
        <f t="shared" si="34"/>
        <v>0</v>
      </c>
      <c r="BF186" s="216">
        <f t="shared" si="35"/>
        <v>0</v>
      </c>
      <c r="BG186" s="216">
        <f t="shared" si="36"/>
        <v>0</v>
      </c>
      <c r="BH186" s="216">
        <f t="shared" si="37"/>
        <v>0</v>
      </c>
      <c r="BI186" s="216">
        <f t="shared" si="38"/>
        <v>0</v>
      </c>
      <c r="BJ186" s="26" t="s">
        <v>24</v>
      </c>
      <c r="BK186" s="216">
        <f t="shared" si="39"/>
        <v>0</v>
      </c>
      <c r="BL186" s="26" t="s">
        <v>750</v>
      </c>
      <c r="BM186" s="26" t="s">
        <v>1279</v>
      </c>
    </row>
    <row r="187" spans="2:65" s="1" customFormat="1" ht="22.5" customHeight="1">
      <c r="B187" s="44"/>
      <c r="C187" s="257" t="s">
        <v>834</v>
      </c>
      <c r="D187" s="257" t="s">
        <v>246</v>
      </c>
      <c r="E187" s="258" t="s">
        <v>2412</v>
      </c>
      <c r="F187" s="259" t="s">
        <v>2742</v>
      </c>
      <c r="G187" s="260" t="s">
        <v>2054</v>
      </c>
      <c r="H187" s="261">
        <v>1</v>
      </c>
      <c r="I187" s="262"/>
      <c r="J187" s="263">
        <f t="shared" si="30"/>
        <v>0</v>
      </c>
      <c r="K187" s="259" t="s">
        <v>35</v>
      </c>
      <c r="L187" s="264"/>
      <c r="M187" s="265" t="s">
        <v>35</v>
      </c>
      <c r="N187" s="266" t="s">
        <v>50</v>
      </c>
      <c r="O187" s="45"/>
      <c r="P187" s="214">
        <f t="shared" si="31"/>
        <v>0</v>
      </c>
      <c r="Q187" s="214">
        <v>0</v>
      </c>
      <c r="R187" s="214">
        <f t="shared" si="32"/>
        <v>0</v>
      </c>
      <c r="S187" s="214">
        <v>0</v>
      </c>
      <c r="T187" s="215">
        <f t="shared" si="33"/>
        <v>0</v>
      </c>
      <c r="AR187" s="26" t="s">
        <v>1943</v>
      </c>
      <c r="AT187" s="26" t="s">
        <v>246</v>
      </c>
      <c r="AU187" s="26" t="s">
        <v>24</v>
      </c>
      <c r="AY187" s="26" t="s">
        <v>185</v>
      </c>
      <c r="BE187" s="216">
        <f t="shared" si="34"/>
        <v>0</v>
      </c>
      <c r="BF187" s="216">
        <f t="shared" si="35"/>
        <v>0</v>
      </c>
      <c r="BG187" s="216">
        <f t="shared" si="36"/>
        <v>0</v>
      </c>
      <c r="BH187" s="216">
        <f t="shared" si="37"/>
        <v>0</v>
      </c>
      <c r="BI187" s="216">
        <f t="shared" si="38"/>
        <v>0</v>
      </c>
      <c r="BJ187" s="26" t="s">
        <v>24</v>
      </c>
      <c r="BK187" s="216">
        <f t="shared" si="39"/>
        <v>0</v>
      </c>
      <c r="BL187" s="26" t="s">
        <v>750</v>
      </c>
      <c r="BM187" s="26" t="s">
        <v>1294</v>
      </c>
    </row>
    <row r="188" spans="2:65" s="1" customFormat="1" ht="22.5" customHeight="1">
      <c r="B188" s="44"/>
      <c r="C188" s="257" t="s">
        <v>839</v>
      </c>
      <c r="D188" s="257" t="s">
        <v>246</v>
      </c>
      <c r="E188" s="258" t="s">
        <v>2414</v>
      </c>
      <c r="F188" s="259" t="s">
        <v>2743</v>
      </c>
      <c r="G188" s="260" t="s">
        <v>190</v>
      </c>
      <c r="H188" s="261">
        <v>1</v>
      </c>
      <c r="I188" s="262"/>
      <c r="J188" s="263">
        <f t="shared" si="30"/>
        <v>0</v>
      </c>
      <c r="K188" s="259" t="s">
        <v>35</v>
      </c>
      <c r="L188" s="264"/>
      <c r="M188" s="265" t="s">
        <v>35</v>
      </c>
      <c r="N188" s="266" t="s">
        <v>50</v>
      </c>
      <c r="O188" s="45"/>
      <c r="P188" s="214">
        <f t="shared" si="31"/>
        <v>0</v>
      </c>
      <c r="Q188" s="214">
        <v>0</v>
      </c>
      <c r="R188" s="214">
        <f t="shared" si="32"/>
        <v>0</v>
      </c>
      <c r="S188" s="214">
        <v>0</v>
      </c>
      <c r="T188" s="215">
        <f t="shared" si="33"/>
        <v>0</v>
      </c>
      <c r="AR188" s="26" t="s">
        <v>1943</v>
      </c>
      <c r="AT188" s="26" t="s">
        <v>246</v>
      </c>
      <c r="AU188" s="26" t="s">
        <v>24</v>
      </c>
      <c r="AY188" s="26" t="s">
        <v>185</v>
      </c>
      <c r="BE188" s="216">
        <f t="shared" si="34"/>
        <v>0</v>
      </c>
      <c r="BF188" s="216">
        <f t="shared" si="35"/>
        <v>0</v>
      </c>
      <c r="BG188" s="216">
        <f t="shared" si="36"/>
        <v>0</v>
      </c>
      <c r="BH188" s="216">
        <f t="shared" si="37"/>
        <v>0</v>
      </c>
      <c r="BI188" s="216">
        <f t="shared" si="38"/>
        <v>0</v>
      </c>
      <c r="BJ188" s="26" t="s">
        <v>24</v>
      </c>
      <c r="BK188" s="216">
        <f t="shared" si="39"/>
        <v>0</v>
      </c>
      <c r="BL188" s="26" t="s">
        <v>750</v>
      </c>
      <c r="BM188" s="26" t="s">
        <v>1306</v>
      </c>
    </row>
    <row r="189" spans="2:65" s="1" customFormat="1" ht="22.5" customHeight="1">
      <c r="B189" s="44"/>
      <c r="C189" s="257" t="s">
        <v>852</v>
      </c>
      <c r="D189" s="257" t="s">
        <v>246</v>
      </c>
      <c r="E189" s="258" t="s">
        <v>2416</v>
      </c>
      <c r="F189" s="259" t="s">
        <v>2744</v>
      </c>
      <c r="G189" s="260" t="s">
        <v>2054</v>
      </c>
      <c r="H189" s="261">
        <v>5</v>
      </c>
      <c r="I189" s="262"/>
      <c r="J189" s="263">
        <f t="shared" si="30"/>
        <v>0</v>
      </c>
      <c r="K189" s="259" t="s">
        <v>35</v>
      </c>
      <c r="L189" s="264"/>
      <c r="M189" s="265" t="s">
        <v>35</v>
      </c>
      <c r="N189" s="266" t="s">
        <v>50</v>
      </c>
      <c r="O189" s="45"/>
      <c r="P189" s="214">
        <f t="shared" si="31"/>
        <v>0</v>
      </c>
      <c r="Q189" s="214">
        <v>0</v>
      </c>
      <c r="R189" s="214">
        <f t="shared" si="32"/>
        <v>0</v>
      </c>
      <c r="S189" s="214">
        <v>0</v>
      </c>
      <c r="T189" s="215">
        <f t="shared" si="33"/>
        <v>0</v>
      </c>
      <c r="AR189" s="26" t="s">
        <v>1943</v>
      </c>
      <c r="AT189" s="26" t="s">
        <v>246</v>
      </c>
      <c r="AU189" s="26" t="s">
        <v>24</v>
      </c>
      <c r="AY189" s="26" t="s">
        <v>185</v>
      </c>
      <c r="BE189" s="216">
        <f t="shared" si="34"/>
        <v>0</v>
      </c>
      <c r="BF189" s="216">
        <f t="shared" si="35"/>
        <v>0</v>
      </c>
      <c r="BG189" s="216">
        <f t="shared" si="36"/>
        <v>0</v>
      </c>
      <c r="BH189" s="216">
        <f t="shared" si="37"/>
        <v>0</v>
      </c>
      <c r="BI189" s="216">
        <f t="shared" si="38"/>
        <v>0</v>
      </c>
      <c r="BJ189" s="26" t="s">
        <v>24</v>
      </c>
      <c r="BK189" s="216">
        <f t="shared" si="39"/>
        <v>0</v>
      </c>
      <c r="BL189" s="26" t="s">
        <v>750</v>
      </c>
      <c r="BM189" s="26" t="s">
        <v>1319</v>
      </c>
    </row>
    <row r="190" spans="2:65" s="1" customFormat="1" ht="22.5" customHeight="1">
      <c r="B190" s="44"/>
      <c r="C190" s="257" t="s">
        <v>857</v>
      </c>
      <c r="D190" s="257" t="s">
        <v>246</v>
      </c>
      <c r="E190" s="258" t="s">
        <v>2418</v>
      </c>
      <c r="F190" s="259" t="s">
        <v>2745</v>
      </c>
      <c r="G190" s="260" t="s">
        <v>190</v>
      </c>
      <c r="H190" s="261">
        <v>5</v>
      </c>
      <c r="I190" s="262"/>
      <c r="J190" s="263">
        <f t="shared" si="30"/>
        <v>0</v>
      </c>
      <c r="K190" s="259" t="s">
        <v>35</v>
      </c>
      <c r="L190" s="264"/>
      <c r="M190" s="265" t="s">
        <v>35</v>
      </c>
      <c r="N190" s="266" t="s">
        <v>50</v>
      </c>
      <c r="O190" s="45"/>
      <c r="P190" s="214">
        <f t="shared" si="31"/>
        <v>0</v>
      </c>
      <c r="Q190" s="214">
        <v>0</v>
      </c>
      <c r="R190" s="214">
        <f t="shared" si="32"/>
        <v>0</v>
      </c>
      <c r="S190" s="214">
        <v>0</v>
      </c>
      <c r="T190" s="215">
        <f t="shared" si="33"/>
        <v>0</v>
      </c>
      <c r="AR190" s="26" t="s">
        <v>1943</v>
      </c>
      <c r="AT190" s="26" t="s">
        <v>246</v>
      </c>
      <c r="AU190" s="26" t="s">
        <v>24</v>
      </c>
      <c r="AY190" s="26" t="s">
        <v>185</v>
      </c>
      <c r="BE190" s="216">
        <f t="shared" si="34"/>
        <v>0</v>
      </c>
      <c r="BF190" s="216">
        <f t="shared" si="35"/>
        <v>0</v>
      </c>
      <c r="BG190" s="216">
        <f t="shared" si="36"/>
        <v>0</v>
      </c>
      <c r="BH190" s="216">
        <f t="shared" si="37"/>
        <v>0</v>
      </c>
      <c r="BI190" s="216">
        <f t="shared" si="38"/>
        <v>0</v>
      </c>
      <c r="BJ190" s="26" t="s">
        <v>24</v>
      </c>
      <c r="BK190" s="216">
        <f t="shared" si="39"/>
        <v>0</v>
      </c>
      <c r="BL190" s="26" t="s">
        <v>750</v>
      </c>
      <c r="BM190" s="26" t="s">
        <v>1327</v>
      </c>
    </row>
    <row r="191" spans="2:65" s="1" customFormat="1" ht="22.5" customHeight="1">
      <c r="B191" s="44"/>
      <c r="C191" s="257" t="s">
        <v>864</v>
      </c>
      <c r="D191" s="257" t="s">
        <v>246</v>
      </c>
      <c r="E191" s="258" t="s">
        <v>2421</v>
      </c>
      <c r="F191" s="259" t="s">
        <v>2781</v>
      </c>
      <c r="G191" s="260" t="s">
        <v>2054</v>
      </c>
      <c r="H191" s="261">
        <v>2</v>
      </c>
      <c r="I191" s="262"/>
      <c r="J191" s="263">
        <f t="shared" si="30"/>
        <v>0</v>
      </c>
      <c r="K191" s="259" t="s">
        <v>35</v>
      </c>
      <c r="L191" s="264"/>
      <c r="M191" s="265" t="s">
        <v>35</v>
      </c>
      <c r="N191" s="266" t="s">
        <v>50</v>
      </c>
      <c r="O191" s="45"/>
      <c r="P191" s="214">
        <f t="shared" si="31"/>
        <v>0</v>
      </c>
      <c r="Q191" s="214">
        <v>0</v>
      </c>
      <c r="R191" s="214">
        <f t="shared" si="32"/>
        <v>0</v>
      </c>
      <c r="S191" s="214">
        <v>0</v>
      </c>
      <c r="T191" s="215">
        <f t="shared" si="33"/>
        <v>0</v>
      </c>
      <c r="AR191" s="26" t="s">
        <v>1943</v>
      </c>
      <c r="AT191" s="26" t="s">
        <v>246</v>
      </c>
      <c r="AU191" s="26" t="s">
        <v>24</v>
      </c>
      <c r="AY191" s="26" t="s">
        <v>185</v>
      </c>
      <c r="BE191" s="216">
        <f t="shared" si="34"/>
        <v>0</v>
      </c>
      <c r="BF191" s="216">
        <f t="shared" si="35"/>
        <v>0</v>
      </c>
      <c r="BG191" s="216">
        <f t="shared" si="36"/>
        <v>0</v>
      </c>
      <c r="BH191" s="216">
        <f t="shared" si="37"/>
        <v>0</v>
      </c>
      <c r="BI191" s="216">
        <f t="shared" si="38"/>
        <v>0</v>
      </c>
      <c r="BJ191" s="26" t="s">
        <v>24</v>
      </c>
      <c r="BK191" s="216">
        <f t="shared" si="39"/>
        <v>0</v>
      </c>
      <c r="BL191" s="26" t="s">
        <v>750</v>
      </c>
      <c r="BM191" s="26" t="s">
        <v>1344</v>
      </c>
    </row>
    <row r="192" spans="2:65" s="1" customFormat="1" ht="22.5" customHeight="1">
      <c r="B192" s="44"/>
      <c r="C192" s="257" t="s">
        <v>868</v>
      </c>
      <c r="D192" s="257" t="s">
        <v>246</v>
      </c>
      <c r="E192" s="258" t="s">
        <v>2427</v>
      </c>
      <c r="F192" s="259" t="s">
        <v>2706</v>
      </c>
      <c r="G192" s="260" t="s">
        <v>2054</v>
      </c>
      <c r="H192" s="261">
        <v>1</v>
      </c>
      <c r="I192" s="262"/>
      <c r="J192" s="263">
        <f t="shared" si="30"/>
        <v>0</v>
      </c>
      <c r="K192" s="259" t="s">
        <v>35</v>
      </c>
      <c r="L192" s="264"/>
      <c r="M192" s="265" t="s">
        <v>35</v>
      </c>
      <c r="N192" s="266" t="s">
        <v>50</v>
      </c>
      <c r="O192" s="45"/>
      <c r="P192" s="214">
        <f t="shared" si="31"/>
        <v>0</v>
      </c>
      <c r="Q192" s="214">
        <v>0</v>
      </c>
      <c r="R192" s="214">
        <f t="shared" si="32"/>
        <v>0</v>
      </c>
      <c r="S192" s="214">
        <v>0</v>
      </c>
      <c r="T192" s="215">
        <f t="shared" si="33"/>
        <v>0</v>
      </c>
      <c r="AR192" s="26" t="s">
        <v>1943</v>
      </c>
      <c r="AT192" s="26" t="s">
        <v>246</v>
      </c>
      <c r="AU192" s="26" t="s">
        <v>24</v>
      </c>
      <c r="AY192" s="26" t="s">
        <v>185</v>
      </c>
      <c r="BE192" s="216">
        <f t="shared" si="34"/>
        <v>0</v>
      </c>
      <c r="BF192" s="216">
        <f t="shared" si="35"/>
        <v>0</v>
      </c>
      <c r="BG192" s="216">
        <f t="shared" si="36"/>
        <v>0</v>
      </c>
      <c r="BH192" s="216">
        <f t="shared" si="37"/>
        <v>0</v>
      </c>
      <c r="BI192" s="216">
        <f t="shared" si="38"/>
        <v>0</v>
      </c>
      <c r="BJ192" s="26" t="s">
        <v>24</v>
      </c>
      <c r="BK192" s="216">
        <f t="shared" si="39"/>
        <v>0</v>
      </c>
      <c r="BL192" s="26" t="s">
        <v>750</v>
      </c>
      <c r="BM192" s="26" t="s">
        <v>1355</v>
      </c>
    </row>
    <row r="193" spans="2:65" s="1" customFormat="1" ht="22.5" customHeight="1">
      <c r="B193" s="44"/>
      <c r="C193" s="257" t="s">
        <v>1206</v>
      </c>
      <c r="D193" s="257" t="s">
        <v>246</v>
      </c>
      <c r="E193" s="258" t="s">
        <v>2430</v>
      </c>
      <c r="F193" s="259" t="s">
        <v>2748</v>
      </c>
      <c r="G193" s="260" t="s">
        <v>35</v>
      </c>
      <c r="H193" s="261">
        <v>0</v>
      </c>
      <c r="I193" s="262"/>
      <c r="J193" s="263">
        <f t="shared" si="30"/>
        <v>0</v>
      </c>
      <c r="K193" s="259" t="s">
        <v>35</v>
      </c>
      <c r="L193" s="264"/>
      <c r="M193" s="265" t="s">
        <v>35</v>
      </c>
      <c r="N193" s="266" t="s">
        <v>50</v>
      </c>
      <c r="O193" s="45"/>
      <c r="P193" s="214">
        <f t="shared" si="31"/>
        <v>0</v>
      </c>
      <c r="Q193" s="214">
        <v>0</v>
      </c>
      <c r="R193" s="214">
        <f t="shared" si="32"/>
        <v>0</v>
      </c>
      <c r="S193" s="214">
        <v>0</v>
      </c>
      <c r="T193" s="215">
        <f t="shared" si="33"/>
        <v>0</v>
      </c>
      <c r="AR193" s="26" t="s">
        <v>1943</v>
      </c>
      <c r="AT193" s="26" t="s">
        <v>246</v>
      </c>
      <c r="AU193" s="26" t="s">
        <v>24</v>
      </c>
      <c r="AY193" s="26" t="s">
        <v>185</v>
      </c>
      <c r="BE193" s="216">
        <f t="shared" si="34"/>
        <v>0</v>
      </c>
      <c r="BF193" s="216">
        <f t="shared" si="35"/>
        <v>0</v>
      </c>
      <c r="BG193" s="216">
        <f t="shared" si="36"/>
        <v>0</v>
      </c>
      <c r="BH193" s="216">
        <f t="shared" si="37"/>
        <v>0</v>
      </c>
      <c r="BI193" s="216">
        <f t="shared" si="38"/>
        <v>0</v>
      </c>
      <c r="BJ193" s="26" t="s">
        <v>24</v>
      </c>
      <c r="BK193" s="216">
        <f t="shared" si="39"/>
        <v>0</v>
      </c>
      <c r="BL193" s="26" t="s">
        <v>750</v>
      </c>
      <c r="BM193" s="26" t="s">
        <v>2800</v>
      </c>
    </row>
    <row r="194" spans="2:65" s="1" customFormat="1" ht="22.5" customHeight="1">
      <c r="B194" s="44"/>
      <c r="C194" s="257" t="s">
        <v>872</v>
      </c>
      <c r="D194" s="257" t="s">
        <v>246</v>
      </c>
      <c r="E194" s="258" t="s">
        <v>2801</v>
      </c>
      <c r="F194" s="259" t="s">
        <v>2788</v>
      </c>
      <c r="G194" s="260" t="s">
        <v>190</v>
      </c>
      <c r="H194" s="261">
        <v>2</v>
      </c>
      <c r="I194" s="262"/>
      <c r="J194" s="263">
        <f t="shared" si="30"/>
        <v>0</v>
      </c>
      <c r="K194" s="259" t="s">
        <v>35</v>
      </c>
      <c r="L194" s="264"/>
      <c r="M194" s="265" t="s">
        <v>35</v>
      </c>
      <c r="N194" s="266" t="s">
        <v>50</v>
      </c>
      <c r="O194" s="45"/>
      <c r="P194" s="214">
        <f t="shared" si="31"/>
        <v>0</v>
      </c>
      <c r="Q194" s="214">
        <v>0</v>
      </c>
      <c r="R194" s="214">
        <f t="shared" si="32"/>
        <v>0</v>
      </c>
      <c r="S194" s="214">
        <v>0</v>
      </c>
      <c r="T194" s="215">
        <f t="shared" si="33"/>
        <v>0</v>
      </c>
      <c r="AR194" s="26" t="s">
        <v>1943</v>
      </c>
      <c r="AT194" s="26" t="s">
        <v>246</v>
      </c>
      <c r="AU194" s="26" t="s">
        <v>24</v>
      </c>
      <c r="AY194" s="26" t="s">
        <v>185</v>
      </c>
      <c r="BE194" s="216">
        <f t="shared" si="34"/>
        <v>0</v>
      </c>
      <c r="BF194" s="216">
        <f t="shared" si="35"/>
        <v>0</v>
      </c>
      <c r="BG194" s="216">
        <f t="shared" si="36"/>
        <v>0</v>
      </c>
      <c r="BH194" s="216">
        <f t="shared" si="37"/>
        <v>0</v>
      </c>
      <c r="BI194" s="216">
        <f t="shared" si="38"/>
        <v>0</v>
      </c>
      <c r="BJ194" s="26" t="s">
        <v>24</v>
      </c>
      <c r="BK194" s="216">
        <f t="shared" si="39"/>
        <v>0</v>
      </c>
      <c r="BL194" s="26" t="s">
        <v>750</v>
      </c>
      <c r="BM194" s="26" t="s">
        <v>1365</v>
      </c>
    </row>
    <row r="195" spans="2:65" s="1" customFormat="1" ht="22.5" customHeight="1">
      <c r="B195" s="44"/>
      <c r="C195" s="257" t="s">
        <v>877</v>
      </c>
      <c r="D195" s="257" t="s">
        <v>246</v>
      </c>
      <c r="E195" s="258" t="s">
        <v>2802</v>
      </c>
      <c r="F195" s="259" t="s">
        <v>2803</v>
      </c>
      <c r="G195" s="260" t="s">
        <v>190</v>
      </c>
      <c r="H195" s="261">
        <v>1</v>
      </c>
      <c r="I195" s="262"/>
      <c r="J195" s="263">
        <f t="shared" si="30"/>
        <v>0</v>
      </c>
      <c r="K195" s="259" t="s">
        <v>35</v>
      </c>
      <c r="L195" s="264"/>
      <c r="M195" s="265" t="s">
        <v>35</v>
      </c>
      <c r="N195" s="266" t="s">
        <v>50</v>
      </c>
      <c r="O195" s="45"/>
      <c r="P195" s="214">
        <f t="shared" si="31"/>
        <v>0</v>
      </c>
      <c r="Q195" s="214">
        <v>0</v>
      </c>
      <c r="R195" s="214">
        <f t="shared" si="32"/>
        <v>0</v>
      </c>
      <c r="S195" s="214">
        <v>0</v>
      </c>
      <c r="T195" s="215">
        <f t="shared" si="33"/>
        <v>0</v>
      </c>
      <c r="AR195" s="26" t="s">
        <v>1943</v>
      </c>
      <c r="AT195" s="26" t="s">
        <v>246</v>
      </c>
      <c r="AU195" s="26" t="s">
        <v>24</v>
      </c>
      <c r="AY195" s="26" t="s">
        <v>185</v>
      </c>
      <c r="BE195" s="216">
        <f t="shared" si="34"/>
        <v>0</v>
      </c>
      <c r="BF195" s="216">
        <f t="shared" si="35"/>
        <v>0</v>
      </c>
      <c r="BG195" s="216">
        <f t="shared" si="36"/>
        <v>0</v>
      </c>
      <c r="BH195" s="216">
        <f t="shared" si="37"/>
        <v>0</v>
      </c>
      <c r="BI195" s="216">
        <f t="shared" si="38"/>
        <v>0</v>
      </c>
      <c r="BJ195" s="26" t="s">
        <v>24</v>
      </c>
      <c r="BK195" s="216">
        <f t="shared" si="39"/>
        <v>0</v>
      </c>
      <c r="BL195" s="26" t="s">
        <v>750</v>
      </c>
      <c r="BM195" s="26" t="s">
        <v>1379</v>
      </c>
    </row>
    <row r="196" spans="2:65" s="11" customFormat="1" ht="37.35" customHeight="1">
      <c r="B196" s="188"/>
      <c r="C196" s="189"/>
      <c r="D196" s="202" t="s">
        <v>78</v>
      </c>
      <c r="E196" s="287" t="s">
        <v>2406</v>
      </c>
      <c r="F196" s="287" t="s">
        <v>2804</v>
      </c>
      <c r="G196" s="189"/>
      <c r="H196" s="189"/>
      <c r="I196" s="192"/>
      <c r="J196" s="288">
        <f>BK196</f>
        <v>0</v>
      </c>
      <c r="K196" s="189"/>
      <c r="L196" s="194"/>
      <c r="M196" s="195"/>
      <c r="N196" s="196"/>
      <c r="O196" s="196"/>
      <c r="P196" s="197">
        <f>SUM(P197:P209)</f>
        <v>0</v>
      </c>
      <c r="Q196" s="196"/>
      <c r="R196" s="197">
        <f>SUM(R197:R209)</f>
        <v>0</v>
      </c>
      <c r="S196" s="196"/>
      <c r="T196" s="198">
        <f>SUM(T197:T209)</f>
        <v>0</v>
      </c>
      <c r="AR196" s="199" t="s">
        <v>24</v>
      </c>
      <c r="AT196" s="200" t="s">
        <v>78</v>
      </c>
      <c r="AU196" s="200" t="s">
        <v>79</v>
      </c>
      <c r="AY196" s="199" t="s">
        <v>185</v>
      </c>
      <c r="BK196" s="201">
        <f>SUM(BK197:BK209)</f>
        <v>0</v>
      </c>
    </row>
    <row r="197" spans="2:65" s="1" customFormat="1" ht="22.5" customHeight="1">
      <c r="B197" s="44"/>
      <c r="C197" s="257" t="s">
        <v>1211</v>
      </c>
      <c r="D197" s="257" t="s">
        <v>246</v>
      </c>
      <c r="E197" s="258" t="s">
        <v>2434</v>
      </c>
      <c r="F197" s="259" t="s">
        <v>2805</v>
      </c>
      <c r="G197" s="260" t="s">
        <v>35</v>
      </c>
      <c r="H197" s="261">
        <v>0</v>
      </c>
      <c r="I197" s="262"/>
      <c r="J197" s="263">
        <f t="shared" ref="J197:J209" si="40">ROUND(I197*H197,2)</f>
        <v>0</v>
      </c>
      <c r="K197" s="259" t="s">
        <v>35</v>
      </c>
      <c r="L197" s="264"/>
      <c r="M197" s="265" t="s">
        <v>35</v>
      </c>
      <c r="N197" s="266" t="s">
        <v>50</v>
      </c>
      <c r="O197" s="45"/>
      <c r="P197" s="214">
        <f t="shared" ref="P197:P209" si="41">O197*H197</f>
        <v>0</v>
      </c>
      <c r="Q197" s="214">
        <v>0</v>
      </c>
      <c r="R197" s="214">
        <f t="shared" ref="R197:R209" si="42">Q197*H197</f>
        <v>0</v>
      </c>
      <c r="S197" s="214">
        <v>0</v>
      </c>
      <c r="T197" s="215">
        <f t="shared" ref="T197:T209" si="43">S197*H197</f>
        <v>0</v>
      </c>
      <c r="AR197" s="26" t="s">
        <v>1943</v>
      </c>
      <c r="AT197" s="26" t="s">
        <v>246</v>
      </c>
      <c r="AU197" s="26" t="s">
        <v>24</v>
      </c>
      <c r="AY197" s="26" t="s">
        <v>185</v>
      </c>
      <c r="BE197" s="216">
        <f t="shared" ref="BE197:BE209" si="44">IF(N197="základní",J197,0)</f>
        <v>0</v>
      </c>
      <c r="BF197" s="216">
        <f t="shared" ref="BF197:BF209" si="45">IF(N197="snížená",J197,0)</f>
        <v>0</v>
      </c>
      <c r="BG197" s="216">
        <f t="shared" ref="BG197:BG209" si="46">IF(N197="zákl. přenesená",J197,0)</f>
        <v>0</v>
      </c>
      <c r="BH197" s="216">
        <f t="shared" ref="BH197:BH209" si="47">IF(N197="sníž. přenesená",J197,0)</f>
        <v>0</v>
      </c>
      <c r="BI197" s="216">
        <f t="shared" ref="BI197:BI209" si="48">IF(N197="nulová",J197,0)</f>
        <v>0</v>
      </c>
      <c r="BJ197" s="26" t="s">
        <v>24</v>
      </c>
      <c r="BK197" s="216">
        <f t="shared" ref="BK197:BK209" si="49">ROUND(I197*H197,2)</f>
        <v>0</v>
      </c>
      <c r="BL197" s="26" t="s">
        <v>750</v>
      </c>
      <c r="BM197" s="26" t="s">
        <v>2806</v>
      </c>
    </row>
    <row r="198" spans="2:65" s="1" customFormat="1" ht="22.5" customHeight="1">
      <c r="B198" s="44"/>
      <c r="C198" s="257" t="s">
        <v>886</v>
      </c>
      <c r="D198" s="257" t="s">
        <v>246</v>
      </c>
      <c r="E198" s="258" t="s">
        <v>2807</v>
      </c>
      <c r="F198" s="259" t="s">
        <v>2808</v>
      </c>
      <c r="G198" s="260" t="s">
        <v>2054</v>
      </c>
      <c r="H198" s="261">
        <v>1</v>
      </c>
      <c r="I198" s="262"/>
      <c r="J198" s="263">
        <f t="shared" si="40"/>
        <v>0</v>
      </c>
      <c r="K198" s="259" t="s">
        <v>35</v>
      </c>
      <c r="L198" s="264"/>
      <c r="M198" s="265" t="s">
        <v>35</v>
      </c>
      <c r="N198" s="266" t="s">
        <v>50</v>
      </c>
      <c r="O198" s="45"/>
      <c r="P198" s="214">
        <f t="shared" si="41"/>
        <v>0</v>
      </c>
      <c r="Q198" s="214">
        <v>0</v>
      </c>
      <c r="R198" s="214">
        <f t="shared" si="42"/>
        <v>0</v>
      </c>
      <c r="S198" s="214">
        <v>0</v>
      </c>
      <c r="T198" s="215">
        <f t="shared" si="43"/>
        <v>0</v>
      </c>
      <c r="AR198" s="26" t="s">
        <v>1943</v>
      </c>
      <c r="AT198" s="26" t="s">
        <v>246</v>
      </c>
      <c r="AU198" s="26" t="s">
        <v>24</v>
      </c>
      <c r="AY198" s="26" t="s">
        <v>185</v>
      </c>
      <c r="BE198" s="216">
        <f t="shared" si="44"/>
        <v>0</v>
      </c>
      <c r="BF198" s="216">
        <f t="shared" si="45"/>
        <v>0</v>
      </c>
      <c r="BG198" s="216">
        <f t="shared" si="46"/>
        <v>0</v>
      </c>
      <c r="BH198" s="216">
        <f t="shared" si="47"/>
        <v>0</v>
      </c>
      <c r="BI198" s="216">
        <f t="shared" si="48"/>
        <v>0</v>
      </c>
      <c r="BJ198" s="26" t="s">
        <v>24</v>
      </c>
      <c r="BK198" s="216">
        <f t="shared" si="49"/>
        <v>0</v>
      </c>
      <c r="BL198" s="26" t="s">
        <v>750</v>
      </c>
      <c r="BM198" s="26" t="s">
        <v>1389</v>
      </c>
    </row>
    <row r="199" spans="2:65" s="1" customFormat="1" ht="22.5" customHeight="1">
      <c r="B199" s="44"/>
      <c r="C199" s="257" t="s">
        <v>892</v>
      </c>
      <c r="D199" s="257" t="s">
        <v>246</v>
      </c>
      <c r="E199" s="258" t="s">
        <v>2809</v>
      </c>
      <c r="F199" s="259" t="s">
        <v>2740</v>
      </c>
      <c r="G199" s="260" t="s">
        <v>2054</v>
      </c>
      <c r="H199" s="261">
        <v>2</v>
      </c>
      <c r="I199" s="262"/>
      <c r="J199" s="263">
        <f t="shared" si="40"/>
        <v>0</v>
      </c>
      <c r="K199" s="259" t="s">
        <v>35</v>
      </c>
      <c r="L199" s="264"/>
      <c r="M199" s="265" t="s">
        <v>35</v>
      </c>
      <c r="N199" s="266" t="s">
        <v>50</v>
      </c>
      <c r="O199" s="45"/>
      <c r="P199" s="214">
        <f t="shared" si="41"/>
        <v>0</v>
      </c>
      <c r="Q199" s="214">
        <v>0</v>
      </c>
      <c r="R199" s="214">
        <f t="shared" si="42"/>
        <v>0</v>
      </c>
      <c r="S199" s="214">
        <v>0</v>
      </c>
      <c r="T199" s="215">
        <f t="shared" si="43"/>
        <v>0</v>
      </c>
      <c r="AR199" s="26" t="s">
        <v>1943</v>
      </c>
      <c r="AT199" s="26" t="s">
        <v>246</v>
      </c>
      <c r="AU199" s="26" t="s">
        <v>24</v>
      </c>
      <c r="AY199" s="26" t="s">
        <v>185</v>
      </c>
      <c r="BE199" s="216">
        <f t="shared" si="44"/>
        <v>0</v>
      </c>
      <c r="BF199" s="216">
        <f t="shared" si="45"/>
        <v>0</v>
      </c>
      <c r="BG199" s="216">
        <f t="shared" si="46"/>
        <v>0</v>
      </c>
      <c r="BH199" s="216">
        <f t="shared" si="47"/>
        <v>0</v>
      </c>
      <c r="BI199" s="216">
        <f t="shared" si="48"/>
        <v>0</v>
      </c>
      <c r="BJ199" s="26" t="s">
        <v>24</v>
      </c>
      <c r="BK199" s="216">
        <f t="shared" si="49"/>
        <v>0</v>
      </c>
      <c r="BL199" s="26" t="s">
        <v>750</v>
      </c>
      <c r="BM199" s="26" t="s">
        <v>1400</v>
      </c>
    </row>
    <row r="200" spans="2:65" s="1" customFormat="1" ht="22.5" customHeight="1">
      <c r="B200" s="44"/>
      <c r="C200" s="257" t="s">
        <v>1220</v>
      </c>
      <c r="D200" s="257" t="s">
        <v>246</v>
      </c>
      <c r="E200" s="258" t="s">
        <v>2436</v>
      </c>
      <c r="F200" s="259" t="s">
        <v>2810</v>
      </c>
      <c r="G200" s="260" t="s">
        <v>2054</v>
      </c>
      <c r="H200" s="261">
        <v>2</v>
      </c>
      <c r="I200" s="262"/>
      <c r="J200" s="263">
        <f t="shared" si="40"/>
        <v>0</v>
      </c>
      <c r="K200" s="259" t="s">
        <v>35</v>
      </c>
      <c r="L200" s="264"/>
      <c r="M200" s="265" t="s">
        <v>35</v>
      </c>
      <c r="N200" s="266" t="s">
        <v>50</v>
      </c>
      <c r="O200" s="45"/>
      <c r="P200" s="214">
        <f t="shared" si="41"/>
        <v>0</v>
      </c>
      <c r="Q200" s="214">
        <v>0</v>
      </c>
      <c r="R200" s="214">
        <f t="shared" si="42"/>
        <v>0</v>
      </c>
      <c r="S200" s="214">
        <v>0</v>
      </c>
      <c r="T200" s="215">
        <f t="shared" si="43"/>
        <v>0</v>
      </c>
      <c r="AR200" s="26" t="s">
        <v>1943</v>
      </c>
      <c r="AT200" s="26" t="s">
        <v>246</v>
      </c>
      <c r="AU200" s="26" t="s">
        <v>24</v>
      </c>
      <c r="AY200" s="26" t="s">
        <v>185</v>
      </c>
      <c r="BE200" s="216">
        <f t="shared" si="44"/>
        <v>0</v>
      </c>
      <c r="BF200" s="216">
        <f t="shared" si="45"/>
        <v>0</v>
      </c>
      <c r="BG200" s="216">
        <f t="shared" si="46"/>
        <v>0</v>
      </c>
      <c r="BH200" s="216">
        <f t="shared" si="47"/>
        <v>0</v>
      </c>
      <c r="BI200" s="216">
        <f t="shared" si="48"/>
        <v>0</v>
      </c>
      <c r="BJ200" s="26" t="s">
        <v>24</v>
      </c>
      <c r="BK200" s="216">
        <f t="shared" si="49"/>
        <v>0</v>
      </c>
      <c r="BL200" s="26" t="s">
        <v>750</v>
      </c>
      <c r="BM200" s="26" t="s">
        <v>2811</v>
      </c>
    </row>
    <row r="201" spans="2:65" s="1" customFormat="1" ht="22.5" customHeight="1">
      <c r="B201" s="44"/>
      <c r="C201" s="257" t="s">
        <v>923</v>
      </c>
      <c r="D201" s="257" t="s">
        <v>246</v>
      </c>
      <c r="E201" s="258" t="s">
        <v>2812</v>
      </c>
      <c r="F201" s="259" t="s">
        <v>2813</v>
      </c>
      <c r="G201" s="260" t="s">
        <v>190</v>
      </c>
      <c r="H201" s="261">
        <v>2</v>
      </c>
      <c r="I201" s="262"/>
      <c r="J201" s="263">
        <f t="shared" si="40"/>
        <v>0</v>
      </c>
      <c r="K201" s="259" t="s">
        <v>35</v>
      </c>
      <c r="L201" s="264"/>
      <c r="M201" s="265" t="s">
        <v>35</v>
      </c>
      <c r="N201" s="266" t="s">
        <v>50</v>
      </c>
      <c r="O201" s="45"/>
      <c r="P201" s="214">
        <f t="shared" si="41"/>
        <v>0</v>
      </c>
      <c r="Q201" s="214">
        <v>0</v>
      </c>
      <c r="R201" s="214">
        <f t="shared" si="42"/>
        <v>0</v>
      </c>
      <c r="S201" s="214">
        <v>0</v>
      </c>
      <c r="T201" s="215">
        <f t="shared" si="43"/>
        <v>0</v>
      </c>
      <c r="AR201" s="26" t="s">
        <v>1943</v>
      </c>
      <c r="AT201" s="26" t="s">
        <v>246</v>
      </c>
      <c r="AU201" s="26" t="s">
        <v>24</v>
      </c>
      <c r="AY201" s="26" t="s">
        <v>185</v>
      </c>
      <c r="BE201" s="216">
        <f t="shared" si="44"/>
        <v>0</v>
      </c>
      <c r="BF201" s="216">
        <f t="shared" si="45"/>
        <v>0</v>
      </c>
      <c r="BG201" s="216">
        <f t="shared" si="46"/>
        <v>0</v>
      </c>
      <c r="BH201" s="216">
        <f t="shared" si="47"/>
        <v>0</v>
      </c>
      <c r="BI201" s="216">
        <f t="shared" si="48"/>
        <v>0</v>
      </c>
      <c r="BJ201" s="26" t="s">
        <v>24</v>
      </c>
      <c r="BK201" s="216">
        <f t="shared" si="49"/>
        <v>0</v>
      </c>
      <c r="BL201" s="26" t="s">
        <v>750</v>
      </c>
      <c r="BM201" s="26" t="s">
        <v>1422</v>
      </c>
    </row>
    <row r="202" spans="2:65" s="1" customFormat="1" ht="22.5" customHeight="1">
      <c r="B202" s="44"/>
      <c r="C202" s="257" t="s">
        <v>932</v>
      </c>
      <c r="D202" s="257" t="s">
        <v>246</v>
      </c>
      <c r="E202" s="258" t="s">
        <v>2814</v>
      </c>
      <c r="F202" s="259" t="s">
        <v>2744</v>
      </c>
      <c r="G202" s="260" t="s">
        <v>2054</v>
      </c>
      <c r="H202" s="261">
        <v>3</v>
      </c>
      <c r="I202" s="262"/>
      <c r="J202" s="263">
        <f t="shared" si="40"/>
        <v>0</v>
      </c>
      <c r="K202" s="259" t="s">
        <v>35</v>
      </c>
      <c r="L202" s="264"/>
      <c r="M202" s="265" t="s">
        <v>35</v>
      </c>
      <c r="N202" s="266" t="s">
        <v>50</v>
      </c>
      <c r="O202" s="45"/>
      <c r="P202" s="214">
        <f t="shared" si="41"/>
        <v>0</v>
      </c>
      <c r="Q202" s="214">
        <v>0</v>
      </c>
      <c r="R202" s="214">
        <f t="shared" si="42"/>
        <v>0</v>
      </c>
      <c r="S202" s="214">
        <v>0</v>
      </c>
      <c r="T202" s="215">
        <f t="shared" si="43"/>
        <v>0</v>
      </c>
      <c r="AR202" s="26" t="s">
        <v>1943</v>
      </c>
      <c r="AT202" s="26" t="s">
        <v>246</v>
      </c>
      <c r="AU202" s="26" t="s">
        <v>24</v>
      </c>
      <c r="AY202" s="26" t="s">
        <v>185</v>
      </c>
      <c r="BE202" s="216">
        <f t="shared" si="44"/>
        <v>0</v>
      </c>
      <c r="BF202" s="216">
        <f t="shared" si="45"/>
        <v>0</v>
      </c>
      <c r="BG202" s="216">
        <f t="shared" si="46"/>
        <v>0</v>
      </c>
      <c r="BH202" s="216">
        <f t="shared" si="47"/>
        <v>0</v>
      </c>
      <c r="BI202" s="216">
        <f t="shared" si="48"/>
        <v>0</v>
      </c>
      <c r="BJ202" s="26" t="s">
        <v>24</v>
      </c>
      <c r="BK202" s="216">
        <f t="shared" si="49"/>
        <v>0</v>
      </c>
      <c r="BL202" s="26" t="s">
        <v>750</v>
      </c>
      <c r="BM202" s="26" t="s">
        <v>1433</v>
      </c>
    </row>
    <row r="203" spans="2:65" s="1" customFormat="1" ht="22.5" customHeight="1">
      <c r="B203" s="44"/>
      <c r="C203" s="257" t="s">
        <v>943</v>
      </c>
      <c r="D203" s="257" t="s">
        <v>246</v>
      </c>
      <c r="E203" s="258" t="s">
        <v>2815</v>
      </c>
      <c r="F203" s="259" t="s">
        <v>2745</v>
      </c>
      <c r="G203" s="260" t="s">
        <v>190</v>
      </c>
      <c r="H203" s="261">
        <v>3</v>
      </c>
      <c r="I203" s="262"/>
      <c r="J203" s="263">
        <f t="shared" si="40"/>
        <v>0</v>
      </c>
      <c r="K203" s="259" t="s">
        <v>35</v>
      </c>
      <c r="L203" s="264"/>
      <c r="M203" s="265" t="s">
        <v>35</v>
      </c>
      <c r="N203" s="266" t="s">
        <v>50</v>
      </c>
      <c r="O203" s="45"/>
      <c r="P203" s="214">
        <f t="shared" si="41"/>
        <v>0</v>
      </c>
      <c r="Q203" s="214">
        <v>0</v>
      </c>
      <c r="R203" s="214">
        <f t="shared" si="42"/>
        <v>0</v>
      </c>
      <c r="S203" s="214">
        <v>0</v>
      </c>
      <c r="T203" s="215">
        <f t="shared" si="43"/>
        <v>0</v>
      </c>
      <c r="AR203" s="26" t="s">
        <v>1943</v>
      </c>
      <c r="AT203" s="26" t="s">
        <v>246</v>
      </c>
      <c r="AU203" s="26" t="s">
        <v>24</v>
      </c>
      <c r="AY203" s="26" t="s">
        <v>185</v>
      </c>
      <c r="BE203" s="216">
        <f t="shared" si="44"/>
        <v>0</v>
      </c>
      <c r="BF203" s="216">
        <f t="shared" si="45"/>
        <v>0</v>
      </c>
      <c r="BG203" s="216">
        <f t="shared" si="46"/>
        <v>0</v>
      </c>
      <c r="BH203" s="216">
        <f t="shared" si="47"/>
        <v>0</v>
      </c>
      <c r="BI203" s="216">
        <f t="shared" si="48"/>
        <v>0</v>
      </c>
      <c r="BJ203" s="26" t="s">
        <v>24</v>
      </c>
      <c r="BK203" s="216">
        <f t="shared" si="49"/>
        <v>0</v>
      </c>
      <c r="BL203" s="26" t="s">
        <v>750</v>
      </c>
      <c r="BM203" s="26" t="s">
        <v>1443</v>
      </c>
    </row>
    <row r="204" spans="2:65" s="1" customFormat="1" ht="22.5" customHeight="1">
      <c r="B204" s="44"/>
      <c r="C204" s="257" t="s">
        <v>952</v>
      </c>
      <c r="D204" s="257" t="s">
        <v>246</v>
      </c>
      <c r="E204" s="258" t="s">
        <v>2816</v>
      </c>
      <c r="F204" s="259" t="s">
        <v>2781</v>
      </c>
      <c r="G204" s="260" t="s">
        <v>2054</v>
      </c>
      <c r="H204" s="261">
        <v>2</v>
      </c>
      <c r="I204" s="262"/>
      <c r="J204" s="263">
        <f t="shared" si="40"/>
        <v>0</v>
      </c>
      <c r="K204" s="259" t="s">
        <v>35</v>
      </c>
      <c r="L204" s="264"/>
      <c r="M204" s="265" t="s">
        <v>35</v>
      </c>
      <c r="N204" s="266" t="s">
        <v>50</v>
      </c>
      <c r="O204" s="45"/>
      <c r="P204" s="214">
        <f t="shared" si="41"/>
        <v>0</v>
      </c>
      <c r="Q204" s="214">
        <v>0</v>
      </c>
      <c r="R204" s="214">
        <f t="shared" si="42"/>
        <v>0</v>
      </c>
      <c r="S204" s="214">
        <v>0</v>
      </c>
      <c r="T204" s="215">
        <f t="shared" si="43"/>
        <v>0</v>
      </c>
      <c r="AR204" s="26" t="s">
        <v>1943</v>
      </c>
      <c r="AT204" s="26" t="s">
        <v>246</v>
      </c>
      <c r="AU204" s="26" t="s">
        <v>24</v>
      </c>
      <c r="AY204" s="26" t="s">
        <v>185</v>
      </c>
      <c r="BE204" s="216">
        <f t="shared" si="44"/>
        <v>0</v>
      </c>
      <c r="BF204" s="216">
        <f t="shared" si="45"/>
        <v>0</v>
      </c>
      <c r="BG204" s="216">
        <f t="shared" si="46"/>
        <v>0</v>
      </c>
      <c r="BH204" s="216">
        <f t="shared" si="47"/>
        <v>0</v>
      </c>
      <c r="BI204" s="216">
        <f t="shared" si="48"/>
        <v>0</v>
      </c>
      <c r="BJ204" s="26" t="s">
        <v>24</v>
      </c>
      <c r="BK204" s="216">
        <f t="shared" si="49"/>
        <v>0</v>
      </c>
      <c r="BL204" s="26" t="s">
        <v>750</v>
      </c>
      <c r="BM204" s="26" t="s">
        <v>1454</v>
      </c>
    </row>
    <row r="205" spans="2:65" s="1" customFormat="1" ht="22.5" customHeight="1">
      <c r="B205" s="44"/>
      <c r="C205" s="257" t="s">
        <v>958</v>
      </c>
      <c r="D205" s="257" t="s">
        <v>246</v>
      </c>
      <c r="E205" s="258" t="s">
        <v>2817</v>
      </c>
      <c r="F205" s="259" t="s">
        <v>2818</v>
      </c>
      <c r="G205" s="260" t="s">
        <v>2054</v>
      </c>
      <c r="H205" s="261">
        <v>1</v>
      </c>
      <c r="I205" s="262"/>
      <c r="J205" s="263">
        <f t="shared" si="40"/>
        <v>0</v>
      </c>
      <c r="K205" s="259" t="s">
        <v>35</v>
      </c>
      <c r="L205" s="264"/>
      <c r="M205" s="265" t="s">
        <v>35</v>
      </c>
      <c r="N205" s="266" t="s">
        <v>50</v>
      </c>
      <c r="O205" s="45"/>
      <c r="P205" s="214">
        <f t="shared" si="41"/>
        <v>0</v>
      </c>
      <c r="Q205" s="214">
        <v>0</v>
      </c>
      <c r="R205" s="214">
        <f t="shared" si="42"/>
        <v>0</v>
      </c>
      <c r="S205" s="214">
        <v>0</v>
      </c>
      <c r="T205" s="215">
        <f t="shared" si="43"/>
        <v>0</v>
      </c>
      <c r="AR205" s="26" t="s">
        <v>1943</v>
      </c>
      <c r="AT205" s="26" t="s">
        <v>246</v>
      </c>
      <c r="AU205" s="26" t="s">
        <v>24</v>
      </c>
      <c r="AY205" s="26" t="s">
        <v>185</v>
      </c>
      <c r="BE205" s="216">
        <f t="shared" si="44"/>
        <v>0</v>
      </c>
      <c r="BF205" s="216">
        <f t="shared" si="45"/>
        <v>0</v>
      </c>
      <c r="BG205" s="216">
        <f t="shared" si="46"/>
        <v>0</v>
      </c>
      <c r="BH205" s="216">
        <f t="shared" si="47"/>
        <v>0</v>
      </c>
      <c r="BI205" s="216">
        <f t="shared" si="48"/>
        <v>0</v>
      </c>
      <c r="BJ205" s="26" t="s">
        <v>24</v>
      </c>
      <c r="BK205" s="216">
        <f t="shared" si="49"/>
        <v>0</v>
      </c>
      <c r="BL205" s="26" t="s">
        <v>750</v>
      </c>
      <c r="BM205" s="26" t="s">
        <v>1462</v>
      </c>
    </row>
    <row r="206" spans="2:65" s="1" customFormat="1" ht="22.5" customHeight="1">
      <c r="B206" s="44"/>
      <c r="C206" s="257" t="s">
        <v>967</v>
      </c>
      <c r="D206" s="257" t="s">
        <v>246</v>
      </c>
      <c r="E206" s="258" t="s">
        <v>2819</v>
      </c>
      <c r="F206" s="259" t="s">
        <v>2743</v>
      </c>
      <c r="G206" s="260" t="s">
        <v>190</v>
      </c>
      <c r="H206" s="261">
        <v>1</v>
      </c>
      <c r="I206" s="262"/>
      <c r="J206" s="263">
        <f t="shared" si="40"/>
        <v>0</v>
      </c>
      <c r="K206" s="259" t="s">
        <v>35</v>
      </c>
      <c r="L206" s="264"/>
      <c r="M206" s="265" t="s">
        <v>35</v>
      </c>
      <c r="N206" s="266" t="s">
        <v>50</v>
      </c>
      <c r="O206" s="45"/>
      <c r="P206" s="214">
        <f t="shared" si="41"/>
        <v>0</v>
      </c>
      <c r="Q206" s="214">
        <v>0</v>
      </c>
      <c r="R206" s="214">
        <f t="shared" si="42"/>
        <v>0</v>
      </c>
      <c r="S206" s="214">
        <v>0</v>
      </c>
      <c r="T206" s="215">
        <f t="shared" si="43"/>
        <v>0</v>
      </c>
      <c r="AR206" s="26" t="s">
        <v>1943</v>
      </c>
      <c r="AT206" s="26" t="s">
        <v>246</v>
      </c>
      <c r="AU206" s="26" t="s">
        <v>24</v>
      </c>
      <c r="AY206" s="26" t="s">
        <v>185</v>
      </c>
      <c r="BE206" s="216">
        <f t="shared" si="44"/>
        <v>0</v>
      </c>
      <c r="BF206" s="216">
        <f t="shared" si="45"/>
        <v>0</v>
      </c>
      <c r="BG206" s="216">
        <f t="shared" si="46"/>
        <v>0</v>
      </c>
      <c r="BH206" s="216">
        <f t="shared" si="47"/>
        <v>0</v>
      </c>
      <c r="BI206" s="216">
        <f t="shared" si="48"/>
        <v>0</v>
      </c>
      <c r="BJ206" s="26" t="s">
        <v>24</v>
      </c>
      <c r="BK206" s="216">
        <f t="shared" si="49"/>
        <v>0</v>
      </c>
      <c r="BL206" s="26" t="s">
        <v>750</v>
      </c>
      <c r="BM206" s="26" t="s">
        <v>1472</v>
      </c>
    </row>
    <row r="207" spans="2:65" s="1" customFormat="1" ht="22.5" customHeight="1">
      <c r="B207" s="44"/>
      <c r="C207" s="257" t="s">
        <v>1223</v>
      </c>
      <c r="D207" s="257" t="s">
        <v>246</v>
      </c>
      <c r="E207" s="258" t="s">
        <v>2820</v>
      </c>
      <c r="F207" s="259" t="s">
        <v>2687</v>
      </c>
      <c r="G207" s="260" t="s">
        <v>2054</v>
      </c>
      <c r="H207" s="261">
        <v>0</v>
      </c>
      <c r="I207" s="262"/>
      <c r="J207" s="263">
        <f t="shared" si="40"/>
        <v>0</v>
      </c>
      <c r="K207" s="259" t="s">
        <v>35</v>
      </c>
      <c r="L207" s="264"/>
      <c r="M207" s="265" t="s">
        <v>35</v>
      </c>
      <c r="N207" s="266" t="s">
        <v>50</v>
      </c>
      <c r="O207" s="45"/>
      <c r="P207" s="214">
        <f t="shared" si="41"/>
        <v>0</v>
      </c>
      <c r="Q207" s="214">
        <v>0</v>
      </c>
      <c r="R207" s="214">
        <f t="shared" si="42"/>
        <v>0</v>
      </c>
      <c r="S207" s="214">
        <v>0</v>
      </c>
      <c r="T207" s="215">
        <f t="shared" si="43"/>
        <v>0</v>
      </c>
      <c r="AR207" s="26" t="s">
        <v>1943</v>
      </c>
      <c r="AT207" s="26" t="s">
        <v>246</v>
      </c>
      <c r="AU207" s="26" t="s">
        <v>24</v>
      </c>
      <c r="AY207" s="26" t="s">
        <v>185</v>
      </c>
      <c r="BE207" s="216">
        <f t="shared" si="44"/>
        <v>0</v>
      </c>
      <c r="BF207" s="216">
        <f t="shared" si="45"/>
        <v>0</v>
      </c>
      <c r="BG207" s="216">
        <f t="shared" si="46"/>
        <v>0</v>
      </c>
      <c r="BH207" s="216">
        <f t="shared" si="47"/>
        <v>0</v>
      </c>
      <c r="BI207" s="216">
        <f t="shared" si="48"/>
        <v>0</v>
      </c>
      <c r="BJ207" s="26" t="s">
        <v>24</v>
      </c>
      <c r="BK207" s="216">
        <f t="shared" si="49"/>
        <v>0</v>
      </c>
      <c r="BL207" s="26" t="s">
        <v>750</v>
      </c>
      <c r="BM207" s="26" t="s">
        <v>2821</v>
      </c>
    </row>
    <row r="208" spans="2:65" s="1" customFormat="1" ht="22.5" customHeight="1">
      <c r="B208" s="44"/>
      <c r="C208" s="257" t="s">
        <v>973</v>
      </c>
      <c r="D208" s="257" t="s">
        <v>246</v>
      </c>
      <c r="E208" s="258" t="s">
        <v>2822</v>
      </c>
      <c r="F208" s="259" t="s">
        <v>2803</v>
      </c>
      <c r="G208" s="260" t="s">
        <v>190</v>
      </c>
      <c r="H208" s="261">
        <v>24</v>
      </c>
      <c r="I208" s="262"/>
      <c r="J208" s="263">
        <f t="shared" si="40"/>
        <v>0</v>
      </c>
      <c r="K208" s="259" t="s">
        <v>35</v>
      </c>
      <c r="L208" s="264"/>
      <c r="M208" s="265" t="s">
        <v>35</v>
      </c>
      <c r="N208" s="266" t="s">
        <v>50</v>
      </c>
      <c r="O208" s="45"/>
      <c r="P208" s="214">
        <f t="shared" si="41"/>
        <v>0</v>
      </c>
      <c r="Q208" s="214">
        <v>0</v>
      </c>
      <c r="R208" s="214">
        <f t="shared" si="42"/>
        <v>0</v>
      </c>
      <c r="S208" s="214">
        <v>0</v>
      </c>
      <c r="T208" s="215">
        <f t="shared" si="43"/>
        <v>0</v>
      </c>
      <c r="AR208" s="26" t="s">
        <v>1943</v>
      </c>
      <c r="AT208" s="26" t="s">
        <v>246</v>
      </c>
      <c r="AU208" s="26" t="s">
        <v>24</v>
      </c>
      <c r="AY208" s="26" t="s">
        <v>185</v>
      </c>
      <c r="BE208" s="216">
        <f t="shared" si="44"/>
        <v>0</v>
      </c>
      <c r="BF208" s="216">
        <f t="shared" si="45"/>
        <v>0</v>
      </c>
      <c r="BG208" s="216">
        <f t="shared" si="46"/>
        <v>0</v>
      </c>
      <c r="BH208" s="216">
        <f t="shared" si="47"/>
        <v>0</v>
      </c>
      <c r="BI208" s="216">
        <f t="shared" si="48"/>
        <v>0</v>
      </c>
      <c r="BJ208" s="26" t="s">
        <v>24</v>
      </c>
      <c r="BK208" s="216">
        <f t="shared" si="49"/>
        <v>0</v>
      </c>
      <c r="BL208" s="26" t="s">
        <v>750</v>
      </c>
      <c r="BM208" s="26" t="s">
        <v>1481</v>
      </c>
    </row>
    <row r="209" spans="2:65" s="1" customFormat="1" ht="22.5" customHeight="1">
      <c r="B209" s="44"/>
      <c r="C209" s="257" t="s">
        <v>978</v>
      </c>
      <c r="D209" s="257" t="s">
        <v>246</v>
      </c>
      <c r="E209" s="258" t="s">
        <v>2823</v>
      </c>
      <c r="F209" s="259" t="s">
        <v>2824</v>
      </c>
      <c r="G209" s="260" t="s">
        <v>190</v>
      </c>
      <c r="H209" s="261">
        <v>1</v>
      </c>
      <c r="I209" s="262"/>
      <c r="J209" s="263">
        <f t="shared" si="40"/>
        <v>0</v>
      </c>
      <c r="K209" s="259" t="s">
        <v>35</v>
      </c>
      <c r="L209" s="264"/>
      <c r="M209" s="265" t="s">
        <v>35</v>
      </c>
      <c r="N209" s="266" t="s">
        <v>50</v>
      </c>
      <c r="O209" s="45"/>
      <c r="P209" s="214">
        <f t="shared" si="41"/>
        <v>0</v>
      </c>
      <c r="Q209" s="214">
        <v>0</v>
      </c>
      <c r="R209" s="214">
        <f t="shared" si="42"/>
        <v>0</v>
      </c>
      <c r="S209" s="214">
        <v>0</v>
      </c>
      <c r="T209" s="215">
        <f t="shared" si="43"/>
        <v>0</v>
      </c>
      <c r="AR209" s="26" t="s">
        <v>1943</v>
      </c>
      <c r="AT209" s="26" t="s">
        <v>246</v>
      </c>
      <c r="AU209" s="26" t="s">
        <v>24</v>
      </c>
      <c r="AY209" s="26" t="s">
        <v>185</v>
      </c>
      <c r="BE209" s="216">
        <f t="shared" si="44"/>
        <v>0</v>
      </c>
      <c r="BF209" s="216">
        <f t="shared" si="45"/>
        <v>0</v>
      </c>
      <c r="BG209" s="216">
        <f t="shared" si="46"/>
        <v>0</v>
      </c>
      <c r="BH209" s="216">
        <f t="shared" si="47"/>
        <v>0</v>
      </c>
      <c r="BI209" s="216">
        <f t="shared" si="48"/>
        <v>0</v>
      </c>
      <c r="BJ209" s="26" t="s">
        <v>24</v>
      </c>
      <c r="BK209" s="216">
        <f t="shared" si="49"/>
        <v>0</v>
      </c>
      <c r="BL209" s="26" t="s">
        <v>750</v>
      </c>
      <c r="BM209" s="26" t="s">
        <v>1492</v>
      </c>
    </row>
    <row r="210" spans="2:65" s="11" customFormat="1" ht="37.35" customHeight="1">
      <c r="B210" s="188"/>
      <c r="C210" s="189"/>
      <c r="D210" s="202" t="s">
        <v>78</v>
      </c>
      <c r="E210" s="287" t="s">
        <v>2825</v>
      </c>
      <c r="F210" s="287" t="s">
        <v>2826</v>
      </c>
      <c r="G210" s="189"/>
      <c r="H210" s="189"/>
      <c r="I210" s="192"/>
      <c r="J210" s="288">
        <f>BK210</f>
        <v>0</v>
      </c>
      <c r="K210" s="189"/>
      <c r="L210" s="194"/>
      <c r="M210" s="195"/>
      <c r="N210" s="196"/>
      <c r="O210" s="196"/>
      <c r="P210" s="197">
        <f>SUM(P211:P222)</f>
        <v>0</v>
      </c>
      <c r="Q210" s="196"/>
      <c r="R210" s="197">
        <f>SUM(R211:R222)</f>
        <v>0</v>
      </c>
      <c r="S210" s="196"/>
      <c r="T210" s="198">
        <f>SUM(T211:T222)</f>
        <v>0</v>
      </c>
      <c r="AR210" s="199" t="s">
        <v>24</v>
      </c>
      <c r="AT210" s="200" t="s">
        <v>78</v>
      </c>
      <c r="AU210" s="200" t="s">
        <v>79</v>
      </c>
      <c r="AY210" s="199" t="s">
        <v>185</v>
      </c>
      <c r="BK210" s="201">
        <f>SUM(BK211:BK222)</f>
        <v>0</v>
      </c>
    </row>
    <row r="211" spans="2:65" s="1" customFormat="1" ht="22.5" customHeight="1">
      <c r="B211" s="44"/>
      <c r="C211" s="257" t="s">
        <v>1230</v>
      </c>
      <c r="D211" s="257" t="s">
        <v>246</v>
      </c>
      <c r="E211" s="258" t="s">
        <v>2827</v>
      </c>
      <c r="F211" s="259" t="s">
        <v>2828</v>
      </c>
      <c r="G211" s="260" t="s">
        <v>35</v>
      </c>
      <c r="H211" s="261">
        <v>0</v>
      </c>
      <c r="I211" s="262"/>
      <c r="J211" s="263">
        <f t="shared" ref="J211:J222" si="50">ROUND(I211*H211,2)</f>
        <v>0</v>
      </c>
      <c r="K211" s="259" t="s">
        <v>35</v>
      </c>
      <c r="L211" s="264"/>
      <c r="M211" s="265" t="s">
        <v>35</v>
      </c>
      <c r="N211" s="266" t="s">
        <v>50</v>
      </c>
      <c r="O211" s="45"/>
      <c r="P211" s="214">
        <f t="shared" ref="P211:P222" si="51">O211*H211</f>
        <v>0</v>
      </c>
      <c r="Q211" s="214">
        <v>0</v>
      </c>
      <c r="R211" s="214">
        <f t="shared" ref="R211:R222" si="52">Q211*H211</f>
        <v>0</v>
      </c>
      <c r="S211" s="214">
        <v>0</v>
      </c>
      <c r="T211" s="215">
        <f t="shared" ref="T211:T222" si="53">S211*H211</f>
        <v>0</v>
      </c>
      <c r="AR211" s="26" t="s">
        <v>1943</v>
      </c>
      <c r="AT211" s="26" t="s">
        <v>246</v>
      </c>
      <c r="AU211" s="26" t="s">
        <v>24</v>
      </c>
      <c r="AY211" s="26" t="s">
        <v>185</v>
      </c>
      <c r="BE211" s="216">
        <f t="shared" ref="BE211:BE222" si="54">IF(N211="základní",J211,0)</f>
        <v>0</v>
      </c>
      <c r="BF211" s="216">
        <f t="shared" ref="BF211:BF222" si="55">IF(N211="snížená",J211,0)</f>
        <v>0</v>
      </c>
      <c r="BG211" s="216">
        <f t="shared" ref="BG211:BG222" si="56">IF(N211="zákl. přenesená",J211,0)</f>
        <v>0</v>
      </c>
      <c r="BH211" s="216">
        <f t="shared" ref="BH211:BH222" si="57">IF(N211="sníž. přenesená",J211,0)</f>
        <v>0</v>
      </c>
      <c r="BI211" s="216">
        <f t="shared" ref="BI211:BI222" si="58">IF(N211="nulová",J211,0)</f>
        <v>0</v>
      </c>
      <c r="BJ211" s="26" t="s">
        <v>24</v>
      </c>
      <c r="BK211" s="216">
        <f t="shared" ref="BK211:BK222" si="59">ROUND(I211*H211,2)</f>
        <v>0</v>
      </c>
      <c r="BL211" s="26" t="s">
        <v>750</v>
      </c>
      <c r="BM211" s="26" t="s">
        <v>2829</v>
      </c>
    </row>
    <row r="212" spans="2:65" s="1" customFormat="1" ht="22.5" customHeight="1">
      <c r="B212" s="44"/>
      <c r="C212" s="257" t="s">
        <v>991</v>
      </c>
      <c r="D212" s="257" t="s">
        <v>246</v>
      </c>
      <c r="E212" s="258" t="s">
        <v>2830</v>
      </c>
      <c r="F212" s="259" t="s">
        <v>2737</v>
      </c>
      <c r="G212" s="260" t="s">
        <v>2054</v>
      </c>
      <c r="H212" s="261">
        <v>1</v>
      </c>
      <c r="I212" s="262"/>
      <c r="J212" s="263">
        <f t="shared" si="50"/>
        <v>0</v>
      </c>
      <c r="K212" s="259" t="s">
        <v>35</v>
      </c>
      <c r="L212" s="264"/>
      <c r="M212" s="265" t="s">
        <v>35</v>
      </c>
      <c r="N212" s="266" t="s">
        <v>50</v>
      </c>
      <c r="O212" s="45"/>
      <c r="P212" s="214">
        <f t="shared" si="51"/>
        <v>0</v>
      </c>
      <c r="Q212" s="214">
        <v>0</v>
      </c>
      <c r="R212" s="214">
        <f t="shared" si="52"/>
        <v>0</v>
      </c>
      <c r="S212" s="214">
        <v>0</v>
      </c>
      <c r="T212" s="215">
        <f t="shared" si="53"/>
        <v>0</v>
      </c>
      <c r="AR212" s="26" t="s">
        <v>1943</v>
      </c>
      <c r="AT212" s="26" t="s">
        <v>246</v>
      </c>
      <c r="AU212" s="26" t="s">
        <v>24</v>
      </c>
      <c r="AY212" s="26" t="s">
        <v>185</v>
      </c>
      <c r="BE212" s="216">
        <f t="shared" si="54"/>
        <v>0</v>
      </c>
      <c r="BF212" s="216">
        <f t="shared" si="55"/>
        <v>0</v>
      </c>
      <c r="BG212" s="216">
        <f t="shared" si="56"/>
        <v>0</v>
      </c>
      <c r="BH212" s="216">
        <f t="shared" si="57"/>
        <v>0</v>
      </c>
      <c r="BI212" s="216">
        <f t="shared" si="58"/>
        <v>0</v>
      </c>
      <c r="BJ212" s="26" t="s">
        <v>24</v>
      </c>
      <c r="BK212" s="216">
        <f t="shared" si="59"/>
        <v>0</v>
      </c>
      <c r="BL212" s="26" t="s">
        <v>750</v>
      </c>
      <c r="BM212" s="26" t="s">
        <v>1505</v>
      </c>
    </row>
    <row r="213" spans="2:65" s="1" customFormat="1" ht="22.5" customHeight="1">
      <c r="B213" s="44"/>
      <c r="C213" s="257" t="s">
        <v>32</v>
      </c>
      <c r="D213" s="257" t="s">
        <v>246</v>
      </c>
      <c r="E213" s="258" t="s">
        <v>2831</v>
      </c>
      <c r="F213" s="259" t="s">
        <v>2740</v>
      </c>
      <c r="G213" s="260" t="s">
        <v>2054</v>
      </c>
      <c r="H213" s="261">
        <v>2</v>
      </c>
      <c r="I213" s="262"/>
      <c r="J213" s="263">
        <f t="shared" si="50"/>
        <v>0</v>
      </c>
      <c r="K213" s="259" t="s">
        <v>35</v>
      </c>
      <c r="L213" s="264"/>
      <c r="M213" s="265" t="s">
        <v>35</v>
      </c>
      <c r="N213" s="266" t="s">
        <v>50</v>
      </c>
      <c r="O213" s="45"/>
      <c r="P213" s="214">
        <f t="shared" si="51"/>
        <v>0</v>
      </c>
      <c r="Q213" s="214">
        <v>0</v>
      </c>
      <c r="R213" s="214">
        <f t="shared" si="52"/>
        <v>0</v>
      </c>
      <c r="S213" s="214">
        <v>0</v>
      </c>
      <c r="T213" s="215">
        <f t="shared" si="53"/>
        <v>0</v>
      </c>
      <c r="AR213" s="26" t="s">
        <v>1943</v>
      </c>
      <c r="AT213" s="26" t="s">
        <v>246</v>
      </c>
      <c r="AU213" s="26" t="s">
        <v>24</v>
      </c>
      <c r="AY213" s="26" t="s">
        <v>185</v>
      </c>
      <c r="BE213" s="216">
        <f t="shared" si="54"/>
        <v>0</v>
      </c>
      <c r="BF213" s="216">
        <f t="shared" si="55"/>
        <v>0</v>
      </c>
      <c r="BG213" s="216">
        <f t="shared" si="56"/>
        <v>0</v>
      </c>
      <c r="BH213" s="216">
        <f t="shared" si="57"/>
        <v>0</v>
      </c>
      <c r="BI213" s="216">
        <f t="shared" si="58"/>
        <v>0</v>
      </c>
      <c r="BJ213" s="26" t="s">
        <v>24</v>
      </c>
      <c r="BK213" s="216">
        <f t="shared" si="59"/>
        <v>0</v>
      </c>
      <c r="BL213" s="26" t="s">
        <v>750</v>
      </c>
      <c r="BM213" s="26" t="s">
        <v>1515</v>
      </c>
    </row>
    <row r="214" spans="2:65" s="1" customFormat="1" ht="22.5" customHeight="1">
      <c r="B214" s="44"/>
      <c r="C214" s="257" t="s">
        <v>1002</v>
      </c>
      <c r="D214" s="257" t="s">
        <v>246</v>
      </c>
      <c r="E214" s="258" t="s">
        <v>2832</v>
      </c>
      <c r="F214" s="259" t="s">
        <v>2742</v>
      </c>
      <c r="G214" s="260" t="s">
        <v>2054</v>
      </c>
      <c r="H214" s="261">
        <v>2</v>
      </c>
      <c r="I214" s="262"/>
      <c r="J214" s="263">
        <f t="shared" si="50"/>
        <v>0</v>
      </c>
      <c r="K214" s="259" t="s">
        <v>35</v>
      </c>
      <c r="L214" s="264"/>
      <c r="M214" s="265" t="s">
        <v>35</v>
      </c>
      <c r="N214" s="266" t="s">
        <v>50</v>
      </c>
      <c r="O214" s="45"/>
      <c r="P214" s="214">
        <f t="shared" si="51"/>
        <v>0</v>
      </c>
      <c r="Q214" s="214">
        <v>0</v>
      </c>
      <c r="R214" s="214">
        <f t="shared" si="52"/>
        <v>0</v>
      </c>
      <c r="S214" s="214">
        <v>0</v>
      </c>
      <c r="T214" s="215">
        <f t="shared" si="53"/>
        <v>0</v>
      </c>
      <c r="AR214" s="26" t="s">
        <v>1943</v>
      </c>
      <c r="AT214" s="26" t="s">
        <v>246</v>
      </c>
      <c r="AU214" s="26" t="s">
        <v>24</v>
      </c>
      <c r="AY214" s="26" t="s">
        <v>185</v>
      </c>
      <c r="BE214" s="216">
        <f t="shared" si="54"/>
        <v>0</v>
      </c>
      <c r="BF214" s="216">
        <f t="shared" si="55"/>
        <v>0</v>
      </c>
      <c r="BG214" s="216">
        <f t="shared" si="56"/>
        <v>0</v>
      </c>
      <c r="BH214" s="216">
        <f t="shared" si="57"/>
        <v>0</v>
      </c>
      <c r="BI214" s="216">
        <f t="shared" si="58"/>
        <v>0</v>
      </c>
      <c r="BJ214" s="26" t="s">
        <v>24</v>
      </c>
      <c r="BK214" s="216">
        <f t="shared" si="59"/>
        <v>0</v>
      </c>
      <c r="BL214" s="26" t="s">
        <v>750</v>
      </c>
      <c r="BM214" s="26" t="s">
        <v>1526</v>
      </c>
    </row>
    <row r="215" spans="2:65" s="1" customFormat="1" ht="22.5" customHeight="1">
      <c r="B215" s="44"/>
      <c r="C215" s="257" t="s">
        <v>1008</v>
      </c>
      <c r="D215" s="257" t="s">
        <v>246</v>
      </c>
      <c r="E215" s="258" t="s">
        <v>2833</v>
      </c>
      <c r="F215" s="259" t="s">
        <v>2743</v>
      </c>
      <c r="G215" s="260" t="s">
        <v>190</v>
      </c>
      <c r="H215" s="261">
        <v>2</v>
      </c>
      <c r="I215" s="262"/>
      <c r="J215" s="263">
        <f t="shared" si="50"/>
        <v>0</v>
      </c>
      <c r="K215" s="259" t="s">
        <v>35</v>
      </c>
      <c r="L215" s="264"/>
      <c r="M215" s="265" t="s">
        <v>35</v>
      </c>
      <c r="N215" s="266" t="s">
        <v>50</v>
      </c>
      <c r="O215" s="45"/>
      <c r="P215" s="214">
        <f t="shared" si="51"/>
        <v>0</v>
      </c>
      <c r="Q215" s="214">
        <v>0</v>
      </c>
      <c r="R215" s="214">
        <f t="shared" si="52"/>
        <v>0</v>
      </c>
      <c r="S215" s="214">
        <v>0</v>
      </c>
      <c r="T215" s="215">
        <f t="shared" si="53"/>
        <v>0</v>
      </c>
      <c r="AR215" s="26" t="s">
        <v>1943</v>
      </c>
      <c r="AT215" s="26" t="s">
        <v>246</v>
      </c>
      <c r="AU215" s="26" t="s">
        <v>24</v>
      </c>
      <c r="AY215" s="26" t="s">
        <v>185</v>
      </c>
      <c r="BE215" s="216">
        <f t="shared" si="54"/>
        <v>0</v>
      </c>
      <c r="BF215" s="216">
        <f t="shared" si="55"/>
        <v>0</v>
      </c>
      <c r="BG215" s="216">
        <f t="shared" si="56"/>
        <v>0</v>
      </c>
      <c r="BH215" s="216">
        <f t="shared" si="57"/>
        <v>0</v>
      </c>
      <c r="BI215" s="216">
        <f t="shared" si="58"/>
        <v>0</v>
      </c>
      <c r="BJ215" s="26" t="s">
        <v>24</v>
      </c>
      <c r="BK215" s="216">
        <f t="shared" si="59"/>
        <v>0</v>
      </c>
      <c r="BL215" s="26" t="s">
        <v>750</v>
      </c>
      <c r="BM215" s="26" t="s">
        <v>1534</v>
      </c>
    </row>
    <row r="216" spans="2:65" s="1" customFormat="1" ht="22.5" customHeight="1">
      <c r="B216" s="44"/>
      <c r="C216" s="257" t="s">
        <v>1013</v>
      </c>
      <c r="D216" s="257" t="s">
        <v>246</v>
      </c>
      <c r="E216" s="258" t="s">
        <v>2834</v>
      </c>
      <c r="F216" s="259" t="s">
        <v>2776</v>
      </c>
      <c r="G216" s="260" t="s">
        <v>2054</v>
      </c>
      <c r="H216" s="261">
        <v>1</v>
      </c>
      <c r="I216" s="262"/>
      <c r="J216" s="263">
        <f t="shared" si="50"/>
        <v>0</v>
      </c>
      <c r="K216" s="259" t="s">
        <v>35</v>
      </c>
      <c r="L216" s="264"/>
      <c r="M216" s="265" t="s">
        <v>35</v>
      </c>
      <c r="N216" s="266" t="s">
        <v>50</v>
      </c>
      <c r="O216" s="45"/>
      <c r="P216" s="214">
        <f t="shared" si="51"/>
        <v>0</v>
      </c>
      <c r="Q216" s="214">
        <v>0</v>
      </c>
      <c r="R216" s="214">
        <f t="shared" si="52"/>
        <v>0</v>
      </c>
      <c r="S216" s="214">
        <v>0</v>
      </c>
      <c r="T216" s="215">
        <f t="shared" si="53"/>
        <v>0</v>
      </c>
      <c r="AR216" s="26" t="s">
        <v>1943</v>
      </c>
      <c r="AT216" s="26" t="s">
        <v>246</v>
      </c>
      <c r="AU216" s="26" t="s">
        <v>24</v>
      </c>
      <c r="AY216" s="26" t="s">
        <v>185</v>
      </c>
      <c r="BE216" s="216">
        <f t="shared" si="54"/>
        <v>0</v>
      </c>
      <c r="BF216" s="216">
        <f t="shared" si="55"/>
        <v>0</v>
      </c>
      <c r="BG216" s="216">
        <f t="shared" si="56"/>
        <v>0</v>
      </c>
      <c r="BH216" s="216">
        <f t="shared" si="57"/>
        <v>0</v>
      </c>
      <c r="BI216" s="216">
        <f t="shared" si="58"/>
        <v>0</v>
      </c>
      <c r="BJ216" s="26" t="s">
        <v>24</v>
      </c>
      <c r="BK216" s="216">
        <f t="shared" si="59"/>
        <v>0</v>
      </c>
      <c r="BL216" s="26" t="s">
        <v>750</v>
      </c>
      <c r="BM216" s="26" t="s">
        <v>1542</v>
      </c>
    </row>
    <row r="217" spans="2:65" s="1" customFormat="1" ht="22.5" customHeight="1">
      <c r="B217" s="44"/>
      <c r="C217" s="257" t="s">
        <v>1019</v>
      </c>
      <c r="D217" s="257" t="s">
        <v>246</v>
      </c>
      <c r="E217" s="258" t="s">
        <v>2835</v>
      </c>
      <c r="F217" s="259" t="s">
        <v>2813</v>
      </c>
      <c r="G217" s="260" t="s">
        <v>190</v>
      </c>
      <c r="H217" s="261">
        <v>1</v>
      </c>
      <c r="I217" s="262"/>
      <c r="J217" s="263">
        <f t="shared" si="50"/>
        <v>0</v>
      </c>
      <c r="K217" s="259" t="s">
        <v>35</v>
      </c>
      <c r="L217" s="264"/>
      <c r="M217" s="265" t="s">
        <v>35</v>
      </c>
      <c r="N217" s="266" t="s">
        <v>50</v>
      </c>
      <c r="O217" s="45"/>
      <c r="P217" s="214">
        <f t="shared" si="51"/>
        <v>0</v>
      </c>
      <c r="Q217" s="214">
        <v>0</v>
      </c>
      <c r="R217" s="214">
        <f t="shared" si="52"/>
        <v>0</v>
      </c>
      <c r="S217" s="214">
        <v>0</v>
      </c>
      <c r="T217" s="215">
        <f t="shared" si="53"/>
        <v>0</v>
      </c>
      <c r="AR217" s="26" t="s">
        <v>1943</v>
      </c>
      <c r="AT217" s="26" t="s">
        <v>246</v>
      </c>
      <c r="AU217" s="26" t="s">
        <v>24</v>
      </c>
      <c r="AY217" s="26" t="s">
        <v>185</v>
      </c>
      <c r="BE217" s="216">
        <f t="shared" si="54"/>
        <v>0</v>
      </c>
      <c r="BF217" s="216">
        <f t="shared" si="55"/>
        <v>0</v>
      </c>
      <c r="BG217" s="216">
        <f t="shared" si="56"/>
        <v>0</v>
      </c>
      <c r="BH217" s="216">
        <f t="shared" si="57"/>
        <v>0</v>
      </c>
      <c r="BI217" s="216">
        <f t="shared" si="58"/>
        <v>0</v>
      </c>
      <c r="BJ217" s="26" t="s">
        <v>24</v>
      </c>
      <c r="BK217" s="216">
        <f t="shared" si="59"/>
        <v>0</v>
      </c>
      <c r="BL217" s="26" t="s">
        <v>750</v>
      </c>
      <c r="BM217" s="26" t="s">
        <v>1550</v>
      </c>
    </row>
    <row r="218" spans="2:65" s="1" customFormat="1" ht="22.5" customHeight="1">
      <c r="B218" s="44"/>
      <c r="C218" s="257" t="s">
        <v>1029</v>
      </c>
      <c r="D218" s="257" t="s">
        <v>246</v>
      </c>
      <c r="E218" s="258" t="s">
        <v>2836</v>
      </c>
      <c r="F218" s="259" t="s">
        <v>2781</v>
      </c>
      <c r="G218" s="260" t="s">
        <v>2054</v>
      </c>
      <c r="H218" s="261">
        <v>2</v>
      </c>
      <c r="I218" s="262"/>
      <c r="J218" s="263">
        <f t="shared" si="50"/>
        <v>0</v>
      </c>
      <c r="K218" s="259" t="s">
        <v>35</v>
      </c>
      <c r="L218" s="264"/>
      <c r="M218" s="265" t="s">
        <v>35</v>
      </c>
      <c r="N218" s="266" t="s">
        <v>50</v>
      </c>
      <c r="O218" s="45"/>
      <c r="P218" s="214">
        <f t="shared" si="51"/>
        <v>0</v>
      </c>
      <c r="Q218" s="214">
        <v>0</v>
      </c>
      <c r="R218" s="214">
        <f t="shared" si="52"/>
        <v>0</v>
      </c>
      <c r="S218" s="214">
        <v>0</v>
      </c>
      <c r="T218" s="215">
        <f t="shared" si="53"/>
        <v>0</v>
      </c>
      <c r="AR218" s="26" t="s">
        <v>1943</v>
      </c>
      <c r="AT218" s="26" t="s">
        <v>246</v>
      </c>
      <c r="AU218" s="26" t="s">
        <v>24</v>
      </c>
      <c r="AY218" s="26" t="s">
        <v>185</v>
      </c>
      <c r="BE218" s="216">
        <f t="shared" si="54"/>
        <v>0</v>
      </c>
      <c r="BF218" s="216">
        <f t="shared" si="55"/>
        <v>0</v>
      </c>
      <c r="BG218" s="216">
        <f t="shared" si="56"/>
        <v>0</v>
      </c>
      <c r="BH218" s="216">
        <f t="shared" si="57"/>
        <v>0</v>
      </c>
      <c r="BI218" s="216">
        <f t="shared" si="58"/>
        <v>0</v>
      </c>
      <c r="BJ218" s="26" t="s">
        <v>24</v>
      </c>
      <c r="BK218" s="216">
        <f t="shared" si="59"/>
        <v>0</v>
      </c>
      <c r="BL218" s="26" t="s">
        <v>750</v>
      </c>
      <c r="BM218" s="26" t="s">
        <v>1558</v>
      </c>
    </row>
    <row r="219" spans="2:65" s="1" customFormat="1" ht="22.5" customHeight="1">
      <c r="B219" s="44"/>
      <c r="C219" s="257" t="s">
        <v>1037</v>
      </c>
      <c r="D219" s="257" t="s">
        <v>246</v>
      </c>
      <c r="E219" s="258" t="s">
        <v>2837</v>
      </c>
      <c r="F219" s="259" t="s">
        <v>2706</v>
      </c>
      <c r="G219" s="260" t="s">
        <v>2054</v>
      </c>
      <c r="H219" s="261">
        <v>1</v>
      </c>
      <c r="I219" s="262"/>
      <c r="J219" s="263">
        <f t="shared" si="50"/>
        <v>0</v>
      </c>
      <c r="K219" s="259" t="s">
        <v>35</v>
      </c>
      <c r="L219" s="264"/>
      <c r="M219" s="265" t="s">
        <v>35</v>
      </c>
      <c r="N219" s="266" t="s">
        <v>50</v>
      </c>
      <c r="O219" s="45"/>
      <c r="P219" s="214">
        <f t="shared" si="51"/>
        <v>0</v>
      </c>
      <c r="Q219" s="214">
        <v>0</v>
      </c>
      <c r="R219" s="214">
        <f t="shared" si="52"/>
        <v>0</v>
      </c>
      <c r="S219" s="214">
        <v>0</v>
      </c>
      <c r="T219" s="215">
        <f t="shared" si="53"/>
        <v>0</v>
      </c>
      <c r="AR219" s="26" t="s">
        <v>1943</v>
      </c>
      <c r="AT219" s="26" t="s">
        <v>246</v>
      </c>
      <c r="AU219" s="26" t="s">
        <v>24</v>
      </c>
      <c r="AY219" s="26" t="s">
        <v>185</v>
      </c>
      <c r="BE219" s="216">
        <f t="shared" si="54"/>
        <v>0</v>
      </c>
      <c r="BF219" s="216">
        <f t="shared" si="55"/>
        <v>0</v>
      </c>
      <c r="BG219" s="216">
        <f t="shared" si="56"/>
        <v>0</v>
      </c>
      <c r="BH219" s="216">
        <f t="shared" si="57"/>
        <v>0</v>
      </c>
      <c r="BI219" s="216">
        <f t="shared" si="58"/>
        <v>0</v>
      </c>
      <c r="BJ219" s="26" t="s">
        <v>24</v>
      </c>
      <c r="BK219" s="216">
        <f t="shared" si="59"/>
        <v>0</v>
      </c>
      <c r="BL219" s="26" t="s">
        <v>750</v>
      </c>
      <c r="BM219" s="26" t="s">
        <v>1566</v>
      </c>
    </row>
    <row r="220" spans="2:65" s="1" customFormat="1" ht="22.5" customHeight="1">
      <c r="B220" s="44"/>
      <c r="C220" s="257" t="s">
        <v>1235</v>
      </c>
      <c r="D220" s="257" t="s">
        <v>246</v>
      </c>
      <c r="E220" s="258" t="s">
        <v>2838</v>
      </c>
      <c r="F220" s="259" t="s">
        <v>2708</v>
      </c>
      <c r="G220" s="260" t="s">
        <v>35</v>
      </c>
      <c r="H220" s="261">
        <v>0</v>
      </c>
      <c r="I220" s="262"/>
      <c r="J220" s="263">
        <f t="shared" si="50"/>
        <v>0</v>
      </c>
      <c r="K220" s="259" t="s">
        <v>35</v>
      </c>
      <c r="L220" s="264"/>
      <c r="M220" s="265" t="s">
        <v>35</v>
      </c>
      <c r="N220" s="266" t="s">
        <v>50</v>
      </c>
      <c r="O220" s="45"/>
      <c r="P220" s="214">
        <f t="shared" si="51"/>
        <v>0</v>
      </c>
      <c r="Q220" s="214">
        <v>0</v>
      </c>
      <c r="R220" s="214">
        <f t="shared" si="52"/>
        <v>0</v>
      </c>
      <c r="S220" s="214">
        <v>0</v>
      </c>
      <c r="T220" s="215">
        <f t="shared" si="53"/>
        <v>0</v>
      </c>
      <c r="AR220" s="26" t="s">
        <v>1943</v>
      </c>
      <c r="AT220" s="26" t="s">
        <v>246</v>
      </c>
      <c r="AU220" s="26" t="s">
        <v>24</v>
      </c>
      <c r="AY220" s="26" t="s">
        <v>185</v>
      </c>
      <c r="BE220" s="216">
        <f t="shared" si="54"/>
        <v>0</v>
      </c>
      <c r="BF220" s="216">
        <f t="shared" si="55"/>
        <v>0</v>
      </c>
      <c r="BG220" s="216">
        <f t="shared" si="56"/>
        <v>0</v>
      </c>
      <c r="BH220" s="216">
        <f t="shared" si="57"/>
        <v>0</v>
      </c>
      <c r="BI220" s="216">
        <f t="shared" si="58"/>
        <v>0</v>
      </c>
      <c r="BJ220" s="26" t="s">
        <v>24</v>
      </c>
      <c r="BK220" s="216">
        <f t="shared" si="59"/>
        <v>0</v>
      </c>
      <c r="BL220" s="26" t="s">
        <v>750</v>
      </c>
      <c r="BM220" s="26" t="s">
        <v>2839</v>
      </c>
    </row>
    <row r="221" spans="2:65" s="1" customFormat="1" ht="22.5" customHeight="1">
      <c r="B221" s="44"/>
      <c r="C221" s="257" t="s">
        <v>1046</v>
      </c>
      <c r="D221" s="257" t="s">
        <v>246</v>
      </c>
      <c r="E221" s="258" t="s">
        <v>2840</v>
      </c>
      <c r="F221" s="259" t="s">
        <v>2841</v>
      </c>
      <c r="G221" s="260" t="s">
        <v>190</v>
      </c>
      <c r="H221" s="261">
        <v>1</v>
      </c>
      <c r="I221" s="262"/>
      <c r="J221" s="263">
        <f t="shared" si="50"/>
        <v>0</v>
      </c>
      <c r="K221" s="259" t="s">
        <v>35</v>
      </c>
      <c r="L221" s="264"/>
      <c r="M221" s="265" t="s">
        <v>35</v>
      </c>
      <c r="N221" s="266" t="s">
        <v>50</v>
      </c>
      <c r="O221" s="45"/>
      <c r="P221" s="214">
        <f t="shared" si="51"/>
        <v>0</v>
      </c>
      <c r="Q221" s="214">
        <v>0</v>
      </c>
      <c r="R221" s="214">
        <f t="shared" si="52"/>
        <v>0</v>
      </c>
      <c r="S221" s="214">
        <v>0</v>
      </c>
      <c r="T221" s="215">
        <f t="shared" si="53"/>
        <v>0</v>
      </c>
      <c r="AR221" s="26" t="s">
        <v>1943</v>
      </c>
      <c r="AT221" s="26" t="s">
        <v>246</v>
      </c>
      <c r="AU221" s="26" t="s">
        <v>24</v>
      </c>
      <c r="AY221" s="26" t="s">
        <v>185</v>
      </c>
      <c r="BE221" s="216">
        <f t="shared" si="54"/>
        <v>0</v>
      </c>
      <c r="BF221" s="216">
        <f t="shared" si="55"/>
        <v>0</v>
      </c>
      <c r="BG221" s="216">
        <f t="shared" si="56"/>
        <v>0</v>
      </c>
      <c r="BH221" s="216">
        <f t="shared" si="57"/>
        <v>0</v>
      </c>
      <c r="BI221" s="216">
        <f t="shared" si="58"/>
        <v>0</v>
      </c>
      <c r="BJ221" s="26" t="s">
        <v>24</v>
      </c>
      <c r="BK221" s="216">
        <f t="shared" si="59"/>
        <v>0</v>
      </c>
      <c r="BL221" s="26" t="s">
        <v>750</v>
      </c>
      <c r="BM221" s="26" t="s">
        <v>1574</v>
      </c>
    </row>
    <row r="222" spans="2:65" s="1" customFormat="1" ht="22.5" customHeight="1">
      <c r="B222" s="44"/>
      <c r="C222" s="257" t="s">
        <v>1057</v>
      </c>
      <c r="D222" s="257" t="s">
        <v>246</v>
      </c>
      <c r="E222" s="258" t="s">
        <v>2842</v>
      </c>
      <c r="F222" s="259" t="s">
        <v>2803</v>
      </c>
      <c r="G222" s="260" t="s">
        <v>190</v>
      </c>
      <c r="H222" s="261">
        <v>1</v>
      </c>
      <c r="I222" s="262"/>
      <c r="J222" s="263">
        <f t="shared" si="50"/>
        <v>0</v>
      </c>
      <c r="K222" s="259" t="s">
        <v>35</v>
      </c>
      <c r="L222" s="264"/>
      <c r="M222" s="265" t="s">
        <v>35</v>
      </c>
      <c r="N222" s="266" t="s">
        <v>50</v>
      </c>
      <c r="O222" s="45"/>
      <c r="P222" s="214">
        <f t="shared" si="51"/>
        <v>0</v>
      </c>
      <c r="Q222" s="214">
        <v>0</v>
      </c>
      <c r="R222" s="214">
        <f t="shared" si="52"/>
        <v>0</v>
      </c>
      <c r="S222" s="214">
        <v>0</v>
      </c>
      <c r="T222" s="215">
        <f t="shared" si="53"/>
        <v>0</v>
      </c>
      <c r="AR222" s="26" t="s">
        <v>1943</v>
      </c>
      <c r="AT222" s="26" t="s">
        <v>246</v>
      </c>
      <c r="AU222" s="26" t="s">
        <v>24</v>
      </c>
      <c r="AY222" s="26" t="s">
        <v>185</v>
      </c>
      <c r="BE222" s="216">
        <f t="shared" si="54"/>
        <v>0</v>
      </c>
      <c r="BF222" s="216">
        <f t="shared" si="55"/>
        <v>0</v>
      </c>
      <c r="BG222" s="216">
        <f t="shared" si="56"/>
        <v>0</v>
      </c>
      <c r="BH222" s="216">
        <f t="shared" si="57"/>
        <v>0</v>
      </c>
      <c r="BI222" s="216">
        <f t="shared" si="58"/>
        <v>0</v>
      </c>
      <c r="BJ222" s="26" t="s">
        <v>24</v>
      </c>
      <c r="BK222" s="216">
        <f t="shared" si="59"/>
        <v>0</v>
      </c>
      <c r="BL222" s="26" t="s">
        <v>750</v>
      </c>
      <c r="BM222" s="26" t="s">
        <v>1582</v>
      </c>
    </row>
    <row r="223" spans="2:65" s="11" customFormat="1" ht="37.35" customHeight="1">
      <c r="B223" s="188"/>
      <c r="C223" s="189"/>
      <c r="D223" s="202" t="s">
        <v>78</v>
      </c>
      <c r="E223" s="287" t="s">
        <v>2843</v>
      </c>
      <c r="F223" s="287" t="s">
        <v>2844</v>
      </c>
      <c r="G223" s="189"/>
      <c r="H223" s="189"/>
      <c r="I223" s="192"/>
      <c r="J223" s="288">
        <f>BK223</f>
        <v>0</v>
      </c>
      <c r="K223" s="189"/>
      <c r="L223" s="194"/>
      <c r="M223" s="195"/>
      <c r="N223" s="196"/>
      <c r="O223" s="196"/>
      <c r="P223" s="197">
        <f>SUM(P224:P233)</f>
        <v>0</v>
      </c>
      <c r="Q223" s="196"/>
      <c r="R223" s="197">
        <f>SUM(R224:R233)</f>
        <v>0</v>
      </c>
      <c r="S223" s="196"/>
      <c r="T223" s="198">
        <f>SUM(T224:T233)</f>
        <v>0</v>
      </c>
      <c r="AR223" s="199" t="s">
        <v>24</v>
      </c>
      <c r="AT223" s="200" t="s">
        <v>78</v>
      </c>
      <c r="AU223" s="200" t="s">
        <v>79</v>
      </c>
      <c r="AY223" s="199" t="s">
        <v>185</v>
      </c>
      <c r="BK223" s="201">
        <f>SUM(BK224:BK233)</f>
        <v>0</v>
      </c>
    </row>
    <row r="224" spans="2:65" s="1" customFormat="1" ht="22.5" customHeight="1">
      <c r="B224" s="44"/>
      <c r="C224" s="257" t="s">
        <v>1241</v>
      </c>
      <c r="D224" s="257" t="s">
        <v>246</v>
      </c>
      <c r="E224" s="258" t="s">
        <v>2845</v>
      </c>
      <c r="F224" s="259" t="s">
        <v>2846</v>
      </c>
      <c r="G224" s="260" t="s">
        <v>35</v>
      </c>
      <c r="H224" s="261">
        <v>0</v>
      </c>
      <c r="I224" s="262"/>
      <c r="J224" s="263">
        <f t="shared" ref="J224:J233" si="60">ROUND(I224*H224,2)</f>
        <v>0</v>
      </c>
      <c r="K224" s="259" t="s">
        <v>35</v>
      </c>
      <c r="L224" s="264"/>
      <c r="M224" s="265" t="s">
        <v>35</v>
      </c>
      <c r="N224" s="266" t="s">
        <v>50</v>
      </c>
      <c r="O224" s="45"/>
      <c r="P224" s="214">
        <f t="shared" ref="P224:P233" si="61">O224*H224</f>
        <v>0</v>
      </c>
      <c r="Q224" s="214">
        <v>0</v>
      </c>
      <c r="R224" s="214">
        <f t="shared" ref="R224:R233" si="62">Q224*H224</f>
        <v>0</v>
      </c>
      <c r="S224" s="214">
        <v>0</v>
      </c>
      <c r="T224" s="215">
        <f t="shared" ref="T224:T233" si="63">S224*H224</f>
        <v>0</v>
      </c>
      <c r="AR224" s="26" t="s">
        <v>1943</v>
      </c>
      <c r="AT224" s="26" t="s">
        <v>246</v>
      </c>
      <c r="AU224" s="26" t="s">
        <v>24</v>
      </c>
      <c r="AY224" s="26" t="s">
        <v>185</v>
      </c>
      <c r="BE224" s="216">
        <f t="shared" ref="BE224:BE233" si="64">IF(N224="základní",J224,0)</f>
        <v>0</v>
      </c>
      <c r="BF224" s="216">
        <f t="shared" ref="BF224:BF233" si="65">IF(N224="snížená",J224,0)</f>
        <v>0</v>
      </c>
      <c r="BG224" s="216">
        <f t="shared" ref="BG224:BG233" si="66">IF(N224="zákl. přenesená",J224,0)</f>
        <v>0</v>
      </c>
      <c r="BH224" s="216">
        <f t="shared" ref="BH224:BH233" si="67">IF(N224="sníž. přenesená",J224,0)</f>
        <v>0</v>
      </c>
      <c r="BI224" s="216">
        <f t="shared" ref="BI224:BI233" si="68">IF(N224="nulová",J224,0)</f>
        <v>0</v>
      </c>
      <c r="BJ224" s="26" t="s">
        <v>24</v>
      </c>
      <c r="BK224" s="216">
        <f t="shared" ref="BK224:BK233" si="69">ROUND(I224*H224,2)</f>
        <v>0</v>
      </c>
      <c r="BL224" s="26" t="s">
        <v>750</v>
      </c>
      <c r="BM224" s="26" t="s">
        <v>2847</v>
      </c>
    </row>
    <row r="225" spans="2:65" s="1" customFormat="1" ht="22.5" customHeight="1">
      <c r="B225" s="44"/>
      <c r="C225" s="257" t="s">
        <v>1063</v>
      </c>
      <c r="D225" s="257" t="s">
        <v>246</v>
      </c>
      <c r="E225" s="258" t="s">
        <v>2848</v>
      </c>
      <c r="F225" s="259" t="s">
        <v>2772</v>
      </c>
      <c r="G225" s="260" t="s">
        <v>35</v>
      </c>
      <c r="H225" s="261">
        <v>0</v>
      </c>
      <c r="I225" s="262"/>
      <c r="J225" s="263">
        <f t="shared" si="60"/>
        <v>0</v>
      </c>
      <c r="K225" s="259" t="s">
        <v>35</v>
      </c>
      <c r="L225" s="264"/>
      <c r="M225" s="265" t="s">
        <v>35</v>
      </c>
      <c r="N225" s="266" t="s">
        <v>50</v>
      </c>
      <c r="O225" s="45"/>
      <c r="P225" s="214">
        <f t="shared" si="61"/>
        <v>0</v>
      </c>
      <c r="Q225" s="214">
        <v>0</v>
      </c>
      <c r="R225" s="214">
        <f t="shared" si="62"/>
        <v>0</v>
      </c>
      <c r="S225" s="214">
        <v>0</v>
      </c>
      <c r="T225" s="215">
        <f t="shared" si="63"/>
        <v>0</v>
      </c>
      <c r="AR225" s="26" t="s">
        <v>1943</v>
      </c>
      <c r="AT225" s="26" t="s">
        <v>246</v>
      </c>
      <c r="AU225" s="26" t="s">
        <v>24</v>
      </c>
      <c r="AY225" s="26" t="s">
        <v>185</v>
      </c>
      <c r="BE225" s="216">
        <f t="shared" si="64"/>
        <v>0</v>
      </c>
      <c r="BF225" s="216">
        <f t="shared" si="65"/>
        <v>0</v>
      </c>
      <c r="BG225" s="216">
        <f t="shared" si="66"/>
        <v>0</v>
      </c>
      <c r="BH225" s="216">
        <f t="shared" si="67"/>
        <v>0</v>
      </c>
      <c r="BI225" s="216">
        <f t="shared" si="68"/>
        <v>0</v>
      </c>
      <c r="BJ225" s="26" t="s">
        <v>24</v>
      </c>
      <c r="BK225" s="216">
        <f t="shared" si="69"/>
        <v>0</v>
      </c>
      <c r="BL225" s="26" t="s">
        <v>750</v>
      </c>
      <c r="BM225" s="26" t="s">
        <v>2849</v>
      </c>
    </row>
    <row r="226" spans="2:65" s="1" customFormat="1" ht="22.5" customHeight="1">
      <c r="B226" s="44"/>
      <c r="C226" s="257" t="s">
        <v>1068</v>
      </c>
      <c r="D226" s="257" t="s">
        <v>246</v>
      </c>
      <c r="E226" s="258" t="s">
        <v>2850</v>
      </c>
      <c r="F226" s="259" t="s">
        <v>2776</v>
      </c>
      <c r="G226" s="260" t="s">
        <v>2054</v>
      </c>
      <c r="H226" s="261">
        <v>1</v>
      </c>
      <c r="I226" s="262"/>
      <c r="J226" s="263">
        <f t="shared" si="60"/>
        <v>0</v>
      </c>
      <c r="K226" s="259" t="s">
        <v>35</v>
      </c>
      <c r="L226" s="264"/>
      <c r="M226" s="265" t="s">
        <v>35</v>
      </c>
      <c r="N226" s="266" t="s">
        <v>50</v>
      </c>
      <c r="O226" s="45"/>
      <c r="P226" s="214">
        <f t="shared" si="61"/>
        <v>0</v>
      </c>
      <c r="Q226" s="214">
        <v>0</v>
      </c>
      <c r="R226" s="214">
        <f t="shared" si="62"/>
        <v>0</v>
      </c>
      <c r="S226" s="214">
        <v>0</v>
      </c>
      <c r="T226" s="215">
        <f t="shared" si="63"/>
        <v>0</v>
      </c>
      <c r="AR226" s="26" t="s">
        <v>1943</v>
      </c>
      <c r="AT226" s="26" t="s">
        <v>246</v>
      </c>
      <c r="AU226" s="26" t="s">
        <v>24</v>
      </c>
      <c r="AY226" s="26" t="s">
        <v>185</v>
      </c>
      <c r="BE226" s="216">
        <f t="shared" si="64"/>
        <v>0</v>
      </c>
      <c r="BF226" s="216">
        <f t="shared" si="65"/>
        <v>0</v>
      </c>
      <c r="BG226" s="216">
        <f t="shared" si="66"/>
        <v>0</v>
      </c>
      <c r="BH226" s="216">
        <f t="shared" si="67"/>
        <v>0</v>
      </c>
      <c r="BI226" s="216">
        <f t="shared" si="68"/>
        <v>0</v>
      </c>
      <c r="BJ226" s="26" t="s">
        <v>24</v>
      </c>
      <c r="BK226" s="216">
        <f t="shared" si="69"/>
        <v>0</v>
      </c>
      <c r="BL226" s="26" t="s">
        <v>750</v>
      </c>
      <c r="BM226" s="26" t="s">
        <v>1590</v>
      </c>
    </row>
    <row r="227" spans="2:65" s="1" customFormat="1" ht="22.5" customHeight="1">
      <c r="B227" s="44"/>
      <c r="C227" s="257" t="s">
        <v>1073</v>
      </c>
      <c r="D227" s="257" t="s">
        <v>246</v>
      </c>
      <c r="E227" s="258" t="s">
        <v>2851</v>
      </c>
      <c r="F227" s="259" t="s">
        <v>2779</v>
      </c>
      <c r="G227" s="260" t="s">
        <v>2054</v>
      </c>
      <c r="H227" s="261">
        <v>2</v>
      </c>
      <c r="I227" s="262"/>
      <c r="J227" s="263">
        <f t="shared" si="60"/>
        <v>0</v>
      </c>
      <c r="K227" s="259" t="s">
        <v>35</v>
      </c>
      <c r="L227" s="264"/>
      <c r="M227" s="265" t="s">
        <v>35</v>
      </c>
      <c r="N227" s="266" t="s">
        <v>50</v>
      </c>
      <c r="O227" s="45"/>
      <c r="P227" s="214">
        <f t="shared" si="61"/>
        <v>0</v>
      </c>
      <c r="Q227" s="214">
        <v>0</v>
      </c>
      <c r="R227" s="214">
        <f t="shared" si="62"/>
        <v>0</v>
      </c>
      <c r="S227" s="214">
        <v>0</v>
      </c>
      <c r="T227" s="215">
        <f t="shared" si="63"/>
        <v>0</v>
      </c>
      <c r="AR227" s="26" t="s">
        <v>1943</v>
      </c>
      <c r="AT227" s="26" t="s">
        <v>246</v>
      </c>
      <c r="AU227" s="26" t="s">
        <v>24</v>
      </c>
      <c r="AY227" s="26" t="s">
        <v>185</v>
      </c>
      <c r="BE227" s="216">
        <f t="shared" si="64"/>
        <v>0</v>
      </c>
      <c r="BF227" s="216">
        <f t="shared" si="65"/>
        <v>0</v>
      </c>
      <c r="BG227" s="216">
        <f t="shared" si="66"/>
        <v>0</v>
      </c>
      <c r="BH227" s="216">
        <f t="shared" si="67"/>
        <v>0</v>
      </c>
      <c r="BI227" s="216">
        <f t="shared" si="68"/>
        <v>0</v>
      </c>
      <c r="BJ227" s="26" t="s">
        <v>24</v>
      </c>
      <c r="BK227" s="216">
        <f t="shared" si="69"/>
        <v>0</v>
      </c>
      <c r="BL227" s="26" t="s">
        <v>750</v>
      </c>
      <c r="BM227" s="26" t="s">
        <v>1600</v>
      </c>
    </row>
    <row r="228" spans="2:65" s="1" customFormat="1" ht="22.5" customHeight="1">
      <c r="B228" s="44"/>
      <c r="C228" s="257" t="s">
        <v>1080</v>
      </c>
      <c r="D228" s="257" t="s">
        <v>246</v>
      </c>
      <c r="E228" s="258" t="s">
        <v>2852</v>
      </c>
      <c r="F228" s="259" t="s">
        <v>2776</v>
      </c>
      <c r="G228" s="260" t="s">
        <v>2054</v>
      </c>
      <c r="H228" s="261">
        <v>4</v>
      </c>
      <c r="I228" s="262"/>
      <c r="J228" s="263">
        <f t="shared" si="60"/>
        <v>0</v>
      </c>
      <c r="K228" s="259" t="s">
        <v>35</v>
      </c>
      <c r="L228" s="264"/>
      <c r="M228" s="265" t="s">
        <v>35</v>
      </c>
      <c r="N228" s="266" t="s">
        <v>50</v>
      </c>
      <c r="O228" s="45"/>
      <c r="P228" s="214">
        <f t="shared" si="61"/>
        <v>0</v>
      </c>
      <c r="Q228" s="214">
        <v>0</v>
      </c>
      <c r="R228" s="214">
        <f t="shared" si="62"/>
        <v>0</v>
      </c>
      <c r="S228" s="214">
        <v>0</v>
      </c>
      <c r="T228" s="215">
        <f t="shared" si="63"/>
        <v>0</v>
      </c>
      <c r="AR228" s="26" t="s">
        <v>1943</v>
      </c>
      <c r="AT228" s="26" t="s">
        <v>246</v>
      </c>
      <c r="AU228" s="26" t="s">
        <v>24</v>
      </c>
      <c r="AY228" s="26" t="s">
        <v>185</v>
      </c>
      <c r="BE228" s="216">
        <f t="shared" si="64"/>
        <v>0</v>
      </c>
      <c r="BF228" s="216">
        <f t="shared" si="65"/>
        <v>0</v>
      </c>
      <c r="BG228" s="216">
        <f t="shared" si="66"/>
        <v>0</v>
      </c>
      <c r="BH228" s="216">
        <f t="shared" si="67"/>
        <v>0</v>
      </c>
      <c r="BI228" s="216">
        <f t="shared" si="68"/>
        <v>0</v>
      </c>
      <c r="BJ228" s="26" t="s">
        <v>24</v>
      </c>
      <c r="BK228" s="216">
        <f t="shared" si="69"/>
        <v>0</v>
      </c>
      <c r="BL228" s="26" t="s">
        <v>750</v>
      </c>
      <c r="BM228" s="26" t="s">
        <v>1609</v>
      </c>
    </row>
    <row r="229" spans="2:65" s="1" customFormat="1" ht="22.5" customHeight="1">
      <c r="B229" s="44"/>
      <c r="C229" s="257" t="s">
        <v>1085</v>
      </c>
      <c r="D229" s="257" t="s">
        <v>246</v>
      </c>
      <c r="E229" s="258" t="s">
        <v>2853</v>
      </c>
      <c r="F229" s="259" t="s">
        <v>2813</v>
      </c>
      <c r="G229" s="260" t="s">
        <v>190</v>
      </c>
      <c r="H229" s="261">
        <v>4</v>
      </c>
      <c r="I229" s="262"/>
      <c r="J229" s="263">
        <f t="shared" si="60"/>
        <v>0</v>
      </c>
      <c r="K229" s="259" t="s">
        <v>35</v>
      </c>
      <c r="L229" s="264"/>
      <c r="M229" s="265" t="s">
        <v>35</v>
      </c>
      <c r="N229" s="266" t="s">
        <v>50</v>
      </c>
      <c r="O229" s="45"/>
      <c r="P229" s="214">
        <f t="shared" si="61"/>
        <v>0</v>
      </c>
      <c r="Q229" s="214">
        <v>0</v>
      </c>
      <c r="R229" s="214">
        <f t="shared" si="62"/>
        <v>0</v>
      </c>
      <c r="S229" s="214">
        <v>0</v>
      </c>
      <c r="T229" s="215">
        <f t="shared" si="63"/>
        <v>0</v>
      </c>
      <c r="AR229" s="26" t="s">
        <v>1943</v>
      </c>
      <c r="AT229" s="26" t="s">
        <v>246</v>
      </c>
      <c r="AU229" s="26" t="s">
        <v>24</v>
      </c>
      <c r="AY229" s="26" t="s">
        <v>185</v>
      </c>
      <c r="BE229" s="216">
        <f t="shared" si="64"/>
        <v>0</v>
      </c>
      <c r="BF229" s="216">
        <f t="shared" si="65"/>
        <v>0</v>
      </c>
      <c r="BG229" s="216">
        <f t="shared" si="66"/>
        <v>0</v>
      </c>
      <c r="BH229" s="216">
        <f t="shared" si="67"/>
        <v>0</v>
      </c>
      <c r="BI229" s="216">
        <f t="shared" si="68"/>
        <v>0</v>
      </c>
      <c r="BJ229" s="26" t="s">
        <v>24</v>
      </c>
      <c r="BK229" s="216">
        <f t="shared" si="69"/>
        <v>0</v>
      </c>
      <c r="BL229" s="26" t="s">
        <v>750</v>
      </c>
      <c r="BM229" s="26" t="s">
        <v>1626</v>
      </c>
    </row>
    <row r="230" spans="2:65" s="1" customFormat="1" ht="22.5" customHeight="1">
      <c r="B230" s="44"/>
      <c r="C230" s="257" t="s">
        <v>1091</v>
      </c>
      <c r="D230" s="257" t="s">
        <v>246</v>
      </c>
      <c r="E230" s="258" t="s">
        <v>2854</v>
      </c>
      <c r="F230" s="259" t="s">
        <v>2782</v>
      </c>
      <c r="G230" s="260" t="s">
        <v>2054</v>
      </c>
      <c r="H230" s="261">
        <v>2</v>
      </c>
      <c r="I230" s="262"/>
      <c r="J230" s="263">
        <f t="shared" si="60"/>
        <v>0</v>
      </c>
      <c r="K230" s="259" t="s">
        <v>35</v>
      </c>
      <c r="L230" s="264"/>
      <c r="M230" s="265" t="s">
        <v>35</v>
      </c>
      <c r="N230" s="266" t="s">
        <v>50</v>
      </c>
      <c r="O230" s="45"/>
      <c r="P230" s="214">
        <f t="shared" si="61"/>
        <v>0</v>
      </c>
      <c r="Q230" s="214">
        <v>0</v>
      </c>
      <c r="R230" s="214">
        <f t="shared" si="62"/>
        <v>0</v>
      </c>
      <c r="S230" s="214">
        <v>0</v>
      </c>
      <c r="T230" s="215">
        <f t="shared" si="63"/>
        <v>0</v>
      </c>
      <c r="AR230" s="26" t="s">
        <v>1943</v>
      </c>
      <c r="AT230" s="26" t="s">
        <v>246</v>
      </c>
      <c r="AU230" s="26" t="s">
        <v>24</v>
      </c>
      <c r="AY230" s="26" t="s">
        <v>185</v>
      </c>
      <c r="BE230" s="216">
        <f t="shared" si="64"/>
        <v>0</v>
      </c>
      <c r="BF230" s="216">
        <f t="shared" si="65"/>
        <v>0</v>
      </c>
      <c r="BG230" s="216">
        <f t="shared" si="66"/>
        <v>0</v>
      </c>
      <c r="BH230" s="216">
        <f t="shared" si="67"/>
        <v>0</v>
      </c>
      <c r="BI230" s="216">
        <f t="shared" si="68"/>
        <v>0</v>
      </c>
      <c r="BJ230" s="26" t="s">
        <v>24</v>
      </c>
      <c r="BK230" s="216">
        <f t="shared" si="69"/>
        <v>0</v>
      </c>
      <c r="BL230" s="26" t="s">
        <v>750</v>
      </c>
      <c r="BM230" s="26" t="s">
        <v>1636</v>
      </c>
    </row>
    <row r="231" spans="2:65" s="1" customFormat="1" ht="22.5" customHeight="1">
      <c r="B231" s="44"/>
      <c r="C231" s="257" t="s">
        <v>1096</v>
      </c>
      <c r="D231" s="257" t="s">
        <v>246</v>
      </c>
      <c r="E231" s="258" t="s">
        <v>2855</v>
      </c>
      <c r="F231" s="259" t="s">
        <v>2856</v>
      </c>
      <c r="G231" s="260" t="s">
        <v>2054</v>
      </c>
      <c r="H231" s="261">
        <v>1</v>
      </c>
      <c r="I231" s="262"/>
      <c r="J231" s="263">
        <f t="shared" si="60"/>
        <v>0</v>
      </c>
      <c r="K231" s="259" t="s">
        <v>35</v>
      </c>
      <c r="L231" s="264"/>
      <c r="M231" s="265" t="s">
        <v>35</v>
      </c>
      <c r="N231" s="266" t="s">
        <v>50</v>
      </c>
      <c r="O231" s="45"/>
      <c r="P231" s="214">
        <f t="shared" si="61"/>
        <v>0</v>
      </c>
      <c r="Q231" s="214">
        <v>0</v>
      </c>
      <c r="R231" s="214">
        <f t="shared" si="62"/>
        <v>0</v>
      </c>
      <c r="S231" s="214">
        <v>0</v>
      </c>
      <c r="T231" s="215">
        <f t="shared" si="63"/>
        <v>0</v>
      </c>
      <c r="AR231" s="26" t="s">
        <v>1943</v>
      </c>
      <c r="AT231" s="26" t="s">
        <v>246</v>
      </c>
      <c r="AU231" s="26" t="s">
        <v>24</v>
      </c>
      <c r="AY231" s="26" t="s">
        <v>185</v>
      </c>
      <c r="BE231" s="216">
        <f t="shared" si="64"/>
        <v>0</v>
      </c>
      <c r="BF231" s="216">
        <f t="shared" si="65"/>
        <v>0</v>
      </c>
      <c r="BG231" s="216">
        <f t="shared" si="66"/>
        <v>0</v>
      </c>
      <c r="BH231" s="216">
        <f t="shared" si="67"/>
        <v>0</v>
      </c>
      <c r="BI231" s="216">
        <f t="shared" si="68"/>
        <v>0</v>
      </c>
      <c r="BJ231" s="26" t="s">
        <v>24</v>
      </c>
      <c r="BK231" s="216">
        <f t="shared" si="69"/>
        <v>0</v>
      </c>
      <c r="BL231" s="26" t="s">
        <v>750</v>
      </c>
      <c r="BM231" s="26" t="s">
        <v>1649</v>
      </c>
    </row>
    <row r="232" spans="2:65" s="1" customFormat="1" ht="22.5" customHeight="1">
      <c r="B232" s="44"/>
      <c r="C232" s="257" t="s">
        <v>1244</v>
      </c>
      <c r="D232" s="257" t="s">
        <v>246</v>
      </c>
      <c r="E232" s="258" t="s">
        <v>2857</v>
      </c>
      <c r="F232" s="259" t="s">
        <v>2748</v>
      </c>
      <c r="G232" s="260" t="s">
        <v>35</v>
      </c>
      <c r="H232" s="261">
        <v>0</v>
      </c>
      <c r="I232" s="262"/>
      <c r="J232" s="263">
        <f t="shared" si="60"/>
        <v>0</v>
      </c>
      <c r="K232" s="259" t="s">
        <v>35</v>
      </c>
      <c r="L232" s="264"/>
      <c r="M232" s="265" t="s">
        <v>35</v>
      </c>
      <c r="N232" s="266" t="s">
        <v>50</v>
      </c>
      <c r="O232" s="45"/>
      <c r="P232" s="214">
        <f t="shared" si="61"/>
        <v>0</v>
      </c>
      <c r="Q232" s="214">
        <v>0</v>
      </c>
      <c r="R232" s="214">
        <f t="shared" si="62"/>
        <v>0</v>
      </c>
      <c r="S232" s="214">
        <v>0</v>
      </c>
      <c r="T232" s="215">
        <f t="shared" si="63"/>
        <v>0</v>
      </c>
      <c r="AR232" s="26" t="s">
        <v>1943</v>
      </c>
      <c r="AT232" s="26" t="s">
        <v>246</v>
      </c>
      <c r="AU232" s="26" t="s">
        <v>24</v>
      </c>
      <c r="AY232" s="26" t="s">
        <v>185</v>
      </c>
      <c r="BE232" s="216">
        <f t="shared" si="64"/>
        <v>0</v>
      </c>
      <c r="BF232" s="216">
        <f t="shared" si="65"/>
        <v>0</v>
      </c>
      <c r="BG232" s="216">
        <f t="shared" si="66"/>
        <v>0</v>
      </c>
      <c r="BH232" s="216">
        <f t="shared" si="67"/>
        <v>0</v>
      </c>
      <c r="BI232" s="216">
        <f t="shared" si="68"/>
        <v>0</v>
      </c>
      <c r="BJ232" s="26" t="s">
        <v>24</v>
      </c>
      <c r="BK232" s="216">
        <f t="shared" si="69"/>
        <v>0</v>
      </c>
      <c r="BL232" s="26" t="s">
        <v>750</v>
      </c>
      <c r="BM232" s="26" t="s">
        <v>2858</v>
      </c>
    </row>
    <row r="233" spans="2:65" s="1" customFormat="1" ht="22.5" customHeight="1">
      <c r="B233" s="44"/>
      <c r="C233" s="257" t="s">
        <v>1102</v>
      </c>
      <c r="D233" s="257" t="s">
        <v>246</v>
      </c>
      <c r="E233" s="258" t="s">
        <v>2859</v>
      </c>
      <c r="F233" s="259" t="s">
        <v>2860</v>
      </c>
      <c r="G233" s="260" t="s">
        <v>1629</v>
      </c>
      <c r="H233" s="261">
        <v>1</v>
      </c>
      <c r="I233" s="262"/>
      <c r="J233" s="263">
        <f t="shared" si="60"/>
        <v>0</v>
      </c>
      <c r="K233" s="259" t="s">
        <v>35</v>
      </c>
      <c r="L233" s="264"/>
      <c r="M233" s="265" t="s">
        <v>35</v>
      </c>
      <c r="N233" s="266" t="s">
        <v>50</v>
      </c>
      <c r="O233" s="45"/>
      <c r="P233" s="214">
        <f t="shared" si="61"/>
        <v>0</v>
      </c>
      <c r="Q233" s="214">
        <v>0</v>
      </c>
      <c r="R233" s="214">
        <f t="shared" si="62"/>
        <v>0</v>
      </c>
      <c r="S233" s="214">
        <v>0</v>
      </c>
      <c r="T233" s="215">
        <f t="shared" si="63"/>
        <v>0</v>
      </c>
      <c r="AR233" s="26" t="s">
        <v>1943</v>
      </c>
      <c r="AT233" s="26" t="s">
        <v>246</v>
      </c>
      <c r="AU233" s="26" t="s">
        <v>24</v>
      </c>
      <c r="AY233" s="26" t="s">
        <v>185</v>
      </c>
      <c r="BE233" s="216">
        <f t="shared" si="64"/>
        <v>0</v>
      </c>
      <c r="BF233" s="216">
        <f t="shared" si="65"/>
        <v>0</v>
      </c>
      <c r="BG233" s="216">
        <f t="shared" si="66"/>
        <v>0</v>
      </c>
      <c r="BH233" s="216">
        <f t="shared" si="67"/>
        <v>0</v>
      </c>
      <c r="BI233" s="216">
        <f t="shared" si="68"/>
        <v>0</v>
      </c>
      <c r="BJ233" s="26" t="s">
        <v>24</v>
      </c>
      <c r="BK233" s="216">
        <f t="shared" si="69"/>
        <v>0</v>
      </c>
      <c r="BL233" s="26" t="s">
        <v>750</v>
      </c>
      <c r="BM233" s="26" t="s">
        <v>1659</v>
      </c>
    </row>
    <row r="234" spans="2:65" s="11" customFormat="1" ht="37.35" customHeight="1">
      <c r="B234" s="188"/>
      <c r="C234" s="189"/>
      <c r="D234" s="202" t="s">
        <v>78</v>
      </c>
      <c r="E234" s="287" t="s">
        <v>2861</v>
      </c>
      <c r="F234" s="287" t="s">
        <v>2862</v>
      </c>
      <c r="G234" s="189"/>
      <c r="H234" s="189"/>
      <c r="I234" s="192"/>
      <c r="J234" s="288">
        <f>BK234</f>
        <v>0</v>
      </c>
      <c r="K234" s="189"/>
      <c r="L234" s="194"/>
      <c r="M234" s="195"/>
      <c r="N234" s="196"/>
      <c r="O234" s="196"/>
      <c r="P234" s="197">
        <f>SUM(P235:P238)</f>
        <v>0</v>
      </c>
      <c r="Q234" s="196"/>
      <c r="R234" s="197">
        <f>SUM(R235:R238)</f>
        <v>0</v>
      </c>
      <c r="S234" s="196"/>
      <c r="T234" s="198">
        <f>SUM(T235:T238)</f>
        <v>0</v>
      </c>
      <c r="AR234" s="199" t="s">
        <v>24</v>
      </c>
      <c r="AT234" s="200" t="s">
        <v>78</v>
      </c>
      <c r="AU234" s="200" t="s">
        <v>79</v>
      </c>
      <c r="AY234" s="199" t="s">
        <v>185</v>
      </c>
      <c r="BK234" s="201">
        <f>SUM(BK235:BK238)</f>
        <v>0</v>
      </c>
    </row>
    <row r="235" spans="2:65" s="1" customFormat="1" ht="22.5" customHeight="1">
      <c r="B235" s="44"/>
      <c r="C235" s="205" t="s">
        <v>1107</v>
      </c>
      <c r="D235" s="205" t="s">
        <v>187</v>
      </c>
      <c r="E235" s="206" t="s">
        <v>2863</v>
      </c>
      <c r="F235" s="207" t="s">
        <v>2864</v>
      </c>
      <c r="G235" s="208" t="s">
        <v>239</v>
      </c>
      <c r="H235" s="209">
        <v>32</v>
      </c>
      <c r="I235" s="210"/>
      <c r="J235" s="211">
        <f>ROUND(I235*H235,2)</f>
        <v>0</v>
      </c>
      <c r="K235" s="207" t="s">
        <v>35</v>
      </c>
      <c r="L235" s="64"/>
      <c r="M235" s="212" t="s">
        <v>35</v>
      </c>
      <c r="N235" s="213" t="s">
        <v>50</v>
      </c>
      <c r="O235" s="45"/>
      <c r="P235" s="214">
        <f>O235*H235</f>
        <v>0</v>
      </c>
      <c r="Q235" s="214">
        <v>0</v>
      </c>
      <c r="R235" s="214">
        <f>Q235*H235</f>
        <v>0</v>
      </c>
      <c r="S235" s="214">
        <v>0</v>
      </c>
      <c r="T235" s="215">
        <f>S235*H235</f>
        <v>0</v>
      </c>
      <c r="AR235" s="26" t="s">
        <v>750</v>
      </c>
      <c r="AT235" s="26" t="s">
        <v>187</v>
      </c>
      <c r="AU235" s="26" t="s">
        <v>24</v>
      </c>
      <c r="AY235" s="26" t="s">
        <v>185</v>
      </c>
      <c r="BE235" s="216">
        <f>IF(N235="základní",J235,0)</f>
        <v>0</v>
      </c>
      <c r="BF235" s="216">
        <f>IF(N235="snížená",J235,0)</f>
        <v>0</v>
      </c>
      <c r="BG235" s="216">
        <f>IF(N235="zákl. přenesená",J235,0)</f>
        <v>0</v>
      </c>
      <c r="BH235" s="216">
        <f>IF(N235="sníž. přenesená",J235,0)</f>
        <v>0</v>
      </c>
      <c r="BI235" s="216">
        <f>IF(N235="nulová",J235,0)</f>
        <v>0</v>
      </c>
      <c r="BJ235" s="26" t="s">
        <v>24</v>
      </c>
      <c r="BK235" s="216">
        <f>ROUND(I235*H235,2)</f>
        <v>0</v>
      </c>
      <c r="BL235" s="26" t="s">
        <v>750</v>
      </c>
      <c r="BM235" s="26" t="s">
        <v>2865</v>
      </c>
    </row>
    <row r="236" spans="2:65" s="12" customFormat="1" ht="13.5">
      <c r="B236" s="220"/>
      <c r="C236" s="221"/>
      <c r="D236" s="217" t="s">
        <v>196</v>
      </c>
      <c r="E236" s="222" t="s">
        <v>35</v>
      </c>
      <c r="F236" s="223" t="s">
        <v>2866</v>
      </c>
      <c r="G236" s="221"/>
      <c r="H236" s="224" t="s">
        <v>35</v>
      </c>
      <c r="I236" s="225"/>
      <c r="J236" s="221"/>
      <c r="K236" s="221"/>
      <c r="L236" s="226"/>
      <c r="M236" s="227"/>
      <c r="N236" s="228"/>
      <c r="O236" s="228"/>
      <c r="P236" s="228"/>
      <c r="Q236" s="228"/>
      <c r="R236" s="228"/>
      <c r="S236" s="228"/>
      <c r="T236" s="229"/>
      <c r="AT236" s="230" t="s">
        <v>196</v>
      </c>
      <c r="AU236" s="230" t="s">
        <v>24</v>
      </c>
      <c r="AV236" s="12" t="s">
        <v>24</v>
      </c>
      <c r="AW236" s="12" t="s">
        <v>42</v>
      </c>
      <c r="AX236" s="12" t="s">
        <v>79</v>
      </c>
      <c r="AY236" s="230" t="s">
        <v>185</v>
      </c>
    </row>
    <row r="237" spans="2:65" s="13" customFormat="1" ht="13.5">
      <c r="B237" s="231"/>
      <c r="C237" s="232"/>
      <c r="D237" s="233" t="s">
        <v>196</v>
      </c>
      <c r="E237" s="234" t="s">
        <v>35</v>
      </c>
      <c r="F237" s="235" t="s">
        <v>449</v>
      </c>
      <c r="G237" s="232"/>
      <c r="H237" s="236">
        <v>32</v>
      </c>
      <c r="I237" s="237"/>
      <c r="J237" s="232"/>
      <c r="K237" s="232"/>
      <c r="L237" s="238"/>
      <c r="M237" s="239"/>
      <c r="N237" s="240"/>
      <c r="O237" s="240"/>
      <c r="P237" s="240"/>
      <c r="Q237" s="240"/>
      <c r="R237" s="240"/>
      <c r="S237" s="240"/>
      <c r="T237" s="241"/>
      <c r="AT237" s="242" t="s">
        <v>196</v>
      </c>
      <c r="AU237" s="242" t="s">
        <v>24</v>
      </c>
      <c r="AV237" s="13" t="s">
        <v>89</v>
      </c>
      <c r="AW237" s="13" t="s">
        <v>42</v>
      </c>
      <c r="AX237" s="13" t="s">
        <v>24</v>
      </c>
      <c r="AY237" s="242" t="s">
        <v>185</v>
      </c>
    </row>
    <row r="238" spans="2:65" s="1" customFormat="1" ht="22.5" customHeight="1">
      <c r="B238" s="44"/>
      <c r="C238" s="205" t="s">
        <v>1114</v>
      </c>
      <c r="D238" s="205" t="s">
        <v>187</v>
      </c>
      <c r="E238" s="206" t="s">
        <v>2867</v>
      </c>
      <c r="F238" s="207" t="s">
        <v>2868</v>
      </c>
      <c r="G238" s="208" t="s">
        <v>1629</v>
      </c>
      <c r="H238" s="209">
        <v>1</v>
      </c>
      <c r="I238" s="210"/>
      <c r="J238" s="211">
        <f>ROUND(I238*H238,2)</f>
        <v>0</v>
      </c>
      <c r="K238" s="207" t="s">
        <v>35</v>
      </c>
      <c r="L238" s="64"/>
      <c r="M238" s="212" t="s">
        <v>35</v>
      </c>
      <c r="N238" s="213" t="s">
        <v>50</v>
      </c>
      <c r="O238" s="45"/>
      <c r="P238" s="214">
        <f>O238*H238</f>
        <v>0</v>
      </c>
      <c r="Q238" s="214">
        <v>0</v>
      </c>
      <c r="R238" s="214">
        <f>Q238*H238</f>
        <v>0</v>
      </c>
      <c r="S238" s="214">
        <v>0</v>
      </c>
      <c r="T238" s="215">
        <f>S238*H238</f>
        <v>0</v>
      </c>
      <c r="AR238" s="26" t="s">
        <v>750</v>
      </c>
      <c r="AT238" s="26" t="s">
        <v>187</v>
      </c>
      <c r="AU238" s="26" t="s">
        <v>24</v>
      </c>
      <c r="AY238" s="26" t="s">
        <v>185</v>
      </c>
      <c r="BE238" s="216">
        <f>IF(N238="základní",J238,0)</f>
        <v>0</v>
      </c>
      <c r="BF238" s="216">
        <f>IF(N238="snížená",J238,0)</f>
        <v>0</v>
      </c>
      <c r="BG238" s="216">
        <f>IF(N238="zákl. přenesená",J238,0)</f>
        <v>0</v>
      </c>
      <c r="BH238" s="216">
        <f>IF(N238="sníž. přenesená",J238,0)</f>
        <v>0</v>
      </c>
      <c r="BI238" s="216">
        <f>IF(N238="nulová",J238,0)</f>
        <v>0</v>
      </c>
      <c r="BJ238" s="26" t="s">
        <v>24</v>
      </c>
      <c r="BK238" s="216">
        <f>ROUND(I238*H238,2)</f>
        <v>0</v>
      </c>
      <c r="BL238" s="26" t="s">
        <v>750</v>
      </c>
      <c r="BM238" s="26" t="s">
        <v>2869</v>
      </c>
    </row>
    <row r="239" spans="2:65" s="11" customFormat="1" ht="37.35" customHeight="1">
      <c r="B239" s="188"/>
      <c r="C239" s="189"/>
      <c r="D239" s="202" t="s">
        <v>78</v>
      </c>
      <c r="E239" s="287" t="s">
        <v>2870</v>
      </c>
      <c r="F239" s="287" t="s">
        <v>2871</v>
      </c>
      <c r="G239" s="189"/>
      <c r="H239" s="189"/>
      <c r="I239" s="192"/>
      <c r="J239" s="288">
        <f>BK239</f>
        <v>0</v>
      </c>
      <c r="K239" s="189"/>
      <c r="L239" s="194"/>
      <c r="M239" s="195"/>
      <c r="N239" s="196"/>
      <c r="O239" s="196"/>
      <c r="P239" s="197">
        <f>P240</f>
        <v>0</v>
      </c>
      <c r="Q239" s="196"/>
      <c r="R239" s="197">
        <f>R240</f>
        <v>0</v>
      </c>
      <c r="S239" s="196"/>
      <c r="T239" s="198">
        <f>T240</f>
        <v>0</v>
      </c>
      <c r="AR239" s="199" t="s">
        <v>24</v>
      </c>
      <c r="AT239" s="200" t="s">
        <v>78</v>
      </c>
      <c r="AU239" s="200" t="s">
        <v>79</v>
      </c>
      <c r="AY239" s="199" t="s">
        <v>185</v>
      </c>
      <c r="BK239" s="201">
        <f>BK240</f>
        <v>0</v>
      </c>
    </row>
    <row r="240" spans="2:65" s="1" customFormat="1" ht="22.5" customHeight="1">
      <c r="B240" s="44"/>
      <c r="C240" s="205" t="s">
        <v>1119</v>
      </c>
      <c r="D240" s="205" t="s">
        <v>187</v>
      </c>
      <c r="E240" s="206" t="s">
        <v>2872</v>
      </c>
      <c r="F240" s="207" t="s">
        <v>2873</v>
      </c>
      <c r="G240" s="208" t="s">
        <v>1629</v>
      </c>
      <c r="H240" s="209">
        <v>1</v>
      </c>
      <c r="I240" s="210"/>
      <c r="J240" s="211">
        <f>ROUND(I240*H240,2)</f>
        <v>0</v>
      </c>
      <c r="K240" s="207" t="s">
        <v>35</v>
      </c>
      <c r="L240" s="64"/>
      <c r="M240" s="212" t="s">
        <v>35</v>
      </c>
      <c r="N240" s="213" t="s">
        <v>50</v>
      </c>
      <c r="O240" s="45"/>
      <c r="P240" s="214">
        <f>O240*H240</f>
        <v>0</v>
      </c>
      <c r="Q240" s="214">
        <v>0</v>
      </c>
      <c r="R240" s="214">
        <f>Q240*H240</f>
        <v>0</v>
      </c>
      <c r="S240" s="214">
        <v>0</v>
      </c>
      <c r="T240" s="215">
        <f>S240*H240</f>
        <v>0</v>
      </c>
      <c r="AR240" s="26" t="s">
        <v>750</v>
      </c>
      <c r="AT240" s="26" t="s">
        <v>187</v>
      </c>
      <c r="AU240" s="26" t="s">
        <v>24</v>
      </c>
      <c r="AY240" s="26" t="s">
        <v>185</v>
      </c>
      <c r="BE240" s="216">
        <f>IF(N240="základní",J240,0)</f>
        <v>0</v>
      </c>
      <c r="BF240" s="216">
        <f>IF(N240="snížená",J240,0)</f>
        <v>0</v>
      </c>
      <c r="BG240" s="216">
        <f>IF(N240="zákl. přenesená",J240,0)</f>
        <v>0</v>
      </c>
      <c r="BH240" s="216">
        <f>IF(N240="sníž. přenesená",J240,0)</f>
        <v>0</v>
      </c>
      <c r="BI240" s="216">
        <f>IF(N240="nulová",J240,0)</f>
        <v>0</v>
      </c>
      <c r="BJ240" s="26" t="s">
        <v>24</v>
      </c>
      <c r="BK240" s="216">
        <f>ROUND(I240*H240,2)</f>
        <v>0</v>
      </c>
      <c r="BL240" s="26" t="s">
        <v>750</v>
      </c>
      <c r="BM240" s="26" t="s">
        <v>2874</v>
      </c>
    </row>
    <row r="241" spans="2:65" s="11" customFormat="1" ht="37.35" customHeight="1">
      <c r="B241" s="188"/>
      <c r="C241" s="189"/>
      <c r="D241" s="202" t="s">
        <v>78</v>
      </c>
      <c r="E241" s="287" t="s">
        <v>2875</v>
      </c>
      <c r="F241" s="287" t="s">
        <v>2876</v>
      </c>
      <c r="G241" s="189"/>
      <c r="H241" s="189"/>
      <c r="I241" s="192"/>
      <c r="J241" s="288">
        <f>BK241</f>
        <v>0</v>
      </c>
      <c r="K241" s="189"/>
      <c r="L241" s="194"/>
      <c r="M241" s="195"/>
      <c r="N241" s="196"/>
      <c r="O241" s="196"/>
      <c r="P241" s="197">
        <f>P242</f>
        <v>0</v>
      </c>
      <c r="Q241" s="196"/>
      <c r="R241" s="197">
        <f>R242</f>
        <v>0</v>
      </c>
      <c r="S241" s="196"/>
      <c r="T241" s="198">
        <f>T242</f>
        <v>0</v>
      </c>
      <c r="AR241" s="199" t="s">
        <v>24</v>
      </c>
      <c r="AT241" s="200" t="s">
        <v>78</v>
      </c>
      <c r="AU241" s="200" t="s">
        <v>79</v>
      </c>
      <c r="AY241" s="199" t="s">
        <v>185</v>
      </c>
      <c r="BK241" s="201">
        <f>BK242</f>
        <v>0</v>
      </c>
    </row>
    <row r="242" spans="2:65" s="1" customFormat="1" ht="22.5" customHeight="1">
      <c r="B242" s="44"/>
      <c r="C242" s="205" t="s">
        <v>1125</v>
      </c>
      <c r="D242" s="205" t="s">
        <v>187</v>
      </c>
      <c r="E242" s="206" t="s">
        <v>2877</v>
      </c>
      <c r="F242" s="207" t="s">
        <v>2876</v>
      </c>
      <c r="G242" s="208" t="s">
        <v>1629</v>
      </c>
      <c r="H242" s="209">
        <v>1</v>
      </c>
      <c r="I242" s="210"/>
      <c r="J242" s="211">
        <f>ROUND(I242*H242,2)</f>
        <v>0</v>
      </c>
      <c r="K242" s="207" t="s">
        <v>35</v>
      </c>
      <c r="L242" s="64"/>
      <c r="M242" s="212" t="s">
        <v>35</v>
      </c>
      <c r="N242" s="289" t="s">
        <v>50</v>
      </c>
      <c r="O242" s="283"/>
      <c r="P242" s="290">
        <f>O242*H242</f>
        <v>0</v>
      </c>
      <c r="Q242" s="290">
        <v>0</v>
      </c>
      <c r="R242" s="290">
        <f>Q242*H242</f>
        <v>0</v>
      </c>
      <c r="S242" s="290">
        <v>0</v>
      </c>
      <c r="T242" s="291">
        <f>S242*H242</f>
        <v>0</v>
      </c>
      <c r="AR242" s="26" t="s">
        <v>750</v>
      </c>
      <c r="AT242" s="26" t="s">
        <v>187</v>
      </c>
      <c r="AU242" s="26" t="s">
        <v>24</v>
      </c>
      <c r="AY242" s="26" t="s">
        <v>185</v>
      </c>
      <c r="BE242" s="216">
        <f>IF(N242="základní",J242,0)</f>
        <v>0</v>
      </c>
      <c r="BF242" s="216">
        <f>IF(N242="snížená",J242,0)</f>
        <v>0</v>
      </c>
      <c r="BG242" s="216">
        <f>IF(N242="zákl. přenesená",J242,0)</f>
        <v>0</v>
      </c>
      <c r="BH242" s="216">
        <f>IF(N242="sníž. přenesená",J242,0)</f>
        <v>0</v>
      </c>
      <c r="BI242" s="216">
        <f>IF(N242="nulová",J242,0)</f>
        <v>0</v>
      </c>
      <c r="BJ242" s="26" t="s">
        <v>24</v>
      </c>
      <c r="BK242" s="216">
        <f>ROUND(I242*H242,2)</f>
        <v>0</v>
      </c>
      <c r="BL242" s="26" t="s">
        <v>750</v>
      </c>
      <c r="BM242" s="26" t="s">
        <v>2878</v>
      </c>
    </row>
    <row r="243" spans="2:65" s="1" customFormat="1" ht="6.95" customHeight="1">
      <c r="B243" s="59"/>
      <c r="C243" s="60"/>
      <c r="D243" s="60"/>
      <c r="E243" s="60"/>
      <c r="F243" s="60"/>
      <c r="G243" s="60"/>
      <c r="H243" s="60"/>
      <c r="I243" s="151"/>
      <c r="J243" s="60"/>
      <c r="K243" s="60"/>
      <c r="L243" s="64"/>
    </row>
  </sheetData>
  <sheetProtection password="CC35" sheet="1" objects="1" scenarios="1" formatCells="0" formatColumns="0" formatRows="0" sort="0" autoFilter="0"/>
  <autoFilter ref="C91:K242"/>
  <mergeCells count="12">
    <mergeCell ref="G1:H1"/>
    <mergeCell ref="L2:V2"/>
    <mergeCell ref="E49:H49"/>
    <mergeCell ref="E51:H51"/>
    <mergeCell ref="E80:H80"/>
    <mergeCell ref="E82:H82"/>
    <mergeCell ref="E84:H84"/>
    <mergeCell ref="E7:H7"/>
    <mergeCell ref="E9:H9"/>
    <mergeCell ref="E11:H11"/>
    <mergeCell ref="E26:H26"/>
    <mergeCell ref="E47:H47"/>
  </mergeCells>
  <hyperlinks>
    <hyperlink ref="F1:G1" location="C2" display="1) Krycí list soupisu"/>
    <hyperlink ref="G1:H1" location="C58" display="2) Rekapitulace"/>
    <hyperlink ref="J1" location="C9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BR29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23"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3"/>
      <c r="B1" s="124"/>
      <c r="C1" s="124"/>
      <c r="D1" s="125" t="s">
        <v>1</v>
      </c>
      <c r="E1" s="124"/>
      <c r="F1" s="126" t="s">
        <v>128</v>
      </c>
      <c r="G1" s="440" t="s">
        <v>129</v>
      </c>
      <c r="H1" s="440"/>
      <c r="I1" s="127"/>
      <c r="J1" s="126" t="s">
        <v>130</v>
      </c>
      <c r="K1" s="125" t="s">
        <v>131</v>
      </c>
      <c r="L1" s="126" t="s">
        <v>132</v>
      </c>
      <c r="M1" s="126"/>
      <c r="N1" s="126"/>
      <c r="O1" s="126"/>
      <c r="P1" s="126"/>
      <c r="Q1" s="126"/>
      <c r="R1" s="126"/>
      <c r="S1" s="126"/>
      <c r="T1" s="126"/>
      <c r="U1" s="22"/>
      <c r="V1" s="22"/>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row>
    <row r="2" spans="1:70" ht="36.950000000000003" customHeight="1">
      <c r="L2" s="432"/>
      <c r="M2" s="432"/>
      <c r="N2" s="432"/>
      <c r="O2" s="432"/>
      <c r="P2" s="432"/>
      <c r="Q2" s="432"/>
      <c r="R2" s="432"/>
      <c r="S2" s="432"/>
      <c r="T2" s="432"/>
      <c r="U2" s="432"/>
      <c r="V2" s="432"/>
      <c r="AT2" s="26" t="s">
        <v>114</v>
      </c>
    </row>
    <row r="3" spans="1:70" ht="6.95" customHeight="1">
      <c r="B3" s="27"/>
      <c r="C3" s="28"/>
      <c r="D3" s="28"/>
      <c r="E3" s="28"/>
      <c r="F3" s="28"/>
      <c r="G3" s="28"/>
      <c r="H3" s="28"/>
      <c r="I3" s="128"/>
      <c r="J3" s="28"/>
      <c r="K3" s="29"/>
      <c r="AT3" s="26" t="s">
        <v>89</v>
      </c>
    </row>
    <row r="4" spans="1:70" ht="36.950000000000003" customHeight="1">
      <c r="B4" s="30"/>
      <c r="C4" s="31"/>
      <c r="D4" s="32" t="s">
        <v>133</v>
      </c>
      <c r="E4" s="31"/>
      <c r="F4" s="31"/>
      <c r="G4" s="31"/>
      <c r="H4" s="31"/>
      <c r="I4" s="129"/>
      <c r="J4" s="31"/>
      <c r="K4" s="33"/>
      <c r="M4" s="34" t="s">
        <v>12</v>
      </c>
      <c r="AT4" s="26" t="s">
        <v>6</v>
      </c>
    </row>
    <row r="5" spans="1:70" ht="6.95" customHeight="1">
      <c r="B5" s="30"/>
      <c r="C5" s="31"/>
      <c r="D5" s="31"/>
      <c r="E5" s="31"/>
      <c r="F5" s="31"/>
      <c r="G5" s="31"/>
      <c r="H5" s="31"/>
      <c r="I5" s="129"/>
      <c r="J5" s="31"/>
      <c r="K5" s="33"/>
    </row>
    <row r="6" spans="1:70">
      <c r="B6" s="30"/>
      <c r="C6" s="31"/>
      <c r="D6" s="39" t="s">
        <v>18</v>
      </c>
      <c r="E6" s="31"/>
      <c r="F6" s="31"/>
      <c r="G6" s="31"/>
      <c r="H6" s="31"/>
      <c r="I6" s="129"/>
      <c r="J6" s="31"/>
      <c r="K6" s="33"/>
    </row>
    <row r="7" spans="1:70" ht="22.5" customHeight="1">
      <c r="B7" s="30"/>
      <c r="C7" s="31"/>
      <c r="D7" s="31"/>
      <c r="E7" s="433" t="str">
        <f>'Rekapitulace stavby'!K6</f>
        <v>Stavební úpravy spojené se změnou užívání zadní přistavěné části objektu - Chabařovice- DVZ</v>
      </c>
      <c r="F7" s="434"/>
      <c r="G7" s="434"/>
      <c r="H7" s="434"/>
      <c r="I7" s="129"/>
      <c r="J7" s="31"/>
      <c r="K7" s="33"/>
    </row>
    <row r="8" spans="1:70" s="1" customFormat="1">
      <c r="B8" s="44"/>
      <c r="C8" s="45"/>
      <c r="D8" s="39" t="s">
        <v>134</v>
      </c>
      <c r="E8" s="45"/>
      <c r="F8" s="45"/>
      <c r="G8" s="45"/>
      <c r="H8" s="45"/>
      <c r="I8" s="130"/>
      <c r="J8" s="45"/>
      <c r="K8" s="48"/>
    </row>
    <row r="9" spans="1:70" s="1" customFormat="1" ht="36.950000000000003" customHeight="1">
      <c r="B9" s="44"/>
      <c r="C9" s="45"/>
      <c r="D9" s="45"/>
      <c r="E9" s="435" t="s">
        <v>2879</v>
      </c>
      <c r="F9" s="436"/>
      <c r="G9" s="436"/>
      <c r="H9" s="436"/>
      <c r="I9" s="130"/>
      <c r="J9" s="45"/>
      <c r="K9" s="48"/>
    </row>
    <row r="10" spans="1:70" s="1" customFormat="1" ht="13.5">
      <c r="B10" s="44"/>
      <c r="C10" s="45"/>
      <c r="D10" s="45"/>
      <c r="E10" s="45"/>
      <c r="F10" s="45"/>
      <c r="G10" s="45"/>
      <c r="H10" s="45"/>
      <c r="I10" s="130"/>
      <c r="J10" s="45"/>
      <c r="K10" s="48"/>
    </row>
    <row r="11" spans="1:70" s="1" customFormat="1" ht="14.45" customHeight="1">
      <c r="B11" s="44"/>
      <c r="C11" s="45"/>
      <c r="D11" s="39" t="s">
        <v>21</v>
      </c>
      <c r="E11" s="45"/>
      <c r="F11" s="37" t="s">
        <v>35</v>
      </c>
      <c r="G11" s="45"/>
      <c r="H11" s="45"/>
      <c r="I11" s="131" t="s">
        <v>23</v>
      </c>
      <c r="J11" s="37" t="s">
        <v>35</v>
      </c>
      <c r="K11" s="48"/>
    </row>
    <row r="12" spans="1:70" s="1" customFormat="1" ht="14.45" customHeight="1">
      <c r="B12" s="44"/>
      <c r="C12" s="45"/>
      <c r="D12" s="39" t="s">
        <v>25</v>
      </c>
      <c r="E12" s="45"/>
      <c r="F12" s="37" t="s">
        <v>26</v>
      </c>
      <c r="G12" s="45"/>
      <c r="H12" s="45"/>
      <c r="I12" s="131" t="s">
        <v>27</v>
      </c>
      <c r="J12" s="132" t="str">
        <f>'Rekapitulace stavby'!AN8</f>
        <v>10.5.2017</v>
      </c>
      <c r="K12" s="48"/>
    </row>
    <row r="13" spans="1:70" s="1" customFormat="1" ht="10.9" customHeight="1">
      <c r="B13" s="44"/>
      <c r="C13" s="45"/>
      <c r="D13" s="45"/>
      <c r="E13" s="45"/>
      <c r="F13" s="45"/>
      <c r="G13" s="45"/>
      <c r="H13" s="45"/>
      <c r="I13" s="130"/>
      <c r="J13" s="45"/>
      <c r="K13" s="48"/>
    </row>
    <row r="14" spans="1:70" s="1" customFormat="1" ht="14.45" customHeight="1">
      <c r="B14" s="44"/>
      <c r="C14" s="45"/>
      <c r="D14" s="39" t="s">
        <v>33</v>
      </c>
      <c r="E14" s="45"/>
      <c r="F14" s="45"/>
      <c r="G14" s="45"/>
      <c r="H14" s="45"/>
      <c r="I14" s="131" t="s">
        <v>34</v>
      </c>
      <c r="J14" s="37" t="str">
        <f>IF('Rekapitulace stavby'!AN10="","",'Rekapitulace stavby'!AN10)</f>
        <v/>
      </c>
      <c r="K14" s="48"/>
    </row>
    <row r="15" spans="1:70" s="1" customFormat="1" ht="18" customHeight="1">
      <c r="B15" s="44"/>
      <c r="C15" s="45"/>
      <c r="D15" s="45"/>
      <c r="E15" s="37" t="str">
        <f>IF('Rekapitulace stavby'!E11="","",'Rekapitulace stavby'!E11)</f>
        <v xml:space="preserve"> </v>
      </c>
      <c r="F15" s="45"/>
      <c r="G15" s="45"/>
      <c r="H15" s="45"/>
      <c r="I15" s="131" t="s">
        <v>37</v>
      </c>
      <c r="J15" s="37" t="str">
        <f>IF('Rekapitulace stavby'!AN11="","",'Rekapitulace stavby'!AN11)</f>
        <v/>
      </c>
      <c r="K15" s="48"/>
    </row>
    <row r="16" spans="1:70" s="1" customFormat="1" ht="6.95" customHeight="1">
      <c r="B16" s="44"/>
      <c r="C16" s="45"/>
      <c r="D16" s="45"/>
      <c r="E16" s="45"/>
      <c r="F16" s="45"/>
      <c r="G16" s="45"/>
      <c r="H16" s="45"/>
      <c r="I16" s="130"/>
      <c r="J16" s="45"/>
      <c r="K16" s="48"/>
    </row>
    <row r="17" spans="2:11" s="1" customFormat="1" ht="14.45" customHeight="1">
      <c r="B17" s="44"/>
      <c r="C17" s="45"/>
      <c r="D17" s="39" t="s">
        <v>38</v>
      </c>
      <c r="E17" s="45"/>
      <c r="F17" s="45"/>
      <c r="G17" s="45"/>
      <c r="H17" s="45"/>
      <c r="I17" s="131" t="s">
        <v>34</v>
      </c>
      <c r="J17" s="37" t="str">
        <f>IF('Rekapitulace stavby'!AN13="Vyplň údaj","",IF('Rekapitulace stavby'!AN13="","",'Rekapitulace stavby'!AN13))</f>
        <v/>
      </c>
      <c r="K17" s="48"/>
    </row>
    <row r="18" spans="2:11" s="1" customFormat="1" ht="18" customHeight="1">
      <c r="B18" s="44"/>
      <c r="C18" s="45"/>
      <c r="D18" s="45"/>
      <c r="E18" s="37" t="str">
        <f>IF('Rekapitulace stavby'!E14="Vyplň údaj","",IF('Rekapitulace stavby'!E14="","",'Rekapitulace stavby'!E14))</f>
        <v/>
      </c>
      <c r="F18" s="45"/>
      <c r="G18" s="45"/>
      <c r="H18" s="45"/>
      <c r="I18" s="131" t="s">
        <v>37</v>
      </c>
      <c r="J18" s="37" t="str">
        <f>IF('Rekapitulace stavby'!AN14="Vyplň údaj","",IF('Rekapitulace stavby'!AN14="","",'Rekapitulace stavby'!AN14))</f>
        <v/>
      </c>
      <c r="K18" s="48"/>
    </row>
    <row r="19" spans="2:11" s="1" customFormat="1" ht="6.95" customHeight="1">
      <c r="B19" s="44"/>
      <c r="C19" s="45"/>
      <c r="D19" s="45"/>
      <c r="E19" s="45"/>
      <c r="F19" s="45"/>
      <c r="G19" s="45"/>
      <c r="H19" s="45"/>
      <c r="I19" s="130"/>
      <c r="J19" s="45"/>
      <c r="K19" s="48"/>
    </row>
    <row r="20" spans="2:11" s="1" customFormat="1" ht="14.45" customHeight="1">
      <c r="B20" s="44"/>
      <c r="C20" s="45"/>
      <c r="D20" s="39" t="s">
        <v>40</v>
      </c>
      <c r="E20" s="45"/>
      <c r="F20" s="45"/>
      <c r="G20" s="45"/>
      <c r="H20" s="45"/>
      <c r="I20" s="131" t="s">
        <v>34</v>
      </c>
      <c r="J20" s="37" t="s">
        <v>35</v>
      </c>
      <c r="K20" s="48"/>
    </row>
    <row r="21" spans="2:11" s="1" customFormat="1" ht="18" customHeight="1">
      <c r="B21" s="44"/>
      <c r="C21" s="45"/>
      <c r="D21" s="45"/>
      <c r="E21" s="37" t="s">
        <v>2880</v>
      </c>
      <c r="F21" s="45"/>
      <c r="G21" s="45"/>
      <c r="H21" s="45"/>
      <c r="I21" s="131" t="s">
        <v>37</v>
      </c>
      <c r="J21" s="37" t="s">
        <v>35</v>
      </c>
      <c r="K21" s="48"/>
    </row>
    <row r="22" spans="2:11" s="1" customFormat="1" ht="6.95" customHeight="1">
      <c r="B22" s="44"/>
      <c r="C22" s="45"/>
      <c r="D22" s="45"/>
      <c r="E22" s="45"/>
      <c r="F22" s="45"/>
      <c r="G22" s="45"/>
      <c r="H22" s="45"/>
      <c r="I22" s="130"/>
      <c r="J22" s="45"/>
      <c r="K22" s="48"/>
    </row>
    <row r="23" spans="2:11" s="1" customFormat="1" ht="14.45" customHeight="1">
      <c r="B23" s="44"/>
      <c r="C23" s="45"/>
      <c r="D23" s="39" t="s">
        <v>43</v>
      </c>
      <c r="E23" s="45"/>
      <c r="F23" s="45"/>
      <c r="G23" s="45"/>
      <c r="H23" s="45"/>
      <c r="I23" s="130"/>
      <c r="J23" s="45"/>
      <c r="K23" s="48"/>
    </row>
    <row r="24" spans="2:11" s="7" customFormat="1" ht="22.5" customHeight="1">
      <c r="B24" s="133"/>
      <c r="C24" s="134"/>
      <c r="D24" s="134"/>
      <c r="E24" s="397" t="s">
        <v>35</v>
      </c>
      <c r="F24" s="397"/>
      <c r="G24" s="397"/>
      <c r="H24" s="397"/>
      <c r="I24" s="135"/>
      <c r="J24" s="134"/>
      <c r="K24" s="136"/>
    </row>
    <row r="25" spans="2:11" s="1" customFormat="1" ht="6.95" customHeight="1">
      <c r="B25" s="44"/>
      <c r="C25" s="45"/>
      <c r="D25" s="45"/>
      <c r="E25" s="45"/>
      <c r="F25" s="45"/>
      <c r="G25" s="45"/>
      <c r="H25" s="45"/>
      <c r="I25" s="130"/>
      <c r="J25" s="45"/>
      <c r="K25" s="48"/>
    </row>
    <row r="26" spans="2:11" s="1" customFormat="1" ht="6.95" customHeight="1">
      <c r="B26" s="44"/>
      <c r="C26" s="45"/>
      <c r="D26" s="88"/>
      <c r="E26" s="88"/>
      <c r="F26" s="88"/>
      <c r="G26" s="88"/>
      <c r="H26" s="88"/>
      <c r="I26" s="137"/>
      <c r="J26" s="88"/>
      <c r="K26" s="138"/>
    </row>
    <row r="27" spans="2:11" s="1" customFormat="1" ht="25.35" customHeight="1">
      <c r="B27" s="44"/>
      <c r="C27" s="45"/>
      <c r="D27" s="139" t="s">
        <v>45</v>
      </c>
      <c r="E27" s="45"/>
      <c r="F27" s="45"/>
      <c r="G27" s="45"/>
      <c r="H27" s="45"/>
      <c r="I27" s="130"/>
      <c r="J27" s="140">
        <f>ROUND(J92,2)</f>
        <v>0</v>
      </c>
      <c r="K27" s="48"/>
    </row>
    <row r="28" spans="2:11" s="1" customFormat="1" ht="6.95" customHeight="1">
      <c r="B28" s="44"/>
      <c r="C28" s="45"/>
      <c r="D28" s="88"/>
      <c r="E28" s="88"/>
      <c r="F28" s="88"/>
      <c r="G28" s="88"/>
      <c r="H28" s="88"/>
      <c r="I28" s="137"/>
      <c r="J28" s="88"/>
      <c r="K28" s="138"/>
    </row>
    <row r="29" spans="2:11" s="1" customFormat="1" ht="14.45" customHeight="1">
      <c r="B29" s="44"/>
      <c r="C29" s="45"/>
      <c r="D29" s="45"/>
      <c r="E29" s="45"/>
      <c r="F29" s="49" t="s">
        <v>47</v>
      </c>
      <c r="G29" s="45"/>
      <c r="H29" s="45"/>
      <c r="I29" s="141" t="s">
        <v>46</v>
      </c>
      <c r="J29" s="49" t="s">
        <v>48</v>
      </c>
      <c r="K29" s="48"/>
    </row>
    <row r="30" spans="2:11" s="1" customFormat="1" ht="14.45" customHeight="1">
      <c r="B30" s="44"/>
      <c r="C30" s="45"/>
      <c r="D30" s="52" t="s">
        <v>49</v>
      </c>
      <c r="E30" s="52" t="s">
        <v>50</v>
      </c>
      <c r="F30" s="142">
        <f>ROUND(SUM(BE92:BE297), 2)</f>
        <v>0</v>
      </c>
      <c r="G30" s="45"/>
      <c r="H30" s="45"/>
      <c r="I30" s="143">
        <v>0.21</v>
      </c>
      <c r="J30" s="142">
        <f>ROUND(ROUND((SUM(BE92:BE297)), 2)*I30, 2)</f>
        <v>0</v>
      </c>
      <c r="K30" s="48"/>
    </row>
    <row r="31" spans="2:11" s="1" customFormat="1" ht="14.45" customHeight="1">
      <c r="B31" s="44"/>
      <c r="C31" s="45"/>
      <c r="D31" s="45"/>
      <c r="E31" s="52" t="s">
        <v>51</v>
      </c>
      <c r="F31" s="142">
        <f>ROUND(SUM(BF92:BF297), 2)</f>
        <v>0</v>
      </c>
      <c r="G31" s="45"/>
      <c r="H31" s="45"/>
      <c r="I31" s="143">
        <v>0.15</v>
      </c>
      <c r="J31" s="142">
        <f>ROUND(ROUND((SUM(BF92:BF297)), 2)*I31, 2)</f>
        <v>0</v>
      </c>
      <c r="K31" s="48"/>
    </row>
    <row r="32" spans="2:11" s="1" customFormat="1" ht="14.45" hidden="1" customHeight="1">
      <c r="B32" s="44"/>
      <c r="C32" s="45"/>
      <c r="D32" s="45"/>
      <c r="E32" s="52" t="s">
        <v>52</v>
      </c>
      <c r="F32" s="142">
        <f>ROUND(SUM(BG92:BG297), 2)</f>
        <v>0</v>
      </c>
      <c r="G32" s="45"/>
      <c r="H32" s="45"/>
      <c r="I32" s="143">
        <v>0.21</v>
      </c>
      <c r="J32" s="142">
        <v>0</v>
      </c>
      <c r="K32" s="48"/>
    </row>
    <row r="33" spans="2:11" s="1" customFormat="1" ht="14.45" hidden="1" customHeight="1">
      <c r="B33" s="44"/>
      <c r="C33" s="45"/>
      <c r="D33" s="45"/>
      <c r="E33" s="52" t="s">
        <v>53</v>
      </c>
      <c r="F33" s="142">
        <f>ROUND(SUM(BH92:BH297), 2)</f>
        <v>0</v>
      </c>
      <c r="G33" s="45"/>
      <c r="H33" s="45"/>
      <c r="I33" s="143">
        <v>0.15</v>
      </c>
      <c r="J33" s="142">
        <v>0</v>
      </c>
      <c r="K33" s="48"/>
    </row>
    <row r="34" spans="2:11" s="1" customFormat="1" ht="14.45" hidden="1" customHeight="1">
      <c r="B34" s="44"/>
      <c r="C34" s="45"/>
      <c r="D34" s="45"/>
      <c r="E34" s="52" t="s">
        <v>54</v>
      </c>
      <c r="F34" s="142">
        <f>ROUND(SUM(BI92:BI297), 2)</f>
        <v>0</v>
      </c>
      <c r="G34" s="45"/>
      <c r="H34" s="45"/>
      <c r="I34" s="143">
        <v>0</v>
      </c>
      <c r="J34" s="142">
        <v>0</v>
      </c>
      <c r="K34" s="48"/>
    </row>
    <row r="35" spans="2:11" s="1" customFormat="1" ht="6.95" customHeight="1">
      <c r="B35" s="44"/>
      <c r="C35" s="45"/>
      <c r="D35" s="45"/>
      <c r="E35" s="45"/>
      <c r="F35" s="45"/>
      <c r="G35" s="45"/>
      <c r="H35" s="45"/>
      <c r="I35" s="130"/>
      <c r="J35" s="45"/>
      <c r="K35" s="48"/>
    </row>
    <row r="36" spans="2:11" s="1" customFormat="1" ht="25.35" customHeight="1">
      <c r="B36" s="44"/>
      <c r="C36" s="144"/>
      <c r="D36" s="145" t="s">
        <v>55</v>
      </c>
      <c r="E36" s="82"/>
      <c r="F36" s="82"/>
      <c r="G36" s="146" t="s">
        <v>56</v>
      </c>
      <c r="H36" s="147" t="s">
        <v>57</v>
      </c>
      <c r="I36" s="148"/>
      <c r="J36" s="149">
        <f>SUM(J27:J34)</f>
        <v>0</v>
      </c>
      <c r="K36" s="150"/>
    </row>
    <row r="37" spans="2:11" s="1" customFormat="1" ht="14.45" customHeight="1">
      <c r="B37" s="59"/>
      <c r="C37" s="60"/>
      <c r="D37" s="60"/>
      <c r="E37" s="60"/>
      <c r="F37" s="60"/>
      <c r="G37" s="60"/>
      <c r="H37" s="60"/>
      <c r="I37" s="151"/>
      <c r="J37" s="60"/>
      <c r="K37" s="61"/>
    </row>
    <row r="41" spans="2:11" s="1" customFormat="1" ht="6.95" customHeight="1">
      <c r="B41" s="152"/>
      <c r="C41" s="153"/>
      <c r="D41" s="153"/>
      <c r="E41" s="153"/>
      <c r="F41" s="153"/>
      <c r="G41" s="153"/>
      <c r="H41" s="153"/>
      <c r="I41" s="154"/>
      <c r="J41" s="153"/>
      <c r="K41" s="155"/>
    </row>
    <row r="42" spans="2:11" s="1" customFormat="1" ht="36.950000000000003" customHeight="1">
      <c r="B42" s="44"/>
      <c r="C42" s="32" t="s">
        <v>138</v>
      </c>
      <c r="D42" s="45"/>
      <c r="E42" s="45"/>
      <c r="F42" s="45"/>
      <c r="G42" s="45"/>
      <c r="H42" s="45"/>
      <c r="I42" s="130"/>
      <c r="J42" s="45"/>
      <c r="K42" s="48"/>
    </row>
    <row r="43" spans="2:11" s="1" customFormat="1" ht="6.95" customHeight="1">
      <c r="B43" s="44"/>
      <c r="C43" s="45"/>
      <c r="D43" s="45"/>
      <c r="E43" s="45"/>
      <c r="F43" s="45"/>
      <c r="G43" s="45"/>
      <c r="H43" s="45"/>
      <c r="I43" s="130"/>
      <c r="J43" s="45"/>
      <c r="K43" s="48"/>
    </row>
    <row r="44" spans="2:11" s="1" customFormat="1" ht="14.45" customHeight="1">
      <c r="B44" s="44"/>
      <c r="C44" s="39" t="s">
        <v>18</v>
      </c>
      <c r="D44" s="45"/>
      <c r="E44" s="45"/>
      <c r="F44" s="45"/>
      <c r="G44" s="45"/>
      <c r="H44" s="45"/>
      <c r="I44" s="130"/>
      <c r="J44" s="45"/>
      <c r="K44" s="48"/>
    </row>
    <row r="45" spans="2:11" s="1" customFormat="1" ht="22.5" customHeight="1">
      <c r="B45" s="44"/>
      <c r="C45" s="45"/>
      <c r="D45" s="45"/>
      <c r="E45" s="433" t="str">
        <f>E7</f>
        <v>Stavební úpravy spojené se změnou užívání zadní přistavěné části objektu - Chabařovice- DVZ</v>
      </c>
      <c r="F45" s="434"/>
      <c r="G45" s="434"/>
      <c r="H45" s="434"/>
      <c r="I45" s="130"/>
      <c r="J45" s="45"/>
      <c r="K45" s="48"/>
    </row>
    <row r="46" spans="2:11" s="1" customFormat="1" ht="14.45" customHeight="1">
      <c r="B46" s="44"/>
      <c r="C46" s="39" t="s">
        <v>134</v>
      </c>
      <c r="D46" s="45"/>
      <c r="E46" s="45"/>
      <c r="F46" s="45"/>
      <c r="G46" s="45"/>
      <c r="H46" s="45"/>
      <c r="I46" s="130"/>
      <c r="J46" s="45"/>
      <c r="K46" s="48"/>
    </row>
    <row r="47" spans="2:11" s="1" customFormat="1" ht="23.25" customHeight="1">
      <c r="B47" s="44"/>
      <c r="C47" s="45"/>
      <c r="D47" s="45"/>
      <c r="E47" s="435" t="str">
        <f>E9</f>
        <v>2 - SO 02 - 1.etapa rekonstrukce předníní části objektu</v>
      </c>
      <c r="F47" s="436"/>
      <c r="G47" s="436"/>
      <c r="H47" s="436"/>
      <c r="I47" s="130"/>
      <c r="J47" s="45"/>
      <c r="K47" s="48"/>
    </row>
    <row r="48" spans="2:11" s="1" customFormat="1" ht="6.95" customHeight="1">
      <c r="B48" s="44"/>
      <c r="C48" s="45"/>
      <c r="D48" s="45"/>
      <c r="E48" s="45"/>
      <c r="F48" s="45"/>
      <c r="G48" s="45"/>
      <c r="H48" s="45"/>
      <c r="I48" s="130"/>
      <c r="J48" s="45"/>
      <c r="K48" s="48"/>
    </row>
    <row r="49" spans="2:47" s="1" customFormat="1" ht="18" customHeight="1">
      <c r="B49" s="44"/>
      <c r="C49" s="39" t="s">
        <v>25</v>
      </c>
      <c r="D49" s="45"/>
      <c r="E49" s="45"/>
      <c r="F49" s="37" t="str">
        <f>F12</f>
        <v>Chabařovice,Husovo náměstí 1</v>
      </c>
      <c r="G49" s="45"/>
      <c r="H49" s="45"/>
      <c r="I49" s="131" t="s">
        <v>27</v>
      </c>
      <c r="J49" s="132" t="str">
        <f>IF(J12="","",J12)</f>
        <v>10.5.2017</v>
      </c>
      <c r="K49" s="48"/>
    </row>
    <row r="50" spans="2:47" s="1" customFormat="1" ht="6.95" customHeight="1">
      <c r="B50" s="44"/>
      <c r="C50" s="45"/>
      <c r="D50" s="45"/>
      <c r="E50" s="45"/>
      <c r="F50" s="45"/>
      <c r="G50" s="45"/>
      <c r="H50" s="45"/>
      <c r="I50" s="130"/>
      <c r="J50" s="45"/>
      <c r="K50" s="48"/>
    </row>
    <row r="51" spans="2:47" s="1" customFormat="1">
      <c r="B51" s="44"/>
      <c r="C51" s="39" t="s">
        <v>33</v>
      </c>
      <c r="D51" s="45"/>
      <c r="E51" s="45"/>
      <c r="F51" s="37" t="str">
        <f>E15</f>
        <v xml:space="preserve"> </v>
      </c>
      <c r="G51" s="45"/>
      <c r="H51" s="45"/>
      <c r="I51" s="131" t="s">
        <v>40</v>
      </c>
      <c r="J51" s="37" t="str">
        <f>E21</f>
        <v>Jiří Pazour</v>
      </c>
      <c r="K51" s="48"/>
    </row>
    <row r="52" spans="2:47" s="1" customFormat="1" ht="14.45" customHeight="1">
      <c r="B52" s="44"/>
      <c r="C52" s="39" t="s">
        <v>38</v>
      </c>
      <c r="D52" s="45"/>
      <c r="E52" s="45"/>
      <c r="F52" s="37" t="str">
        <f>IF(E18="","",E18)</f>
        <v/>
      </c>
      <c r="G52" s="45"/>
      <c r="H52" s="45"/>
      <c r="I52" s="130"/>
      <c r="J52" s="45"/>
      <c r="K52" s="48"/>
    </row>
    <row r="53" spans="2:47" s="1" customFormat="1" ht="10.35" customHeight="1">
      <c r="B53" s="44"/>
      <c r="C53" s="45"/>
      <c r="D53" s="45"/>
      <c r="E53" s="45"/>
      <c r="F53" s="45"/>
      <c r="G53" s="45"/>
      <c r="H53" s="45"/>
      <c r="I53" s="130"/>
      <c r="J53" s="45"/>
      <c r="K53" s="48"/>
    </row>
    <row r="54" spans="2:47" s="1" customFormat="1" ht="29.25" customHeight="1">
      <c r="B54" s="44"/>
      <c r="C54" s="156" t="s">
        <v>139</v>
      </c>
      <c r="D54" s="144"/>
      <c r="E54" s="144"/>
      <c r="F54" s="144"/>
      <c r="G54" s="144"/>
      <c r="H54" s="144"/>
      <c r="I54" s="157"/>
      <c r="J54" s="158" t="s">
        <v>140</v>
      </c>
      <c r="K54" s="159"/>
    </row>
    <row r="55" spans="2:47" s="1" customFormat="1" ht="10.35" customHeight="1">
      <c r="B55" s="44"/>
      <c r="C55" s="45"/>
      <c r="D55" s="45"/>
      <c r="E55" s="45"/>
      <c r="F55" s="45"/>
      <c r="G55" s="45"/>
      <c r="H55" s="45"/>
      <c r="I55" s="130"/>
      <c r="J55" s="45"/>
      <c r="K55" s="48"/>
    </row>
    <row r="56" spans="2:47" s="1" customFormat="1" ht="29.25" customHeight="1">
      <c r="B56" s="44"/>
      <c r="C56" s="160" t="s">
        <v>141</v>
      </c>
      <c r="D56" s="45"/>
      <c r="E56" s="45"/>
      <c r="F56" s="45"/>
      <c r="G56" s="45"/>
      <c r="H56" s="45"/>
      <c r="I56" s="130"/>
      <c r="J56" s="140">
        <f>J92</f>
        <v>0</v>
      </c>
      <c r="K56" s="48"/>
      <c r="AU56" s="26" t="s">
        <v>142</v>
      </c>
    </row>
    <row r="57" spans="2:47" s="8" customFormat="1" ht="24.95" customHeight="1">
      <c r="B57" s="161"/>
      <c r="C57" s="162"/>
      <c r="D57" s="163" t="s">
        <v>2881</v>
      </c>
      <c r="E57" s="164"/>
      <c r="F57" s="164"/>
      <c r="G57" s="164"/>
      <c r="H57" s="164"/>
      <c r="I57" s="165"/>
      <c r="J57" s="166">
        <f>J93</f>
        <v>0</v>
      </c>
      <c r="K57" s="167"/>
    </row>
    <row r="58" spans="2:47" s="8" customFormat="1" ht="24.95" customHeight="1">
      <c r="B58" s="161"/>
      <c r="C58" s="162"/>
      <c r="D58" s="163" t="s">
        <v>2882</v>
      </c>
      <c r="E58" s="164"/>
      <c r="F58" s="164"/>
      <c r="G58" s="164"/>
      <c r="H58" s="164"/>
      <c r="I58" s="165"/>
      <c r="J58" s="166">
        <f>J104</f>
        <v>0</v>
      </c>
      <c r="K58" s="167"/>
    </row>
    <row r="59" spans="2:47" s="8" customFormat="1" ht="24.95" customHeight="1">
      <c r="B59" s="161"/>
      <c r="C59" s="162"/>
      <c r="D59" s="163" t="s">
        <v>2883</v>
      </c>
      <c r="E59" s="164"/>
      <c r="F59" s="164"/>
      <c r="G59" s="164"/>
      <c r="H59" s="164"/>
      <c r="I59" s="165"/>
      <c r="J59" s="166">
        <f>J116</f>
        <v>0</v>
      </c>
      <c r="K59" s="167"/>
    </row>
    <row r="60" spans="2:47" s="8" customFormat="1" ht="24.95" customHeight="1">
      <c r="B60" s="161"/>
      <c r="C60" s="162"/>
      <c r="D60" s="163" t="s">
        <v>2884</v>
      </c>
      <c r="E60" s="164"/>
      <c r="F60" s="164"/>
      <c r="G60" s="164"/>
      <c r="H60" s="164"/>
      <c r="I60" s="165"/>
      <c r="J60" s="166">
        <f>J123</f>
        <v>0</v>
      </c>
      <c r="K60" s="167"/>
    </row>
    <row r="61" spans="2:47" s="8" customFormat="1" ht="24.95" customHeight="1">
      <c r="B61" s="161"/>
      <c r="C61" s="162"/>
      <c r="D61" s="163" t="s">
        <v>2885</v>
      </c>
      <c r="E61" s="164"/>
      <c r="F61" s="164"/>
      <c r="G61" s="164"/>
      <c r="H61" s="164"/>
      <c r="I61" s="165"/>
      <c r="J61" s="166">
        <f>J144</f>
        <v>0</v>
      </c>
      <c r="K61" s="167"/>
    </row>
    <row r="62" spans="2:47" s="8" customFormat="1" ht="24.95" customHeight="1">
      <c r="B62" s="161"/>
      <c r="C62" s="162"/>
      <c r="D62" s="163" t="s">
        <v>2886</v>
      </c>
      <c r="E62" s="164"/>
      <c r="F62" s="164"/>
      <c r="G62" s="164"/>
      <c r="H62" s="164"/>
      <c r="I62" s="165"/>
      <c r="J62" s="166">
        <f>J195</f>
        <v>0</v>
      </c>
      <c r="K62" s="167"/>
    </row>
    <row r="63" spans="2:47" s="8" customFormat="1" ht="24.95" customHeight="1">
      <c r="B63" s="161"/>
      <c r="C63" s="162"/>
      <c r="D63" s="163" t="s">
        <v>2887</v>
      </c>
      <c r="E63" s="164"/>
      <c r="F63" s="164"/>
      <c r="G63" s="164"/>
      <c r="H63" s="164"/>
      <c r="I63" s="165"/>
      <c r="J63" s="166">
        <f>J197</f>
        <v>0</v>
      </c>
      <c r="K63" s="167"/>
    </row>
    <row r="64" spans="2:47" s="8" customFormat="1" ht="24.95" customHeight="1">
      <c r="B64" s="161"/>
      <c r="C64" s="162"/>
      <c r="D64" s="163" t="s">
        <v>2888</v>
      </c>
      <c r="E64" s="164"/>
      <c r="F64" s="164"/>
      <c r="G64" s="164"/>
      <c r="H64" s="164"/>
      <c r="I64" s="165"/>
      <c r="J64" s="166">
        <f>J213</f>
        <v>0</v>
      </c>
      <c r="K64" s="167"/>
    </row>
    <row r="65" spans="2:12" s="8" customFormat="1" ht="24.95" customHeight="1">
      <c r="B65" s="161"/>
      <c r="C65" s="162"/>
      <c r="D65" s="163" t="s">
        <v>2889</v>
      </c>
      <c r="E65" s="164"/>
      <c r="F65" s="164"/>
      <c r="G65" s="164"/>
      <c r="H65" s="164"/>
      <c r="I65" s="165"/>
      <c r="J65" s="166">
        <f>J217</f>
        <v>0</v>
      </c>
      <c r="K65" s="167"/>
    </row>
    <row r="66" spans="2:12" s="8" customFormat="1" ht="24.95" customHeight="1">
      <c r="B66" s="161"/>
      <c r="C66" s="162"/>
      <c r="D66" s="163" t="s">
        <v>2890</v>
      </c>
      <c r="E66" s="164"/>
      <c r="F66" s="164"/>
      <c r="G66" s="164"/>
      <c r="H66" s="164"/>
      <c r="I66" s="165"/>
      <c r="J66" s="166">
        <f>J223</f>
        <v>0</v>
      </c>
      <c r="K66" s="167"/>
    </row>
    <row r="67" spans="2:12" s="8" customFormat="1" ht="24.95" customHeight="1">
      <c r="B67" s="161"/>
      <c r="C67" s="162"/>
      <c r="D67" s="163" t="s">
        <v>2891</v>
      </c>
      <c r="E67" s="164"/>
      <c r="F67" s="164"/>
      <c r="G67" s="164"/>
      <c r="H67" s="164"/>
      <c r="I67" s="165"/>
      <c r="J67" s="166">
        <f>J251</f>
        <v>0</v>
      </c>
      <c r="K67" s="167"/>
    </row>
    <row r="68" spans="2:12" s="8" customFormat="1" ht="24.95" customHeight="1">
      <c r="B68" s="161"/>
      <c r="C68" s="162"/>
      <c r="D68" s="163" t="s">
        <v>2892</v>
      </c>
      <c r="E68" s="164"/>
      <c r="F68" s="164"/>
      <c r="G68" s="164"/>
      <c r="H68" s="164"/>
      <c r="I68" s="165"/>
      <c r="J68" s="166">
        <f>J261</f>
        <v>0</v>
      </c>
      <c r="K68" s="167"/>
    </row>
    <row r="69" spans="2:12" s="8" customFormat="1" ht="24.95" customHeight="1">
      <c r="B69" s="161"/>
      <c r="C69" s="162"/>
      <c r="D69" s="163" t="s">
        <v>2893</v>
      </c>
      <c r="E69" s="164"/>
      <c r="F69" s="164"/>
      <c r="G69" s="164"/>
      <c r="H69" s="164"/>
      <c r="I69" s="165"/>
      <c r="J69" s="166">
        <f>J269</f>
        <v>0</v>
      </c>
      <c r="K69" s="167"/>
    </row>
    <row r="70" spans="2:12" s="8" customFormat="1" ht="24.95" customHeight="1">
      <c r="B70" s="161"/>
      <c r="C70" s="162"/>
      <c r="D70" s="163" t="s">
        <v>2894</v>
      </c>
      <c r="E70" s="164"/>
      <c r="F70" s="164"/>
      <c r="G70" s="164"/>
      <c r="H70" s="164"/>
      <c r="I70" s="165"/>
      <c r="J70" s="166">
        <f>J278</f>
        <v>0</v>
      </c>
      <c r="K70" s="167"/>
    </row>
    <row r="71" spans="2:12" s="8" customFormat="1" ht="24.95" customHeight="1">
      <c r="B71" s="161"/>
      <c r="C71" s="162"/>
      <c r="D71" s="163" t="s">
        <v>2895</v>
      </c>
      <c r="E71" s="164"/>
      <c r="F71" s="164"/>
      <c r="G71" s="164"/>
      <c r="H71" s="164"/>
      <c r="I71" s="165"/>
      <c r="J71" s="166">
        <f>J280</f>
        <v>0</v>
      </c>
      <c r="K71" s="167"/>
    </row>
    <row r="72" spans="2:12" s="8" customFormat="1" ht="24.95" customHeight="1">
      <c r="B72" s="161"/>
      <c r="C72" s="162"/>
      <c r="D72" s="163" t="s">
        <v>2896</v>
      </c>
      <c r="E72" s="164"/>
      <c r="F72" s="164"/>
      <c r="G72" s="164"/>
      <c r="H72" s="164"/>
      <c r="I72" s="165"/>
      <c r="J72" s="166">
        <f>J286</f>
        <v>0</v>
      </c>
      <c r="K72" s="167"/>
    </row>
    <row r="73" spans="2:12" s="1" customFormat="1" ht="21.75" customHeight="1">
      <c r="B73" s="44"/>
      <c r="C73" s="45"/>
      <c r="D73" s="45"/>
      <c r="E73" s="45"/>
      <c r="F73" s="45"/>
      <c r="G73" s="45"/>
      <c r="H73" s="45"/>
      <c r="I73" s="130"/>
      <c r="J73" s="45"/>
      <c r="K73" s="48"/>
    </row>
    <row r="74" spans="2:12" s="1" customFormat="1" ht="6.95" customHeight="1">
      <c r="B74" s="59"/>
      <c r="C74" s="60"/>
      <c r="D74" s="60"/>
      <c r="E74" s="60"/>
      <c r="F74" s="60"/>
      <c r="G74" s="60"/>
      <c r="H74" s="60"/>
      <c r="I74" s="151"/>
      <c r="J74" s="60"/>
      <c r="K74" s="61"/>
    </row>
    <row r="78" spans="2:12" s="1" customFormat="1" ht="6.95" customHeight="1">
      <c r="B78" s="62"/>
      <c r="C78" s="63"/>
      <c r="D78" s="63"/>
      <c r="E78" s="63"/>
      <c r="F78" s="63"/>
      <c r="G78" s="63"/>
      <c r="H78" s="63"/>
      <c r="I78" s="154"/>
      <c r="J78" s="63"/>
      <c r="K78" s="63"/>
      <c r="L78" s="64"/>
    </row>
    <row r="79" spans="2:12" s="1" customFormat="1" ht="36.950000000000003" customHeight="1">
      <c r="B79" s="44"/>
      <c r="C79" s="65" t="s">
        <v>169</v>
      </c>
      <c r="D79" s="66"/>
      <c r="E79" s="66"/>
      <c r="F79" s="66"/>
      <c r="G79" s="66"/>
      <c r="H79" s="66"/>
      <c r="I79" s="175"/>
      <c r="J79" s="66"/>
      <c r="K79" s="66"/>
      <c r="L79" s="64"/>
    </row>
    <row r="80" spans="2:12" s="1" customFormat="1" ht="6.95" customHeight="1">
      <c r="B80" s="44"/>
      <c r="C80" s="66"/>
      <c r="D80" s="66"/>
      <c r="E80" s="66"/>
      <c r="F80" s="66"/>
      <c r="G80" s="66"/>
      <c r="H80" s="66"/>
      <c r="I80" s="175"/>
      <c r="J80" s="66"/>
      <c r="K80" s="66"/>
      <c r="L80" s="64"/>
    </row>
    <row r="81" spans="2:65" s="1" customFormat="1" ht="14.45" customHeight="1">
      <c r="B81" s="44"/>
      <c r="C81" s="68" t="s">
        <v>18</v>
      </c>
      <c r="D81" s="66"/>
      <c r="E81" s="66"/>
      <c r="F81" s="66"/>
      <c r="G81" s="66"/>
      <c r="H81" s="66"/>
      <c r="I81" s="175"/>
      <c r="J81" s="66"/>
      <c r="K81" s="66"/>
      <c r="L81" s="64"/>
    </row>
    <row r="82" spans="2:65" s="1" customFormat="1" ht="22.5" customHeight="1">
      <c r="B82" s="44"/>
      <c r="C82" s="66"/>
      <c r="D82" s="66"/>
      <c r="E82" s="437" t="str">
        <f>E7</f>
        <v>Stavební úpravy spojené se změnou užívání zadní přistavěné části objektu - Chabařovice- DVZ</v>
      </c>
      <c r="F82" s="438"/>
      <c r="G82" s="438"/>
      <c r="H82" s="438"/>
      <c r="I82" s="175"/>
      <c r="J82" s="66"/>
      <c r="K82" s="66"/>
      <c r="L82" s="64"/>
    </row>
    <row r="83" spans="2:65" s="1" customFormat="1" ht="14.45" customHeight="1">
      <c r="B83" s="44"/>
      <c r="C83" s="68" t="s">
        <v>134</v>
      </c>
      <c r="D83" s="66"/>
      <c r="E83" s="66"/>
      <c r="F83" s="66"/>
      <c r="G83" s="66"/>
      <c r="H83" s="66"/>
      <c r="I83" s="175"/>
      <c r="J83" s="66"/>
      <c r="K83" s="66"/>
      <c r="L83" s="64"/>
    </row>
    <row r="84" spans="2:65" s="1" customFormat="1" ht="23.25" customHeight="1">
      <c r="B84" s="44"/>
      <c r="C84" s="66"/>
      <c r="D84" s="66"/>
      <c r="E84" s="408" t="str">
        <f>E9</f>
        <v>2 - SO 02 - 1.etapa rekonstrukce předníní části objektu</v>
      </c>
      <c r="F84" s="439"/>
      <c r="G84" s="439"/>
      <c r="H84" s="439"/>
      <c r="I84" s="175"/>
      <c r="J84" s="66"/>
      <c r="K84" s="66"/>
      <c r="L84" s="64"/>
    </row>
    <row r="85" spans="2:65" s="1" customFormat="1" ht="6.95" customHeight="1">
      <c r="B85" s="44"/>
      <c r="C85" s="66"/>
      <c r="D85" s="66"/>
      <c r="E85" s="66"/>
      <c r="F85" s="66"/>
      <c r="G85" s="66"/>
      <c r="H85" s="66"/>
      <c r="I85" s="175"/>
      <c r="J85" s="66"/>
      <c r="K85" s="66"/>
      <c r="L85" s="64"/>
    </row>
    <row r="86" spans="2:65" s="1" customFormat="1" ht="18" customHeight="1">
      <c r="B86" s="44"/>
      <c r="C86" s="68" t="s">
        <v>25</v>
      </c>
      <c r="D86" s="66"/>
      <c r="E86" s="66"/>
      <c r="F86" s="176" t="str">
        <f>F12</f>
        <v>Chabařovice,Husovo náměstí 1</v>
      </c>
      <c r="G86" s="66"/>
      <c r="H86" s="66"/>
      <c r="I86" s="177" t="s">
        <v>27</v>
      </c>
      <c r="J86" s="76" t="str">
        <f>IF(J12="","",J12)</f>
        <v>10.5.2017</v>
      </c>
      <c r="K86" s="66"/>
      <c r="L86" s="64"/>
    </row>
    <row r="87" spans="2:65" s="1" customFormat="1" ht="6.95" customHeight="1">
      <c r="B87" s="44"/>
      <c r="C87" s="66"/>
      <c r="D87" s="66"/>
      <c r="E87" s="66"/>
      <c r="F87" s="66"/>
      <c r="G87" s="66"/>
      <c r="H87" s="66"/>
      <c r="I87" s="175"/>
      <c r="J87" s="66"/>
      <c r="K87" s="66"/>
      <c r="L87" s="64"/>
    </row>
    <row r="88" spans="2:65" s="1" customFormat="1">
      <c r="B88" s="44"/>
      <c r="C88" s="68" t="s">
        <v>33</v>
      </c>
      <c r="D88" s="66"/>
      <c r="E88" s="66"/>
      <c r="F88" s="176" t="str">
        <f>E15</f>
        <v xml:space="preserve"> </v>
      </c>
      <c r="G88" s="66"/>
      <c r="H88" s="66"/>
      <c r="I88" s="177" t="s">
        <v>40</v>
      </c>
      <c r="J88" s="176" t="str">
        <f>E21</f>
        <v>Jiří Pazour</v>
      </c>
      <c r="K88" s="66"/>
      <c r="L88" s="64"/>
    </row>
    <row r="89" spans="2:65" s="1" customFormat="1" ht="14.45" customHeight="1">
      <c r="B89" s="44"/>
      <c r="C89" s="68" t="s">
        <v>38</v>
      </c>
      <c r="D89" s="66"/>
      <c r="E89" s="66"/>
      <c r="F89" s="176" t="str">
        <f>IF(E18="","",E18)</f>
        <v/>
      </c>
      <c r="G89" s="66"/>
      <c r="H89" s="66"/>
      <c r="I89" s="175"/>
      <c r="J89" s="66"/>
      <c r="K89" s="66"/>
      <c r="L89" s="64"/>
    </row>
    <row r="90" spans="2:65" s="1" customFormat="1" ht="10.35" customHeight="1">
      <c r="B90" s="44"/>
      <c r="C90" s="66"/>
      <c r="D90" s="66"/>
      <c r="E90" s="66"/>
      <c r="F90" s="66"/>
      <c r="G90" s="66"/>
      <c r="H90" s="66"/>
      <c r="I90" s="175"/>
      <c r="J90" s="66"/>
      <c r="K90" s="66"/>
      <c r="L90" s="64"/>
    </row>
    <row r="91" spans="2:65" s="10" customFormat="1" ht="29.25" customHeight="1">
      <c r="B91" s="178"/>
      <c r="C91" s="179" t="s">
        <v>170</v>
      </c>
      <c r="D91" s="180" t="s">
        <v>64</v>
      </c>
      <c r="E91" s="180" t="s">
        <v>60</v>
      </c>
      <c r="F91" s="180" t="s">
        <v>171</v>
      </c>
      <c r="G91" s="180" t="s">
        <v>172</v>
      </c>
      <c r="H91" s="180" t="s">
        <v>173</v>
      </c>
      <c r="I91" s="181" t="s">
        <v>174</v>
      </c>
      <c r="J91" s="180" t="s">
        <v>140</v>
      </c>
      <c r="K91" s="182" t="s">
        <v>175</v>
      </c>
      <c r="L91" s="183"/>
      <c r="M91" s="84" t="s">
        <v>176</v>
      </c>
      <c r="N91" s="85" t="s">
        <v>49</v>
      </c>
      <c r="O91" s="85" t="s">
        <v>177</v>
      </c>
      <c r="P91" s="85" t="s">
        <v>178</v>
      </c>
      <c r="Q91" s="85" t="s">
        <v>179</v>
      </c>
      <c r="R91" s="85" t="s">
        <v>180</v>
      </c>
      <c r="S91" s="85" t="s">
        <v>181</v>
      </c>
      <c r="T91" s="86" t="s">
        <v>182</v>
      </c>
    </row>
    <row r="92" spans="2:65" s="1" customFormat="1" ht="29.25" customHeight="1">
      <c r="B92" s="44"/>
      <c r="C92" s="90" t="s">
        <v>141</v>
      </c>
      <c r="D92" s="66"/>
      <c r="E92" s="66"/>
      <c r="F92" s="66"/>
      <c r="G92" s="66"/>
      <c r="H92" s="66"/>
      <c r="I92" s="175"/>
      <c r="J92" s="184">
        <f>BK92</f>
        <v>0</v>
      </c>
      <c r="K92" s="66"/>
      <c r="L92" s="64"/>
      <c r="M92" s="87"/>
      <c r="N92" s="88"/>
      <c r="O92" s="88"/>
      <c r="P92" s="185">
        <f>P93+P104+P116+P123+P144+P195+P197+P213+P217+P223+P251+P261+P269+P278+P280+P286</f>
        <v>0</v>
      </c>
      <c r="Q92" s="88"/>
      <c r="R92" s="185">
        <f>R93+R104+R116+R123+R144+R195+R197+R213+R217+R223+R251+R261+R269+R278+R280+R286</f>
        <v>0</v>
      </c>
      <c r="S92" s="88"/>
      <c r="T92" s="186">
        <f>T93+T104+T116+T123+T144+T195+T197+T213+T217+T223+T251+T261+T269+T278+T280+T286</f>
        <v>0</v>
      </c>
      <c r="AT92" s="26" t="s">
        <v>78</v>
      </c>
      <c r="AU92" s="26" t="s">
        <v>142</v>
      </c>
      <c r="BK92" s="187">
        <f>BK93+BK104+BK116+BK123+BK144+BK195+BK197+BK213+BK217+BK223+BK251+BK261+BK269+BK278+BK280+BK286</f>
        <v>0</v>
      </c>
    </row>
    <row r="93" spans="2:65" s="11" customFormat="1" ht="37.35" customHeight="1">
      <c r="B93" s="188"/>
      <c r="C93" s="189"/>
      <c r="D93" s="202" t="s">
        <v>78</v>
      </c>
      <c r="E93" s="287" t="s">
        <v>2897</v>
      </c>
      <c r="F93" s="287" t="s">
        <v>186</v>
      </c>
      <c r="G93" s="189"/>
      <c r="H93" s="189"/>
      <c r="I93" s="192"/>
      <c r="J93" s="288">
        <f>BK93</f>
        <v>0</v>
      </c>
      <c r="K93" s="189"/>
      <c r="L93" s="194"/>
      <c r="M93" s="195"/>
      <c r="N93" s="196"/>
      <c r="O93" s="196"/>
      <c r="P93" s="197">
        <f>SUM(P94:P103)</f>
        <v>0</v>
      </c>
      <c r="Q93" s="196"/>
      <c r="R93" s="197">
        <f>SUM(R94:R103)</f>
        <v>0</v>
      </c>
      <c r="S93" s="196"/>
      <c r="T93" s="198">
        <f>SUM(T94:T103)</f>
        <v>0</v>
      </c>
      <c r="AR93" s="199" t="s">
        <v>24</v>
      </c>
      <c r="AT93" s="200" t="s">
        <v>78</v>
      </c>
      <c r="AU93" s="200" t="s">
        <v>79</v>
      </c>
      <c r="AY93" s="199" t="s">
        <v>185</v>
      </c>
      <c r="BK93" s="201">
        <f>SUM(BK94:BK103)</f>
        <v>0</v>
      </c>
    </row>
    <row r="94" spans="2:65" s="1" customFormat="1" ht="22.5" customHeight="1">
      <c r="B94" s="44"/>
      <c r="C94" s="205" t="s">
        <v>24</v>
      </c>
      <c r="D94" s="205" t="s">
        <v>187</v>
      </c>
      <c r="E94" s="206" t="s">
        <v>2898</v>
      </c>
      <c r="F94" s="207" t="s">
        <v>2899</v>
      </c>
      <c r="G94" s="208" t="s">
        <v>201</v>
      </c>
      <c r="H94" s="209">
        <v>8.9239999999999995</v>
      </c>
      <c r="I94" s="210"/>
      <c r="J94" s="211">
        <f>ROUND(I94*H94,2)</f>
        <v>0</v>
      </c>
      <c r="K94" s="207" t="s">
        <v>2900</v>
      </c>
      <c r="L94" s="64"/>
      <c r="M94" s="212" t="s">
        <v>35</v>
      </c>
      <c r="N94" s="213" t="s">
        <v>50</v>
      </c>
      <c r="O94" s="45"/>
      <c r="P94" s="214">
        <f>O94*H94</f>
        <v>0</v>
      </c>
      <c r="Q94" s="214">
        <v>0</v>
      </c>
      <c r="R94" s="214">
        <f>Q94*H94</f>
        <v>0</v>
      </c>
      <c r="S94" s="214">
        <v>0</v>
      </c>
      <c r="T94" s="215">
        <f>S94*H94</f>
        <v>0</v>
      </c>
      <c r="AR94" s="26" t="s">
        <v>192</v>
      </c>
      <c r="AT94" s="26" t="s">
        <v>187</v>
      </c>
      <c r="AU94" s="26" t="s">
        <v>24</v>
      </c>
      <c r="AY94" s="26" t="s">
        <v>185</v>
      </c>
      <c r="BE94" s="216">
        <f>IF(N94="základní",J94,0)</f>
        <v>0</v>
      </c>
      <c r="BF94" s="216">
        <f>IF(N94="snížená",J94,0)</f>
        <v>0</v>
      </c>
      <c r="BG94" s="216">
        <f>IF(N94="zákl. přenesená",J94,0)</f>
        <v>0</v>
      </c>
      <c r="BH94" s="216">
        <f>IF(N94="sníž. přenesená",J94,0)</f>
        <v>0</v>
      </c>
      <c r="BI94" s="216">
        <f>IF(N94="nulová",J94,0)</f>
        <v>0</v>
      </c>
      <c r="BJ94" s="26" t="s">
        <v>24</v>
      </c>
      <c r="BK94" s="216">
        <f>ROUND(I94*H94,2)</f>
        <v>0</v>
      </c>
      <c r="BL94" s="26" t="s">
        <v>192</v>
      </c>
      <c r="BM94" s="26" t="s">
        <v>89</v>
      </c>
    </row>
    <row r="95" spans="2:65" s="12" customFormat="1" ht="13.5">
      <c r="B95" s="220"/>
      <c r="C95" s="221"/>
      <c r="D95" s="217" t="s">
        <v>196</v>
      </c>
      <c r="E95" s="222" t="s">
        <v>35</v>
      </c>
      <c r="F95" s="223" t="s">
        <v>2901</v>
      </c>
      <c r="G95" s="221"/>
      <c r="H95" s="224" t="s">
        <v>35</v>
      </c>
      <c r="I95" s="225"/>
      <c r="J95" s="221"/>
      <c r="K95" s="221"/>
      <c r="L95" s="226"/>
      <c r="M95" s="227"/>
      <c r="N95" s="228"/>
      <c r="O95" s="228"/>
      <c r="P95" s="228"/>
      <c r="Q95" s="228"/>
      <c r="R95" s="228"/>
      <c r="S95" s="228"/>
      <c r="T95" s="229"/>
      <c r="AT95" s="230" t="s">
        <v>196</v>
      </c>
      <c r="AU95" s="230" t="s">
        <v>24</v>
      </c>
      <c r="AV95" s="12" t="s">
        <v>24</v>
      </c>
      <c r="AW95" s="12" t="s">
        <v>42</v>
      </c>
      <c r="AX95" s="12" t="s">
        <v>79</v>
      </c>
      <c r="AY95" s="230" t="s">
        <v>185</v>
      </c>
    </row>
    <row r="96" spans="2:65" s="13" customFormat="1" ht="13.5">
      <c r="B96" s="231"/>
      <c r="C96" s="232"/>
      <c r="D96" s="217" t="s">
        <v>196</v>
      </c>
      <c r="E96" s="243" t="s">
        <v>35</v>
      </c>
      <c r="F96" s="244" t="s">
        <v>2902</v>
      </c>
      <c r="G96" s="232"/>
      <c r="H96" s="245">
        <v>8.9239999999999995</v>
      </c>
      <c r="I96" s="237"/>
      <c r="J96" s="232"/>
      <c r="K96" s="232"/>
      <c r="L96" s="238"/>
      <c r="M96" s="239"/>
      <c r="N96" s="240"/>
      <c r="O96" s="240"/>
      <c r="P96" s="240"/>
      <c r="Q96" s="240"/>
      <c r="R96" s="240"/>
      <c r="S96" s="240"/>
      <c r="T96" s="241"/>
      <c r="AT96" s="242" t="s">
        <v>196</v>
      </c>
      <c r="AU96" s="242" t="s">
        <v>24</v>
      </c>
      <c r="AV96" s="13" t="s">
        <v>89</v>
      </c>
      <c r="AW96" s="13" t="s">
        <v>42</v>
      </c>
      <c r="AX96" s="13" t="s">
        <v>79</v>
      </c>
      <c r="AY96" s="242" t="s">
        <v>185</v>
      </c>
    </row>
    <row r="97" spans="2:65" s="14" customFormat="1" ht="13.5">
      <c r="B97" s="246"/>
      <c r="C97" s="247"/>
      <c r="D97" s="233" t="s">
        <v>196</v>
      </c>
      <c r="E97" s="248" t="s">
        <v>35</v>
      </c>
      <c r="F97" s="249" t="s">
        <v>208</v>
      </c>
      <c r="G97" s="247"/>
      <c r="H97" s="250">
        <v>8.9239999999999995</v>
      </c>
      <c r="I97" s="251"/>
      <c r="J97" s="247"/>
      <c r="K97" s="247"/>
      <c r="L97" s="252"/>
      <c r="M97" s="253"/>
      <c r="N97" s="254"/>
      <c r="O97" s="254"/>
      <c r="P97" s="254"/>
      <c r="Q97" s="254"/>
      <c r="R97" s="254"/>
      <c r="S97" s="254"/>
      <c r="T97" s="255"/>
      <c r="AT97" s="256" t="s">
        <v>196</v>
      </c>
      <c r="AU97" s="256" t="s">
        <v>24</v>
      </c>
      <c r="AV97" s="14" t="s">
        <v>192</v>
      </c>
      <c r="AW97" s="14" t="s">
        <v>42</v>
      </c>
      <c r="AX97" s="14" t="s">
        <v>24</v>
      </c>
      <c r="AY97" s="256" t="s">
        <v>185</v>
      </c>
    </row>
    <row r="98" spans="2:65" s="1" customFormat="1" ht="22.5" customHeight="1">
      <c r="B98" s="44"/>
      <c r="C98" s="205" t="s">
        <v>89</v>
      </c>
      <c r="D98" s="205" t="s">
        <v>187</v>
      </c>
      <c r="E98" s="206" t="s">
        <v>2903</v>
      </c>
      <c r="F98" s="207" t="s">
        <v>2904</v>
      </c>
      <c r="G98" s="208" t="s">
        <v>201</v>
      </c>
      <c r="H98" s="209">
        <v>13.22</v>
      </c>
      <c r="I98" s="210"/>
      <c r="J98" s="211">
        <f>ROUND(I98*H98,2)</f>
        <v>0</v>
      </c>
      <c r="K98" s="207" t="s">
        <v>2900</v>
      </c>
      <c r="L98" s="64"/>
      <c r="M98" s="212" t="s">
        <v>35</v>
      </c>
      <c r="N98" s="213" t="s">
        <v>50</v>
      </c>
      <c r="O98" s="45"/>
      <c r="P98" s="214">
        <f>O98*H98</f>
        <v>0</v>
      </c>
      <c r="Q98" s="214">
        <v>0</v>
      </c>
      <c r="R98" s="214">
        <f>Q98*H98</f>
        <v>0</v>
      </c>
      <c r="S98" s="214">
        <v>0</v>
      </c>
      <c r="T98" s="215">
        <f>S98*H98</f>
        <v>0</v>
      </c>
      <c r="AR98" s="26" t="s">
        <v>192</v>
      </c>
      <c r="AT98" s="26" t="s">
        <v>187</v>
      </c>
      <c r="AU98" s="26" t="s">
        <v>24</v>
      </c>
      <c r="AY98" s="26" t="s">
        <v>185</v>
      </c>
      <c r="BE98" s="216">
        <f>IF(N98="základní",J98,0)</f>
        <v>0</v>
      </c>
      <c r="BF98" s="216">
        <f>IF(N98="snížená",J98,0)</f>
        <v>0</v>
      </c>
      <c r="BG98" s="216">
        <f>IF(N98="zákl. přenesená",J98,0)</f>
        <v>0</v>
      </c>
      <c r="BH98" s="216">
        <f>IF(N98="sníž. přenesená",J98,0)</f>
        <v>0</v>
      </c>
      <c r="BI98" s="216">
        <f>IF(N98="nulová",J98,0)</f>
        <v>0</v>
      </c>
      <c r="BJ98" s="26" t="s">
        <v>24</v>
      </c>
      <c r="BK98" s="216">
        <f>ROUND(I98*H98,2)</f>
        <v>0</v>
      </c>
      <c r="BL98" s="26" t="s">
        <v>192</v>
      </c>
      <c r="BM98" s="26" t="s">
        <v>192</v>
      </c>
    </row>
    <row r="99" spans="2:65" s="1" customFormat="1" ht="22.5" customHeight="1">
      <c r="B99" s="44"/>
      <c r="C99" s="205" t="s">
        <v>105</v>
      </c>
      <c r="D99" s="205" t="s">
        <v>187</v>
      </c>
      <c r="E99" s="206" t="s">
        <v>2905</v>
      </c>
      <c r="F99" s="207" t="s">
        <v>2906</v>
      </c>
      <c r="G99" s="208" t="s">
        <v>201</v>
      </c>
      <c r="H99" s="209">
        <v>13.2</v>
      </c>
      <c r="I99" s="210"/>
      <c r="J99" s="211">
        <f>ROUND(I99*H99,2)</f>
        <v>0</v>
      </c>
      <c r="K99" s="207" t="s">
        <v>2900</v>
      </c>
      <c r="L99" s="64"/>
      <c r="M99" s="212" t="s">
        <v>35</v>
      </c>
      <c r="N99" s="213" t="s">
        <v>50</v>
      </c>
      <c r="O99" s="45"/>
      <c r="P99" s="214">
        <f>O99*H99</f>
        <v>0</v>
      </c>
      <c r="Q99" s="214">
        <v>0</v>
      </c>
      <c r="R99" s="214">
        <f>Q99*H99</f>
        <v>0</v>
      </c>
      <c r="S99" s="214">
        <v>0</v>
      </c>
      <c r="T99" s="215">
        <f>S99*H99</f>
        <v>0</v>
      </c>
      <c r="AR99" s="26" t="s">
        <v>192</v>
      </c>
      <c r="AT99" s="26" t="s">
        <v>187</v>
      </c>
      <c r="AU99" s="26" t="s">
        <v>24</v>
      </c>
      <c r="AY99" s="26" t="s">
        <v>185</v>
      </c>
      <c r="BE99" s="216">
        <f>IF(N99="základní",J99,0)</f>
        <v>0</v>
      </c>
      <c r="BF99" s="216">
        <f>IF(N99="snížená",J99,0)</f>
        <v>0</v>
      </c>
      <c r="BG99" s="216">
        <f>IF(N99="zákl. přenesená",J99,0)</f>
        <v>0</v>
      </c>
      <c r="BH99" s="216">
        <f>IF(N99="sníž. přenesená",J99,0)</f>
        <v>0</v>
      </c>
      <c r="BI99" s="216">
        <f>IF(N99="nulová",J99,0)</f>
        <v>0</v>
      </c>
      <c r="BJ99" s="26" t="s">
        <v>24</v>
      </c>
      <c r="BK99" s="216">
        <f>ROUND(I99*H99,2)</f>
        <v>0</v>
      </c>
      <c r="BL99" s="26" t="s">
        <v>192</v>
      </c>
      <c r="BM99" s="26" t="s">
        <v>228</v>
      </c>
    </row>
    <row r="100" spans="2:65" s="1" customFormat="1" ht="22.5" customHeight="1">
      <c r="B100" s="44"/>
      <c r="C100" s="205" t="s">
        <v>192</v>
      </c>
      <c r="D100" s="205" t="s">
        <v>187</v>
      </c>
      <c r="E100" s="206" t="s">
        <v>229</v>
      </c>
      <c r="F100" s="207" t="s">
        <v>2907</v>
      </c>
      <c r="G100" s="208" t="s">
        <v>231</v>
      </c>
      <c r="H100" s="209">
        <v>21.12</v>
      </c>
      <c r="I100" s="210"/>
      <c r="J100" s="211">
        <f>ROUND(I100*H100,2)</f>
        <v>0</v>
      </c>
      <c r="K100" s="207" t="s">
        <v>2900</v>
      </c>
      <c r="L100" s="64"/>
      <c r="M100" s="212" t="s">
        <v>35</v>
      </c>
      <c r="N100" s="213" t="s">
        <v>50</v>
      </c>
      <c r="O100" s="45"/>
      <c r="P100" s="214">
        <f>O100*H100</f>
        <v>0</v>
      </c>
      <c r="Q100" s="214">
        <v>0</v>
      </c>
      <c r="R100" s="214">
        <f>Q100*H100</f>
        <v>0</v>
      </c>
      <c r="S100" s="214">
        <v>0</v>
      </c>
      <c r="T100" s="215">
        <f>S100*H100</f>
        <v>0</v>
      </c>
      <c r="AR100" s="26" t="s">
        <v>192</v>
      </c>
      <c r="AT100" s="26" t="s">
        <v>187</v>
      </c>
      <c r="AU100" s="26" t="s">
        <v>24</v>
      </c>
      <c r="AY100" s="26" t="s">
        <v>185</v>
      </c>
      <c r="BE100" s="216">
        <f>IF(N100="základní",J100,0)</f>
        <v>0</v>
      </c>
      <c r="BF100" s="216">
        <f>IF(N100="snížená",J100,0)</f>
        <v>0</v>
      </c>
      <c r="BG100" s="216">
        <f>IF(N100="zákl. přenesená",J100,0)</f>
        <v>0</v>
      </c>
      <c r="BH100" s="216">
        <f>IF(N100="sníž. přenesená",J100,0)</f>
        <v>0</v>
      </c>
      <c r="BI100" s="216">
        <f>IF(N100="nulová",J100,0)</f>
        <v>0</v>
      </c>
      <c r="BJ100" s="26" t="s">
        <v>24</v>
      </c>
      <c r="BK100" s="216">
        <f>ROUND(I100*H100,2)</f>
        <v>0</v>
      </c>
      <c r="BL100" s="26" t="s">
        <v>192</v>
      </c>
      <c r="BM100" s="26" t="s">
        <v>245</v>
      </c>
    </row>
    <row r="101" spans="2:65" s="12" customFormat="1" ht="13.5">
      <c r="B101" s="220"/>
      <c r="C101" s="221"/>
      <c r="D101" s="217" t="s">
        <v>196</v>
      </c>
      <c r="E101" s="222" t="s">
        <v>35</v>
      </c>
      <c r="F101" s="223" t="s">
        <v>2908</v>
      </c>
      <c r="G101" s="221"/>
      <c r="H101" s="224" t="s">
        <v>35</v>
      </c>
      <c r="I101" s="225"/>
      <c r="J101" s="221"/>
      <c r="K101" s="221"/>
      <c r="L101" s="226"/>
      <c r="M101" s="227"/>
      <c r="N101" s="228"/>
      <c r="O101" s="228"/>
      <c r="P101" s="228"/>
      <c r="Q101" s="228"/>
      <c r="R101" s="228"/>
      <c r="S101" s="228"/>
      <c r="T101" s="229"/>
      <c r="AT101" s="230" t="s">
        <v>196</v>
      </c>
      <c r="AU101" s="230" t="s">
        <v>24</v>
      </c>
      <c r="AV101" s="12" t="s">
        <v>24</v>
      </c>
      <c r="AW101" s="12" t="s">
        <v>42</v>
      </c>
      <c r="AX101" s="12" t="s">
        <v>79</v>
      </c>
      <c r="AY101" s="230" t="s">
        <v>185</v>
      </c>
    </row>
    <row r="102" spans="2:65" s="13" customFormat="1" ht="13.5">
      <c r="B102" s="231"/>
      <c r="C102" s="232"/>
      <c r="D102" s="217" t="s">
        <v>196</v>
      </c>
      <c r="E102" s="243" t="s">
        <v>35</v>
      </c>
      <c r="F102" s="244" t="s">
        <v>2909</v>
      </c>
      <c r="G102" s="232"/>
      <c r="H102" s="245">
        <v>21.12</v>
      </c>
      <c r="I102" s="237"/>
      <c r="J102" s="232"/>
      <c r="K102" s="232"/>
      <c r="L102" s="238"/>
      <c r="M102" s="239"/>
      <c r="N102" s="240"/>
      <c r="O102" s="240"/>
      <c r="P102" s="240"/>
      <c r="Q102" s="240"/>
      <c r="R102" s="240"/>
      <c r="S102" s="240"/>
      <c r="T102" s="241"/>
      <c r="AT102" s="242" t="s">
        <v>196</v>
      </c>
      <c r="AU102" s="242" t="s">
        <v>24</v>
      </c>
      <c r="AV102" s="13" t="s">
        <v>89</v>
      </c>
      <c r="AW102" s="13" t="s">
        <v>42</v>
      </c>
      <c r="AX102" s="13" t="s">
        <v>79</v>
      </c>
      <c r="AY102" s="242" t="s">
        <v>185</v>
      </c>
    </row>
    <row r="103" spans="2:65" s="14" customFormat="1" ht="13.5">
      <c r="B103" s="246"/>
      <c r="C103" s="247"/>
      <c r="D103" s="217" t="s">
        <v>196</v>
      </c>
      <c r="E103" s="267" t="s">
        <v>35</v>
      </c>
      <c r="F103" s="268" t="s">
        <v>208</v>
      </c>
      <c r="G103" s="247"/>
      <c r="H103" s="269">
        <v>21.12</v>
      </c>
      <c r="I103" s="251"/>
      <c r="J103" s="247"/>
      <c r="K103" s="247"/>
      <c r="L103" s="252"/>
      <c r="M103" s="253"/>
      <c r="N103" s="254"/>
      <c r="O103" s="254"/>
      <c r="P103" s="254"/>
      <c r="Q103" s="254"/>
      <c r="R103" s="254"/>
      <c r="S103" s="254"/>
      <c r="T103" s="255"/>
      <c r="AT103" s="256" t="s">
        <v>196</v>
      </c>
      <c r="AU103" s="256" t="s">
        <v>24</v>
      </c>
      <c r="AV103" s="14" t="s">
        <v>192</v>
      </c>
      <c r="AW103" s="14" t="s">
        <v>42</v>
      </c>
      <c r="AX103" s="14" t="s">
        <v>24</v>
      </c>
      <c r="AY103" s="256" t="s">
        <v>185</v>
      </c>
    </row>
    <row r="104" spans="2:65" s="11" customFormat="1" ht="37.35" customHeight="1">
      <c r="B104" s="188"/>
      <c r="C104" s="189"/>
      <c r="D104" s="202" t="s">
        <v>78</v>
      </c>
      <c r="E104" s="287" t="s">
        <v>2910</v>
      </c>
      <c r="F104" s="287" t="s">
        <v>2911</v>
      </c>
      <c r="G104" s="189"/>
      <c r="H104" s="189"/>
      <c r="I104" s="192"/>
      <c r="J104" s="288">
        <f>BK104</f>
        <v>0</v>
      </c>
      <c r="K104" s="189"/>
      <c r="L104" s="194"/>
      <c r="M104" s="195"/>
      <c r="N104" s="196"/>
      <c r="O104" s="196"/>
      <c r="P104" s="197">
        <f>SUM(P105:P115)</f>
        <v>0</v>
      </c>
      <c r="Q104" s="196"/>
      <c r="R104" s="197">
        <f>SUM(R105:R115)</f>
        <v>0</v>
      </c>
      <c r="S104" s="196"/>
      <c r="T104" s="198">
        <f>SUM(T105:T115)</f>
        <v>0</v>
      </c>
      <c r="AR104" s="199" t="s">
        <v>24</v>
      </c>
      <c r="AT104" s="200" t="s">
        <v>78</v>
      </c>
      <c r="AU104" s="200" t="s">
        <v>79</v>
      </c>
      <c r="AY104" s="199" t="s">
        <v>185</v>
      </c>
      <c r="BK104" s="201">
        <f>SUM(BK105:BK115)</f>
        <v>0</v>
      </c>
    </row>
    <row r="105" spans="2:65" s="1" customFormat="1" ht="22.5" customHeight="1">
      <c r="B105" s="44"/>
      <c r="C105" s="205" t="s">
        <v>222</v>
      </c>
      <c r="D105" s="205" t="s">
        <v>187</v>
      </c>
      <c r="E105" s="206" t="s">
        <v>2912</v>
      </c>
      <c r="F105" s="207" t="s">
        <v>2913</v>
      </c>
      <c r="G105" s="208" t="s">
        <v>239</v>
      </c>
      <c r="H105" s="209">
        <v>1.2</v>
      </c>
      <c r="I105" s="210"/>
      <c r="J105" s="211">
        <f>ROUND(I105*H105,2)</f>
        <v>0</v>
      </c>
      <c r="K105" s="207" t="s">
        <v>2900</v>
      </c>
      <c r="L105" s="64"/>
      <c r="M105" s="212" t="s">
        <v>35</v>
      </c>
      <c r="N105" s="213" t="s">
        <v>50</v>
      </c>
      <c r="O105" s="45"/>
      <c r="P105" s="214">
        <f>O105*H105</f>
        <v>0</v>
      </c>
      <c r="Q105" s="214">
        <v>0</v>
      </c>
      <c r="R105" s="214">
        <f>Q105*H105</f>
        <v>0</v>
      </c>
      <c r="S105" s="214">
        <v>0</v>
      </c>
      <c r="T105" s="215">
        <f>S105*H105</f>
        <v>0</v>
      </c>
      <c r="AR105" s="26" t="s">
        <v>192</v>
      </c>
      <c r="AT105" s="26" t="s">
        <v>187</v>
      </c>
      <c r="AU105" s="26" t="s">
        <v>24</v>
      </c>
      <c r="AY105" s="26" t="s">
        <v>185</v>
      </c>
      <c r="BE105" s="216">
        <f>IF(N105="základní",J105,0)</f>
        <v>0</v>
      </c>
      <c r="BF105" s="216">
        <f>IF(N105="snížená",J105,0)</f>
        <v>0</v>
      </c>
      <c r="BG105" s="216">
        <f>IF(N105="zákl. přenesená",J105,0)</f>
        <v>0</v>
      </c>
      <c r="BH105" s="216">
        <f>IF(N105="sníž. přenesená",J105,0)</f>
        <v>0</v>
      </c>
      <c r="BI105" s="216">
        <f>IF(N105="nulová",J105,0)</f>
        <v>0</v>
      </c>
      <c r="BJ105" s="26" t="s">
        <v>24</v>
      </c>
      <c r="BK105" s="216">
        <f>ROUND(I105*H105,2)</f>
        <v>0</v>
      </c>
      <c r="BL105" s="26" t="s">
        <v>192</v>
      </c>
      <c r="BM105" s="26" t="s">
        <v>29</v>
      </c>
    </row>
    <row r="106" spans="2:65" s="1" customFormat="1" ht="22.5" customHeight="1">
      <c r="B106" s="44"/>
      <c r="C106" s="205" t="s">
        <v>228</v>
      </c>
      <c r="D106" s="205" t="s">
        <v>187</v>
      </c>
      <c r="E106" s="206" t="s">
        <v>308</v>
      </c>
      <c r="F106" s="207" t="s">
        <v>2914</v>
      </c>
      <c r="G106" s="208" t="s">
        <v>231</v>
      </c>
      <c r="H106" s="209">
        <v>0.72199999999999998</v>
      </c>
      <c r="I106" s="210"/>
      <c r="J106" s="211">
        <f>ROUND(I106*H106,2)</f>
        <v>0</v>
      </c>
      <c r="K106" s="207" t="s">
        <v>2900</v>
      </c>
      <c r="L106" s="64"/>
      <c r="M106" s="212" t="s">
        <v>35</v>
      </c>
      <c r="N106" s="213" t="s">
        <v>50</v>
      </c>
      <c r="O106" s="45"/>
      <c r="P106" s="214">
        <f>O106*H106</f>
        <v>0</v>
      </c>
      <c r="Q106" s="214">
        <v>0</v>
      </c>
      <c r="R106" s="214">
        <f>Q106*H106</f>
        <v>0</v>
      </c>
      <c r="S106" s="214">
        <v>0</v>
      </c>
      <c r="T106" s="215">
        <f>S106*H106</f>
        <v>0</v>
      </c>
      <c r="AR106" s="26" t="s">
        <v>192</v>
      </c>
      <c r="AT106" s="26" t="s">
        <v>187</v>
      </c>
      <c r="AU106" s="26" t="s">
        <v>24</v>
      </c>
      <c r="AY106" s="26" t="s">
        <v>185</v>
      </c>
      <c r="BE106" s="216">
        <f>IF(N106="základní",J106,0)</f>
        <v>0</v>
      </c>
      <c r="BF106" s="216">
        <f>IF(N106="snížená",J106,0)</f>
        <v>0</v>
      </c>
      <c r="BG106" s="216">
        <f>IF(N106="zákl. přenesená",J106,0)</f>
        <v>0</v>
      </c>
      <c r="BH106" s="216">
        <f>IF(N106="sníž. přenesená",J106,0)</f>
        <v>0</v>
      </c>
      <c r="BI106" s="216">
        <f>IF(N106="nulová",J106,0)</f>
        <v>0</v>
      </c>
      <c r="BJ106" s="26" t="s">
        <v>24</v>
      </c>
      <c r="BK106" s="216">
        <f>ROUND(I106*H106,2)</f>
        <v>0</v>
      </c>
      <c r="BL106" s="26" t="s">
        <v>192</v>
      </c>
      <c r="BM106" s="26" t="s">
        <v>273</v>
      </c>
    </row>
    <row r="107" spans="2:65" s="1" customFormat="1" ht="22.5" customHeight="1">
      <c r="B107" s="44"/>
      <c r="C107" s="205" t="s">
        <v>236</v>
      </c>
      <c r="D107" s="205" t="s">
        <v>187</v>
      </c>
      <c r="E107" s="206" t="s">
        <v>2915</v>
      </c>
      <c r="F107" s="207" t="s">
        <v>2916</v>
      </c>
      <c r="G107" s="208" t="s">
        <v>239</v>
      </c>
      <c r="H107" s="209">
        <v>2.4079999999999999</v>
      </c>
      <c r="I107" s="210"/>
      <c r="J107" s="211">
        <f>ROUND(I107*H107,2)</f>
        <v>0</v>
      </c>
      <c r="K107" s="207" t="s">
        <v>2900</v>
      </c>
      <c r="L107" s="64"/>
      <c r="M107" s="212" t="s">
        <v>35</v>
      </c>
      <c r="N107" s="213" t="s">
        <v>50</v>
      </c>
      <c r="O107" s="45"/>
      <c r="P107" s="214">
        <f>O107*H107</f>
        <v>0</v>
      </c>
      <c r="Q107" s="214">
        <v>0</v>
      </c>
      <c r="R107" s="214">
        <f>Q107*H107</f>
        <v>0</v>
      </c>
      <c r="S107" s="214">
        <v>0</v>
      </c>
      <c r="T107" s="215">
        <f>S107*H107</f>
        <v>0</v>
      </c>
      <c r="AR107" s="26" t="s">
        <v>192</v>
      </c>
      <c r="AT107" s="26" t="s">
        <v>187</v>
      </c>
      <c r="AU107" s="26" t="s">
        <v>24</v>
      </c>
      <c r="AY107" s="26" t="s">
        <v>185</v>
      </c>
      <c r="BE107" s="216">
        <f>IF(N107="základní",J107,0)</f>
        <v>0</v>
      </c>
      <c r="BF107" s="216">
        <f>IF(N107="snížená",J107,0)</f>
        <v>0</v>
      </c>
      <c r="BG107" s="216">
        <f>IF(N107="zákl. přenesená",J107,0)</f>
        <v>0</v>
      </c>
      <c r="BH107" s="216">
        <f>IF(N107="sníž. přenesená",J107,0)</f>
        <v>0</v>
      </c>
      <c r="BI107" s="216">
        <f>IF(N107="nulová",J107,0)</f>
        <v>0</v>
      </c>
      <c r="BJ107" s="26" t="s">
        <v>24</v>
      </c>
      <c r="BK107" s="216">
        <f>ROUND(I107*H107,2)</f>
        <v>0</v>
      </c>
      <c r="BL107" s="26" t="s">
        <v>192</v>
      </c>
      <c r="BM107" s="26" t="s">
        <v>287</v>
      </c>
    </row>
    <row r="108" spans="2:65" s="1" customFormat="1" ht="22.5" customHeight="1">
      <c r="B108" s="44"/>
      <c r="C108" s="205" t="s">
        <v>245</v>
      </c>
      <c r="D108" s="205" t="s">
        <v>187</v>
      </c>
      <c r="E108" s="206" t="s">
        <v>2917</v>
      </c>
      <c r="F108" s="207" t="s">
        <v>2918</v>
      </c>
      <c r="G108" s="208" t="s">
        <v>201</v>
      </c>
      <c r="H108" s="209">
        <v>1.022</v>
      </c>
      <c r="I108" s="210"/>
      <c r="J108" s="211">
        <f>ROUND(I108*H108,2)</f>
        <v>0</v>
      </c>
      <c r="K108" s="207" t="s">
        <v>2900</v>
      </c>
      <c r="L108" s="64"/>
      <c r="M108" s="212" t="s">
        <v>35</v>
      </c>
      <c r="N108" s="213" t="s">
        <v>50</v>
      </c>
      <c r="O108" s="45"/>
      <c r="P108" s="214">
        <f>O108*H108</f>
        <v>0</v>
      </c>
      <c r="Q108" s="214">
        <v>0</v>
      </c>
      <c r="R108" s="214">
        <f>Q108*H108</f>
        <v>0</v>
      </c>
      <c r="S108" s="214">
        <v>0</v>
      </c>
      <c r="T108" s="215">
        <f>S108*H108</f>
        <v>0</v>
      </c>
      <c r="AR108" s="26" t="s">
        <v>192</v>
      </c>
      <c r="AT108" s="26" t="s">
        <v>187</v>
      </c>
      <c r="AU108" s="26" t="s">
        <v>24</v>
      </c>
      <c r="AY108" s="26" t="s">
        <v>185</v>
      </c>
      <c r="BE108" s="216">
        <f>IF(N108="základní",J108,0)</f>
        <v>0</v>
      </c>
      <c r="BF108" s="216">
        <f>IF(N108="snížená",J108,0)</f>
        <v>0</v>
      </c>
      <c r="BG108" s="216">
        <f>IF(N108="zákl. přenesená",J108,0)</f>
        <v>0</v>
      </c>
      <c r="BH108" s="216">
        <f>IF(N108="sníž. přenesená",J108,0)</f>
        <v>0</v>
      </c>
      <c r="BI108" s="216">
        <f>IF(N108="nulová",J108,0)</f>
        <v>0</v>
      </c>
      <c r="BJ108" s="26" t="s">
        <v>24</v>
      </c>
      <c r="BK108" s="216">
        <f>ROUND(I108*H108,2)</f>
        <v>0</v>
      </c>
      <c r="BL108" s="26" t="s">
        <v>192</v>
      </c>
      <c r="BM108" s="26" t="s">
        <v>307</v>
      </c>
    </row>
    <row r="109" spans="2:65" s="12" customFormat="1" ht="13.5">
      <c r="B109" s="220"/>
      <c r="C109" s="221"/>
      <c r="D109" s="217" t="s">
        <v>196</v>
      </c>
      <c r="E109" s="222" t="s">
        <v>35</v>
      </c>
      <c r="F109" s="223" t="s">
        <v>2919</v>
      </c>
      <c r="G109" s="221"/>
      <c r="H109" s="224" t="s">
        <v>35</v>
      </c>
      <c r="I109" s="225"/>
      <c r="J109" s="221"/>
      <c r="K109" s="221"/>
      <c r="L109" s="226"/>
      <c r="M109" s="227"/>
      <c r="N109" s="228"/>
      <c r="O109" s="228"/>
      <c r="P109" s="228"/>
      <c r="Q109" s="228"/>
      <c r="R109" s="228"/>
      <c r="S109" s="228"/>
      <c r="T109" s="229"/>
      <c r="AT109" s="230" t="s">
        <v>196</v>
      </c>
      <c r="AU109" s="230" t="s">
        <v>24</v>
      </c>
      <c r="AV109" s="12" t="s">
        <v>24</v>
      </c>
      <c r="AW109" s="12" t="s">
        <v>42</v>
      </c>
      <c r="AX109" s="12" t="s">
        <v>79</v>
      </c>
      <c r="AY109" s="230" t="s">
        <v>185</v>
      </c>
    </row>
    <row r="110" spans="2:65" s="12" customFormat="1" ht="13.5">
      <c r="B110" s="220"/>
      <c r="C110" s="221"/>
      <c r="D110" s="217" t="s">
        <v>196</v>
      </c>
      <c r="E110" s="222" t="s">
        <v>35</v>
      </c>
      <c r="F110" s="223" t="s">
        <v>2920</v>
      </c>
      <c r="G110" s="221"/>
      <c r="H110" s="224" t="s">
        <v>35</v>
      </c>
      <c r="I110" s="225"/>
      <c r="J110" s="221"/>
      <c r="K110" s="221"/>
      <c r="L110" s="226"/>
      <c r="M110" s="227"/>
      <c r="N110" s="228"/>
      <c r="O110" s="228"/>
      <c r="P110" s="228"/>
      <c r="Q110" s="228"/>
      <c r="R110" s="228"/>
      <c r="S110" s="228"/>
      <c r="T110" s="229"/>
      <c r="AT110" s="230" t="s">
        <v>196</v>
      </c>
      <c r="AU110" s="230" t="s">
        <v>24</v>
      </c>
      <c r="AV110" s="12" t="s">
        <v>24</v>
      </c>
      <c r="AW110" s="12" t="s">
        <v>42</v>
      </c>
      <c r="AX110" s="12" t="s">
        <v>79</v>
      </c>
      <c r="AY110" s="230" t="s">
        <v>185</v>
      </c>
    </row>
    <row r="111" spans="2:65" s="13" customFormat="1" ht="13.5">
      <c r="B111" s="231"/>
      <c r="C111" s="232"/>
      <c r="D111" s="217" t="s">
        <v>196</v>
      </c>
      <c r="E111" s="243" t="s">
        <v>35</v>
      </c>
      <c r="F111" s="244" t="s">
        <v>2921</v>
      </c>
      <c r="G111" s="232"/>
      <c r="H111" s="245">
        <v>1.022</v>
      </c>
      <c r="I111" s="237"/>
      <c r="J111" s="232"/>
      <c r="K111" s="232"/>
      <c r="L111" s="238"/>
      <c r="M111" s="239"/>
      <c r="N111" s="240"/>
      <c r="O111" s="240"/>
      <c r="P111" s="240"/>
      <c r="Q111" s="240"/>
      <c r="R111" s="240"/>
      <c r="S111" s="240"/>
      <c r="T111" s="241"/>
      <c r="AT111" s="242" t="s">
        <v>196</v>
      </c>
      <c r="AU111" s="242" t="s">
        <v>24</v>
      </c>
      <c r="AV111" s="13" t="s">
        <v>89</v>
      </c>
      <c r="AW111" s="13" t="s">
        <v>42</v>
      </c>
      <c r="AX111" s="13" t="s">
        <v>79</v>
      </c>
      <c r="AY111" s="242" t="s">
        <v>185</v>
      </c>
    </row>
    <row r="112" spans="2:65" s="14" customFormat="1" ht="13.5">
      <c r="B112" s="246"/>
      <c r="C112" s="247"/>
      <c r="D112" s="233" t="s">
        <v>196</v>
      </c>
      <c r="E112" s="248" t="s">
        <v>35</v>
      </c>
      <c r="F112" s="249" t="s">
        <v>208</v>
      </c>
      <c r="G112" s="247"/>
      <c r="H112" s="250">
        <v>1.022</v>
      </c>
      <c r="I112" s="251"/>
      <c r="J112" s="247"/>
      <c r="K112" s="247"/>
      <c r="L112" s="252"/>
      <c r="M112" s="253"/>
      <c r="N112" s="254"/>
      <c r="O112" s="254"/>
      <c r="P112" s="254"/>
      <c r="Q112" s="254"/>
      <c r="R112" s="254"/>
      <c r="S112" s="254"/>
      <c r="T112" s="255"/>
      <c r="AT112" s="256" t="s">
        <v>196</v>
      </c>
      <c r="AU112" s="256" t="s">
        <v>24</v>
      </c>
      <c r="AV112" s="14" t="s">
        <v>192</v>
      </c>
      <c r="AW112" s="14" t="s">
        <v>42</v>
      </c>
      <c r="AX112" s="14" t="s">
        <v>24</v>
      </c>
      <c r="AY112" s="256" t="s">
        <v>185</v>
      </c>
    </row>
    <row r="113" spans="2:65" s="1" customFormat="1" ht="22.5" customHeight="1">
      <c r="B113" s="44"/>
      <c r="C113" s="205" t="s">
        <v>253</v>
      </c>
      <c r="D113" s="205" t="s">
        <v>187</v>
      </c>
      <c r="E113" s="206" t="s">
        <v>2922</v>
      </c>
      <c r="F113" s="207" t="s">
        <v>2923</v>
      </c>
      <c r="G113" s="208" t="s">
        <v>201</v>
      </c>
      <c r="H113" s="209">
        <v>1.244</v>
      </c>
      <c r="I113" s="210"/>
      <c r="J113" s="211">
        <f>ROUND(I113*H113,2)</f>
        <v>0</v>
      </c>
      <c r="K113" s="207" t="s">
        <v>2900</v>
      </c>
      <c r="L113" s="64"/>
      <c r="M113" s="212" t="s">
        <v>35</v>
      </c>
      <c r="N113" s="213" t="s">
        <v>50</v>
      </c>
      <c r="O113" s="45"/>
      <c r="P113" s="214">
        <f>O113*H113</f>
        <v>0</v>
      </c>
      <c r="Q113" s="214">
        <v>0</v>
      </c>
      <c r="R113" s="214">
        <f>Q113*H113</f>
        <v>0</v>
      </c>
      <c r="S113" s="214">
        <v>0</v>
      </c>
      <c r="T113" s="215">
        <f>S113*H113</f>
        <v>0</v>
      </c>
      <c r="AR113" s="26" t="s">
        <v>192</v>
      </c>
      <c r="AT113" s="26" t="s">
        <v>187</v>
      </c>
      <c r="AU113" s="26" t="s">
        <v>24</v>
      </c>
      <c r="AY113" s="26" t="s">
        <v>185</v>
      </c>
      <c r="BE113" s="216">
        <f>IF(N113="základní",J113,0)</f>
        <v>0</v>
      </c>
      <c r="BF113" s="216">
        <f>IF(N113="snížená",J113,0)</f>
        <v>0</v>
      </c>
      <c r="BG113" s="216">
        <f>IF(N113="zákl. přenesená",J113,0)</f>
        <v>0</v>
      </c>
      <c r="BH113" s="216">
        <f>IF(N113="sníž. přenesená",J113,0)</f>
        <v>0</v>
      </c>
      <c r="BI113" s="216">
        <f>IF(N113="nulová",J113,0)</f>
        <v>0</v>
      </c>
      <c r="BJ113" s="26" t="s">
        <v>24</v>
      </c>
      <c r="BK113" s="216">
        <f>ROUND(I113*H113,2)</f>
        <v>0</v>
      </c>
      <c r="BL113" s="26" t="s">
        <v>192</v>
      </c>
      <c r="BM113" s="26" t="s">
        <v>324</v>
      </c>
    </row>
    <row r="114" spans="2:65" s="1" customFormat="1" ht="22.5" customHeight="1">
      <c r="B114" s="44"/>
      <c r="C114" s="205" t="s">
        <v>29</v>
      </c>
      <c r="D114" s="205" t="s">
        <v>187</v>
      </c>
      <c r="E114" s="206" t="s">
        <v>2924</v>
      </c>
      <c r="F114" s="207" t="s">
        <v>2925</v>
      </c>
      <c r="G114" s="208" t="s">
        <v>201</v>
      </c>
      <c r="H114" s="209">
        <v>2.8570000000000002</v>
      </c>
      <c r="I114" s="210"/>
      <c r="J114" s="211">
        <f>ROUND(I114*H114,2)</f>
        <v>0</v>
      </c>
      <c r="K114" s="207" t="s">
        <v>2900</v>
      </c>
      <c r="L114" s="64"/>
      <c r="M114" s="212" t="s">
        <v>35</v>
      </c>
      <c r="N114" s="213" t="s">
        <v>50</v>
      </c>
      <c r="O114" s="45"/>
      <c r="P114" s="214">
        <f>O114*H114</f>
        <v>0</v>
      </c>
      <c r="Q114" s="214">
        <v>0</v>
      </c>
      <c r="R114" s="214">
        <f>Q114*H114</f>
        <v>0</v>
      </c>
      <c r="S114" s="214">
        <v>0</v>
      </c>
      <c r="T114" s="215">
        <f>S114*H114</f>
        <v>0</v>
      </c>
      <c r="AR114" s="26" t="s">
        <v>192</v>
      </c>
      <c r="AT114" s="26" t="s">
        <v>187</v>
      </c>
      <c r="AU114" s="26" t="s">
        <v>24</v>
      </c>
      <c r="AY114" s="26" t="s">
        <v>185</v>
      </c>
      <c r="BE114" s="216">
        <f>IF(N114="základní",J114,0)</f>
        <v>0</v>
      </c>
      <c r="BF114" s="216">
        <f>IF(N114="snížená",J114,0)</f>
        <v>0</v>
      </c>
      <c r="BG114" s="216">
        <f>IF(N114="zákl. přenesená",J114,0)</f>
        <v>0</v>
      </c>
      <c r="BH114" s="216">
        <f>IF(N114="sníž. přenesená",J114,0)</f>
        <v>0</v>
      </c>
      <c r="BI114" s="216">
        <f>IF(N114="nulová",J114,0)</f>
        <v>0</v>
      </c>
      <c r="BJ114" s="26" t="s">
        <v>24</v>
      </c>
      <c r="BK114" s="216">
        <f>ROUND(I114*H114,2)</f>
        <v>0</v>
      </c>
      <c r="BL114" s="26" t="s">
        <v>192</v>
      </c>
      <c r="BM114" s="26" t="s">
        <v>349</v>
      </c>
    </row>
    <row r="115" spans="2:65" s="1" customFormat="1" ht="22.5" customHeight="1">
      <c r="B115" s="44"/>
      <c r="C115" s="205" t="s">
        <v>265</v>
      </c>
      <c r="D115" s="205" t="s">
        <v>187</v>
      </c>
      <c r="E115" s="206" t="s">
        <v>2926</v>
      </c>
      <c r="F115" s="207" t="s">
        <v>2927</v>
      </c>
      <c r="G115" s="208" t="s">
        <v>239</v>
      </c>
      <c r="H115" s="209">
        <v>7.9130000000000003</v>
      </c>
      <c r="I115" s="210"/>
      <c r="J115" s="211">
        <f>ROUND(I115*H115,2)</f>
        <v>0</v>
      </c>
      <c r="K115" s="207" t="s">
        <v>2900</v>
      </c>
      <c r="L115" s="64"/>
      <c r="M115" s="212" t="s">
        <v>35</v>
      </c>
      <c r="N115" s="213" t="s">
        <v>50</v>
      </c>
      <c r="O115" s="45"/>
      <c r="P115" s="214">
        <f>O115*H115</f>
        <v>0</v>
      </c>
      <c r="Q115" s="214">
        <v>0</v>
      </c>
      <c r="R115" s="214">
        <f>Q115*H115</f>
        <v>0</v>
      </c>
      <c r="S115" s="214">
        <v>0</v>
      </c>
      <c r="T115" s="215">
        <f>S115*H115</f>
        <v>0</v>
      </c>
      <c r="AR115" s="26" t="s">
        <v>192</v>
      </c>
      <c r="AT115" s="26" t="s">
        <v>187</v>
      </c>
      <c r="AU115" s="26" t="s">
        <v>24</v>
      </c>
      <c r="AY115" s="26" t="s">
        <v>185</v>
      </c>
      <c r="BE115" s="216">
        <f>IF(N115="základní",J115,0)</f>
        <v>0</v>
      </c>
      <c r="BF115" s="216">
        <f>IF(N115="snížená",J115,0)</f>
        <v>0</v>
      </c>
      <c r="BG115" s="216">
        <f>IF(N115="zákl. přenesená",J115,0)</f>
        <v>0</v>
      </c>
      <c r="BH115" s="216">
        <f>IF(N115="sníž. přenesená",J115,0)</f>
        <v>0</v>
      </c>
      <c r="BI115" s="216">
        <f>IF(N115="nulová",J115,0)</f>
        <v>0</v>
      </c>
      <c r="BJ115" s="26" t="s">
        <v>24</v>
      </c>
      <c r="BK115" s="216">
        <f>ROUND(I115*H115,2)</f>
        <v>0</v>
      </c>
      <c r="BL115" s="26" t="s">
        <v>192</v>
      </c>
      <c r="BM115" s="26" t="s">
        <v>367</v>
      </c>
    </row>
    <row r="116" spans="2:65" s="11" customFormat="1" ht="37.35" customHeight="1">
      <c r="B116" s="188"/>
      <c r="C116" s="189"/>
      <c r="D116" s="202" t="s">
        <v>78</v>
      </c>
      <c r="E116" s="287" t="s">
        <v>2928</v>
      </c>
      <c r="F116" s="287" t="s">
        <v>2039</v>
      </c>
      <c r="G116" s="189"/>
      <c r="H116" s="189"/>
      <c r="I116" s="192"/>
      <c r="J116" s="288">
        <f>BK116</f>
        <v>0</v>
      </c>
      <c r="K116" s="189"/>
      <c r="L116" s="194"/>
      <c r="M116" s="195"/>
      <c r="N116" s="196"/>
      <c r="O116" s="196"/>
      <c r="P116" s="197">
        <f>SUM(P117:P122)</f>
        <v>0</v>
      </c>
      <c r="Q116" s="196"/>
      <c r="R116" s="197">
        <f>SUM(R117:R122)</f>
        <v>0</v>
      </c>
      <c r="S116" s="196"/>
      <c r="T116" s="198">
        <f>SUM(T117:T122)</f>
        <v>0</v>
      </c>
      <c r="AR116" s="199" t="s">
        <v>24</v>
      </c>
      <c r="AT116" s="200" t="s">
        <v>78</v>
      </c>
      <c r="AU116" s="200" t="s">
        <v>79</v>
      </c>
      <c r="AY116" s="199" t="s">
        <v>185</v>
      </c>
      <c r="BK116" s="201">
        <f>SUM(BK117:BK122)</f>
        <v>0</v>
      </c>
    </row>
    <row r="117" spans="2:65" s="1" customFormat="1" ht="22.5" customHeight="1">
      <c r="B117" s="44"/>
      <c r="C117" s="205" t="s">
        <v>273</v>
      </c>
      <c r="D117" s="205" t="s">
        <v>187</v>
      </c>
      <c r="E117" s="206" t="s">
        <v>2929</v>
      </c>
      <c r="F117" s="207" t="s">
        <v>2930</v>
      </c>
      <c r="G117" s="208" t="s">
        <v>239</v>
      </c>
      <c r="H117" s="209">
        <v>49.579000000000001</v>
      </c>
      <c r="I117" s="210"/>
      <c r="J117" s="211">
        <f>ROUND(I117*H117,2)</f>
        <v>0</v>
      </c>
      <c r="K117" s="207" t="s">
        <v>2900</v>
      </c>
      <c r="L117" s="64"/>
      <c r="M117" s="212" t="s">
        <v>35</v>
      </c>
      <c r="N117" s="213" t="s">
        <v>50</v>
      </c>
      <c r="O117" s="45"/>
      <c r="P117" s="214">
        <f>O117*H117</f>
        <v>0</v>
      </c>
      <c r="Q117" s="214">
        <v>0</v>
      </c>
      <c r="R117" s="214">
        <f>Q117*H117</f>
        <v>0</v>
      </c>
      <c r="S117" s="214">
        <v>0</v>
      </c>
      <c r="T117" s="215">
        <f>S117*H117</f>
        <v>0</v>
      </c>
      <c r="AR117" s="26" t="s">
        <v>192</v>
      </c>
      <c r="AT117" s="26" t="s">
        <v>187</v>
      </c>
      <c r="AU117" s="26" t="s">
        <v>24</v>
      </c>
      <c r="AY117" s="26" t="s">
        <v>185</v>
      </c>
      <c r="BE117" s="216">
        <f>IF(N117="základní",J117,0)</f>
        <v>0</v>
      </c>
      <c r="BF117" s="216">
        <f>IF(N117="snížená",J117,0)</f>
        <v>0</v>
      </c>
      <c r="BG117" s="216">
        <f>IF(N117="zákl. přenesená",J117,0)</f>
        <v>0</v>
      </c>
      <c r="BH117" s="216">
        <f>IF(N117="sníž. přenesená",J117,0)</f>
        <v>0</v>
      </c>
      <c r="BI117" s="216">
        <f>IF(N117="nulová",J117,0)</f>
        <v>0</v>
      </c>
      <c r="BJ117" s="26" t="s">
        <v>24</v>
      </c>
      <c r="BK117" s="216">
        <f>ROUND(I117*H117,2)</f>
        <v>0</v>
      </c>
      <c r="BL117" s="26" t="s">
        <v>192</v>
      </c>
      <c r="BM117" s="26" t="s">
        <v>403</v>
      </c>
    </row>
    <row r="118" spans="2:65" s="12" customFormat="1" ht="13.5">
      <c r="B118" s="220"/>
      <c r="C118" s="221"/>
      <c r="D118" s="217" t="s">
        <v>196</v>
      </c>
      <c r="E118" s="222" t="s">
        <v>35</v>
      </c>
      <c r="F118" s="223" t="s">
        <v>2931</v>
      </c>
      <c r="G118" s="221"/>
      <c r="H118" s="224" t="s">
        <v>35</v>
      </c>
      <c r="I118" s="225"/>
      <c r="J118" s="221"/>
      <c r="K118" s="221"/>
      <c r="L118" s="226"/>
      <c r="M118" s="227"/>
      <c r="N118" s="228"/>
      <c r="O118" s="228"/>
      <c r="P118" s="228"/>
      <c r="Q118" s="228"/>
      <c r="R118" s="228"/>
      <c r="S118" s="228"/>
      <c r="T118" s="229"/>
      <c r="AT118" s="230" t="s">
        <v>196</v>
      </c>
      <c r="AU118" s="230" t="s">
        <v>24</v>
      </c>
      <c r="AV118" s="12" t="s">
        <v>24</v>
      </c>
      <c r="AW118" s="12" t="s">
        <v>42</v>
      </c>
      <c r="AX118" s="12" t="s">
        <v>79</v>
      </c>
      <c r="AY118" s="230" t="s">
        <v>185</v>
      </c>
    </row>
    <row r="119" spans="2:65" s="13" customFormat="1" ht="13.5">
      <c r="B119" s="231"/>
      <c r="C119" s="232"/>
      <c r="D119" s="217" t="s">
        <v>196</v>
      </c>
      <c r="E119" s="243" t="s">
        <v>35</v>
      </c>
      <c r="F119" s="244" t="s">
        <v>2932</v>
      </c>
      <c r="G119" s="232"/>
      <c r="H119" s="245">
        <v>49.579000000000001</v>
      </c>
      <c r="I119" s="237"/>
      <c r="J119" s="232"/>
      <c r="K119" s="232"/>
      <c r="L119" s="238"/>
      <c r="M119" s="239"/>
      <c r="N119" s="240"/>
      <c r="O119" s="240"/>
      <c r="P119" s="240"/>
      <c r="Q119" s="240"/>
      <c r="R119" s="240"/>
      <c r="S119" s="240"/>
      <c r="T119" s="241"/>
      <c r="AT119" s="242" t="s">
        <v>196</v>
      </c>
      <c r="AU119" s="242" t="s">
        <v>24</v>
      </c>
      <c r="AV119" s="13" t="s">
        <v>89</v>
      </c>
      <c r="AW119" s="13" t="s">
        <v>42</v>
      </c>
      <c r="AX119" s="13" t="s">
        <v>79</v>
      </c>
      <c r="AY119" s="242" t="s">
        <v>185</v>
      </c>
    </row>
    <row r="120" spans="2:65" s="14" customFormat="1" ht="13.5">
      <c r="B120" s="246"/>
      <c r="C120" s="247"/>
      <c r="D120" s="233" t="s">
        <v>196</v>
      </c>
      <c r="E120" s="248" t="s">
        <v>35</v>
      </c>
      <c r="F120" s="249" t="s">
        <v>208</v>
      </c>
      <c r="G120" s="247"/>
      <c r="H120" s="250">
        <v>49.579000000000001</v>
      </c>
      <c r="I120" s="251"/>
      <c r="J120" s="247"/>
      <c r="K120" s="247"/>
      <c r="L120" s="252"/>
      <c r="M120" s="253"/>
      <c r="N120" s="254"/>
      <c r="O120" s="254"/>
      <c r="P120" s="254"/>
      <c r="Q120" s="254"/>
      <c r="R120" s="254"/>
      <c r="S120" s="254"/>
      <c r="T120" s="255"/>
      <c r="AT120" s="256" t="s">
        <v>196</v>
      </c>
      <c r="AU120" s="256" t="s">
        <v>24</v>
      </c>
      <c r="AV120" s="14" t="s">
        <v>192</v>
      </c>
      <c r="AW120" s="14" t="s">
        <v>42</v>
      </c>
      <c r="AX120" s="14" t="s">
        <v>24</v>
      </c>
      <c r="AY120" s="256" t="s">
        <v>185</v>
      </c>
    </row>
    <row r="121" spans="2:65" s="1" customFormat="1" ht="22.5" customHeight="1">
      <c r="B121" s="44"/>
      <c r="C121" s="205" t="s">
        <v>281</v>
      </c>
      <c r="D121" s="205" t="s">
        <v>187</v>
      </c>
      <c r="E121" s="206" t="s">
        <v>2933</v>
      </c>
      <c r="F121" s="207" t="s">
        <v>2934</v>
      </c>
      <c r="G121" s="208" t="s">
        <v>239</v>
      </c>
      <c r="H121" s="209">
        <v>49.579000000000001</v>
      </c>
      <c r="I121" s="210"/>
      <c r="J121" s="211">
        <f>ROUND(I121*H121,2)</f>
        <v>0</v>
      </c>
      <c r="K121" s="207" t="s">
        <v>2900</v>
      </c>
      <c r="L121" s="64"/>
      <c r="M121" s="212" t="s">
        <v>35</v>
      </c>
      <c r="N121" s="213" t="s">
        <v>50</v>
      </c>
      <c r="O121" s="45"/>
      <c r="P121" s="214">
        <f>O121*H121</f>
        <v>0</v>
      </c>
      <c r="Q121" s="214">
        <v>0</v>
      </c>
      <c r="R121" s="214">
        <f>Q121*H121</f>
        <v>0</v>
      </c>
      <c r="S121" s="214">
        <v>0</v>
      </c>
      <c r="T121" s="215">
        <f>S121*H121</f>
        <v>0</v>
      </c>
      <c r="AR121" s="26" t="s">
        <v>192</v>
      </c>
      <c r="AT121" s="26" t="s">
        <v>187</v>
      </c>
      <c r="AU121" s="26" t="s">
        <v>24</v>
      </c>
      <c r="AY121" s="26" t="s">
        <v>185</v>
      </c>
      <c r="BE121" s="216">
        <f>IF(N121="základní",J121,0)</f>
        <v>0</v>
      </c>
      <c r="BF121" s="216">
        <f>IF(N121="snížená",J121,0)</f>
        <v>0</v>
      </c>
      <c r="BG121" s="216">
        <f>IF(N121="zákl. přenesená",J121,0)</f>
        <v>0</v>
      </c>
      <c r="BH121" s="216">
        <f>IF(N121="sníž. přenesená",J121,0)</f>
        <v>0</v>
      </c>
      <c r="BI121" s="216">
        <f>IF(N121="nulová",J121,0)</f>
        <v>0</v>
      </c>
      <c r="BJ121" s="26" t="s">
        <v>24</v>
      </c>
      <c r="BK121" s="216">
        <f>ROUND(I121*H121,2)</f>
        <v>0</v>
      </c>
      <c r="BL121" s="26" t="s">
        <v>192</v>
      </c>
      <c r="BM121" s="26" t="s">
        <v>413</v>
      </c>
    </row>
    <row r="122" spans="2:65" s="1" customFormat="1" ht="22.5" customHeight="1">
      <c r="B122" s="44"/>
      <c r="C122" s="205" t="s">
        <v>287</v>
      </c>
      <c r="D122" s="205" t="s">
        <v>187</v>
      </c>
      <c r="E122" s="206" t="s">
        <v>2935</v>
      </c>
      <c r="F122" s="207" t="s">
        <v>2936</v>
      </c>
      <c r="G122" s="208" t="s">
        <v>239</v>
      </c>
      <c r="H122" s="209">
        <v>49.579000000000001</v>
      </c>
      <c r="I122" s="210"/>
      <c r="J122" s="211">
        <f>ROUND(I122*H122,2)</f>
        <v>0</v>
      </c>
      <c r="K122" s="207" t="s">
        <v>2900</v>
      </c>
      <c r="L122" s="64"/>
      <c r="M122" s="212" t="s">
        <v>35</v>
      </c>
      <c r="N122" s="213" t="s">
        <v>50</v>
      </c>
      <c r="O122" s="45"/>
      <c r="P122" s="214">
        <f>O122*H122</f>
        <v>0</v>
      </c>
      <c r="Q122" s="214">
        <v>0</v>
      </c>
      <c r="R122" s="214">
        <f>Q122*H122</f>
        <v>0</v>
      </c>
      <c r="S122" s="214">
        <v>0</v>
      </c>
      <c r="T122" s="215">
        <f>S122*H122</f>
        <v>0</v>
      </c>
      <c r="AR122" s="26" t="s">
        <v>192</v>
      </c>
      <c r="AT122" s="26" t="s">
        <v>187</v>
      </c>
      <c r="AU122" s="26" t="s">
        <v>24</v>
      </c>
      <c r="AY122" s="26" t="s">
        <v>185</v>
      </c>
      <c r="BE122" s="216">
        <f>IF(N122="základní",J122,0)</f>
        <v>0</v>
      </c>
      <c r="BF122" s="216">
        <f>IF(N122="snížená",J122,0)</f>
        <v>0</v>
      </c>
      <c r="BG122" s="216">
        <f>IF(N122="zákl. přenesená",J122,0)</f>
        <v>0</v>
      </c>
      <c r="BH122" s="216">
        <f>IF(N122="sníž. přenesená",J122,0)</f>
        <v>0</v>
      </c>
      <c r="BI122" s="216">
        <f>IF(N122="nulová",J122,0)</f>
        <v>0</v>
      </c>
      <c r="BJ122" s="26" t="s">
        <v>24</v>
      </c>
      <c r="BK122" s="216">
        <f>ROUND(I122*H122,2)</f>
        <v>0</v>
      </c>
      <c r="BL122" s="26" t="s">
        <v>192</v>
      </c>
      <c r="BM122" s="26" t="s">
        <v>424</v>
      </c>
    </row>
    <row r="123" spans="2:65" s="11" customFormat="1" ht="37.35" customHeight="1">
      <c r="B123" s="188"/>
      <c r="C123" s="189"/>
      <c r="D123" s="202" t="s">
        <v>78</v>
      </c>
      <c r="E123" s="287" t="s">
        <v>2937</v>
      </c>
      <c r="F123" s="287" t="s">
        <v>2938</v>
      </c>
      <c r="G123" s="189"/>
      <c r="H123" s="189"/>
      <c r="I123" s="192"/>
      <c r="J123" s="288">
        <f>BK123</f>
        <v>0</v>
      </c>
      <c r="K123" s="189"/>
      <c r="L123" s="194"/>
      <c r="M123" s="195"/>
      <c r="N123" s="196"/>
      <c r="O123" s="196"/>
      <c r="P123" s="197">
        <f>SUM(P124:P143)</f>
        <v>0</v>
      </c>
      <c r="Q123" s="196"/>
      <c r="R123" s="197">
        <f>SUM(R124:R143)</f>
        <v>0</v>
      </c>
      <c r="S123" s="196"/>
      <c r="T123" s="198">
        <f>SUM(T124:T143)</f>
        <v>0</v>
      </c>
      <c r="AR123" s="199" t="s">
        <v>24</v>
      </c>
      <c r="AT123" s="200" t="s">
        <v>78</v>
      </c>
      <c r="AU123" s="200" t="s">
        <v>79</v>
      </c>
      <c r="AY123" s="199" t="s">
        <v>185</v>
      </c>
      <c r="BK123" s="201">
        <f>SUM(BK124:BK143)</f>
        <v>0</v>
      </c>
    </row>
    <row r="124" spans="2:65" s="1" customFormat="1" ht="22.5" customHeight="1">
      <c r="B124" s="44"/>
      <c r="C124" s="205" t="s">
        <v>10</v>
      </c>
      <c r="D124" s="205" t="s">
        <v>187</v>
      </c>
      <c r="E124" s="206" t="s">
        <v>2939</v>
      </c>
      <c r="F124" s="207" t="s">
        <v>2940</v>
      </c>
      <c r="G124" s="208" t="s">
        <v>239</v>
      </c>
      <c r="H124" s="209">
        <v>240.6</v>
      </c>
      <c r="I124" s="210"/>
      <c r="J124" s="211">
        <f>ROUND(I124*H124,2)</f>
        <v>0</v>
      </c>
      <c r="K124" s="207" t="s">
        <v>2900</v>
      </c>
      <c r="L124" s="64"/>
      <c r="M124" s="212" t="s">
        <v>35</v>
      </c>
      <c r="N124" s="213" t="s">
        <v>50</v>
      </c>
      <c r="O124" s="45"/>
      <c r="P124" s="214">
        <f>O124*H124</f>
        <v>0</v>
      </c>
      <c r="Q124" s="214">
        <v>0</v>
      </c>
      <c r="R124" s="214">
        <f>Q124*H124</f>
        <v>0</v>
      </c>
      <c r="S124" s="214">
        <v>0</v>
      </c>
      <c r="T124" s="215">
        <f>S124*H124</f>
        <v>0</v>
      </c>
      <c r="AR124" s="26" t="s">
        <v>192</v>
      </c>
      <c r="AT124" s="26" t="s">
        <v>187</v>
      </c>
      <c r="AU124" s="26" t="s">
        <v>24</v>
      </c>
      <c r="AY124" s="26" t="s">
        <v>185</v>
      </c>
      <c r="BE124" s="216">
        <f>IF(N124="základní",J124,0)</f>
        <v>0</v>
      </c>
      <c r="BF124" s="216">
        <f>IF(N124="snížená",J124,0)</f>
        <v>0</v>
      </c>
      <c r="BG124" s="216">
        <f>IF(N124="zákl. přenesená",J124,0)</f>
        <v>0</v>
      </c>
      <c r="BH124" s="216">
        <f>IF(N124="sníž. přenesená",J124,0)</f>
        <v>0</v>
      </c>
      <c r="BI124" s="216">
        <f>IF(N124="nulová",J124,0)</f>
        <v>0</v>
      </c>
      <c r="BJ124" s="26" t="s">
        <v>24</v>
      </c>
      <c r="BK124" s="216">
        <f>ROUND(I124*H124,2)</f>
        <v>0</v>
      </c>
      <c r="BL124" s="26" t="s">
        <v>192</v>
      </c>
      <c r="BM124" s="26" t="s">
        <v>436</v>
      </c>
    </row>
    <row r="125" spans="2:65" s="1" customFormat="1" ht="22.5" customHeight="1">
      <c r="B125" s="44"/>
      <c r="C125" s="205" t="s">
        <v>307</v>
      </c>
      <c r="D125" s="205" t="s">
        <v>187</v>
      </c>
      <c r="E125" s="206" t="s">
        <v>2941</v>
      </c>
      <c r="F125" s="207" t="s">
        <v>2942</v>
      </c>
      <c r="G125" s="208" t="s">
        <v>239</v>
      </c>
      <c r="H125" s="209">
        <v>240.6</v>
      </c>
      <c r="I125" s="210"/>
      <c r="J125" s="211">
        <f>ROUND(I125*H125,2)</f>
        <v>0</v>
      </c>
      <c r="K125" s="207" t="s">
        <v>2900</v>
      </c>
      <c r="L125" s="64"/>
      <c r="M125" s="212" t="s">
        <v>35</v>
      </c>
      <c r="N125" s="213" t="s">
        <v>50</v>
      </c>
      <c r="O125" s="45"/>
      <c r="P125" s="214">
        <f>O125*H125</f>
        <v>0</v>
      </c>
      <c r="Q125" s="214">
        <v>0</v>
      </c>
      <c r="R125" s="214">
        <f>Q125*H125</f>
        <v>0</v>
      </c>
      <c r="S125" s="214">
        <v>0</v>
      </c>
      <c r="T125" s="215">
        <f>S125*H125</f>
        <v>0</v>
      </c>
      <c r="AR125" s="26" t="s">
        <v>192</v>
      </c>
      <c r="AT125" s="26" t="s">
        <v>187</v>
      </c>
      <c r="AU125" s="26" t="s">
        <v>24</v>
      </c>
      <c r="AY125" s="26" t="s">
        <v>185</v>
      </c>
      <c r="BE125" s="216">
        <f>IF(N125="základní",J125,0)</f>
        <v>0</v>
      </c>
      <c r="BF125" s="216">
        <f>IF(N125="snížená",J125,0)</f>
        <v>0</v>
      </c>
      <c r="BG125" s="216">
        <f>IF(N125="zákl. přenesená",J125,0)</f>
        <v>0</v>
      </c>
      <c r="BH125" s="216">
        <f>IF(N125="sníž. přenesená",J125,0)</f>
        <v>0</v>
      </c>
      <c r="BI125" s="216">
        <f>IF(N125="nulová",J125,0)</f>
        <v>0</v>
      </c>
      <c r="BJ125" s="26" t="s">
        <v>24</v>
      </c>
      <c r="BK125" s="216">
        <f>ROUND(I125*H125,2)</f>
        <v>0</v>
      </c>
      <c r="BL125" s="26" t="s">
        <v>192</v>
      </c>
      <c r="BM125" s="26" t="s">
        <v>449</v>
      </c>
    </row>
    <row r="126" spans="2:65" s="1" customFormat="1" ht="31.5" customHeight="1">
      <c r="B126" s="44"/>
      <c r="C126" s="205" t="s">
        <v>317</v>
      </c>
      <c r="D126" s="205" t="s">
        <v>187</v>
      </c>
      <c r="E126" s="206" t="s">
        <v>2943</v>
      </c>
      <c r="F126" s="207" t="s">
        <v>2944</v>
      </c>
      <c r="G126" s="208" t="s">
        <v>239</v>
      </c>
      <c r="H126" s="209">
        <v>240.6</v>
      </c>
      <c r="I126" s="210"/>
      <c r="J126" s="211">
        <f>ROUND(I126*H126,2)</f>
        <v>0</v>
      </c>
      <c r="K126" s="207" t="s">
        <v>2900</v>
      </c>
      <c r="L126" s="64"/>
      <c r="M126" s="212" t="s">
        <v>35</v>
      </c>
      <c r="N126" s="213" t="s">
        <v>50</v>
      </c>
      <c r="O126" s="45"/>
      <c r="P126" s="214">
        <f>O126*H126</f>
        <v>0</v>
      </c>
      <c r="Q126" s="214">
        <v>0</v>
      </c>
      <c r="R126" s="214">
        <f>Q126*H126</f>
        <v>0</v>
      </c>
      <c r="S126" s="214">
        <v>0</v>
      </c>
      <c r="T126" s="215">
        <f>S126*H126</f>
        <v>0</v>
      </c>
      <c r="AR126" s="26" t="s">
        <v>192</v>
      </c>
      <c r="AT126" s="26" t="s">
        <v>187</v>
      </c>
      <c r="AU126" s="26" t="s">
        <v>24</v>
      </c>
      <c r="AY126" s="26" t="s">
        <v>185</v>
      </c>
      <c r="BE126" s="216">
        <f>IF(N126="základní",J126,0)</f>
        <v>0</v>
      </c>
      <c r="BF126" s="216">
        <f>IF(N126="snížená",J126,0)</f>
        <v>0</v>
      </c>
      <c r="BG126" s="216">
        <f>IF(N126="zákl. přenesená",J126,0)</f>
        <v>0</v>
      </c>
      <c r="BH126" s="216">
        <f>IF(N126="sníž. přenesená",J126,0)</f>
        <v>0</v>
      </c>
      <c r="BI126" s="216">
        <f>IF(N126="nulová",J126,0)</f>
        <v>0</v>
      </c>
      <c r="BJ126" s="26" t="s">
        <v>24</v>
      </c>
      <c r="BK126" s="216">
        <f>ROUND(I126*H126,2)</f>
        <v>0</v>
      </c>
      <c r="BL126" s="26" t="s">
        <v>192</v>
      </c>
      <c r="BM126" s="26" t="s">
        <v>458</v>
      </c>
    </row>
    <row r="127" spans="2:65" s="1" customFormat="1" ht="22.5" customHeight="1">
      <c r="B127" s="44"/>
      <c r="C127" s="205" t="s">
        <v>324</v>
      </c>
      <c r="D127" s="205" t="s">
        <v>187</v>
      </c>
      <c r="E127" s="206" t="s">
        <v>504</v>
      </c>
      <c r="F127" s="207" t="s">
        <v>2945</v>
      </c>
      <c r="G127" s="208" t="s">
        <v>239</v>
      </c>
      <c r="H127" s="209">
        <v>68.742000000000004</v>
      </c>
      <c r="I127" s="210"/>
      <c r="J127" s="211">
        <f>ROUND(I127*H127,2)</f>
        <v>0</v>
      </c>
      <c r="K127" s="207" t="s">
        <v>2900</v>
      </c>
      <c r="L127" s="64"/>
      <c r="M127" s="212" t="s">
        <v>35</v>
      </c>
      <c r="N127" s="213" t="s">
        <v>50</v>
      </c>
      <c r="O127" s="45"/>
      <c r="P127" s="214">
        <f>O127*H127</f>
        <v>0</v>
      </c>
      <c r="Q127" s="214">
        <v>0</v>
      </c>
      <c r="R127" s="214">
        <f>Q127*H127</f>
        <v>0</v>
      </c>
      <c r="S127" s="214">
        <v>0</v>
      </c>
      <c r="T127" s="215">
        <f>S127*H127</f>
        <v>0</v>
      </c>
      <c r="AR127" s="26" t="s">
        <v>192</v>
      </c>
      <c r="AT127" s="26" t="s">
        <v>187</v>
      </c>
      <c r="AU127" s="26" t="s">
        <v>24</v>
      </c>
      <c r="AY127" s="26" t="s">
        <v>185</v>
      </c>
      <c r="BE127" s="216">
        <f>IF(N127="základní",J127,0)</f>
        <v>0</v>
      </c>
      <c r="BF127" s="216">
        <f>IF(N127="snížená",J127,0)</f>
        <v>0</v>
      </c>
      <c r="BG127" s="216">
        <f>IF(N127="zákl. přenesená",J127,0)</f>
        <v>0</v>
      </c>
      <c r="BH127" s="216">
        <f>IF(N127="sníž. přenesená",J127,0)</f>
        <v>0</v>
      </c>
      <c r="BI127" s="216">
        <f>IF(N127="nulová",J127,0)</f>
        <v>0</v>
      </c>
      <c r="BJ127" s="26" t="s">
        <v>24</v>
      </c>
      <c r="BK127" s="216">
        <f>ROUND(I127*H127,2)</f>
        <v>0</v>
      </c>
      <c r="BL127" s="26" t="s">
        <v>192</v>
      </c>
      <c r="BM127" s="26" t="s">
        <v>477</v>
      </c>
    </row>
    <row r="128" spans="2:65" s="12" customFormat="1" ht="13.5">
      <c r="B128" s="220"/>
      <c r="C128" s="221"/>
      <c r="D128" s="217" t="s">
        <v>196</v>
      </c>
      <c r="E128" s="222" t="s">
        <v>35</v>
      </c>
      <c r="F128" s="223" t="s">
        <v>2946</v>
      </c>
      <c r="G128" s="221"/>
      <c r="H128" s="224" t="s">
        <v>35</v>
      </c>
      <c r="I128" s="225"/>
      <c r="J128" s="221"/>
      <c r="K128" s="221"/>
      <c r="L128" s="226"/>
      <c r="M128" s="227"/>
      <c r="N128" s="228"/>
      <c r="O128" s="228"/>
      <c r="P128" s="228"/>
      <c r="Q128" s="228"/>
      <c r="R128" s="228"/>
      <c r="S128" s="228"/>
      <c r="T128" s="229"/>
      <c r="AT128" s="230" t="s">
        <v>196</v>
      </c>
      <c r="AU128" s="230" t="s">
        <v>24</v>
      </c>
      <c r="AV128" s="12" t="s">
        <v>24</v>
      </c>
      <c r="AW128" s="12" t="s">
        <v>42</v>
      </c>
      <c r="AX128" s="12" t="s">
        <v>79</v>
      </c>
      <c r="AY128" s="230" t="s">
        <v>185</v>
      </c>
    </row>
    <row r="129" spans="2:65" s="12" customFormat="1" ht="13.5">
      <c r="B129" s="220"/>
      <c r="C129" s="221"/>
      <c r="D129" s="217" t="s">
        <v>196</v>
      </c>
      <c r="E129" s="222" t="s">
        <v>35</v>
      </c>
      <c r="F129" s="223" t="s">
        <v>2947</v>
      </c>
      <c r="G129" s="221"/>
      <c r="H129" s="224" t="s">
        <v>35</v>
      </c>
      <c r="I129" s="225"/>
      <c r="J129" s="221"/>
      <c r="K129" s="221"/>
      <c r="L129" s="226"/>
      <c r="M129" s="227"/>
      <c r="N129" s="228"/>
      <c r="O129" s="228"/>
      <c r="P129" s="228"/>
      <c r="Q129" s="228"/>
      <c r="R129" s="228"/>
      <c r="S129" s="228"/>
      <c r="T129" s="229"/>
      <c r="AT129" s="230" t="s">
        <v>196</v>
      </c>
      <c r="AU129" s="230" t="s">
        <v>24</v>
      </c>
      <c r="AV129" s="12" t="s">
        <v>24</v>
      </c>
      <c r="AW129" s="12" t="s">
        <v>42</v>
      </c>
      <c r="AX129" s="12" t="s">
        <v>79</v>
      </c>
      <c r="AY129" s="230" t="s">
        <v>185</v>
      </c>
    </row>
    <row r="130" spans="2:65" s="12" customFormat="1" ht="13.5">
      <c r="B130" s="220"/>
      <c r="C130" s="221"/>
      <c r="D130" s="217" t="s">
        <v>196</v>
      </c>
      <c r="E130" s="222" t="s">
        <v>35</v>
      </c>
      <c r="F130" s="223" t="s">
        <v>2948</v>
      </c>
      <c r="G130" s="221"/>
      <c r="H130" s="224" t="s">
        <v>35</v>
      </c>
      <c r="I130" s="225"/>
      <c r="J130" s="221"/>
      <c r="K130" s="221"/>
      <c r="L130" s="226"/>
      <c r="M130" s="227"/>
      <c r="N130" s="228"/>
      <c r="O130" s="228"/>
      <c r="P130" s="228"/>
      <c r="Q130" s="228"/>
      <c r="R130" s="228"/>
      <c r="S130" s="228"/>
      <c r="T130" s="229"/>
      <c r="AT130" s="230" t="s">
        <v>196</v>
      </c>
      <c r="AU130" s="230" t="s">
        <v>24</v>
      </c>
      <c r="AV130" s="12" t="s">
        <v>24</v>
      </c>
      <c r="AW130" s="12" t="s">
        <v>42</v>
      </c>
      <c r="AX130" s="12" t="s">
        <v>79</v>
      </c>
      <c r="AY130" s="230" t="s">
        <v>185</v>
      </c>
    </row>
    <row r="131" spans="2:65" s="13" customFormat="1" ht="13.5">
      <c r="B131" s="231"/>
      <c r="C131" s="232"/>
      <c r="D131" s="217" t="s">
        <v>196</v>
      </c>
      <c r="E131" s="243" t="s">
        <v>35</v>
      </c>
      <c r="F131" s="244" t="s">
        <v>2949</v>
      </c>
      <c r="G131" s="232"/>
      <c r="H131" s="245">
        <v>68.742000000000004</v>
      </c>
      <c r="I131" s="237"/>
      <c r="J131" s="232"/>
      <c r="K131" s="232"/>
      <c r="L131" s="238"/>
      <c r="M131" s="239"/>
      <c r="N131" s="240"/>
      <c r="O131" s="240"/>
      <c r="P131" s="240"/>
      <c r="Q131" s="240"/>
      <c r="R131" s="240"/>
      <c r="S131" s="240"/>
      <c r="T131" s="241"/>
      <c r="AT131" s="242" t="s">
        <v>196</v>
      </c>
      <c r="AU131" s="242" t="s">
        <v>24</v>
      </c>
      <c r="AV131" s="13" t="s">
        <v>89</v>
      </c>
      <c r="AW131" s="13" t="s">
        <v>42</v>
      </c>
      <c r="AX131" s="13" t="s">
        <v>79</v>
      </c>
      <c r="AY131" s="242" t="s">
        <v>185</v>
      </c>
    </row>
    <row r="132" spans="2:65" s="14" customFormat="1" ht="13.5">
      <c r="B132" s="246"/>
      <c r="C132" s="247"/>
      <c r="D132" s="233" t="s">
        <v>196</v>
      </c>
      <c r="E132" s="248" t="s">
        <v>35</v>
      </c>
      <c r="F132" s="249" t="s">
        <v>208</v>
      </c>
      <c r="G132" s="247"/>
      <c r="H132" s="250">
        <v>68.742000000000004</v>
      </c>
      <c r="I132" s="251"/>
      <c r="J132" s="247"/>
      <c r="K132" s="247"/>
      <c r="L132" s="252"/>
      <c r="M132" s="253"/>
      <c r="N132" s="254"/>
      <c r="O132" s="254"/>
      <c r="P132" s="254"/>
      <c r="Q132" s="254"/>
      <c r="R132" s="254"/>
      <c r="S132" s="254"/>
      <c r="T132" s="255"/>
      <c r="AT132" s="256" t="s">
        <v>196</v>
      </c>
      <c r="AU132" s="256" t="s">
        <v>24</v>
      </c>
      <c r="AV132" s="14" t="s">
        <v>192</v>
      </c>
      <c r="AW132" s="14" t="s">
        <v>42</v>
      </c>
      <c r="AX132" s="14" t="s">
        <v>24</v>
      </c>
      <c r="AY132" s="256" t="s">
        <v>185</v>
      </c>
    </row>
    <row r="133" spans="2:65" s="1" customFormat="1" ht="22.5" customHeight="1">
      <c r="B133" s="44"/>
      <c r="C133" s="205" t="s">
        <v>343</v>
      </c>
      <c r="D133" s="205" t="s">
        <v>187</v>
      </c>
      <c r="E133" s="206" t="s">
        <v>2950</v>
      </c>
      <c r="F133" s="207" t="s">
        <v>2951</v>
      </c>
      <c r="G133" s="208" t="s">
        <v>239</v>
      </c>
      <c r="H133" s="209">
        <v>1067.8389999999999</v>
      </c>
      <c r="I133" s="210"/>
      <c r="J133" s="211">
        <f t="shared" ref="J133:J143" si="0">ROUND(I133*H133,2)</f>
        <v>0</v>
      </c>
      <c r="K133" s="207" t="s">
        <v>2900</v>
      </c>
      <c r="L133" s="64"/>
      <c r="M133" s="212" t="s">
        <v>35</v>
      </c>
      <c r="N133" s="213" t="s">
        <v>50</v>
      </c>
      <c r="O133" s="45"/>
      <c r="P133" s="214">
        <f t="shared" ref="P133:P143" si="1">O133*H133</f>
        <v>0</v>
      </c>
      <c r="Q133" s="214">
        <v>0</v>
      </c>
      <c r="R133" s="214">
        <f t="shared" ref="R133:R143" si="2">Q133*H133</f>
        <v>0</v>
      </c>
      <c r="S133" s="214">
        <v>0</v>
      </c>
      <c r="T133" s="215">
        <f t="shared" ref="T133:T143" si="3">S133*H133</f>
        <v>0</v>
      </c>
      <c r="AR133" s="26" t="s">
        <v>192</v>
      </c>
      <c r="AT133" s="26" t="s">
        <v>187</v>
      </c>
      <c r="AU133" s="26" t="s">
        <v>24</v>
      </c>
      <c r="AY133" s="26" t="s">
        <v>185</v>
      </c>
      <c r="BE133" s="216">
        <f t="shared" ref="BE133:BE143" si="4">IF(N133="základní",J133,0)</f>
        <v>0</v>
      </c>
      <c r="BF133" s="216">
        <f t="shared" ref="BF133:BF143" si="5">IF(N133="snížená",J133,0)</f>
        <v>0</v>
      </c>
      <c r="BG133" s="216">
        <f t="shared" ref="BG133:BG143" si="6">IF(N133="zákl. přenesená",J133,0)</f>
        <v>0</v>
      </c>
      <c r="BH133" s="216">
        <f t="shared" ref="BH133:BH143" si="7">IF(N133="sníž. přenesená",J133,0)</f>
        <v>0</v>
      </c>
      <c r="BI133" s="216">
        <f t="shared" ref="BI133:BI143" si="8">IF(N133="nulová",J133,0)</f>
        <v>0</v>
      </c>
      <c r="BJ133" s="26" t="s">
        <v>24</v>
      </c>
      <c r="BK133" s="216">
        <f t="shared" ref="BK133:BK143" si="9">ROUND(I133*H133,2)</f>
        <v>0</v>
      </c>
      <c r="BL133" s="26" t="s">
        <v>192</v>
      </c>
      <c r="BM133" s="26" t="s">
        <v>495</v>
      </c>
    </row>
    <row r="134" spans="2:65" s="1" customFormat="1" ht="31.5" customHeight="1">
      <c r="B134" s="44"/>
      <c r="C134" s="205" t="s">
        <v>349</v>
      </c>
      <c r="D134" s="205" t="s">
        <v>187</v>
      </c>
      <c r="E134" s="206" t="s">
        <v>2952</v>
      </c>
      <c r="F134" s="207" t="s">
        <v>2953</v>
      </c>
      <c r="G134" s="208" t="s">
        <v>239</v>
      </c>
      <c r="H134" s="209">
        <v>1067.8389999999999</v>
      </c>
      <c r="I134" s="210"/>
      <c r="J134" s="211">
        <f t="shared" si="0"/>
        <v>0</v>
      </c>
      <c r="K134" s="207" t="s">
        <v>2900</v>
      </c>
      <c r="L134" s="64"/>
      <c r="M134" s="212" t="s">
        <v>35</v>
      </c>
      <c r="N134" s="213" t="s">
        <v>50</v>
      </c>
      <c r="O134" s="45"/>
      <c r="P134" s="214">
        <f t="shared" si="1"/>
        <v>0</v>
      </c>
      <c r="Q134" s="214">
        <v>0</v>
      </c>
      <c r="R134" s="214">
        <f t="shared" si="2"/>
        <v>0</v>
      </c>
      <c r="S134" s="214">
        <v>0</v>
      </c>
      <c r="T134" s="215">
        <f t="shared" si="3"/>
        <v>0</v>
      </c>
      <c r="AR134" s="26" t="s">
        <v>192</v>
      </c>
      <c r="AT134" s="26" t="s">
        <v>187</v>
      </c>
      <c r="AU134" s="26" t="s">
        <v>24</v>
      </c>
      <c r="AY134" s="26" t="s">
        <v>185</v>
      </c>
      <c r="BE134" s="216">
        <f t="shared" si="4"/>
        <v>0</v>
      </c>
      <c r="BF134" s="216">
        <f t="shared" si="5"/>
        <v>0</v>
      </c>
      <c r="BG134" s="216">
        <f t="shared" si="6"/>
        <v>0</v>
      </c>
      <c r="BH134" s="216">
        <f t="shared" si="7"/>
        <v>0</v>
      </c>
      <c r="BI134" s="216">
        <f t="shared" si="8"/>
        <v>0</v>
      </c>
      <c r="BJ134" s="26" t="s">
        <v>24</v>
      </c>
      <c r="BK134" s="216">
        <f t="shared" si="9"/>
        <v>0</v>
      </c>
      <c r="BL134" s="26" t="s">
        <v>192</v>
      </c>
      <c r="BM134" s="26" t="s">
        <v>514</v>
      </c>
    </row>
    <row r="135" spans="2:65" s="1" customFormat="1" ht="22.5" customHeight="1">
      <c r="B135" s="44"/>
      <c r="C135" s="205" t="s">
        <v>9</v>
      </c>
      <c r="D135" s="205" t="s">
        <v>187</v>
      </c>
      <c r="E135" s="206" t="s">
        <v>2954</v>
      </c>
      <c r="F135" s="207" t="s">
        <v>2955</v>
      </c>
      <c r="G135" s="208" t="s">
        <v>239</v>
      </c>
      <c r="H135" s="209">
        <v>1067.8389999999999</v>
      </c>
      <c r="I135" s="210"/>
      <c r="J135" s="211">
        <f t="shared" si="0"/>
        <v>0</v>
      </c>
      <c r="K135" s="207" t="s">
        <v>2900</v>
      </c>
      <c r="L135" s="64"/>
      <c r="M135" s="212" t="s">
        <v>35</v>
      </c>
      <c r="N135" s="213" t="s">
        <v>50</v>
      </c>
      <c r="O135" s="45"/>
      <c r="P135" s="214">
        <f t="shared" si="1"/>
        <v>0</v>
      </c>
      <c r="Q135" s="214">
        <v>0</v>
      </c>
      <c r="R135" s="214">
        <f t="shared" si="2"/>
        <v>0</v>
      </c>
      <c r="S135" s="214">
        <v>0</v>
      </c>
      <c r="T135" s="215">
        <f t="shared" si="3"/>
        <v>0</v>
      </c>
      <c r="AR135" s="26" t="s">
        <v>192</v>
      </c>
      <c r="AT135" s="26" t="s">
        <v>187</v>
      </c>
      <c r="AU135" s="26" t="s">
        <v>24</v>
      </c>
      <c r="AY135" s="26" t="s">
        <v>185</v>
      </c>
      <c r="BE135" s="216">
        <f t="shared" si="4"/>
        <v>0</v>
      </c>
      <c r="BF135" s="216">
        <f t="shared" si="5"/>
        <v>0</v>
      </c>
      <c r="BG135" s="216">
        <f t="shared" si="6"/>
        <v>0</v>
      </c>
      <c r="BH135" s="216">
        <f t="shared" si="7"/>
        <v>0</v>
      </c>
      <c r="BI135" s="216">
        <f t="shared" si="8"/>
        <v>0</v>
      </c>
      <c r="BJ135" s="26" t="s">
        <v>24</v>
      </c>
      <c r="BK135" s="216">
        <f t="shared" si="9"/>
        <v>0</v>
      </c>
      <c r="BL135" s="26" t="s">
        <v>192</v>
      </c>
      <c r="BM135" s="26" t="s">
        <v>566</v>
      </c>
    </row>
    <row r="136" spans="2:65" s="1" customFormat="1" ht="22.5" customHeight="1">
      <c r="B136" s="44"/>
      <c r="C136" s="205" t="s">
        <v>367</v>
      </c>
      <c r="D136" s="205" t="s">
        <v>187</v>
      </c>
      <c r="E136" s="206" t="s">
        <v>2956</v>
      </c>
      <c r="F136" s="207" t="s">
        <v>2957</v>
      </c>
      <c r="G136" s="208" t="s">
        <v>302</v>
      </c>
      <c r="H136" s="209">
        <v>7</v>
      </c>
      <c r="I136" s="210"/>
      <c r="J136" s="211">
        <f t="shared" si="0"/>
        <v>0</v>
      </c>
      <c r="K136" s="207" t="s">
        <v>2900</v>
      </c>
      <c r="L136" s="64"/>
      <c r="M136" s="212" t="s">
        <v>35</v>
      </c>
      <c r="N136" s="213" t="s">
        <v>50</v>
      </c>
      <c r="O136" s="45"/>
      <c r="P136" s="214">
        <f t="shared" si="1"/>
        <v>0</v>
      </c>
      <c r="Q136" s="214">
        <v>0</v>
      </c>
      <c r="R136" s="214">
        <f t="shared" si="2"/>
        <v>0</v>
      </c>
      <c r="S136" s="214">
        <v>0</v>
      </c>
      <c r="T136" s="215">
        <f t="shared" si="3"/>
        <v>0</v>
      </c>
      <c r="AR136" s="26" t="s">
        <v>192</v>
      </c>
      <c r="AT136" s="26" t="s">
        <v>187</v>
      </c>
      <c r="AU136" s="26" t="s">
        <v>24</v>
      </c>
      <c r="AY136" s="26" t="s">
        <v>185</v>
      </c>
      <c r="BE136" s="216">
        <f t="shared" si="4"/>
        <v>0</v>
      </c>
      <c r="BF136" s="216">
        <f t="shared" si="5"/>
        <v>0</v>
      </c>
      <c r="BG136" s="216">
        <f t="shared" si="6"/>
        <v>0</v>
      </c>
      <c r="BH136" s="216">
        <f t="shared" si="7"/>
        <v>0</v>
      </c>
      <c r="BI136" s="216">
        <f t="shared" si="8"/>
        <v>0</v>
      </c>
      <c r="BJ136" s="26" t="s">
        <v>24</v>
      </c>
      <c r="BK136" s="216">
        <f t="shared" si="9"/>
        <v>0</v>
      </c>
      <c r="BL136" s="26" t="s">
        <v>192</v>
      </c>
      <c r="BM136" s="26" t="s">
        <v>577</v>
      </c>
    </row>
    <row r="137" spans="2:65" s="1" customFormat="1" ht="22.5" customHeight="1">
      <c r="B137" s="44"/>
      <c r="C137" s="257" t="s">
        <v>395</v>
      </c>
      <c r="D137" s="257" t="s">
        <v>246</v>
      </c>
      <c r="E137" s="258" t="s">
        <v>2958</v>
      </c>
      <c r="F137" s="259" t="s">
        <v>2959</v>
      </c>
      <c r="G137" s="260" t="s">
        <v>302</v>
      </c>
      <c r="H137" s="261">
        <v>2</v>
      </c>
      <c r="I137" s="262"/>
      <c r="J137" s="263">
        <f t="shared" si="0"/>
        <v>0</v>
      </c>
      <c r="K137" s="259" t="s">
        <v>2900</v>
      </c>
      <c r="L137" s="264"/>
      <c r="M137" s="265" t="s">
        <v>35</v>
      </c>
      <c r="N137" s="266" t="s">
        <v>50</v>
      </c>
      <c r="O137" s="45"/>
      <c r="P137" s="214">
        <f t="shared" si="1"/>
        <v>0</v>
      </c>
      <c r="Q137" s="214">
        <v>0</v>
      </c>
      <c r="R137" s="214">
        <f t="shared" si="2"/>
        <v>0</v>
      </c>
      <c r="S137" s="214">
        <v>0</v>
      </c>
      <c r="T137" s="215">
        <f t="shared" si="3"/>
        <v>0</v>
      </c>
      <c r="AR137" s="26" t="s">
        <v>245</v>
      </c>
      <c r="AT137" s="26" t="s">
        <v>246</v>
      </c>
      <c r="AU137" s="26" t="s">
        <v>24</v>
      </c>
      <c r="AY137" s="26" t="s">
        <v>185</v>
      </c>
      <c r="BE137" s="216">
        <f t="shared" si="4"/>
        <v>0</v>
      </c>
      <c r="BF137" s="216">
        <f t="shared" si="5"/>
        <v>0</v>
      </c>
      <c r="BG137" s="216">
        <f t="shared" si="6"/>
        <v>0</v>
      </c>
      <c r="BH137" s="216">
        <f t="shared" si="7"/>
        <v>0</v>
      </c>
      <c r="BI137" s="216">
        <f t="shared" si="8"/>
        <v>0</v>
      </c>
      <c r="BJ137" s="26" t="s">
        <v>24</v>
      </c>
      <c r="BK137" s="216">
        <f t="shared" si="9"/>
        <v>0</v>
      </c>
      <c r="BL137" s="26" t="s">
        <v>192</v>
      </c>
      <c r="BM137" s="26" t="s">
        <v>612</v>
      </c>
    </row>
    <row r="138" spans="2:65" s="1" customFormat="1" ht="22.5" customHeight="1">
      <c r="B138" s="44"/>
      <c r="C138" s="257" t="s">
        <v>403</v>
      </c>
      <c r="D138" s="257" t="s">
        <v>246</v>
      </c>
      <c r="E138" s="258" t="s">
        <v>2960</v>
      </c>
      <c r="F138" s="259" t="s">
        <v>2961</v>
      </c>
      <c r="G138" s="260" t="s">
        <v>302</v>
      </c>
      <c r="H138" s="261">
        <v>2</v>
      </c>
      <c r="I138" s="262"/>
      <c r="J138" s="263">
        <f t="shared" si="0"/>
        <v>0</v>
      </c>
      <c r="K138" s="259" t="s">
        <v>2900</v>
      </c>
      <c r="L138" s="264"/>
      <c r="M138" s="265" t="s">
        <v>35</v>
      </c>
      <c r="N138" s="266" t="s">
        <v>50</v>
      </c>
      <c r="O138" s="45"/>
      <c r="P138" s="214">
        <f t="shared" si="1"/>
        <v>0</v>
      </c>
      <c r="Q138" s="214">
        <v>0</v>
      </c>
      <c r="R138" s="214">
        <f t="shared" si="2"/>
        <v>0</v>
      </c>
      <c r="S138" s="214">
        <v>0</v>
      </c>
      <c r="T138" s="215">
        <f t="shared" si="3"/>
        <v>0</v>
      </c>
      <c r="AR138" s="26" t="s">
        <v>245</v>
      </c>
      <c r="AT138" s="26" t="s">
        <v>246</v>
      </c>
      <c r="AU138" s="26" t="s">
        <v>24</v>
      </c>
      <c r="AY138" s="26" t="s">
        <v>185</v>
      </c>
      <c r="BE138" s="216">
        <f t="shared" si="4"/>
        <v>0</v>
      </c>
      <c r="BF138" s="216">
        <f t="shared" si="5"/>
        <v>0</v>
      </c>
      <c r="BG138" s="216">
        <f t="shared" si="6"/>
        <v>0</v>
      </c>
      <c r="BH138" s="216">
        <f t="shared" si="7"/>
        <v>0</v>
      </c>
      <c r="BI138" s="216">
        <f t="shared" si="8"/>
        <v>0</v>
      </c>
      <c r="BJ138" s="26" t="s">
        <v>24</v>
      </c>
      <c r="BK138" s="216">
        <f t="shared" si="9"/>
        <v>0</v>
      </c>
      <c r="BL138" s="26" t="s">
        <v>192</v>
      </c>
      <c r="BM138" s="26" t="s">
        <v>626</v>
      </c>
    </row>
    <row r="139" spans="2:65" s="1" customFormat="1" ht="22.5" customHeight="1">
      <c r="B139" s="44"/>
      <c r="C139" s="257" t="s">
        <v>409</v>
      </c>
      <c r="D139" s="257" t="s">
        <v>246</v>
      </c>
      <c r="E139" s="258" t="s">
        <v>2962</v>
      </c>
      <c r="F139" s="259" t="s">
        <v>2963</v>
      </c>
      <c r="G139" s="260" t="s">
        <v>302</v>
      </c>
      <c r="H139" s="261">
        <v>3</v>
      </c>
      <c r="I139" s="262"/>
      <c r="J139" s="263">
        <f t="shared" si="0"/>
        <v>0</v>
      </c>
      <c r="K139" s="259" t="s">
        <v>2900</v>
      </c>
      <c r="L139" s="264"/>
      <c r="M139" s="265" t="s">
        <v>35</v>
      </c>
      <c r="N139" s="266" t="s">
        <v>50</v>
      </c>
      <c r="O139" s="45"/>
      <c r="P139" s="214">
        <f t="shared" si="1"/>
        <v>0</v>
      </c>
      <c r="Q139" s="214">
        <v>0</v>
      </c>
      <c r="R139" s="214">
        <f t="shared" si="2"/>
        <v>0</v>
      </c>
      <c r="S139" s="214">
        <v>0</v>
      </c>
      <c r="T139" s="215">
        <f t="shared" si="3"/>
        <v>0</v>
      </c>
      <c r="AR139" s="26" t="s">
        <v>245</v>
      </c>
      <c r="AT139" s="26" t="s">
        <v>246</v>
      </c>
      <c r="AU139" s="26" t="s">
        <v>24</v>
      </c>
      <c r="AY139" s="26" t="s">
        <v>185</v>
      </c>
      <c r="BE139" s="216">
        <f t="shared" si="4"/>
        <v>0</v>
      </c>
      <c r="BF139" s="216">
        <f t="shared" si="5"/>
        <v>0</v>
      </c>
      <c r="BG139" s="216">
        <f t="shared" si="6"/>
        <v>0</v>
      </c>
      <c r="BH139" s="216">
        <f t="shared" si="7"/>
        <v>0</v>
      </c>
      <c r="BI139" s="216">
        <f t="shared" si="8"/>
        <v>0</v>
      </c>
      <c r="BJ139" s="26" t="s">
        <v>24</v>
      </c>
      <c r="BK139" s="216">
        <f t="shared" si="9"/>
        <v>0</v>
      </c>
      <c r="BL139" s="26" t="s">
        <v>192</v>
      </c>
      <c r="BM139" s="26" t="s">
        <v>638</v>
      </c>
    </row>
    <row r="140" spans="2:65" s="1" customFormat="1" ht="22.5" customHeight="1">
      <c r="B140" s="44"/>
      <c r="C140" s="205" t="s">
        <v>413</v>
      </c>
      <c r="D140" s="205" t="s">
        <v>187</v>
      </c>
      <c r="E140" s="206" t="s">
        <v>2964</v>
      </c>
      <c r="F140" s="207" t="s">
        <v>2965</v>
      </c>
      <c r="G140" s="208" t="s">
        <v>201</v>
      </c>
      <c r="H140" s="209">
        <v>12.03</v>
      </c>
      <c r="I140" s="210"/>
      <c r="J140" s="211">
        <f t="shared" si="0"/>
        <v>0</v>
      </c>
      <c r="K140" s="207" t="s">
        <v>2900</v>
      </c>
      <c r="L140" s="64"/>
      <c r="M140" s="212" t="s">
        <v>35</v>
      </c>
      <c r="N140" s="213" t="s">
        <v>50</v>
      </c>
      <c r="O140" s="45"/>
      <c r="P140" s="214">
        <f t="shared" si="1"/>
        <v>0</v>
      </c>
      <c r="Q140" s="214">
        <v>0</v>
      </c>
      <c r="R140" s="214">
        <f t="shared" si="2"/>
        <v>0</v>
      </c>
      <c r="S140" s="214">
        <v>0</v>
      </c>
      <c r="T140" s="215">
        <f t="shared" si="3"/>
        <v>0</v>
      </c>
      <c r="AR140" s="26" t="s">
        <v>192</v>
      </c>
      <c r="AT140" s="26" t="s">
        <v>187</v>
      </c>
      <c r="AU140" s="26" t="s">
        <v>24</v>
      </c>
      <c r="AY140" s="26" t="s">
        <v>185</v>
      </c>
      <c r="BE140" s="216">
        <f t="shared" si="4"/>
        <v>0</v>
      </c>
      <c r="BF140" s="216">
        <f t="shared" si="5"/>
        <v>0</v>
      </c>
      <c r="BG140" s="216">
        <f t="shared" si="6"/>
        <v>0</v>
      </c>
      <c r="BH140" s="216">
        <f t="shared" si="7"/>
        <v>0</v>
      </c>
      <c r="BI140" s="216">
        <f t="shared" si="8"/>
        <v>0</v>
      </c>
      <c r="BJ140" s="26" t="s">
        <v>24</v>
      </c>
      <c r="BK140" s="216">
        <f t="shared" si="9"/>
        <v>0</v>
      </c>
      <c r="BL140" s="26" t="s">
        <v>192</v>
      </c>
      <c r="BM140" s="26" t="s">
        <v>647</v>
      </c>
    </row>
    <row r="141" spans="2:65" s="1" customFormat="1" ht="22.5" customHeight="1">
      <c r="B141" s="44"/>
      <c r="C141" s="205" t="s">
        <v>418</v>
      </c>
      <c r="D141" s="205" t="s">
        <v>187</v>
      </c>
      <c r="E141" s="206" t="s">
        <v>2966</v>
      </c>
      <c r="F141" s="207" t="s">
        <v>2967</v>
      </c>
      <c r="G141" s="208" t="s">
        <v>201</v>
      </c>
      <c r="H141" s="209">
        <v>12.03</v>
      </c>
      <c r="I141" s="210"/>
      <c r="J141" s="211">
        <f t="shared" si="0"/>
        <v>0</v>
      </c>
      <c r="K141" s="207" t="s">
        <v>2900</v>
      </c>
      <c r="L141" s="64"/>
      <c r="M141" s="212" t="s">
        <v>35</v>
      </c>
      <c r="N141" s="213" t="s">
        <v>50</v>
      </c>
      <c r="O141" s="45"/>
      <c r="P141" s="214">
        <f t="shared" si="1"/>
        <v>0</v>
      </c>
      <c r="Q141" s="214">
        <v>0</v>
      </c>
      <c r="R141" s="214">
        <f t="shared" si="2"/>
        <v>0</v>
      </c>
      <c r="S141" s="214">
        <v>0</v>
      </c>
      <c r="T141" s="215">
        <f t="shared" si="3"/>
        <v>0</v>
      </c>
      <c r="AR141" s="26" t="s">
        <v>192</v>
      </c>
      <c r="AT141" s="26" t="s">
        <v>187</v>
      </c>
      <c r="AU141" s="26" t="s">
        <v>24</v>
      </c>
      <c r="AY141" s="26" t="s">
        <v>185</v>
      </c>
      <c r="BE141" s="216">
        <f t="shared" si="4"/>
        <v>0</v>
      </c>
      <c r="BF141" s="216">
        <f t="shared" si="5"/>
        <v>0</v>
      </c>
      <c r="BG141" s="216">
        <f t="shared" si="6"/>
        <v>0</v>
      </c>
      <c r="BH141" s="216">
        <f t="shared" si="7"/>
        <v>0</v>
      </c>
      <c r="BI141" s="216">
        <f t="shared" si="8"/>
        <v>0</v>
      </c>
      <c r="BJ141" s="26" t="s">
        <v>24</v>
      </c>
      <c r="BK141" s="216">
        <f t="shared" si="9"/>
        <v>0</v>
      </c>
      <c r="BL141" s="26" t="s">
        <v>192</v>
      </c>
      <c r="BM141" s="26" t="s">
        <v>665</v>
      </c>
    </row>
    <row r="142" spans="2:65" s="1" customFormat="1" ht="22.5" customHeight="1">
      <c r="B142" s="44"/>
      <c r="C142" s="205" t="s">
        <v>424</v>
      </c>
      <c r="D142" s="205" t="s">
        <v>187</v>
      </c>
      <c r="E142" s="206" t="s">
        <v>2968</v>
      </c>
      <c r="F142" s="207" t="s">
        <v>2969</v>
      </c>
      <c r="G142" s="208" t="s">
        <v>239</v>
      </c>
      <c r="H142" s="209">
        <v>39.500999999999998</v>
      </c>
      <c r="I142" s="210"/>
      <c r="J142" s="211">
        <f t="shared" si="0"/>
        <v>0</v>
      </c>
      <c r="K142" s="207" t="s">
        <v>2900</v>
      </c>
      <c r="L142" s="64"/>
      <c r="M142" s="212" t="s">
        <v>35</v>
      </c>
      <c r="N142" s="213" t="s">
        <v>50</v>
      </c>
      <c r="O142" s="45"/>
      <c r="P142" s="214">
        <f t="shared" si="1"/>
        <v>0</v>
      </c>
      <c r="Q142" s="214">
        <v>0</v>
      </c>
      <c r="R142" s="214">
        <f t="shared" si="2"/>
        <v>0</v>
      </c>
      <c r="S142" s="214">
        <v>0</v>
      </c>
      <c r="T142" s="215">
        <f t="shared" si="3"/>
        <v>0</v>
      </c>
      <c r="AR142" s="26" t="s">
        <v>192</v>
      </c>
      <c r="AT142" s="26" t="s">
        <v>187</v>
      </c>
      <c r="AU142" s="26" t="s">
        <v>24</v>
      </c>
      <c r="AY142" s="26" t="s">
        <v>185</v>
      </c>
      <c r="BE142" s="216">
        <f t="shared" si="4"/>
        <v>0</v>
      </c>
      <c r="BF142" s="216">
        <f t="shared" si="5"/>
        <v>0</v>
      </c>
      <c r="BG142" s="216">
        <f t="shared" si="6"/>
        <v>0</v>
      </c>
      <c r="BH142" s="216">
        <f t="shared" si="7"/>
        <v>0</v>
      </c>
      <c r="BI142" s="216">
        <f t="shared" si="8"/>
        <v>0</v>
      </c>
      <c r="BJ142" s="26" t="s">
        <v>24</v>
      </c>
      <c r="BK142" s="216">
        <f t="shared" si="9"/>
        <v>0</v>
      </c>
      <c r="BL142" s="26" t="s">
        <v>192</v>
      </c>
      <c r="BM142" s="26" t="s">
        <v>693</v>
      </c>
    </row>
    <row r="143" spans="2:65" s="1" customFormat="1" ht="22.5" customHeight="1">
      <c r="B143" s="44"/>
      <c r="C143" s="205" t="s">
        <v>429</v>
      </c>
      <c r="D143" s="205" t="s">
        <v>187</v>
      </c>
      <c r="E143" s="206" t="s">
        <v>2970</v>
      </c>
      <c r="F143" s="207" t="s">
        <v>2971</v>
      </c>
      <c r="G143" s="208" t="s">
        <v>190</v>
      </c>
      <c r="H143" s="209">
        <v>132.9</v>
      </c>
      <c r="I143" s="210"/>
      <c r="J143" s="211">
        <f t="shared" si="0"/>
        <v>0</v>
      </c>
      <c r="K143" s="207" t="s">
        <v>2900</v>
      </c>
      <c r="L143" s="64"/>
      <c r="M143" s="212" t="s">
        <v>35</v>
      </c>
      <c r="N143" s="213" t="s">
        <v>50</v>
      </c>
      <c r="O143" s="45"/>
      <c r="P143" s="214">
        <f t="shared" si="1"/>
        <v>0</v>
      </c>
      <c r="Q143" s="214">
        <v>0</v>
      </c>
      <c r="R143" s="214">
        <f t="shared" si="2"/>
        <v>0</v>
      </c>
      <c r="S143" s="214">
        <v>0</v>
      </c>
      <c r="T143" s="215">
        <f t="shared" si="3"/>
        <v>0</v>
      </c>
      <c r="AR143" s="26" t="s">
        <v>192</v>
      </c>
      <c r="AT143" s="26" t="s">
        <v>187</v>
      </c>
      <c r="AU143" s="26" t="s">
        <v>24</v>
      </c>
      <c r="AY143" s="26" t="s">
        <v>185</v>
      </c>
      <c r="BE143" s="216">
        <f t="shared" si="4"/>
        <v>0</v>
      </c>
      <c r="BF143" s="216">
        <f t="shared" si="5"/>
        <v>0</v>
      </c>
      <c r="BG143" s="216">
        <f t="shared" si="6"/>
        <v>0</v>
      </c>
      <c r="BH143" s="216">
        <f t="shared" si="7"/>
        <v>0</v>
      </c>
      <c r="BI143" s="216">
        <f t="shared" si="8"/>
        <v>0</v>
      </c>
      <c r="BJ143" s="26" t="s">
        <v>24</v>
      </c>
      <c r="BK143" s="216">
        <f t="shared" si="9"/>
        <v>0</v>
      </c>
      <c r="BL143" s="26" t="s">
        <v>192</v>
      </c>
      <c r="BM143" s="26" t="s">
        <v>705</v>
      </c>
    </row>
    <row r="144" spans="2:65" s="11" customFormat="1" ht="37.35" customHeight="1">
      <c r="B144" s="188"/>
      <c r="C144" s="189"/>
      <c r="D144" s="202" t="s">
        <v>78</v>
      </c>
      <c r="E144" s="287" t="s">
        <v>2972</v>
      </c>
      <c r="F144" s="287" t="s">
        <v>2973</v>
      </c>
      <c r="G144" s="189"/>
      <c r="H144" s="189"/>
      <c r="I144" s="192"/>
      <c r="J144" s="288">
        <f>BK144</f>
        <v>0</v>
      </c>
      <c r="K144" s="189"/>
      <c r="L144" s="194"/>
      <c r="M144" s="195"/>
      <c r="N144" s="196"/>
      <c r="O144" s="196"/>
      <c r="P144" s="197">
        <f>SUM(P145:P194)</f>
        <v>0</v>
      </c>
      <c r="Q144" s="196"/>
      <c r="R144" s="197">
        <f>SUM(R145:R194)</f>
        <v>0</v>
      </c>
      <c r="S144" s="196"/>
      <c r="T144" s="198">
        <f>SUM(T145:T194)</f>
        <v>0</v>
      </c>
      <c r="AR144" s="199" t="s">
        <v>24</v>
      </c>
      <c r="AT144" s="200" t="s">
        <v>78</v>
      </c>
      <c r="AU144" s="200" t="s">
        <v>79</v>
      </c>
      <c r="AY144" s="199" t="s">
        <v>185</v>
      </c>
      <c r="BK144" s="201">
        <f>SUM(BK145:BK194)</f>
        <v>0</v>
      </c>
    </row>
    <row r="145" spans="2:65" s="1" customFormat="1" ht="22.5" customHeight="1">
      <c r="B145" s="44"/>
      <c r="C145" s="205" t="s">
        <v>436</v>
      </c>
      <c r="D145" s="205" t="s">
        <v>187</v>
      </c>
      <c r="E145" s="206" t="s">
        <v>2974</v>
      </c>
      <c r="F145" s="207" t="s">
        <v>2975</v>
      </c>
      <c r="G145" s="208" t="s">
        <v>190</v>
      </c>
      <c r="H145" s="209">
        <v>41</v>
      </c>
      <c r="I145" s="210"/>
      <c r="J145" s="211">
        <f>ROUND(I145*H145,2)</f>
        <v>0</v>
      </c>
      <c r="K145" s="207" t="s">
        <v>2900</v>
      </c>
      <c r="L145" s="64"/>
      <c r="M145" s="212" t="s">
        <v>35</v>
      </c>
      <c r="N145" s="213" t="s">
        <v>50</v>
      </c>
      <c r="O145" s="45"/>
      <c r="P145" s="214">
        <f>O145*H145</f>
        <v>0</v>
      </c>
      <c r="Q145" s="214">
        <v>0</v>
      </c>
      <c r="R145" s="214">
        <f>Q145*H145</f>
        <v>0</v>
      </c>
      <c r="S145" s="214">
        <v>0</v>
      </c>
      <c r="T145" s="215">
        <f>S145*H145</f>
        <v>0</v>
      </c>
      <c r="AR145" s="26" t="s">
        <v>192</v>
      </c>
      <c r="AT145" s="26" t="s">
        <v>187</v>
      </c>
      <c r="AU145" s="26" t="s">
        <v>24</v>
      </c>
      <c r="AY145" s="26" t="s">
        <v>185</v>
      </c>
      <c r="BE145" s="216">
        <f>IF(N145="základní",J145,0)</f>
        <v>0</v>
      </c>
      <c r="BF145" s="216">
        <f>IF(N145="snížená",J145,0)</f>
        <v>0</v>
      </c>
      <c r="BG145" s="216">
        <f>IF(N145="zákl. přenesená",J145,0)</f>
        <v>0</v>
      </c>
      <c r="BH145" s="216">
        <f>IF(N145="sníž. přenesená",J145,0)</f>
        <v>0</v>
      </c>
      <c r="BI145" s="216">
        <f>IF(N145="nulová",J145,0)</f>
        <v>0</v>
      </c>
      <c r="BJ145" s="26" t="s">
        <v>24</v>
      </c>
      <c r="BK145" s="216">
        <f>ROUND(I145*H145,2)</f>
        <v>0</v>
      </c>
      <c r="BL145" s="26" t="s">
        <v>192</v>
      </c>
      <c r="BM145" s="26" t="s">
        <v>723</v>
      </c>
    </row>
    <row r="146" spans="2:65" s="1" customFormat="1" ht="22.5" customHeight="1">
      <c r="B146" s="44"/>
      <c r="C146" s="205" t="s">
        <v>445</v>
      </c>
      <c r="D146" s="205" t="s">
        <v>187</v>
      </c>
      <c r="E146" s="206" t="s">
        <v>2976</v>
      </c>
      <c r="F146" s="207" t="s">
        <v>2977</v>
      </c>
      <c r="G146" s="208" t="s">
        <v>201</v>
      </c>
      <c r="H146" s="209">
        <v>6</v>
      </c>
      <c r="I146" s="210"/>
      <c r="J146" s="211">
        <f>ROUND(I146*H146,2)</f>
        <v>0</v>
      </c>
      <c r="K146" s="207" t="s">
        <v>2900</v>
      </c>
      <c r="L146" s="64"/>
      <c r="M146" s="212" t="s">
        <v>35</v>
      </c>
      <c r="N146" s="213" t="s">
        <v>50</v>
      </c>
      <c r="O146" s="45"/>
      <c r="P146" s="214">
        <f>O146*H146</f>
        <v>0</v>
      </c>
      <c r="Q146" s="214">
        <v>0</v>
      </c>
      <c r="R146" s="214">
        <f>Q146*H146</f>
        <v>0</v>
      </c>
      <c r="S146" s="214">
        <v>0</v>
      </c>
      <c r="T146" s="215">
        <f>S146*H146</f>
        <v>0</v>
      </c>
      <c r="AR146" s="26" t="s">
        <v>192</v>
      </c>
      <c r="AT146" s="26" t="s">
        <v>187</v>
      </c>
      <c r="AU146" s="26" t="s">
        <v>24</v>
      </c>
      <c r="AY146" s="26" t="s">
        <v>185</v>
      </c>
      <c r="BE146" s="216">
        <f>IF(N146="základní",J146,0)</f>
        <v>0</v>
      </c>
      <c r="BF146" s="216">
        <f>IF(N146="snížená",J146,0)</f>
        <v>0</v>
      </c>
      <c r="BG146" s="216">
        <f>IF(N146="zákl. přenesená",J146,0)</f>
        <v>0</v>
      </c>
      <c r="BH146" s="216">
        <f>IF(N146="sníž. přenesená",J146,0)</f>
        <v>0</v>
      </c>
      <c r="BI146" s="216">
        <f>IF(N146="nulová",J146,0)</f>
        <v>0</v>
      </c>
      <c r="BJ146" s="26" t="s">
        <v>24</v>
      </c>
      <c r="BK146" s="216">
        <f>ROUND(I146*H146,2)</f>
        <v>0</v>
      </c>
      <c r="BL146" s="26" t="s">
        <v>192</v>
      </c>
      <c r="BM146" s="26" t="s">
        <v>738</v>
      </c>
    </row>
    <row r="147" spans="2:65" s="12" customFormat="1" ht="13.5">
      <c r="B147" s="220"/>
      <c r="C147" s="221"/>
      <c r="D147" s="217" t="s">
        <v>196</v>
      </c>
      <c r="E147" s="222" t="s">
        <v>35</v>
      </c>
      <c r="F147" s="223" t="s">
        <v>2978</v>
      </c>
      <c r="G147" s="221"/>
      <c r="H147" s="224" t="s">
        <v>35</v>
      </c>
      <c r="I147" s="225"/>
      <c r="J147" s="221"/>
      <c r="K147" s="221"/>
      <c r="L147" s="226"/>
      <c r="M147" s="227"/>
      <c r="N147" s="228"/>
      <c r="O147" s="228"/>
      <c r="P147" s="228"/>
      <c r="Q147" s="228"/>
      <c r="R147" s="228"/>
      <c r="S147" s="228"/>
      <c r="T147" s="229"/>
      <c r="AT147" s="230" t="s">
        <v>196</v>
      </c>
      <c r="AU147" s="230" t="s">
        <v>24</v>
      </c>
      <c r="AV147" s="12" t="s">
        <v>24</v>
      </c>
      <c r="AW147" s="12" t="s">
        <v>42</v>
      </c>
      <c r="AX147" s="12" t="s">
        <v>79</v>
      </c>
      <c r="AY147" s="230" t="s">
        <v>185</v>
      </c>
    </row>
    <row r="148" spans="2:65" s="13" customFormat="1" ht="13.5">
      <c r="B148" s="231"/>
      <c r="C148" s="232"/>
      <c r="D148" s="217" t="s">
        <v>196</v>
      </c>
      <c r="E148" s="243" t="s">
        <v>35</v>
      </c>
      <c r="F148" s="244" t="s">
        <v>228</v>
      </c>
      <c r="G148" s="232"/>
      <c r="H148" s="245">
        <v>6</v>
      </c>
      <c r="I148" s="237"/>
      <c r="J148" s="232"/>
      <c r="K148" s="232"/>
      <c r="L148" s="238"/>
      <c r="M148" s="239"/>
      <c r="N148" s="240"/>
      <c r="O148" s="240"/>
      <c r="P148" s="240"/>
      <c r="Q148" s="240"/>
      <c r="R148" s="240"/>
      <c r="S148" s="240"/>
      <c r="T148" s="241"/>
      <c r="AT148" s="242" t="s">
        <v>196</v>
      </c>
      <c r="AU148" s="242" t="s">
        <v>24</v>
      </c>
      <c r="AV148" s="13" t="s">
        <v>89</v>
      </c>
      <c r="AW148" s="13" t="s">
        <v>42</v>
      </c>
      <c r="AX148" s="13" t="s">
        <v>79</v>
      </c>
      <c r="AY148" s="242" t="s">
        <v>185</v>
      </c>
    </row>
    <row r="149" spans="2:65" s="14" customFormat="1" ht="13.5">
      <c r="B149" s="246"/>
      <c r="C149" s="247"/>
      <c r="D149" s="233" t="s">
        <v>196</v>
      </c>
      <c r="E149" s="248" t="s">
        <v>35</v>
      </c>
      <c r="F149" s="249" t="s">
        <v>208</v>
      </c>
      <c r="G149" s="247"/>
      <c r="H149" s="250">
        <v>6</v>
      </c>
      <c r="I149" s="251"/>
      <c r="J149" s="247"/>
      <c r="K149" s="247"/>
      <c r="L149" s="252"/>
      <c r="M149" s="253"/>
      <c r="N149" s="254"/>
      <c r="O149" s="254"/>
      <c r="P149" s="254"/>
      <c r="Q149" s="254"/>
      <c r="R149" s="254"/>
      <c r="S149" s="254"/>
      <c r="T149" s="255"/>
      <c r="AT149" s="256" t="s">
        <v>196</v>
      </c>
      <c r="AU149" s="256" t="s">
        <v>24</v>
      </c>
      <c r="AV149" s="14" t="s">
        <v>192</v>
      </c>
      <c r="AW149" s="14" t="s">
        <v>42</v>
      </c>
      <c r="AX149" s="14" t="s">
        <v>24</v>
      </c>
      <c r="AY149" s="256" t="s">
        <v>185</v>
      </c>
    </row>
    <row r="150" spans="2:65" s="1" customFormat="1" ht="22.5" customHeight="1">
      <c r="B150" s="44"/>
      <c r="C150" s="205" t="s">
        <v>449</v>
      </c>
      <c r="D150" s="205" t="s">
        <v>187</v>
      </c>
      <c r="E150" s="206" t="s">
        <v>1038</v>
      </c>
      <c r="F150" s="207" t="s">
        <v>2979</v>
      </c>
      <c r="G150" s="208" t="s">
        <v>239</v>
      </c>
      <c r="H150" s="209">
        <v>26.001999999999999</v>
      </c>
      <c r="I150" s="210"/>
      <c r="J150" s="211">
        <f>ROUND(I150*H150,2)</f>
        <v>0</v>
      </c>
      <c r="K150" s="207" t="s">
        <v>2900</v>
      </c>
      <c r="L150" s="64"/>
      <c r="M150" s="212" t="s">
        <v>35</v>
      </c>
      <c r="N150" s="213" t="s">
        <v>50</v>
      </c>
      <c r="O150" s="45"/>
      <c r="P150" s="214">
        <f>O150*H150</f>
        <v>0</v>
      </c>
      <c r="Q150" s="214">
        <v>0</v>
      </c>
      <c r="R150" s="214">
        <f>Q150*H150</f>
        <v>0</v>
      </c>
      <c r="S150" s="214">
        <v>0</v>
      </c>
      <c r="T150" s="215">
        <f>S150*H150</f>
        <v>0</v>
      </c>
      <c r="AR150" s="26" t="s">
        <v>192</v>
      </c>
      <c r="AT150" s="26" t="s">
        <v>187</v>
      </c>
      <c r="AU150" s="26" t="s">
        <v>24</v>
      </c>
      <c r="AY150" s="26" t="s">
        <v>185</v>
      </c>
      <c r="BE150" s="216">
        <f>IF(N150="základní",J150,0)</f>
        <v>0</v>
      </c>
      <c r="BF150" s="216">
        <f>IF(N150="snížená",J150,0)</f>
        <v>0</v>
      </c>
      <c r="BG150" s="216">
        <f>IF(N150="zákl. přenesená",J150,0)</f>
        <v>0</v>
      </c>
      <c r="BH150" s="216">
        <f>IF(N150="sníž. přenesená",J150,0)</f>
        <v>0</v>
      </c>
      <c r="BI150" s="216">
        <f>IF(N150="nulová",J150,0)</f>
        <v>0</v>
      </c>
      <c r="BJ150" s="26" t="s">
        <v>24</v>
      </c>
      <c r="BK150" s="216">
        <f>ROUND(I150*H150,2)</f>
        <v>0</v>
      </c>
      <c r="BL150" s="26" t="s">
        <v>192</v>
      </c>
      <c r="BM150" s="26" t="s">
        <v>750</v>
      </c>
    </row>
    <row r="151" spans="2:65" s="1" customFormat="1" ht="22.5" customHeight="1">
      <c r="B151" s="44"/>
      <c r="C151" s="205" t="s">
        <v>306</v>
      </c>
      <c r="D151" s="205" t="s">
        <v>187</v>
      </c>
      <c r="E151" s="206" t="s">
        <v>2980</v>
      </c>
      <c r="F151" s="207" t="s">
        <v>2981</v>
      </c>
      <c r="G151" s="208" t="s">
        <v>239</v>
      </c>
      <c r="H151" s="209">
        <v>4.16</v>
      </c>
      <c r="I151" s="210"/>
      <c r="J151" s="211">
        <f>ROUND(I151*H151,2)</f>
        <v>0</v>
      </c>
      <c r="K151" s="207" t="s">
        <v>2900</v>
      </c>
      <c r="L151" s="64"/>
      <c r="M151" s="212" t="s">
        <v>35</v>
      </c>
      <c r="N151" s="213" t="s">
        <v>50</v>
      </c>
      <c r="O151" s="45"/>
      <c r="P151" s="214">
        <f>O151*H151</f>
        <v>0</v>
      </c>
      <c r="Q151" s="214">
        <v>0</v>
      </c>
      <c r="R151" s="214">
        <f>Q151*H151</f>
        <v>0</v>
      </c>
      <c r="S151" s="214">
        <v>0</v>
      </c>
      <c r="T151" s="215">
        <f>S151*H151</f>
        <v>0</v>
      </c>
      <c r="AR151" s="26" t="s">
        <v>192</v>
      </c>
      <c r="AT151" s="26" t="s">
        <v>187</v>
      </c>
      <c r="AU151" s="26" t="s">
        <v>24</v>
      </c>
      <c r="AY151" s="26" t="s">
        <v>185</v>
      </c>
      <c r="BE151" s="216">
        <f>IF(N151="základní",J151,0)</f>
        <v>0</v>
      </c>
      <c r="BF151" s="216">
        <f>IF(N151="snížená",J151,0)</f>
        <v>0</v>
      </c>
      <c r="BG151" s="216">
        <f>IF(N151="zákl. přenesená",J151,0)</f>
        <v>0</v>
      </c>
      <c r="BH151" s="216">
        <f>IF(N151="sníž. přenesená",J151,0)</f>
        <v>0</v>
      </c>
      <c r="BI151" s="216">
        <f>IF(N151="nulová",J151,0)</f>
        <v>0</v>
      </c>
      <c r="BJ151" s="26" t="s">
        <v>24</v>
      </c>
      <c r="BK151" s="216">
        <f>ROUND(I151*H151,2)</f>
        <v>0</v>
      </c>
      <c r="BL151" s="26" t="s">
        <v>192</v>
      </c>
      <c r="BM151" s="26" t="s">
        <v>761</v>
      </c>
    </row>
    <row r="152" spans="2:65" s="12" customFormat="1" ht="13.5">
      <c r="B152" s="220"/>
      <c r="C152" s="221"/>
      <c r="D152" s="217" t="s">
        <v>196</v>
      </c>
      <c r="E152" s="222" t="s">
        <v>35</v>
      </c>
      <c r="F152" s="223" t="s">
        <v>2982</v>
      </c>
      <c r="G152" s="221"/>
      <c r="H152" s="224" t="s">
        <v>35</v>
      </c>
      <c r="I152" s="225"/>
      <c r="J152" s="221"/>
      <c r="K152" s="221"/>
      <c r="L152" s="226"/>
      <c r="M152" s="227"/>
      <c r="N152" s="228"/>
      <c r="O152" s="228"/>
      <c r="P152" s="228"/>
      <c r="Q152" s="228"/>
      <c r="R152" s="228"/>
      <c r="S152" s="228"/>
      <c r="T152" s="229"/>
      <c r="AT152" s="230" t="s">
        <v>196</v>
      </c>
      <c r="AU152" s="230" t="s">
        <v>24</v>
      </c>
      <c r="AV152" s="12" t="s">
        <v>24</v>
      </c>
      <c r="AW152" s="12" t="s">
        <v>42</v>
      </c>
      <c r="AX152" s="12" t="s">
        <v>79</v>
      </c>
      <c r="AY152" s="230" t="s">
        <v>185</v>
      </c>
    </row>
    <row r="153" spans="2:65" s="13" customFormat="1" ht="13.5">
      <c r="B153" s="231"/>
      <c r="C153" s="232"/>
      <c r="D153" s="217" t="s">
        <v>196</v>
      </c>
      <c r="E153" s="243" t="s">
        <v>35</v>
      </c>
      <c r="F153" s="244" t="s">
        <v>2983</v>
      </c>
      <c r="G153" s="232"/>
      <c r="H153" s="245">
        <v>4.16</v>
      </c>
      <c r="I153" s="237"/>
      <c r="J153" s="232"/>
      <c r="K153" s="232"/>
      <c r="L153" s="238"/>
      <c r="M153" s="239"/>
      <c r="N153" s="240"/>
      <c r="O153" s="240"/>
      <c r="P153" s="240"/>
      <c r="Q153" s="240"/>
      <c r="R153" s="240"/>
      <c r="S153" s="240"/>
      <c r="T153" s="241"/>
      <c r="AT153" s="242" t="s">
        <v>196</v>
      </c>
      <c r="AU153" s="242" t="s">
        <v>24</v>
      </c>
      <c r="AV153" s="13" t="s">
        <v>89</v>
      </c>
      <c r="AW153" s="13" t="s">
        <v>42</v>
      </c>
      <c r="AX153" s="13" t="s">
        <v>79</v>
      </c>
      <c r="AY153" s="242" t="s">
        <v>185</v>
      </c>
    </row>
    <row r="154" spans="2:65" s="14" customFormat="1" ht="13.5">
      <c r="B154" s="246"/>
      <c r="C154" s="247"/>
      <c r="D154" s="233" t="s">
        <v>196</v>
      </c>
      <c r="E154" s="248" t="s">
        <v>35</v>
      </c>
      <c r="F154" s="249" t="s">
        <v>208</v>
      </c>
      <c r="G154" s="247"/>
      <c r="H154" s="250">
        <v>4.16</v>
      </c>
      <c r="I154" s="251"/>
      <c r="J154" s="247"/>
      <c r="K154" s="247"/>
      <c r="L154" s="252"/>
      <c r="M154" s="253"/>
      <c r="N154" s="254"/>
      <c r="O154" s="254"/>
      <c r="P154" s="254"/>
      <c r="Q154" s="254"/>
      <c r="R154" s="254"/>
      <c r="S154" s="254"/>
      <c r="T154" s="255"/>
      <c r="AT154" s="256" t="s">
        <v>196</v>
      </c>
      <c r="AU154" s="256" t="s">
        <v>24</v>
      </c>
      <c r="AV154" s="14" t="s">
        <v>192</v>
      </c>
      <c r="AW154" s="14" t="s">
        <v>42</v>
      </c>
      <c r="AX154" s="14" t="s">
        <v>24</v>
      </c>
      <c r="AY154" s="256" t="s">
        <v>185</v>
      </c>
    </row>
    <row r="155" spans="2:65" s="1" customFormat="1" ht="22.5" customHeight="1">
      <c r="B155" s="44"/>
      <c r="C155" s="205" t="s">
        <v>458</v>
      </c>
      <c r="D155" s="205" t="s">
        <v>187</v>
      </c>
      <c r="E155" s="206" t="s">
        <v>997</v>
      </c>
      <c r="F155" s="207" t="s">
        <v>2984</v>
      </c>
      <c r="G155" s="208" t="s">
        <v>239</v>
      </c>
      <c r="H155" s="209">
        <v>66.09</v>
      </c>
      <c r="I155" s="210"/>
      <c r="J155" s="211">
        <f>ROUND(I155*H155,2)</f>
        <v>0</v>
      </c>
      <c r="K155" s="207" t="s">
        <v>2900</v>
      </c>
      <c r="L155" s="64"/>
      <c r="M155" s="212" t="s">
        <v>35</v>
      </c>
      <c r="N155" s="213" t="s">
        <v>50</v>
      </c>
      <c r="O155" s="45"/>
      <c r="P155" s="214">
        <f>O155*H155</f>
        <v>0</v>
      </c>
      <c r="Q155" s="214">
        <v>0</v>
      </c>
      <c r="R155" s="214">
        <f>Q155*H155</f>
        <v>0</v>
      </c>
      <c r="S155" s="214">
        <v>0</v>
      </c>
      <c r="T155" s="215">
        <f>S155*H155</f>
        <v>0</v>
      </c>
      <c r="AR155" s="26" t="s">
        <v>192</v>
      </c>
      <c r="AT155" s="26" t="s">
        <v>187</v>
      </c>
      <c r="AU155" s="26" t="s">
        <v>24</v>
      </c>
      <c r="AY155" s="26" t="s">
        <v>185</v>
      </c>
      <c r="BE155" s="216">
        <f>IF(N155="základní",J155,0)</f>
        <v>0</v>
      </c>
      <c r="BF155" s="216">
        <f>IF(N155="snížená",J155,0)</f>
        <v>0</v>
      </c>
      <c r="BG155" s="216">
        <f>IF(N155="zákl. přenesená",J155,0)</f>
        <v>0</v>
      </c>
      <c r="BH155" s="216">
        <f>IF(N155="sníž. přenesená",J155,0)</f>
        <v>0</v>
      </c>
      <c r="BI155" s="216">
        <f>IF(N155="nulová",J155,0)</f>
        <v>0</v>
      </c>
      <c r="BJ155" s="26" t="s">
        <v>24</v>
      </c>
      <c r="BK155" s="216">
        <f>ROUND(I155*H155,2)</f>
        <v>0</v>
      </c>
      <c r="BL155" s="26" t="s">
        <v>192</v>
      </c>
      <c r="BM155" s="26" t="s">
        <v>769</v>
      </c>
    </row>
    <row r="156" spans="2:65" s="1" customFormat="1" ht="31.5" customHeight="1">
      <c r="B156" s="44"/>
      <c r="C156" s="205" t="s">
        <v>464</v>
      </c>
      <c r="D156" s="205" t="s">
        <v>187</v>
      </c>
      <c r="E156" s="206" t="s">
        <v>2985</v>
      </c>
      <c r="F156" s="207" t="s">
        <v>2986</v>
      </c>
      <c r="G156" s="208" t="s">
        <v>201</v>
      </c>
      <c r="H156" s="209">
        <v>24.36</v>
      </c>
      <c r="I156" s="210"/>
      <c r="J156" s="211">
        <f>ROUND(I156*H156,2)</f>
        <v>0</v>
      </c>
      <c r="K156" s="207" t="s">
        <v>2900</v>
      </c>
      <c r="L156" s="64"/>
      <c r="M156" s="212" t="s">
        <v>35</v>
      </c>
      <c r="N156" s="213" t="s">
        <v>50</v>
      </c>
      <c r="O156" s="45"/>
      <c r="P156" s="214">
        <f>O156*H156</f>
        <v>0</v>
      </c>
      <c r="Q156" s="214">
        <v>0</v>
      </c>
      <c r="R156" s="214">
        <f>Q156*H156</f>
        <v>0</v>
      </c>
      <c r="S156" s="214">
        <v>0</v>
      </c>
      <c r="T156" s="215">
        <f>S156*H156</f>
        <v>0</v>
      </c>
      <c r="AR156" s="26" t="s">
        <v>192</v>
      </c>
      <c r="AT156" s="26" t="s">
        <v>187</v>
      </c>
      <c r="AU156" s="26" t="s">
        <v>24</v>
      </c>
      <c r="AY156" s="26" t="s">
        <v>185</v>
      </c>
      <c r="BE156" s="216">
        <f>IF(N156="základní",J156,0)</f>
        <v>0</v>
      </c>
      <c r="BF156" s="216">
        <f>IF(N156="snížená",J156,0)</f>
        <v>0</v>
      </c>
      <c r="BG156" s="216">
        <f>IF(N156="zákl. přenesená",J156,0)</f>
        <v>0</v>
      </c>
      <c r="BH156" s="216">
        <f>IF(N156="sníž. přenesená",J156,0)</f>
        <v>0</v>
      </c>
      <c r="BI156" s="216">
        <f>IF(N156="nulová",J156,0)</f>
        <v>0</v>
      </c>
      <c r="BJ156" s="26" t="s">
        <v>24</v>
      </c>
      <c r="BK156" s="216">
        <f>ROUND(I156*H156,2)</f>
        <v>0</v>
      </c>
      <c r="BL156" s="26" t="s">
        <v>192</v>
      </c>
      <c r="BM156" s="26" t="s">
        <v>778</v>
      </c>
    </row>
    <row r="157" spans="2:65" s="12" customFormat="1" ht="40.5">
      <c r="B157" s="220"/>
      <c r="C157" s="221"/>
      <c r="D157" s="217" t="s">
        <v>196</v>
      </c>
      <c r="E157" s="222" t="s">
        <v>35</v>
      </c>
      <c r="F157" s="223" t="s">
        <v>2987</v>
      </c>
      <c r="G157" s="221"/>
      <c r="H157" s="224" t="s">
        <v>35</v>
      </c>
      <c r="I157" s="225"/>
      <c r="J157" s="221"/>
      <c r="K157" s="221"/>
      <c r="L157" s="226"/>
      <c r="M157" s="227"/>
      <c r="N157" s="228"/>
      <c r="O157" s="228"/>
      <c r="P157" s="228"/>
      <c r="Q157" s="228"/>
      <c r="R157" s="228"/>
      <c r="S157" s="228"/>
      <c r="T157" s="229"/>
      <c r="AT157" s="230" t="s">
        <v>196</v>
      </c>
      <c r="AU157" s="230" t="s">
        <v>24</v>
      </c>
      <c r="AV157" s="12" t="s">
        <v>24</v>
      </c>
      <c r="AW157" s="12" t="s">
        <v>42</v>
      </c>
      <c r="AX157" s="12" t="s">
        <v>79</v>
      </c>
      <c r="AY157" s="230" t="s">
        <v>185</v>
      </c>
    </row>
    <row r="158" spans="2:65" s="13" customFormat="1" ht="13.5">
      <c r="B158" s="231"/>
      <c r="C158" s="232"/>
      <c r="D158" s="217" t="s">
        <v>196</v>
      </c>
      <c r="E158" s="243" t="s">
        <v>35</v>
      </c>
      <c r="F158" s="244" t="s">
        <v>2988</v>
      </c>
      <c r="G158" s="232"/>
      <c r="H158" s="245">
        <v>24.36</v>
      </c>
      <c r="I158" s="237"/>
      <c r="J158" s="232"/>
      <c r="K158" s="232"/>
      <c r="L158" s="238"/>
      <c r="M158" s="239"/>
      <c r="N158" s="240"/>
      <c r="O158" s="240"/>
      <c r="P158" s="240"/>
      <c r="Q158" s="240"/>
      <c r="R158" s="240"/>
      <c r="S158" s="240"/>
      <c r="T158" s="241"/>
      <c r="AT158" s="242" t="s">
        <v>196</v>
      </c>
      <c r="AU158" s="242" t="s">
        <v>24</v>
      </c>
      <c r="AV158" s="13" t="s">
        <v>89</v>
      </c>
      <c r="AW158" s="13" t="s">
        <v>42</v>
      </c>
      <c r="AX158" s="13" t="s">
        <v>79</v>
      </c>
      <c r="AY158" s="242" t="s">
        <v>185</v>
      </c>
    </row>
    <row r="159" spans="2:65" s="14" customFormat="1" ht="13.5">
      <c r="B159" s="246"/>
      <c r="C159" s="247"/>
      <c r="D159" s="233" t="s">
        <v>196</v>
      </c>
      <c r="E159" s="248" t="s">
        <v>35</v>
      </c>
      <c r="F159" s="249" t="s">
        <v>208</v>
      </c>
      <c r="G159" s="247"/>
      <c r="H159" s="250">
        <v>24.36</v>
      </c>
      <c r="I159" s="251"/>
      <c r="J159" s="247"/>
      <c r="K159" s="247"/>
      <c r="L159" s="252"/>
      <c r="M159" s="253"/>
      <c r="N159" s="254"/>
      <c r="O159" s="254"/>
      <c r="P159" s="254"/>
      <c r="Q159" s="254"/>
      <c r="R159" s="254"/>
      <c r="S159" s="254"/>
      <c r="T159" s="255"/>
      <c r="AT159" s="256" t="s">
        <v>196</v>
      </c>
      <c r="AU159" s="256" t="s">
        <v>24</v>
      </c>
      <c r="AV159" s="14" t="s">
        <v>192</v>
      </c>
      <c r="AW159" s="14" t="s">
        <v>42</v>
      </c>
      <c r="AX159" s="14" t="s">
        <v>24</v>
      </c>
      <c r="AY159" s="256" t="s">
        <v>185</v>
      </c>
    </row>
    <row r="160" spans="2:65" s="1" customFormat="1" ht="31.5" customHeight="1">
      <c r="B160" s="44"/>
      <c r="C160" s="205" t="s">
        <v>477</v>
      </c>
      <c r="D160" s="205" t="s">
        <v>187</v>
      </c>
      <c r="E160" s="206" t="s">
        <v>2989</v>
      </c>
      <c r="F160" s="207" t="s">
        <v>2990</v>
      </c>
      <c r="G160" s="208" t="s">
        <v>239</v>
      </c>
      <c r="H160" s="209">
        <v>1067.8389999999999</v>
      </c>
      <c r="I160" s="210"/>
      <c r="J160" s="211">
        <f>ROUND(I160*H160,2)</f>
        <v>0</v>
      </c>
      <c r="K160" s="207" t="s">
        <v>2900</v>
      </c>
      <c r="L160" s="64"/>
      <c r="M160" s="212" t="s">
        <v>35</v>
      </c>
      <c r="N160" s="213" t="s">
        <v>50</v>
      </c>
      <c r="O160" s="45"/>
      <c r="P160" s="214">
        <f>O160*H160</f>
        <v>0</v>
      </c>
      <c r="Q160" s="214">
        <v>0</v>
      </c>
      <c r="R160" s="214">
        <f>Q160*H160</f>
        <v>0</v>
      </c>
      <c r="S160" s="214">
        <v>0</v>
      </c>
      <c r="T160" s="215">
        <f>S160*H160</f>
        <v>0</v>
      </c>
      <c r="AR160" s="26" t="s">
        <v>192</v>
      </c>
      <c r="AT160" s="26" t="s">
        <v>187</v>
      </c>
      <c r="AU160" s="26" t="s">
        <v>24</v>
      </c>
      <c r="AY160" s="26" t="s">
        <v>185</v>
      </c>
      <c r="BE160" s="216">
        <f>IF(N160="základní",J160,0)</f>
        <v>0</v>
      </c>
      <c r="BF160" s="216">
        <f>IF(N160="snížená",J160,0)</f>
        <v>0</v>
      </c>
      <c r="BG160" s="216">
        <f>IF(N160="zákl. přenesená",J160,0)</f>
        <v>0</v>
      </c>
      <c r="BH160" s="216">
        <f>IF(N160="sníž. přenesená",J160,0)</f>
        <v>0</v>
      </c>
      <c r="BI160" s="216">
        <f>IF(N160="nulová",J160,0)</f>
        <v>0</v>
      </c>
      <c r="BJ160" s="26" t="s">
        <v>24</v>
      </c>
      <c r="BK160" s="216">
        <f>ROUND(I160*H160,2)</f>
        <v>0</v>
      </c>
      <c r="BL160" s="26" t="s">
        <v>192</v>
      </c>
      <c r="BM160" s="26" t="s">
        <v>787</v>
      </c>
    </row>
    <row r="161" spans="2:65" s="1" customFormat="1" ht="22.5" customHeight="1">
      <c r="B161" s="44"/>
      <c r="C161" s="205" t="s">
        <v>482</v>
      </c>
      <c r="D161" s="205" t="s">
        <v>187</v>
      </c>
      <c r="E161" s="206" t="s">
        <v>2991</v>
      </c>
      <c r="F161" s="207" t="s">
        <v>2992</v>
      </c>
      <c r="G161" s="208" t="s">
        <v>190</v>
      </c>
      <c r="H161" s="209">
        <v>1.1000000000000001</v>
      </c>
      <c r="I161" s="210"/>
      <c r="J161" s="211">
        <f>ROUND(I161*H161,2)</f>
        <v>0</v>
      </c>
      <c r="K161" s="207" t="s">
        <v>2900</v>
      </c>
      <c r="L161" s="64"/>
      <c r="M161" s="212" t="s">
        <v>35</v>
      </c>
      <c r="N161" s="213" t="s">
        <v>50</v>
      </c>
      <c r="O161" s="45"/>
      <c r="P161" s="214">
        <f>O161*H161</f>
        <v>0</v>
      </c>
      <c r="Q161" s="214">
        <v>0</v>
      </c>
      <c r="R161" s="214">
        <f>Q161*H161</f>
        <v>0</v>
      </c>
      <c r="S161" s="214">
        <v>0</v>
      </c>
      <c r="T161" s="215">
        <f>S161*H161</f>
        <v>0</v>
      </c>
      <c r="AR161" s="26" t="s">
        <v>192</v>
      </c>
      <c r="AT161" s="26" t="s">
        <v>187</v>
      </c>
      <c r="AU161" s="26" t="s">
        <v>24</v>
      </c>
      <c r="AY161" s="26" t="s">
        <v>185</v>
      </c>
      <c r="BE161" s="216">
        <f>IF(N161="základní",J161,0)</f>
        <v>0</v>
      </c>
      <c r="BF161" s="216">
        <f>IF(N161="snížená",J161,0)</f>
        <v>0</v>
      </c>
      <c r="BG161" s="216">
        <f>IF(N161="zákl. přenesená",J161,0)</f>
        <v>0</v>
      </c>
      <c r="BH161" s="216">
        <f>IF(N161="sníž. přenesená",J161,0)</f>
        <v>0</v>
      </c>
      <c r="BI161" s="216">
        <f>IF(N161="nulová",J161,0)</f>
        <v>0</v>
      </c>
      <c r="BJ161" s="26" t="s">
        <v>24</v>
      </c>
      <c r="BK161" s="216">
        <f>ROUND(I161*H161,2)</f>
        <v>0</v>
      </c>
      <c r="BL161" s="26" t="s">
        <v>192</v>
      </c>
      <c r="BM161" s="26" t="s">
        <v>796</v>
      </c>
    </row>
    <row r="162" spans="2:65" s="12" customFormat="1" ht="13.5">
      <c r="B162" s="220"/>
      <c r="C162" s="221"/>
      <c r="D162" s="217" t="s">
        <v>196</v>
      </c>
      <c r="E162" s="222" t="s">
        <v>35</v>
      </c>
      <c r="F162" s="223" t="s">
        <v>2993</v>
      </c>
      <c r="G162" s="221"/>
      <c r="H162" s="224" t="s">
        <v>35</v>
      </c>
      <c r="I162" s="225"/>
      <c r="J162" s="221"/>
      <c r="K162" s="221"/>
      <c r="L162" s="226"/>
      <c r="M162" s="227"/>
      <c r="N162" s="228"/>
      <c r="O162" s="228"/>
      <c r="P162" s="228"/>
      <c r="Q162" s="228"/>
      <c r="R162" s="228"/>
      <c r="S162" s="228"/>
      <c r="T162" s="229"/>
      <c r="AT162" s="230" t="s">
        <v>196</v>
      </c>
      <c r="AU162" s="230" t="s">
        <v>24</v>
      </c>
      <c r="AV162" s="12" t="s">
        <v>24</v>
      </c>
      <c r="AW162" s="12" t="s">
        <v>42</v>
      </c>
      <c r="AX162" s="12" t="s">
        <v>79</v>
      </c>
      <c r="AY162" s="230" t="s">
        <v>185</v>
      </c>
    </row>
    <row r="163" spans="2:65" s="13" customFormat="1" ht="13.5">
      <c r="B163" s="231"/>
      <c r="C163" s="232"/>
      <c r="D163" s="217" t="s">
        <v>196</v>
      </c>
      <c r="E163" s="243" t="s">
        <v>35</v>
      </c>
      <c r="F163" s="244" t="s">
        <v>2994</v>
      </c>
      <c r="G163" s="232"/>
      <c r="H163" s="245">
        <v>1.1000000000000001</v>
      </c>
      <c r="I163" s="237"/>
      <c r="J163" s="232"/>
      <c r="K163" s="232"/>
      <c r="L163" s="238"/>
      <c r="M163" s="239"/>
      <c r="N163" s="240"/>
      <c r="O163" s="240"/>
      <c r="P163" s="240"/>
      <c r="Q163" s="240"/>
      <c r="R163" s="240"/>
      <c r="S163" s="240"/>
      <c r="T163" s="241"/>
      <c r="AT163" s="242" t="s">
        <v>196</v>
      </c>
      <c r="AU163" s="242" t="s">
        <v>24</v>
      </c>
      <c r="AV163" s="13" t="s">
        <v>89</v>
      </c>
      <c r="AW163" s="13" t="s">
        <v>42</v>
      </c>
      <c r="AX163" s="13" t="s">
        <v>79</v>
      </c>
      <c r="AY163" s="242" t="s">
        <v>185</v>
      </c>
    </row>
    <row r="164" spans="2:65" s="14" customFormat="1" ht="13.5">
      <c r="B164" s="246"/>
      <c r="C164" s="247"/>
      <c r="D164" s="233" t="s">
        <v>196</v>
      </c>
      <c r="E164" s="248" t="s">
        <v>35</v>
      </c>
      <c r="F164" s="249" t="s">
        <v>208</v>
      </c>
      <c r="G164" s="247"/>
      <c r="H164" s="250">
        <v>1.1000000000000001</v>
      </c>
      <c r="I164" s="251"/>
      <c r="J164" s="247"/>
      <c r="K164" s="247"/>
      <c r="L164" s="252"/>
      <c r="M164" s="253"/>
      <c r="N164" s="254"/>
      <c r="O164" s="254"/>
      <c r="P164" s="254"/>
      <c r="Q164" s="254"/>
      <c r="R164" s="254"/>
      <c r="S164" s="254"/>
      <c r="T164" s="255"/>
      <c r="AT164" s="256" t="s">
        <v>196</v>
      </c>
      <c r="AU164" s="256" t="s">
        <v>24</v>
      </c>
      <c r="AV164" s="14" t="s">
        <v>192</v>
      </c>
      <c r="AW164" s="14" t="s">
        <v>42</v>
      </c>
      <c r="AX164" s="14" t="s">
        <v>24</v>
      </c>
      <c r="AY164" s="256" t="s">
        <v>185</v>
      </c>
    </row>
    <row r="165" spans="2:65" s="1" customFormat="1" ht="22.5" customHeight="1">
      <c r="B165" s="44"/>
      <c r="C165" s="205" t="s">
        <v>495</v>
      </c>
      <c r="D165" s="205" t="s">
        <v>187</v>
      </c>
      <c r="E165" s="206" t="s">
        <v>2995</v>
      </c>
      <c r="F165" s="207" t="s">
        <v>2996</v>
      </c>
      <c r="G165" s="208" t="s">
        <v>302</v>
      </c>
      <c r="H165" s="209">
        <v>1</v>
      </c>
      <c r="I165" s="210"/>
      <c r="J165" s="211">
        <f>ROUND(I165*H165,2)</f>
        <v>0</v>
      </c>
      <c r="K165" s="207" t="s">
        <v>2900</v>
      </c>
      <c r="L165" s="64"/>
      <c r="M165" s="212" t="s">
        <v>35</v>
      </c>
      <c r="N165" s="213" t="s">
        <v>50</v>
      </c>
      <c r="O165" s="45"/>
      <c r="P165" s="214">
        <f>O165*H165</f>
        <v>0</v>
      </c>
      <c r="Q165" s="214">
        <v>0</v>
      </c>
      <c r="R165" s="214">
        <f>Q165*H165</f>
        <v>0</v>
      </c>
      <c r="S165" s="214">
        <v>0</v>
      </c>
      <c r="T165" s="215">
        <f>S165*H165</f>
        <v>0</v>
      </c>
      <c r="AR165" s="26" t="s">
        <v>192</v>
      </c>
      <c r="AT165" s="26" t="s">
        <v>187</v>
      </c>
      <c r="AU165" s="26" t="s">
        <v>24</v>
      </c>
      <c r="AY165" s="26" t="s">
        <v>185</v>
      </c>
      <c r="BE165" s="216">
        <f>IF(N165="základní",J165,0)</f>
        <v>0</v>
      </c>
      <c r="BF165" s="216">
        <f>IF(N165="snížená",J165,0)</f>
        <v>0</v>
      </c>
      <c r="BG165" s="216">
        <f>IF(N165="zákl. přenesená",J165,0)</f>
        <v>0</v>
      </c>
      <c r="BH165" s="216">
        <f>IF(N165="sníž. přenesená",J165,0)</f>
        <v>0</v>
      </c>
      <c r="BI165" s="216">
        <f>IF(N165="nulová",J165,0)</f>
        <v>0</v>
      </c>
      <c r="BJ165" s="26" t="s">
        <v>24</v>
      </c>
      <c r="BK165" s="216">
        <f>ROUND(I165*H165,2)</f>
        <v>0</v>
      </c>
      <c r="BL165" s="26" t="s">
        <v>192</v>
      </c>
      <c r="BM165" s="26" t="s">
        <v>807</v>
      </c>
    </row>
    <row r="166" spans="2:65" s="1" customFormat="1" ht="31.5" customHeight="1">
      <c r="B166" s="44"/>
      <c r="C166" s="205" t="s">
        <v>503</v>
      </c>
      <c r="D166" s="205" t="s">
        <v>187</v>
      </c>
      <c r="E166" s="206" t="s">
        <v>2997</v>
      </c>
      <c r="F166" s="207" t="s">
        <v>2998</v>
      </c>
      <c r="G166" s="208" t="s">
        <v>201</v>
      </c>
      <c r="H166" s="209">
        <v>11.569000000000001</v>
      </c>
      <c r="I166" s="210"/>
      <c r="J166" s="211">
        <f>ROUND(I166*H166,2)</f>
        <v>0</v>
      </c>
      <c r="K166" s="207" t="s">
        <v>2900</v>
      </c>
      <c r="L166" s="64"/>
      <c r="M166" s="212" t="s">
        <v>35</v>
      </c>
      <c r="N166" s="213" t="s">
        <v>50</v>
      </c>
      <c r="O166" s="45"/>
      <c r="P166" s="214">
        <f>O166*H166</f>
        <v>0</v>
      </c>
      <c r="Q166" s="214">
        <v>0</v>
      </c>
      <c r="R166" s="214">
        <f>Q166*H166</f>
        <v>0</v>
      </c>
      <c r="S166" s="214">
        <v>0</v>
      </c>
      <c r="T166" s="215">
        <f>S166*H166</f>
        <v>0</v>
      </c>
      <c r="AR166" s="26" t="s">
        <v>192</v>
      </c>
      <c r="AT166" s="26" t="s">
        <v>187</v>
      </c>
      <c r="AU166" s="26" t="s">
        <v>24</v>
      </c>
      <c r="AY166" s="26" t="s">
        <v>185</v>
      </c>
      <c r="BE166" s="216">
        <f>IF(N166="základní",J166,0)</f>
        <v>0</v>
      </c>
      <c r="BF166" s="216">
        <f>IF(N166="snížená",J166,0)</f>
        <v>0</v>
      </c>
      <c r="BG166" s="216">
        <f>IF(N166="zákl. přenesená",J166,0)</f>
        <v>0</v>
      </c>
      <c r="BH166" s="216">
        <f>IF(N166="sníž. přenesená",J166,0)</f>
        <v>0</v>
      </c>
      <c r="BI166" s="216">
        <f>IF(N166="nulová",J166,0)</f>
        <v>0</v>
      </c>
      <c r="BJ166" s="26" t="s">
        <v>24</v>
      </c>
      <c r="BK166" s="216">
        <f>ROUND(I166*H166,2)</f>
        <v>0</v>
      </c>
      <c r="BL166" s="26" t="s">
        <v>192</v>
      </c>
      <c r="BM166" s="26" t="s">
        <v>821</v>
      </c>
    </row>
    <row r="167" spans="2:65" s="1" customFormat="1" ht="22.5" customHeight="1">
      <c r="B167" s="44"/>
      <c r="C167" s="205" t="s">
        <v>514</v>
      </c>
      <c r="D167" s="205" t="s">
        <v>187</v>
      </c>
      <c r="E167" s="206" t="s">
        <v>2999</v>
      </c>
      <c r="F167" s="207" t="s">
        <v>3000</v>
      </c>
      <c r="G167" s="208" t="s">
        <v>201</v>
      </c>
      <c r="H167" s="209">
        <v>0.47499999999999998</v>
      </c>
      <c r="I167" s="210"/>
      <c r="J167" s="211">
        <f>ROUND(I167*H167,2)</f>
        <v>0</v>
      </c>
      <c r="K167" s="207" t="s">
        <v>2900</v>
      </c>
      <c r="L167" s="64"/>
      <c r="M167" s="212" t="s">
        <v>35</v>
      </c>
      <c r="N167" s="213" t="s">
        <v>50</v>
      </c>
      <c r="O167" s="45"/>
      <c r="P167" s="214">
        <f>O167*H167</f>
        <v>0</v>
      </c>
      <c r="Q167" s="214">
        <v>0</v>
      </c>
      <c r="R167" s="214">
        <f>Q167*H167</f>
        <v>0</v>
      </c>
      <c r="S167" s="214">
        <v>0</v>
      </c>
      <c r="T167" s="215">
        <f>S167*H167</f>
        <v>0</v>
      </c>
      <c r="AR167" s="26" t="s">
        <v>192</v>
      </c>
      <c r="AT167" s="26" t="s">
        <v>187</v>
      </c>
      <c r="AU167" s="26" t="s">
        <v>24</v>
      </c>
      <c r="AY167" s="26" t="s">
        <v>185</v>
      </c>
      <c r="BE167" s="216">
        <f>IF(N167="základní",J167,0)</f>
        <v>0</v>
      </c>
      <c r="BF167" s="216">
        <f>IF(N167="snížená",J167,0)</f>
        <v>0</v>
      </c>
      <c r="BG167" s="216">
        <f>IF(N167="zákl. přenesená",J167,0)</f>
        <v>0</v>
      </c>
      <c r="BH167" s="216">
        <f>IF(N167="sníž. přenesená",J167,0)</f>
        <v>0</v>
      </c>
      <c r="BI167" s="216">
        <f>IF(N167="nulová",J167,0)</f>
        <v>0</v>
      </c>
      <c r="BJ167" s="26" t="s">
        <v>24</v>
      </c>
      <c r="BK167" s="216">
        <f>ROUND(I167*H167,2)</f>
        <v>0</v>
      </c>
      <c r="BL167" s="26" t="s">
        <v>192</v>
      </c>
      <c r="BM167" s="26" t="s">
        <v>834</v>
      </c>
    </row>
    <row r="168" spans="2:65" s="1" customFormat="1" ht="22.5" customHeight="1">
      <c r="B168" s="44"/>
      <c r="C168" s="205" t="s">
        <v>542</v>
      </c>
      <c r="D168" s="205" t="s">
        <v>187</v>
      </c>
      <c r="E168" s="206" t="s">
        <v>3001</v>
      </c>
      <c r="F168" s="207" t="s">
        <v>3002</v>
      </c>
      <c r="G168" s="208" t="s">
        <v>302</v>
      </c>
      <c r="H168" s="209">
        <v>12</v>
      </c>
      <c r="I168" s="210"/>
      <c r="J168" s="211">
        <f>ROUND(I168*H168,2)</f>
        <v>0</v>
      </c>
      <c r="K168" s="207" t="s">
        <v>2900</v>
      </c>
      <c r="L168" s="64"/>
      <c r="M168" s="212" t="s">
        <v>35</v>
      </c>
      <c r="N168" s="213" t="s">
        <v>50</v>
      </c>
      <c r="O168" s="45"/>
      <c r="P168" s="214">
        <f>O168*H168</f>
        <v>0</v>
      </c>
      <c r="Q168" s="214">
        <v>0</v>
      </c>
      <c r="R168" s="214">
        <f>Q168*H168</f>
        <v>0</v>
      </c>
      <c r="S168" s="214">
        <v>0</v>
      </c>
      <c r="T168" s="215">
        <f>S168*H168</f>
        <v>0</v>
      </c>
      <c r="AR168" s="26" t="s">
        <v>192</v>
      </c>
      <c r="AT168" s="26" t="s">
        <v>187</v>
      </c>
      <c r="AU168" s="26" t="s">
        <v>24</v>
      </c>
      <c r="AY168" s="26" t="s">
        <v>185</v>
      </c>
      <c r="BE168" s="216">
        <f>IF(N168="základní",J168,0)</f>
        <v>0</v>
      </c>
      <c r="BF168" s="216">
        <f>IF(N168="snížená",J168,0)</f>
        <v>0</v>
      </c>
      <c r="BG168" s="216">
        <f>IF(N168="zákl. přenesená",J168,0)</f>
        <v>0</v>
      </c>
      <c r="BH168" s="216">
        <f>IF(N168="sníž. přenesená",J168,0)</f>
        <v>0</v>
      </c>
      <c r="BI168" s="216">
        <f>IF(N168="nulová",J168,0)</f>
        <v>0</v>
      </c>
      <c r="BJ168" s="26" t="s">
        <v>24</v>
      </c>
      <c r="BK168" s="216">
        <f>ROUND(I168*H168,2)</f>
        <v>0</v>
      </c>
      <c r="BL168" s="26" t="s">
        <v>192</v>
      </c>
      <c r="BM168" s="26" t="s">
        <v>852</v>
      </c>
    </row>
    <row r="169" spans="2:65" s="1" customFormat="1" ht="22.5" customHeight="1">
      <c r="B169" s="44"/>
      <c r="C169" s="205" t="s">
        <v>566</v>
      </c>
      <c r="D169" s="205" t="s">
        <v>187</v>
      </c>
      <c r="E169" s="206" t="s">
        <v>3003</v>
      </c>
      <c r="F169" s="207" t="s">
        <v>3004</v>
      </c>
      <c r="G169" s="208" t="s">
        <v>239</v>
      </c>
      <c r="H169" s="209">
        <v>19.850000000000001</v>
      </c>
      <c r="I169" s="210"/>
      <c r="J169" s="211">
        <f>ROUND(I169*H169,2)</f>
        <v>0</v>
      </c>
      <c r="K169" s="207" t="s">
        <v>2900</v>
      </c>
      <c r="L169" s="64"/>
      <c r="M169" s="212" t="s">
        <v>35</v>
      </c>
      <c r="N169" s="213" t="s">
        <v>50</v>
      </c>
      <c r="O169" s="45"/>
      <c r="P169" s="214">
        <f>O169*H169</f>
        <v>0</v>
      </c>
      <c r="Q169" s="214">
        <v>0</v>
      </c>
      <c r="R169" s="214">
        <f>Q169*H169</f>
        <v>0</v>
      </c>
      <c r="S169" s="214">
        <v>0</v>
      </c>
      <c r="T169" s="215">
        <f>S169*H169</f>
        <v>0</v>
      </c>
      <c r="AR169" s="26" t="s">
        <v>192</v>
      </c>
      <c r="AT169" s="26" t="s">
        <v>187</v>
      </c>
      <c r="AU169" s="26" t="s">
        <v>24</v>
      </c>
      <c r="AY169" s="26" t="s">
        <v>185</v>
      </c>
      <c r="BE169" s="216">
        <f>IF(N169="základní",J169,0)</f>
        <v>0</v>
      </c>
      <c r="BF169" s="216">
        <f>IF(N169="snížená",J169,0)</f>
        <v>0</v>
      </c>
      <c r="BG169" s="216">
        <f>IF(N169="zákl. přenesená",J169,0)</f>
        <v>0</v>
      </c>
      <c r="BH169" s="216">
        <f>IF(N169="sníž. přenesená",J169,0)</f>
        <v>0</v>
      </c>
      <c r="BI169" s="216">
        <f>IF(N169="nulová",J169,0)</f>
        <v>0</v>
      </c>
      <c r="BJ169" s="26" t="s">
        <v>24</v>
      </c>
      <c r="BK169" s="216">
        <f>ROUND(I169*H169,2)</f>
        <v>0</v>
      </c>
      <c r="BL169" s="26" t="s">
        <v>192</v>
      </c>
      <c r="BM169" s="26" t="s">
        <v>864</v>
      </c>
    </row>
    <row r="170" spans="2:65" s="12" customFormat="1" ht="13.5">
      <c r="B170" s="220"/>
      <c r="C170" s="221"/>
      <c r="D170" s="217" t="s">
        <v>196</v>
      </c>
      <c r="E170" s="222" t="s">
        <v>35</v>
      </c>
      <c r="F170" s="223" t="s">
        <v>3005</v>
      </c>
      <c r="G170" s="221"/>
      <c r="H170" s="224" t="s">
        <v>35</v>
      </c>
      <c r="I170" s="225"/>
      <c r="J170" s="221"/>
      <c r="K170" s="221"/>
      <c r="L170" s="226"/>
      <c r="M170" s="227"/>
      <c r="N170" s="228"/>
      <c r="O170" s="228"/>
      <c r="P170" s="228"/>
      <c r="Q170" s="228"/>
      <c r="R170" s="228"/>
      <c r="S170" s="228"/>
      <c r="T170" s="229"/>
      <c r="AT170" s="230" t="s">
        <v>196</v>
      </c>
      <c r="AU170" s="230" t="s">
        <v>24</v>
      </c>
      <c r="AV170" s="12" t="s">
        <v>24</v>
      </c>
      <c r="AW170" s="12" t="s">
        <v>42</v>
      </c>
      <c r="AX170" s="12" t="s">
        <v>79</v>
      </c>
      <c r="AY170" s="230" t="s">
        <v>185</v>
      </c>
    </row>
    <row r="171" spans="2:65" s="13" customFormat="1" ht="13.5">
      <c r="B171" s="231"/>
      <c r="C171" s="232"/>
      <c r="D171" s="217" t="s">
        <v>196</v>
      </c>
      <c r="E171" s="243" t="s">
        <v>35</v>
      </c>
      <c r="F171" s="244" t="s">
        <v>3006</v>
      </c>
      <c r="G171" s="232"/>
      <c r="H171" s="245">
        <v>19.850000000000001</v>
      </c>
      <c r="I171" s="237"/>
      <c r="J171" s="232"/>
      <c r="K171" s="232"/>
      <c r="L171" s="238"/>
      <c r="M171" s="239"/>
      <c r="N171" s="240"/>
      <c r="O171" s="240"/>
      <c r="P171" s="240"/>
      <c r="Q171" s="240"/>
      <c r="R171" s="240"/>
      <c r="S171" s="240"/>
      <c r="T171" s="241"/>
      <c r="AT171" s="242" t="s">
        <v>196</v>
      </c>
      <c r="AU171" s="242" t="s">
        <v>24</v>
      </c>
      <c r="AV171" s="13" t="s">
        <v>89</v>
      </c>
      <c r="AW171" s="13" t="s">
        <v>42</v>
      </c>
      <c r="AX171" s="13" t="s">
        <v>79</v>
      </c>
      <c r="AY171" s="242" t="s">
        <v>185</v>
      </c>
    </row>
    <row r="172" spans="2:65" s="14" customFormat="1" ht="13.5">
      <c r="B172" s="246"/>
      <c r="C172" s="247"/>
      <c r="D172" s="233" t="s">
        <v>196</v>
      </c>
      <c r="E172" s="248" t="s">
        <v>35</v>
      </c>
      <c r="F172" s="249" t="s">
        <v>208</v>
      </c>
      <c r="G172" s="247"/>
      <c r="H172" s="250">
        <v>19.850000000000001</v>
      </c>
      <c r="I172" s="251"/>
      <c r="J172" s="247"/>
      <c r="K172" s="247"/>
      <c r="L172" s="252"/>
      <c r="M172" s="253"/>
      <c r="N172" s="254"/>
      <c r="O172" s="254"/>
      <c r="P172" s="254"/>
      <c r="Q172" s="254"/>
      <c r="R172" s="254"/>
      <c r="S172" s="254"/>
      <c r="T172" s="255"/>
      <c r="AT172" s="256" t="s">
        <v>196</v>
      </c>
      <c r="AU172" s="256" t="s">
        <v>24</v>
      </c>
      <c r="AV172" s="14" t="s">
        <v>192</v>
      </c>
      <c r="AW172" s="14" t="s">
        <v>42</v>
      </c>
      <c r="AX172" s="14" t="s">
        <v>24</v>
      </c>
      <c r="AY172" s="256" t="s">
        <v>185</v>
      </c>
    </row>
    <row r="173" spans="2:65" s="1" customFormat="1" ht="22.5" customHeight="1">
      <c r="B173" s="44"/>
      <c r="C173" s="205" t="s">
        <v>573</v>
      </c>
      <c r="D173" s="205" t="s">
        <v>187</v>
      </c>
      <c r="E173" s="206" t="s">
        <v>3007</v>
      </c>
      <c r="F173" s="207" t="s">
        <v>3008</v>
      </c>
      <c r="G173" s="208" t="s">
        <v>239</v>
      </c>
      <c r="H173" s="209">
        <v>180.14</v>
      </c>
      <c r="I173" s="210"/>
      <c r="J173" s="211">
        <f>ROUND(I173*H173,2)</f>
        <v>0</v>
      </c>
      <c r="K173" s="207" t="s">
        <v>2900</v>
      </c>
      <c r="L173" s="64"/>
      <c r="M173" s="212" t="s">
        <v>35</v>
      </c>
      <c r="N173" s="213" t="s">
        <v>50</v>
      </c>
      <c r="O173" s="45"/>
      <c r="P173" s="214">
        <f>O173*H173</f>
        <v>0</v>
      </c>
      <c r="Q173" s="214">
        <v>0</v>
      </c>
      <c r="R173" s="214">
        <f>Q173*H173</f>
        <v>0</v>
      </c>
      <c r="S173" s="214">
        <v>0</v>
      </c>
      <c r="T173" s="215">
        <f>S173*H173</f>
        <v>0</v>
      </c>
      <c r="AR173" s="26" t="s">
        <v>192</v>
      </c>
      <c r="AT173" s="26" t="s">
        <v>187</v>
      </c>
      <c r="AU173" s="26" t="s">
        <v>24</v>
      </c>
      <c r="AY173" s="26" t="s">
        <v>185</v>
      </c>
      <c r="BE173" s="216">
        <f>IF(N173="základní",J173,0)</f>
        <v>0</v>
      </c>
      <c r="BF173" s="216">
        <f>IF(N173="snížená",J173,0)</f>
        <v>0</v>
      </c>
      <c r="BG173" s="216">
        <f>IF(N173="zákl. přenesená",J173,0)</f>
        <v>0</v>
      </c>
      <c r="BH173" s="216">
        <f>IF(N173="sníž. přenesená",J173,0)</f>
        <v>0</v>
      </c>
      <c r="BI173" s="216">
        <f>IF(N173="nulová",J173,0)</f>
        <v>0</v>
      </c>
      <c r="BJ173" s="26" t="s">
        <v>24</v>
      </c>
      <c r="BK173" s="216">
        <f>ROUND(I173*H173,2)</f>
        <v>0</v>
      </c>
      <c r="BL173" s="26" t="s">
        <v>192</v>
      </c>
      <c r="BM173" s="26" t="s">
        <v>872</v>
      </c>
    </row>
    <row r="174" spans="2:65" s="1" customFormat="1" ht="22.5" customHeight="1">
      <c r="B174" s="44"/>
      <c r="C174" s="205" t="s">
        <v>577</v>
      </c>
      <c r="D174" s="205" t="s">
        <v>187</v>
      </c>
      <c r="E174" s="206" t="s">
        <v>3009</v>
      </c>
      <c r="F174" s="207" t="s">
        <v>3010</v>
      </c>
      <c r="G174" s="208" t="s">
        <v>190</v>
      </c>
      <c r="H174" s="209">
        <v>17.809999999999999</v>
      </c>
      <c r="I174" s="210"/>
      <c r="J174" s="211">
        <f>ROUND(I174*H174,2)</f>
        <v>0</v>
      </c>
      <c r="K174" s="207" t="s">
        <v>2900</v>
      </c>
      <c r="L174" s="64"/>
      <c r="M174" s="212" t="s">
        <v>35</v>
      </c>
      <c r="N174" s="213" t="s">
        <v>50</v>
      </c>
      <c r="O174" s="45"/>
      <c r="P174" s="214">
        <f>O174*H174</f>
        <v>0</v>
      </c>
      <c r="Q174" s="214">
        <v>0</v>
      </c>
      <c r="R174" s="214">
        <f>Q174*H174</f>
        <v>0</v>
      </c>
      <c r="S174" s="214">
        <v>0</v>
      </c>
      <c r="T174" s="215">
        <f>S174*H174</f>
        <v>0</v>
      </c>
      <c r="AR174" s="26" t="s">
        <v>192</v>
      </c>
      <c r="AT174" s="26" t="s">
        <v>187</v>
      </c>
      <c r="AU174" s="26" t="s">
        <v>24</v>
      </c>
      <c r="AY174" s="26" t="s">
        <v>185</v>
      </c>
      <c r="BE174" s="216">
        <f>IF(N174="základní",J174,0)</f>
        <v>0</v>
      </c>
      <c r="BF174" s="216">
        <f>IF(N174="snížená",J174,0)</f>
        <v>0</v>
      </c>
      <c r="BG174" s="216">
        <f>IF(N174="zákl. přenesená",J174,0)</f>
        <v>0</v>
      </c>
      <c r="BH174" s="216">
        <f>IF(N174="sníž. přenesená",J174,0)</f>
        <v>0</v>
      </c>
      <c r="BI174" s="216">
        <f>IF(N174="nulová",J174,0)</f>
        <v>0</v>
      </c>
      <c r="BJ174" s="26" t="s">
        <v>24</v>
      </c>
      <c r="BK174" s="216">
        <f>ROUND(I174*H174,2)</f>
        <v>0</v>
      </c>
      <c r="BL174" s="26" t="s">
        <v>192</v>
      </c>
      <c r="BM174" s="26" t="s">
        <v>886</v>
      </c>
    </row>
    <row r="175" spans="2:65" s="12" customFormat="1" ht="13.5">
      <c r="B175" s="220"/>
      <c r="C175" s="221"/>
      <c r="D175" s="217" t="s">
        <v>196</v>
      </c>
      <c r="E175" s="222" t="s">
        <v>35</v>
      </c>
      <c r="F175" s="223" t="s">
        <v>3011</v>
      </c>
      <c r="G175" s="221"/>
      <c r="H175" s="224" t="s">
        <v>35</v>
      </c>
      <c r="I175" s="225"/>
      <c r="J175" s="221"/>
      <c r="K175" s="221"/>
      <c r="L175" s="226"/>
      <c r="M175" s="227"/>
      <c r="N175" s="228"/>
      <c r="O175" s="228"/>
      <c r="P175" s="228"/>
      <c r="Q175" s="228"/>
      <c r="R175" s="228"/>
      <c r="S175" s="228"/>
      <c r="T175" s="229"/>
      <c r="AT175" s="230" t="s">
        <v>196</v>
      </c>
      <c r="AU175" s="230" t="s">
        <v>24</v>
      </c>
      <c r="AV175" s="12" t="s">
        <v>24</v>
      </c>
      <c r="AW175" s="12" t="s">
        <v>42</v>
      </c>
      <c r="AX175" s="12" t="s">
        <v>79</v>
      </c>
      <c r="AY175" s="230" t="s">
        <v>185</v>
      </c>
    </row>
    <row r="176" spans="2:65" s="13" customFormat="1" ht="13.5">
      <c r="B176" s="231"/>
      <c r="C176" s="232"/>
      <c r="D176" s="217" t="s">
        <v>196</v>
      </c>
      <c r="E176" s="243" t="s">
        <v>35</v>
      </c>
      <c r="F176" s="244" t="s">
        <v>3012</v>
      </c>
      <c r="G176" s="232"/>
      <c r="H176" s="245">
        <v>17.809999999999999</v>
      </c>
      <c r="I176" s="237"/>
      <c r="J176" s="232"/>
      <c r="K176" s="232"/>
      <c r="L176" s="238"/>
      <c r="M176" s="239"/>
      <c r="N176" s="240"/>
      <c r="O176" s="240"/>
      <c r="P176" s="240"/>
      <c r="Q176" s="240"/>
      <c r="R176" s="240"/>
      <c r="S176" s="240"/>
      <c r="T176" s="241"/>
      <c r="AT176" s="242" t="s">
        <v>196</v>
      </c>
      <c r="AU176" s="242" t="s">
        <v>24</v>
      </c>
      <c r="AV176" s="13" t="s">
        <v>89</v>
      </c>
      <c r="AW176" s="13" t="s">
        <v>42</v>
      </c>
      <c r="AX176" s="13" t="s">
        <v>79</v>
      </c>
      <c r="AY176" s="242" t="s">
        <v>185</v>
      </c>
    </row>
    <row r="177" spans="2:65" s="14" customFormat="1" ht="13.5">
      <c r="B177" s="246"/>
      <c r="C177" s="247"/>
      <c r="D177" s="233" t="s">
        <v>196</v>
      </c>
      <c r="E177" s="248" t="s">
        <v>35</v>
      </c>
      <c r="F177" s="249" t="s">
        <v>208</v>
      </c>
      <c r="G177" s="247"/>
      <c r="H177" s="250">
        <v>17.809999999999999</v>
      </c>
      <c r="I177" s="251"/>
      <c r="J177" s="247"/>
      <c r="K177" s="247"/>
      <c r="L177" s="252"/>
      <c r="M177" s="253"/>
      <c r="N177" s="254"/>
      <c r="O177" s="254"/>
      <c r="P177" s="254"/>
      <c r="Q177" s="254"/>
      <c r="R177" s="254"/>
      <c r="S177" s="254"/>
      <c r="T177" s="255"/>
      <c r="AT177" s="256" t="s">
        <v>196</v>
      </c>
      <c r="AU177" s="256" t="s">
        <v>24</v>
      </c>
      <c r="AV177" s="14" t="s">
        <v>192</v>
      </c>
      <c r="AW177" s="14" t="s">
        <v>42</v>
      </c>
      <c r="AX177" s="14" t="s">
        <v>24</v>
      </c>
      <c r="AY177" s="256" t="s">
        <v>185</v>
      </c>
    </row>
    <row r="178" spans="2:65" s="1" customFormat="1" ht="22.5" customHeight="1">
      <c r="B178" s="44"/>
      <c r="C178" s="205" t="s">
        <v>607</v>
      </c>
      <c r="D178" s="205" t="s">
        <v>187</v>
      </c>
      <c r="E178" s="206" t="s">
        <v>3013</v>
      </c>
      <c r="F178" s="207" t="s">
        <v>3014</v>
      </c>
      <c r="G178" s="208" t="s">
        <v>201</v>
      </c>
      <c r="H178" s="209">
        <v>0.26500000000000001</v>
      </c>
      <c r="I178" s="210"/>
      <c r="J178" s="211">
        <f>ROUND(I178*H178,2)</f>
        <v>0</v>
      </c>
      <c r="K178" s="207" t="s">
        <v>2900</v>
      </c>
      <c r="L178" s="64"/>
      <c r="M178" s="212" t="s">
        <v>35</v>
      </c>
      <c r="N178" s="213" t="s">
        <v>50</v>
      </c>
      <c r="O178" s="45"/>
      <c r="P178" s="214">
        <f>O178*H178</f>
        <v>0</v>
      </c>
      <c r="Q178" s="214">
        <v>0</v>
      </c>
      <c r="R178" s="214">
        <f>Q178*H178</f>
        <v>0</v>
      </c>
      <c r="S178" s="214">
        <v>0</v>
      </c>
      <c r="T178" s="215">
        <f>S178*H178</f>
        <v>0</v>
      </c>
      <c r="AR178" s="26" t="s">
        <v>192</v>
      </c>
      <c r="AT178" s="26" t="s">
        <v>187</v>
      </c>
      <c r="AU178" s="26" t="s">
        <v>24</v>
      </c>
      <c r="AY178" s="26" t="s">
        <v>185</v>
      </c>
      <c r="BE178" s="216">
        <f>IF(N178="základní",J178,0)</f>
        <v>0</v>
      </c>
      <c r="BF178" s="216">
        <f>IF(N178="snížená",J178,0)</f>
        <v>0</v>
      </c>
      <c r="BG178" s="216">
        <f>IF(N178="zákl. přenesená",J178,0)</f>
        <v>0</v>
      </c>
      <c r="BH178" s="216">
        <f>IF(N178="sníž. přenesená",J178,0)</f>
        <v>0</v>
      </c>
      <c r="BI178" s="216">
        <f>IF(N178="nulová",J178,0)</f>
        <v>0</v>
      </c>
      <c r="BJ178" s="26" t="s">
        <v>24</v>
      </c>
      <c r="BK178" s="216">
        <f>ROUND(I178*H178,2)</f>
        <v>0</v>
      </c>
      <c r="BL178" s="26" t="s">
        <v>192</v>
      </c>
      <c r="BM178" s="26" t="s">
        <v>914</v>
      </c>
    </row>
    <row r="179" spans="2:65" s="1" customFormat="1" ht="22.5" customHeight="1">
      <c r="B179" s="44"/>
      <c r="C179" s="257" t="s">
        <v>612</v>
      </c>
      <c r="D179" s="257" t="s">
        <v>246</v>
      </c>
      <c r="E179" s="258" t="s">
        <v>3015</v>
      </c>
      <c r="F179" s="259" t="s">
        <v>3016</v>
      </c>
      <c r="G179" s="260" t="s">
        <v>302</v>
      </c>
      <c r="H179" s="261">
        <v>30.117000000000001</v>
      </c>
      <c r="I179" s="262"/>
      <c r="J179" s="263">
        <f>ROUND(I179*H179,2)</f>
        <v>0</v>
      </c>
      <c r="K179" s="259" t="s">
        <v>2900</v>
      </c>
      <c r="L179" s="264"/>
      <c r="M179" s="265" t="s">
        <v>35</v>
      </c>
      <c r="N179" s="266" t="s">
        <v>50</v>
      </c>
      <c r="O179" s="45"/>
      <c r="P179" s="214">
        <f>O179*H179</f>
        <v>0</v>
      </c>
      <c r="Q179" s="214">
        <v>0</v>
      </c>
      <c r="R179" s="214">
        <f>Q179*H179</f>
        <v>0</v>
      </c>
      <c r="S179" s="214">
        <v>0</v>
      </c>
      <c r="T179" s="215">
        <f>S179*H179</f>
        <v>0</v>
      </c>
      <c r="AR179" s="26" t="s">
        <v>245</v>
      </c>
      <c r="AT179" s="26" t="s">
        <v>246</v>
      </c>
      <c r="AU179" s="26" t="s">
        <v>24</v>
      </c>
      <c r="AY179" s="26" t="s">
        <v>185</v>
      </c>
      <c r="BE179" s="216">
        <f>IF(N179="základní",J179,0)</f>
        <v>0</v>
      </c>
      <c r="BF179" s="216">
        <f>IF(N179="snížená",J179,0)</f>
        <v>0</v>
      </c>
      <c r="BG179" s="216">
        <f>IF(N179="zákl. přenesená",J179,0)</f>
        <v>0</v>
      </c>
      <c r="BH179" s="216">
        <f>IF(N179="sníž. přenesená",J179,0)</f>
        <v>0</v>
      </c>
      <c r="BI179" s="216">
        <f>IF(N179="nulová",J179,0)</f>
        <v>0</v>
      </c>
      <c r="BJ179" s="26" t="s">
        <v>24</v>
      </c>
      <c r="BK179" s="216">
        <f>ROUND(I179*H179,2)</f>
        <v>0</v>
      </c>
      <c r="BL179" s="26" t="s">
        <v>192</v>
      </c>
      <c r="BM179" s="26" t="s">
        <v>932</v>
      </c>
    </row>
    <row r="180" spans="2:65" s="12" customFormat="1" ht="13.5">
      <c r="B180" s="220"/>
      <c r="C180" s="221"/>
      <c r="D180" s="217" t="s">
        <v>196</v>
      </c>
      <c r="E180" s="222" t="s">
        <v>35</v>
      </c>
      <c r="F180" s="223" t="s">
        <v>3017</v>
      </c>
      <c r="G180" s="221"/>
      <c r="H180" s="224" t="s">
        <v>35</v>
      </c>
      <c r="I180" s="225"/>
      <c r="J180" s="221"/>
      <c r="K180" s="221"/>
      <c r="L180" s="226"/>
      <c r="M180" s="227"/>
      <c r="N180" s="228"/>
      <c r="O180" s="228"/>
      <c r="P180" s="228"/>
      <c r="Q180" s="228"/>
      <c r="R180" s="228"/>
      <c r="S180" s="228"/>
      <c r="T180" s="229"/>
      <c r="AT180" s="230" t="s">
        <v>196</v>
      </c>
      <c r="AU180" s="230" t="s">
        <v>24</v>
      </c>
      <c r="AV180" s="12" t="s">
        <v>24</v>
      </c>
      <c r="AW180" s="12" t="s">
        <v>42</v>
      </c>
      <c r="AX180" s="12" t="s">
        <v>79</v>
      </c>
      <c r="AY180" s="230" t="s">
        <v>185</v>
      </c>
    </row>
    <row r="181" spans="2:65" s="13" customFormat="1" ht="13.5">
      <c r="B181" s="231"/>
      <c r="C181" s="232"/>
      <c r="D181" s="217" t="s">
        <v>196</v>
      </c>
      <c r="E181" s="243" t="s">
        <v>35</v>
      </c>
      <c r="F181" s="244" t="s">
        <v>3018</v>
      </c>
      <c r="G181" s="232"/>
      <c r="H181" s="245">
        <v>30.117000000000001</v>
      </c>
      <c r="I181" s="237"/>
      <c r="J181" s="232"/>
      <c r="K181" s="232"/>
      <c r="L181" s="238"/>
      <c r="M181" s="239"/>
      <c r="N181" s="240"/>
      <c r="O181" s="240"/>
      <c r="P181" s="240"/>
      <c r="Q181" s="240"/>
      <c r="R181" s="240"/>
      <c r="S181" s="240"/>
      <c r="T181" s="241"/>
      <c r="AT181" s="242" t="s">
        <v>196</v>
      </c>
      <c r="AU181" s="242" t="s">
        <v>24</v>
      </c>
      <c r="AV181" s="13" t="s">
        <v>89</v>
      </c>
      <c r="AW181" s="13" t="s">
        <v>42</v>
      </c>
      <c r="AX181" s="13" t="s">
        <v>79</v>
      </c>
      <c r="AY181" s="242" t="s">
        <v>185</v>
      </c>
    </row>
    <row r="182" spans="2:65" s="14" customFormat="1" ht="13.5">
      <c r="B182" s="246"/>
      <c r="C182" s="247"/>
      <c r="D182" s="233" t="s">
        <v>196</v>
      </c>
      <c r="E182" s="248" t="s">
        <v>35</v>
      </c>
      <c r="F182" s="249" t="s">
        <v>208</v>
      </c>
      <c r="G182" s="247"/>
      <c r="H182" s="250">
        <v>30.117000000000001</v>
      </c>
      <c r="I182" s="251"/>
      <c r="J182" s="247"/>
      <c r="K182" s="247"/>
      <c r="L182" s="252"/>
      <c r="M182" s="253"/>
      <c r="N182" s="254"/>
      <c r="O182" s="254"/>
      <c r="P182" s="254"/>
      <c r="Q182" s="254"/>
      <c r="R182" s="254"/>
      <c r="S182" s="254"/>
      <c r="T182" s="255"/>
      <c r="AT182" s="256" t="s">
        <v>196</v>
      </c>
      <c r="AU182" s="256" t="s">
        <v>24</v>
      </c>
      <c r="AV182" s="14" t="s">
        <v>192</v>
      </c>
      <c r="AW182" s="14" t="s">
        <v>42</v>
      </c>
      <c r="AX182" s="14" t="s">
        <v>24</v>
      </c>
      <c r="AY182" s="256" t="s">
        <v>185</v>
      </c>
    </row>
    <row r="183" spans="2:65" s="1" customFormat="1" ht="22.5" customHeight="1">
      <c r="B183" s="44"/>
      <c r="C183" s="257" t="s">
        <v>618</v>
      </c>
      <c r="D183" s="257" t="s">
        <v>246</v>
      </c>
      <c r="E183" s="258" t="s">
        <v>3019</v>
      </c>
      <c r="F183" s="259" t="s">
        <v>3020</v>
      </c>
      <c r="G183" s="260" t="s">
        <v>239</v>
      </c>
      <c r="H183" s="261">
        <v>50.570999999999998</v>
      </c>
      <c r="I183" s="262"/>
      <c r="J183" s="263">
        <f>ROUND(I183*H183,2)</f>
        <v>0</v>
      </c>
      <c r="K183" s="259" t="s">
        <v>2900</v>
      </c>
      <c r="L183" s="264"/>
      <c r="M183" s="265" t="s">
        <v>35</v>
      </c>
      <c r="N183" s="266" t="s">
        <v>50</v>
      </c>
      <c r="O183" s="45"/>
      <c r="P183" s="214">
        <f>O183*H183</f>
        <v>0</v>
      </c>
      <c r="Q183" s="214">
        <v>0</v>
      </c>
      <c r="R183" s="214">
        <f>Q183*H183</f>
        <v>0</v>
      </c>
      <c r="S183" s="214">
        <v>0</v>
      </c>
      <c r="T183" s="215">
        <f>S183*H183</f>
        <v>0</v>
      </c>
      <c r="AR183" s="26" t="s">
        <v>245</v>
      </c>
      <c r="AT183" s="26" t="s">
        <v>246</v>
      </c>
      <c r="AU183" s="26" t="s">
        <v>24</v>
      </c>
      <c r="AY183" s="26" t="s">
        <v>185</v>
      </c>
      <c r="BE183" s="216">
        <f>IF(N183="základní",J183,0)</f>
        <v>0</v>
      </c>
      <c r="BF183" s="216">
        <f>IF(N183="snížená",J183,0)</f>
        <v>0</v>
      </c>
      <c r="BG183" s="216">
        <f>IF(N183="zákl. přenesená",J183,0)</f>
        <v>0</v>
      </c>
      <c r="BH183" s="216">
        <f>IF(N183="sníž. přenesená",J183,0)</f>
        <v>0</v>
      </c>
      <c r="BI183" s="216">
        <f>IF(N183="nulová",J183,0)</f>
        <v>0</v>
      </c>
      <c r="BJ183" s="26" t="s">
        <v>24</v>
      </c>
      <c r="BK183" s="216">
        <f>ROUND(I183*H183,2)</f>
        <v>0</v>
      </c>
      <c r="BL183" s="26" t="s">
        <v>192</v>
      </c>
      <c r="BM183" s="26" t="s">
        <v>952</v>
      </c>
    </row>
    <row r="184" spans="2:65" s="1" customFormat="1" ht="22.5" customHeight="1">
      <c r="B184" s="44"/>
      <c r="C184" s="205" t="s">
        <v>626</v>
      </c>
      <c r="D184" s="205" t="s">
        <v>187</v>
      </c>
      <c r="E184" s="206" t="s">
        <v>3021</v>
      </c>
      <c r="F184" s="207" t="s">
        <v>3022</v>
      </c>
      <c r="G184" s="208" t="s">
        <v>190</v>
      </c>
      <c r="H184" s="209">
        <v>6.05</v>
      </c>
      <c r="I184" s="210"/>
      <c r="J184" s="211">
        <f>ROUND(I184*H184,2)</f>
        <v>0</v>
      </c>
      <c r="K184" s="207" t="s">
        <v>2900</v>
      </c>
      <c r="L184" s="64"/>
      <c r="M184" s="212" t="s">
        <v>35</v>
      </c>
      <c r="N184" s="213" t="s">
        <v>50</v>
      </c>
      <c r="O184" s="45"/>
      <c r="P184" s="214">
        <f>O184*H184</f>
        <v>0</v>
      </c>
      <c r="Q184" s="214">
        <v>0</v>
      </c>
      <c r="R184" s="214">
        <f>Q184*H184</f>
        <v>0</v>
      </c>
      <c r="S184" s="214">
        <v>0</v>
      </c>
      <c r="T184" s="215">
        <f>S184*H184</f>
        <v>0</v>
      </c>
      <c r="AR184" s="26" t="s">
        <v>192</v>
      </c>
      <c r="AT184" s="26" t="s">
        <v>187</v>
      </c>
      <c r="AU184" s="26" t="s">
        <v>24</v>
      </c>
      <c r="AY184" s="26" t="s">
        <v>185</v>
      </c>
      <c r="BE184" s="216">
        <f>IF(N184="základní",J184,0)</f>
        <v>0</v>
      </c>
      <c r="BF184" s="216">
        <f>IF(N184="snížená",J184,0)</f>
        <v>0</v>
      </c>
      <c r="BG184" s="216">
        <f>IF(N184="zákl. přenesená",J184,0)</f>
        <v>0</v>
      </c>
      <c r="BH184" s="216">
        <f>IF(N184="sníž. přenesená",J184,0)</f>
        <v>0</v>
      </c>
      <c r="BI184" s="216">
        <f>IF(N184="nulová",J184,0)</f>
        <v>0</v>
      </c>
      <c r="BJ184" s="26" t="s">
        <v>24</v>
      </c>
      <c r="BK184" s="216">
        <f>ROUND(I184*H184,2)</f>
        <v>0</v>
      </c>
      <c r="BL184" s="26" t="s">
        <v>192</v>
      </c>
      <c r="BM184" s="26" t="s">
        <v>967</v>
      </c>
    </row>
    <row r="185" spans="2:65" s="12" customFormat="1" ht="13.5">
      <c r="B185" s="220"/>
      <c r="C185" s="221"/>
      <c r="D185" s="217" t="s">
        <v>196</v>
      </c>
      <c r="E185" s="222" t="s">
        <v>35</v>
      </c>
      <c r="F185" s="223" t="s">
        <v>3023</v>
      </c>
      <c r="G185" s="221"/>
      <c r="H185" s="224" t="s">
        <v>35</v>
      </c>
      <c r="I185" s="225"/>
      <c r="J185" s="221"/>
      <c r="K185" s="221"/>
      <c r="L185" s="226"/>
      <c r="M185" s="227"/>
      <c r="N185" s="228"/>
      <c r="O185" s="228"/>
      <c r="P185" s="228"/>
      <c r="Q185" s="228"/>
      <c r="R185" s="228"/>
      <c r="S185" s="228"/>
      <c r="T185" s="229"/>
      <c r="AT185" s="230" t="s">
        <v>196</v>
      </c>
      <c r="AU185" s="230" t="s">
        <v>24</v>
      </c>
      <c r="AV185" s="12" t="s">
        <v>24</v>
      </c>
      <c r="AW185" s="12" t="s">
        <v>42</v>
      </c>
      <c r="AX185" s="12" t="s">
        <v>79</v>
      </c>
      <c r="AY185" s="230" t="s">
        <v>185</v>
      </c>
    </row>
    <row r="186" spans="2:65" s="13" customFormat="1" ht="13.5">
      <c r="B186" s="231"/>
      <c r="C186" s="232"/>
      <c r="D186" s="217" t="s">
        <v>196</v>
      </c>
      <c r="E186" s="243" t="s">
        <v>35</v>
      </c>
      <c r="F186" s="244" t="s">
        <v>3024</v>
      </c>
      <c r="G186" s="232"/>
      <c r="H186" s="245">
        <v>6.05</v>
      </c>
      <c r="I186" s="237"/>
      <c r="J186" s="232"/>
      <c r="K186" s="232"/>
      <c r="L186" s="238"/>
      <c r="M186" s="239"/>
      <c r="N186" s="240"/>
      <c r="O186" s="240"/>
      <c r="P186" s="240"/>
      <c r="Q186" s="240"/>
      <c r="R186" s="240"/>
      <c r="S186" s="240"/>
      <c r="T186" s="241"/>
      <c r="AT186" s="242" t="s">
        <v>196</v>
      </c>
      <c r="AU186" s="242" t="s">
        <v>24</v>
      </c>
      <c r="AV186" s="13" t="s">
        <v>89</v>
      </c>
      <c r="AW186" s="13" t="s">
        <v>42</v>
      </c>
      <c r="AX186" s="13" t="s">
        <v>79</v>
      </c>
      <c r="AY186" s="242" t="s">
        <v>185</v>
      </c>
    </row>
    <row r="187" spans="2:65" s="14" customFormat="1" ht="13.5">
      <c r="B187" s="246"/>
      <c r="C187" s="247"/>
      <c r="D187" s="233" t="s">
        <v>196</v>
      </c>
      <c r="E187" s="248" t="s">
        <v>35</v>
      </c>
      <c r="F187" s="249" t="s">
        <v>208</v>
      </c>
      <c r="G187" s="247"/>
      <c r="H187" s="250">
        <v>6.05</v>
      </c>
      <c r="I187" s="251"/>
      <c r="J187" s="247"/>
      <c r="K187" s="247"/>
      <c r="L187" s="252"/>
      <c r="M187" s="253"/>
      <c r="N187" s="254"/>
      <c r="O187" s="254"/>
      <c r="P187" s="254"/>
      <c r="Q187" s="254"/>
      <c r="R187" s="254"/>
      <c r="S187" s="254"/>
      <c r="T187" s="255"/>
      <c r="AT187" s="256" t="s">
        <v>196</v>
      </c>
      <c r="AU187" s="256" t="s">
        <v>24</v>
      </c>
      <c r="AV187" s="14" t="s">
        <v>192</v>
      </c>
      <c r="AW187" s="14" t="s">
        <v>42</v>
      </c>
      <c r="AX187" s="14" t="s">
        <v>24</v>
      </c>
      <c r="AY187" s="256" t="s">
        <v>185</v>
      </c>
    </row>
    <row r="188" spans="2:65" s="1" customFormat="1" ht="22.5" customHeight="1">
      <c r="B188" s="44"/>
      <c r="C188" s="205" t="s">
        <v>632</v>
      </c>
      <c r="D188" s="205" t="s">
        <v>187</v>
      </c>
      <c r="E188" s="206" t="s">
        <v>808</v>
      </c>
      <c r="F188" s="207" t="s">
        <v>3025</v>
      </c>
      <c r="G188" s="208" t="s">
        <v>190</v>
      </c>
      <c r="H188" s="209">
        <v>4.16</v>
      </c>
      <c r="I188" s="210"/>
      <c r="J188" s="211">
        <f>ROUND(I188*H188,2)</f>
        <v>0</v>
      </c>
      <c r="K188" s="207" t="s">
        <v>2900</v>
      </c>
      <c r="L188" s="64"/>
      <c r="M188" s="212" t="s">
        <v>35</v>
      </c>
      <c r="N188" s="213" t="s">
        <v>50</v>
      </c>
      <c r="O188" s="45"/>
      <c r="P188" s="214">
        <f>O188*H188</f>
        <v>0</v>
      </c>
      <c r="Q188" s="214">
        <v>0</v>
      </c>
      <c r="R188" s="214">
        <f>Q188*H188</f>
        <v>0</v>
      </c>
      <c r="S188" s="214">
        <v>0</v>
      </c>
      <c r="T188" s="215">
        <f>S188*H188</f>
        <v>0</v>
      </c>
      <c r="AR188" s="26" t="s">
        <v>192</v>
      </c>
      <c r="AT188" s="26" t="s">
        <v>187</v>
      </c>
      <c r="AU188" s="26" t="s">
        <v>24</v>
      </c>
      <c r="AY188" s="26" t="s">
        <v>185</v>
      </c>
      <c r="BE188" s="216">
        <f>IF(N188="základní",J188,0)</f>
        <v>0</v>
      </c>
      <c r="BF188" s="216">
        <f>IF(N188="snížená",J188,0)</f>
        <v>0</v>
      </c>
      <c r="BG188" s="216">
        <f>IF(N188="zákl. přenesená",J188,0)</f>
        <v>0</v>
      </c>
      <c r="BH188" s="216">
        <f>IF(N188="sníž. přenesená",J188,0)</f>
        <v>0</v>
      </c>
      <c r="BI188" s="216">
        <f>IF(N188="nulová",J188,0)</f>
        <v>0</v>
      </c>
      <c r="BJ188" s="26" t="s">
        <v>24</v>
      </c>
      <c r="BK188" s="216">
        <f>ROUND(I188*H188,2)</f>
        <v>0</v>
      </c>
      <c r="BL188" s="26" t="s">
        <v>192</v>
      </c>
      <c r="BM188" s="26" t="s">
        <v>978</v>
      </c>
    </row>
    <row r="189" spans="2:65" s="1" customFormat="1" ht="22.5" customHeight="1">
      <c r="B189" s="44"/>
      <c r="C189" s="205" t="s">
        <v>638</v>
      </c>
      <c r="D189" s="205" t="s">
        <v>187</v>
      </c>
      <c r="E189" s="206" t="s">
        <v>1030</v>
      </c>
      <c r="F189" s="207" t="s">
        <v>3026</v>
      </c>
      <c r="G189" s="208" t="s">
        <v>239</v>
      </c>
      <c r="H189" s="209">
        <v>10.75</v>
      </c>
      <c r="I189" s="210"/>
      <c r="J189" s="211">
        <f>ROUND(I189*H189,2)</f>
        <v>0</v>
      </c>
      <c r="K189" s="207" t="s">
        <v>2900</v>
      </c>
      <c r="L189" s="64"/>
      <c r="M189" s="212" t="s">
        <v>35</v>
      </c>
      <c r="N189" s="213" t="s">
        <v>50</v>
      </c>
      <c r="O189" s="45"/>
      <c r="P189" s="214">
        <f>O189*H189</f>
        <v>0</v>
      </c>
      <c r="Q189" s="214">
        <v>0</v>
      </c>
      <c r="R189" s="214">
        <f>Q189*H189</f>
        <v>0</v>
      </c>
      <c r="S189" s="214">
        <v>0</v>
      </c>
      <c r="T189" s="215">
        <f>S189*H189</f>
        <v>0</v>
      </c>
      <c r="AR189" s="26" t="s">
        <v>192</v>
      </c>
      <c r="AT189" s="26" t="s">
        <v>187</v>
      </c>
      <c r="AU189" s="26" t="s">
        <v>24</v>
      </c>
      <c r="AY189" s="26" t="s">
        <v>185</v>
      </c>
      <c r="BE189" s="216">
        <f>IF(N189="základní",J189,0)</f>
        <v>0</v>
      </c>
      <c r="BF189" s="216">
        <f>IF(N189="snížená",J189,0)</f>
        <v>0</v>
      </c>
      <c r="BG189" s="216">
        <f>IF(N189="zákl. přenesená",J189,0)</f>
        <v>0</v>
      </c>
      <c r="BH189" s="216">
        <f>IF(N189="sníž. přenesená",J189,0)</f>
        <v>0</v>
      </c>
      <c r="BI189" s="216">
        <f>IF(N189="nulová",J189,0)</f>
        <v>0</v>
      </c>
      <c r="BJ189" s="26" t="s">
        <v>24</v>
      </c>
      <c r="BK189" s="216">
        <f>ROUND(I189*H189,2)</f>
        <v>0</v>
      </c>
      <c r="BL189" s="26" t="s">
        <v>192</v>
      </c>
      <c r="BM189" s="26" t="s">
        <v>32</v>
      </c>
    </row>
    <row r="190" spans="2:65" s="1" customFormat="1" ht="22.5" customHeight="1">
      <c r="B190" s="44"/>
      <c r="C190" s="205" t="s">
        <v>642</v>
      </c>
      <c r="D190" s="205" t="s">
        <v>187</v>
      </c>
      <c r="E190" s="206" t="s">
        <v>3027</v>
      </c>
      <c r="F190" s="207" t="s">
        <v>3028</v>
      </c>
      <c r="G190" s="208" t="s">
        <v>190</v>
      </c>
      <c r="H190" s="209">
        <v>0.95</v>
      </c>
      <c r="I190" s="210"/>
      <c r="J190" s="211">
        <f>ROUND(I190*H190,2)</f>
        <v>0</v>
      </c>
      <c r="K190" s="207" t="s">
        <v>2900</v>
      </c>
      <c r="L190" s="64"/>
      <c r="M190" s="212" t="s">
        <v>35</v>
      </c>
      <c r="N190" s="213" t="s">
        <v>50</v>
      </c>
      <c r="O190" s="45"/>
      <c r="P190" s="214">
        <f>O190*H190</f>
        <v>0</v>
      </c>
      <c r="Q190" s="214">
        <v>0</v>
      </c>
      <c r="R190" s="214">
        <f>Q190*H190</f>
        <v>0</v>
      </c>
      <c r="S190" s="214">
        <v>0</v>
      </c>
      <c r="T190" s="215">
        <f>S190*H190</f>
        <v>0</v>
      </c>
      <c r="AR190" s="26" t="s">
        <v>192</v>
      </c>
      <c r="AT190" s="26" t="s">
        <v>187</v>
      </c>
      <c r="AU190" s="26" t="s">
        <v>24</v>
      </c>
      <c r="AY190" s="26" t="s">
        <v>185</v>
      </c>
      <c r="BE190" s="216">
        <f>IF(N190="základní",J190,0)</f>
        <v>0</v>
      </c>
      <c r="BF190" s="216">
        <f>IF(N190="snížená",J190,0)</f>
        <v>0</v>
      </c>
      <c r="BG190" s="216">
        <f>IF(N190="zákl. přenesená",J190,0)</f>
        <v>0</v>
      </c>
      <c r="BH190" s="216">
        <f>IF(N190="sníž. přenesená",J190,0)</f>
        <v>0</v>
      </c>
      <c r="BI190" s="216">
        <f>IF(N190="nulová",J190,0)</f>
        <v>0</v>
      </c>
      <c r="BJ190" s="26" t="s">
        <v>24</v>
      </c>
      <c r="BK190" s="216">
        <f>ROUND(I190*H190,2)</f>
        <v>0</v>
      </c>
      <c r="BL190" s="26" t="s">
        <v>192</v>
      </c>
      <c r="BM190" s="26" t="s">
        <v>1008</v>
      </c>
    </row>
    <row r="191" spans="2:65" s="12" customFormat="1" ht="13.5">
      <c r="B191" s="220"/>
      <c r="C191" s="221"/>
      <c r="D191" s="217" t="s">
        <v>196</v>
      </c>
      <c r="E191" s="222" t="s">
        <v>35</v>
      </c>
      <c r="F191" s="223" t="s">
        <v>3029</v>
      </c>
      <c r="G191" s="221"/>
      <c r="H191" s="224" t="s">
        <v>35</v>
      </c>
      <c r="I191" s="225"/>
      <c r="J191" s="221"/>
      <c r="K191" s="221"/>
      <c r="L191" s="226"/>
      <c r="M191" s="227"/>
      <c r="N191" s="228"/>
      <c r="O191" s="228"/>
      <c r="P191" s="228"/>
      <c r="Q191" s="228"/>
      <c r="R191" s="228"/>
      <c r="S191" s="228"/>
      <c r="T191" s="229"/>
      <c r="AT191" s="230" t="s">
        <v>196</v>
      </c>
      <c r="AU191" s="230" t="s">
        <v>24</v>
      </c>
      <c r="AV191" s="12" t="s">
        <v>24</v>
      </c>
      <c r="AW191" s="12" t="s">
        <v>42</v>
      </c>
      <c r="AX191" s="12" t="s">
        <v>79</v>
      </c>
      <c r="AY191" s="230" t="s">
        <v>185</v>
      </c>
    </row>
    <row r="192" spans="2:65" s="13" customFormat="1" ht="13.5">
      <c r="B192" s="231"/>
      <c r="C192" s="232"/>
      <c r="D192" s="217" t="s">
        <v>196</v>
      </c>
      <c r="E192" s="243" t="s">
        <v>35</v>
      </c>
      <c r="F192" s="244" t="s">
        <v>3030</v>
      </c>
      <c r="G192" s="232"/>
      <c r="H192" s="245">
        <v>0.95</v>
      </c>
      <c r="I192" s="237"/>
      <c r="J192" s="232"/>
      <c r="K192" s="232"/>
      <c r="L192" s="238"/>
      <c r="M192" s="239"/>
      <c r="N192" s="240"/>
      <c r="O192" s="240"/>
      <c r="P192" s="240"/>
      <c r="Q192" s="240"/>
      <c r="R192" s="240"/>
      <c r="S192" s="240"/>
      <c r="T192" s="241"/>
      <c r="AT192" s="242" t="s">
        <v>196</v>
      </c>
      <c r="AU192" s="242" t="s">
        <v>24</v>
      </c>
      <c r="AV192" s="13" t="s">
        <v>89</v>
      </c>
      <c r="AW192" s="13" t="s">
        <v>42</v>
      </c>
      <c r="AX192" s="13" t="s">
        <v>79</v>
      </c>
      <c r="AY192" s="242" t="s">
        <v>185</v>
      </c>
    </row>
    <row r="193" spans="2:65" s="14" customFormat="1" ht="13.5">
      <c r="B193" s="246"/>
      <c r="C193" s="247"/>
      <c r="D193" s="233" t="s">
        <v>196</v>
      </c>
      <c r="E193" s="248" t="s">
        <v>35</v>
      </c>
      <c r="F193" s="249" t="s">
        <v>208</v>
      </c>
      <c r="G193" s="247"/>
      <c r="H193" s="250">
        <v>0.95</v>
      </c>
      <c r="I193" s="251"/>
      <c r="J193" s="247"/>
      <c r="K193" s="247"/>
      <c r="L193" s="252"/>
      <c r="M193" s="253"/>
      <c r="N193" s="254"/>
      <c r="O193" s="254"/>
      <c r="P193" s="254"/>
      <c r="Q193" s="254"/>
      <c r="R193" s="254"/>
      <c r="S193" s="254"/>
      <c r="T193" s="255"/>
      <c r="AT193" s="256" t="s">
        <v>196</v>
      </c>
      <c r="AU193" s="256" t="s">
        <v>24</v>
      </c>
      <c r="AV193" s="14" t="s">
        <v>192</v>
      </c>
      <c r="AW193" s="14" t="s">
        <v>42</v>
      </c>
      <c r="AX193" s="14" t="s">
        <v>24</v>
      </c>
      <c r="AY193" s="256" t="s">
        <v>185</v>
      </c>
    </row>
    <row r="194" spans="2:65" s="1" customFormat="1" ht="22.5" customHeight="1">
      <c r="B194" s="44"/>
      <c r="C194" s="205" t="s">
        <v>647</v>
      </c>
      <c r="D194" s="205" t="s">
        <v>187</v>
      </c>
      <c r="E194" s="206" t="s">
        <v>3031</v>
      </c>
      <c r="F194" s="207" t="s">
        <v>3032</v>
      </c>
      <c r="G194" s="208" t="s">
        <v>190</v>
      </c>
      <c r="H194" s="209">
        <v>10.45</v>
      </c>
      <c r="I194" s="210"/>
      <c r="J194" s="211">
        <f>ROUND(I194*H194,2)</f>
        <v>0</v>
      </c>
      <c r="K194" s="207" t="s">
        <v>2900</v>
      </c>
      <c r="L194" s="64"/>
      <c r="M194" s="212" t="s">
        <v>35</v>
      </c>
      <c r="N194" s="213" t="s">
        <v>50</v>
      </c>
      <c r="O194" s="45"/>
      <c r="P194" s="214">
        <f>O194*H194</f>
        <v>0</v>
      </c>
      <c r="Q194" s="214">
        <v>0</v>
      </c>
      <c r="R194" s="214">
        <f>Q194*H194</f>
        <v>0</v>
      </c>
      <c r="S194" s="214">
        <v>0</v>
      </c>
      <c r="T194" s="215">
        <f>S194*H194</f>
        <v>0</v>
      </c>
      <c r="AR194" s="26" t="s">
        <v>192</v>
      </c>
      <c r="AT194" s="26" t="s">
        <v>187</v>
      </c>
      <c r="AU194" s="26" t="s">
        <v>24</v>
      </c>
      <c r="AY194" s="26" t="s">
        <v>185</v>
      </c>
      <c r="BE194" s="216">
        <f>IF(N194="základní",J194,0)</f>
        <v>0</v>
      </c>
      <c r="BF194" s="216">
        <f>IF(N194="snížená",J194,0)</f>
        <v>0</v>
      </c>
      <c r="BG194" s="216">
        <f>IF(N194="zákl. přenesená",J194,0)</f>
        <v>0</v>
      </c>
      <c r="BH194" s="216">
        <f>IF(N194="sníž. přenesená",J194,0)</f>
        <v>0</v>
      </c>
      <c r="BI194" s="216">
        <f>IF(N194="nulová",J194,0)</f>
        <v>0</v>
      </c>
      <c r="BJ194" s="26" t="s">
        <v>24</v>
      </c>
      <c r="BK194" s="216">
        <f>ROUND(I194*H194,2)</f>
        <v>0</v>
      </c>
      <c r="BL194" s="26" t="s">
        <v>192</v>
      </c>
      <c r="BM194" s="26" t="s">
        <v>1019</v>
      </c>
    </row>
    <row r="195" spans="2:65" s="11" customFormat="1" ht="37.35" customHeight="1">
      <c r="B195" s="188"/>
      <c r="C195" s="189"/>
      <c r="D195" s="202" t="s">
        <v>78</v>
      </c>
      <c r="E195" s="287" t="s">
        <v>991</v>
      </c>
      <c r="F195" s="287" t="s">
        <v>3033</v>
      </c>
      <c r="G195" s="189"/>
      <c r="H195" s="189"/>
      <c r="I195" s="192"/>
      <c r="J195" s="288">
        <f>BK195</f>
        <v>0</v>
      </c>
      <c r="K195" s="189"/>
      <c r="L195" s="194"/>
      <c r="M195" s="195"/>
      <c r="N195" s="196"/>
      <c r="O195" s="196"/>
      <c r="P195" s="197">
        <f>P196</f>
        <v>0</v>
      </c>
      <c r="Q195" s="196"/>
      <c r="R195" s="197">
        <f>R196</f>
        <v>0</v>
      </c>
      <c r="S195" s="196"/>
      <c r="T195" s="198">
        <f>T196</f>
        <v>0</v>
      </c>
      <c r="AR195" s="199" t="s">
        <v>24</v>
      </c>
      <c r="AT195" s="200" t="s">
        <v>78</v>
      </c>
      <c r="AU195" s="200" t="s">
        <v>79</v>
      </c>
      <c r="AY195" s="199" t="s">
        <v>185</v>
      </c>
      <c r="BK195" s="201">
        <f>BK196</f>
        <v>0</v>
      </c>
    </row>
    <row r="196" spans="2:65" s="1" customFormat="1" ht="22.5" customHeight="1">
      <c r="B196" s="44"/>
      <c r="C196" s="205" t="s">
        <v>659</v>
      </c>
      <c r="D196" s="205" t="s">
        <v>187</v>
      </c>
      <c r="E196" s="206" t="s">
        <v>3034</v>
      </c>
      <c r="F196" s="207" t="s">
        <v>3035</v>
      </c>
      <c r="G196" s="208" t="s">
        <v>231</v>
      </c>
      <c r="H196" s="209">
        <v>172.636</v>
      </c>
      <c r="I196" s="210"/>
      <c r="J196" s="211">
        <f>ROUND(I196*H196,2)</f>
        <v>0</v>
      </c>
      <c r="K196" s="207" t="s">
        <v>2900</v>
      </c>
      <c r="L196" s="64"/>
      <c r="M196" s="212" t="s">
        <v>35</v>
      </c>
      <c r="N196" s="213" t="s">
        <v>50</v>
      </c>
      <c r="O196" s="45"/>
      <c r="P196" s="214">
        <f>O196*H196</f>
        <v>0</v>
      </c>
      <c r="Q196" s="214">
        <v>0</v>
      </c>
      <c r="R196" s="214">
        <f>Q196*H196</f>
        <v>0</v>
      </c>
      <c r="S196" s="214">
        <v>0</v>
      </c>
      <c r="T196" s="215">
        <f>S196*H196</f>
        <v>0</v>
      </c>
      <c r="AR196" s="26" t="s">
        <v>192</v>
      </c>
      <c r="AT196" s="26" t="s">
        <v>187</v>
      </c>
      <c r="AU196" s="26" t="s">
        <v>24</v>
      </c>
      <c r="AY196" s="26" t="s">
        <v>185</v>
      </c>
      <c r="BE196" s="216">
        <f>IF(N196="základní",J196,0)</f>
        <v>0</v>
      </c>
      <c r="BF196" s="216">
        <f>IF(N196="snížená",J196,0)</f>
        <v>0</v>
      </c>
      <c r="BG196" s="216">
        <f>IF(N196="zákl. přenesená",J196,0)</f>
        <v>0</v>
      </c>
      <c r="BH196" s="216">
        <f>IF(N196="sníž. přenesená",J196,0)</f>
        <v>0</v>
      </c>
      <c r="BI196" s="216">
        <f>IF(N196="nulová",J196,0)</f>
        <v>0</v>
      </c>
      <c r="BJ196" s="26" t="s">
        <v>24</v>
      </c>
      <c r="BK196" s="216">
        <f>ROUND(I196*H196,2)</f>
        <v>0</v>
      </c>
      <c r="BL196" s="26" t="s">
        <v>192</v>
      </c>
      <c r="BM196" s="26" t="s">
        <v>1037</v>
      </c>
    </row>
    <row r="197" spans="2:65" s="11" customFormat="1" ht="37.35" customHeight="1">
      <c r="B197" s="188"/>
      <c r="C197" s="189"/>
      <c r="D197" s="202" t="s">
        <v>78</v>
      </c>
      <c r="E197" s="287" t="s">
        <v>1167</v>
      </c>
      <c r="F197" s="287" t="s">
        <v>3036</v>
      </c>
      <c r="G197" s="189"/>
      <c r="H197" s="189"/>
      <c r="I197" s="192"/>
      <c r="J197" s="288">
        <f>BK197</f>
        <v>0</v>
      </c>
      <c r="K197" s="189"/>
      <c r="L197" s="194"/>
      <c r="M197" s="195"/>
      <c r="N197" s="196"/>
      <c r="O197" s="196"/>
      <c r="P197" s="197">
        <f>SUM(P198:P212)</f>
        <v>0</v>
      </c>
      <c r="Q197" s="196"/>
      <c r="R197" s="197">
        <f>SUM(R198:R212)</f>
        <v>0</v>
      </c>
      <c r="S197" s="196"/>
      <c r="T197" s="198">
        <f>SUM(T198:T212)</f>
        <v>0</v>
      </c>
      <c r="AR197" s="199" t="s">
        <v>24</v>
      </c>
      <c r="AT197" s="200" t="s">
        <v>78</v>
      </c>
      <c r="AU197" s="200" t="s">
        <v>79</v>
      </c>
      <c r="AY197" s="199" t="s">
        <v>185</v>
      </c>
      <c r="BK197" s="201">
        <f>SUM(BK198:BK212)</f>
        <v>0</v>
      </c>
    </row>
    <row r="198" spans="2:65" s="1" customFormat="1" ht="22.5" customHeight="1">
      <c r="B198" s="44"/>
      <c r="C198" s="205" t="s">
        <v>665</v>
      </c>
      <c r="D198" s="205" t="s">
        <v>187</v>
      </c>
      <c r="E198" s="206" t="s">
        <v>1170</v>
      </c>
      <c r="F198" s="207" t="s">
        <v>3037</v>
      </c>
      <c r="G198" s="208" t="s">
        <v>239</v>
      </c>
      <c r="H198" s="209">
        <v>240.6</v>
      </c>
      <c r="I198" s="210"/>
      <c r="J198" s="211">
        <f>ROUND(I198*H198,2)</f>
        <v>0</v>
      </c>
      <c r="K198" s="207" t="s">
        <v>2900</v>
      </c>
      <c r="L198" s="64"/>
      <c r="M198" s="212" t="s">
        <v>35</v>
      </c>
      <c r="N198" s="213" t="s">
        <v>50</v>
      </c>
      <c r="O198" s="45"/>
      <c r="P198" s="214">
        <f>O198*H198</f>
        <v>0</v>
      </c>
      <c r="Q198" s="214">
        <v>0</v>
      </c>
      <c r="R198" s="214">
        <f>Q198*H198</f>
        <v>0</v>
      </c>
      <c r="S198" s="214">
        <v>0</v>
      </c>
      <c r="T198" s="215">
        <f>S198*H198</f>
        <v>0</v>
      </c>
      <c r="AR198" s="26" t="s">
        <v>307</v>
      </c>
      <c r="AT198" s="26" t="s">
        <v>187</v>
      </c>
      <c r="AU198" s="26" t="s">
        <v>24</v>
      </c>
      <c r="AY198" s="26" t="s">
        <v>185</v>
      </c>
      <c r="BE198" s="216">
        <f>IF(N198="základní",J198,0)</f>
        <v>0</v>
      </c>
      <c r="BF198" s="216">
        <f>IF(N198="snížená",J198,0)</f>
        <v>0</v>
      </c>
      <c r="BG198" s="216">
        <f>IF(N198="zákl. přenesená",J198,0)</f>
        <v>0</v>
      </c>
      <c r="BH198" s="216">
        <f>IF(N198="sníž. přenesená",J198,0)</f>
        <v>0</v>
      </c>
      <c r="BI198" s="216">
        <f>IF(N198="nulová",J198,0)</f>
        <v>0</v>
      </c>
      <c r="BJ198" s="26" t="s">
        <v>24</v>
      </c>
      <c r="BK198" s="216">
        <f>ROUND(I198*H198,2)</f>
        <v>0</v>
      </c>
      <c r="BL198" s="26" t="s">
        <v>307</v>
      </c>
      <c r="BM198" s="26" t="s">
        <v>1057</v>
      </c>
    </row>
    <row r="199" spans="2:65" s="12" customFormat="1" ht="27">
      <c r="B199" s="220"/>
      <c r="C199" s="221"/>
      <c r="D199" s="217" t="s">
        <v>196</v>
      </c>
      <c r="E199" s="222" t="s">
        <v>35</v>
      </c>
      <c r="F199" s="223" t="s">
        <v>3038</v>
      </c>
      <c r="G199" s="221"/>
      <c r="H199" s="224" t="s">
        <v>35</v>
      </c>
      <c r="I199" s="225"/>
      <c r="J199" s="221"/>
      <c r="K199" s="221"/>
      <c r="L199" s="226"/>
      <c r="M199" s="227"/>
      <c r="N199" s="228"/>
      <c r="O199" s="228"/>
      <c r="P199" s="228"/>
      <c r="Q199" s="228"/>
      <c r="R199" s="228"/>
      <c r="S199" s="228"/>
      <c r="T199" s="229"/>
      <c r="AT199" s="230" t="s">
        <v>196</v>
      </c>
      <c r="AU199" s="230" t="s">
        <v>24</v>
      </c>
      <c r="AV199" s="12" t="s">
        <v>24</v>
      </c>
      <c r="AW199" s="12" t="s">
        <v>42</v>
      </c>
      <c r="AX199" s="12" t="s">
        <v>79</v>
      </c>
      <c r="AY199" s="230" t="s">
        <v>185</v>
      </c>
    </row>
    <row r="200" spans="2:65" s="13" customFormat="1" ht="13.5">
      <c r="B200" s="231"/>
      <c r="C200" s="232"/>
      <c r="D200" s="217" t="s">
        <v>196</v>
      </c>
      <c r="E200" s="243" t="s">
        <v>35</v>
      </c>
      <c r="F200" s="244" t="s">
        <v>3039</v>
      </c>
      <c r="G200" s="232"/>
      <c r="H200" s="245">
        <v>240.6</v>
      </c>
      <c r="I200" s="237"/>
      <c r="J200" s="232"/>
      <c r="K200" s="232"/>
      <c r="L200" s="238"/>
      <c r="M200" s="239"/>
      <c r="N200" s="240"/>
      <c r="O200" s="240"/>
      <c r="P200" s="240"/>
      <c r="Q200" s="240"/>
      <c r="R200" s="240"/>
      <c r="S200" s="240"/>
      <c r="T200" s="241"/>
      <c r="AT200" s="242" t="s">
        <v>196</v>
      </c>
      <c r="AU200" s="242" t="s">
        <v>24</v>
      </c>
      <c r="AV200" s="13" t="s">
        <v>89</v>
      </c>
      <c r="AW200" s="13" t="s">
        <v>42</v>
      </c>
      <c r="AX200" s="13" t="s">
        <v>79</v>
      </c>
      <c r="AY200" s="242" t="s">
        <v>185</v>
      </c>
    </row>
    <row r="201" spans="2:65" s="14" customFormat="1" ht="13.5">
      <c r="B201" s="246"/>
      <c r="C201" s="247"/>
      <c r="D201" s="233" t="s">
        <v>196</v>
      </c>
      <c r="E201" s="248" t="s">
        <v>35</v>
      </c>
      <c r="F201" s="249" t="s">
        <v>208</v>
      </c>
      <c r="G201" s="247"/>
      <c r="H201" s="250">
        <v>240.6</v>
      </c>
      <c r="I201" s="251"/>
      <c r="J201" s="247"/>
      <c r="K201" s="247"/>
      <c r="L201" s="252"/>
      <c r="M201" s="253"/>
      <c r="N201" s="254"/>
      <c r="O201" s="254"/>
      <c r="P201" s="254"/>
      <c r="Q201" s="254"/>
      <c r="R201" s="254"/>
      <c r="S201" s="254"/>
      <c r="T201" s="255"/>
      <c r="AT201" s="256" t="s">
        <v>196</v>
      </c>
      <c r="AU201" s="256" t="s">
        <v>24</v>
      </c>
      <c r="AV201" s="14" t="s">
        <v>192</v>
      </c>
      <c r="AW201" s="14" t="s">
        <v>42</v>
      </c>
      <c r="AX201" s="14" t="s">
        <v>24</v>
      </c>
      <c r="AY201" s="256" t="s">
        <v>185</v>
      </c>
    </row>
    <row r="202" spans="2:65" s="1" customFormat="1" ht="22.5" customHeight="1">
      <c r="B202" s="44"/>
      <c r="C202" s="205" t="s">
        <v>689</v>
      </c>
      <c r="D202" s="205" t="s">
        <v>187</v>
      </c>
      <c r="E202" s="206" t="s">
        <v>1187</v>
      </c>
      <c r="F202" s="207" t="s">
        <v>3040</v>
      </c>
      <c r="G202" s="208" t="s">
        <v>239</v>
      </c>
      <c r="H202" s="209">
        <v>240.6</v>
      </c>
      <c r="I202" s="210"/>
      <c r="J202" s="211">
        <f>ROUND(I202*H202,2)</f>
        <v>0</v>
      </c>
      <c r="K202" s="207" t="s">
        <v>2900</v>
      </c>
      <c r="L202" s="64"/>
      <c r="M202" s="212" t="s">
        <v>35</v>
      </c>
      <c r="N202" s="213" t="s">
        <v>50</v>
      </c>
      <c r="O202" s="45"/>
      <c r="P202" s="214">
        <f>O202*H202</f>
        <v>0</v>
      </c>
      <c r="Q202" s="214">
        <v>0</v>
      </c>
      <c r="R202" s="214">
        <f>Q202*H202</f>
        <v>0</v>
      </c>
      <c r="S202" s="214">
        <v>0</v>
      </c>
      <c r="T202" s="215">
        <f>S202*H202</f>
        <v>0</v>
      </c>
      <c r="AR202" s="26" t="s">
        <v>307</v>
      </c>
      <c r="AT202" s="26" t="s">
        <v>187</v>
      </c>
      <c r="AU202" s="26" t="s">
        <v>24</v>
      </c>
      <c r="AY202" s="26" t="s">
        <v>185</v>
      </c>
      <c r="BE202" s="216">
        <f>IF(N202="základní",J202,0)</f>
        <v>0</v>
      </c>
      <c r="BF202" s="216">
        <f>IF(N202="snížená",J202,0)</f>
        <v>0</v>
      </c>
      <c r="BG202" s="216">
        <f>IF(N202="zákl. přenesená",J202,0)</f>
        <v>0</v>
      </c>
      <c r="BH202" s="216">
        <f>IF(N202="sníž. přenesená",J202,0)</f>
        <v>0</v>
      </c>
      <c r="BI202" s="216">
        <f>IF(N202="nulová",J202,0)</f>
        <v>0</v>
      </c>
      <c r="BJ202" s="26" t="s">
        <v>24</v>
      </c>
      <c r="BK202" s="216">
        <f>ROUND(I202*H202,2)</f>
        <v>0</v>
      </c>
      <c r="BL202" s="26" t="s">
        <v>307</v>
      </c>
      <c r="BM202" s="26" t="s">
        <v>1068</v>
      </c>
    </row>
    <row r="203" spans="2:65" s="1" customFormat="1" ht="22.5" customHeight="1">
      <c r="B203" s="44"/>
      <c r="C203" s="257" t="s">
        <v>693</v>
      </c>
      <c r="D203" s="257" t="s">
        <v>246</v>
      </c>
      <c r="E203" s="258" t="s">
        <v>3041</v>
      </c>
      <c r="F203" s="259" t="s">
        <v>3042</v>
      </c>
      <c r="G203" s="260" t="s">
        <v>239</v>
      </c>
      <c r="H203" s="261">
        <v>288.72000000000003</v>
      </c>
      <c r="I203" s="262"/>
      <c r="J203" s="263">
        <f>ROUND(I203*H203,2)</f>
        <v>0</v>
      </c>
      <c r="K203" s="259" t="s">
        <v>2900</v>
      </c>
      <c r="L203" s="264"/>
      <c r="M203" s="265" t="s">
        <v>35</v>
      </c>
      <c r="N203" s="266" t="s">
        <v>50</v>
      </c>
      <c r="O203" s="45"/>
      <c r="P203" s="214">
        <f>O203*H203</f>
        <v>0</v>
      </c>
      <c r="Q203" s="214">
        <v>0</v>
      </c>
      <c r="R203" s="214">
        <f>Q203*H203</f>
        <v>0</v>
      </c>
      <c r="S203" s="214">
        <v>0</v>
      </c>
      <c r="T203" s="215">
        <f>S203*H203</f>
        <v>0</v>
      </c>
      <c r="AR203" s="26" t="s">
        <v>449</v>
      </c>
      <c r="AT203" s="26" t="s">
        <v>246</v>
      </c>
      <c r="AU203" s="26" t="s">
        <v>24</v>
      </c>
      <c r="AY203" s="26" t="s">
        <v>185</v>
      </c>
      <c r="BE203" s="216">
        <f>IF(N203="základní",J203,0)</f>
        <v>0</v>
      </c>
      <c r="BF203" s="216">
        <f>IF(N203="snížená",J203,0)</f>
        <v>0</v>
      </c>
      <c r="BG203" s="216">
        <f>IF(N203="zákl. přenesená",J203,0)</f>
        <v>0</v>
      </c>
      <c r="BH203" s="216">
        <f>IF(N203="sníž. přenesená",J203,0)</f>
        <v>0</v>
      </c>
      <c r="BI203" s="216">
        <f>IF(N203="nulová",J203,0)</f>
        <v>0</v>
      </c>
      <c r="BJ203" s="26" t="s">
        <v>24</v>
      </c>
      <c r="BK203" s="216">
        <f>ROUND(I203*H203,2)</f>
        <v>0</v>
      </c>
      <c r="BL203" s="26" t="s">
        <v>307</v>
      </c>
      <c r="BM203" s="26" t="s">
        <v>1080</v>
      </c>
    </row>
    <row r="204" spans="2:65" s="1" customFormat="1" ht="22.5" customHeight="1">
      <c r="B204" s="44"/>
      <c r="C204" s="205" t="s">
        <v>698</v>
      </c>
      <c r="D204" s="205" t="s">
        <v>187</v>
      </c>
      <c r="E204" s="206" t="s">
        <v>3043</v>
      </c>
      <c r="F204" s="207" t="s">
        <v>3044</v>
      </c>
      <c r="G204" s="208" t="s">
        <v>239</v>
      </c>
      <c r="H204" s="209">
        <v>264.66000000000003</v>
      </c>
      <c r="I204" s="210"/>
      <c r="J204" s="211">
        <f>ROUND(I204*H204,2)</f>
        <v>0</v>
      </c>
      <c r="K204" s="207" t="s">
        <v>2900</v>
      </c>
      <c r="L204" s="64"/>
      <c r="M204" s="212" t="s">
        <v>35</v>
      </c>
      <c r="N204" s="213" t="s">
        <v>50</v>
      </c>
      <c r="O204" s="45"/>
      <c r="P204" s="214">
        <f>O204*H204</f>
        <v>0</v>
      </c>
      <c r="Q204" s="214">
        <v>0</v>
      </c>
      <c r="R204" s="214">
        <f>Q204*H204</f>
        <v>0</v>
      </c>
      <c r="S204" s="214">
        <v>0</v>
      </c>
      <c r="T204" s="215">
        <f>S204*H204</f>
        <v>0</v>
      </c>
      <c r="AR204" s="26" t="s">
        <v>307</v>
      </c>
      <c r="AT204" s="26" t="s">
        <v>187</v>
      </c>
      <c r="AU204" s="26" t="s">
        <v>24</v>
      </c>
      <c r="AY204" s="26" t="s">
        <v>185</v>
      </c>
      <c r="BE204" s="216">
        <f>IF(N204="základní",J204,0)</f>
        <v>0</v>
      </c>
      <c r="BF204" s="216">
        <f>IF(N204="snížená",J204,0)</f>
        <v>0</v>
      </c>
      <c r="BG204" s="216">
        <f>IF(N204="zákl. přenesená",J204,0)</f>
        <v>0</v>
      </c>
      <c r="BH204" s="216">
        <f>IF(N204="sníž. přenesená",J204,0)</f>
        <v>0</v>
      </c>
      <c r="BI204" s="216">
        <f>IF(N204="nulová",J204,0)</f>
        <v>0</v>
      </c>
      <c r="BJ204" s="26" t="s">
        <v>24</v>
      </c>
      <c r="BK204" s="216">
        <f>ROUND(I204*H204,2)</f>
        <v>0</v>
      </c>
      <c r="BL204" s="26" t="s">
        <v>307</v>
      </c>
      <c r="BM204" s="26" t="s">
        <v>1091</v>
      </c>
    </row>
    <row r="205" spans="2:65" s="12" customFormat="1" ht="13.5">
      <c r="B205" s="220"/>
      <c r="C205" s="221"/>
      <c r="D205" s="217" t="s">
        <v>196</v>
      </c>
      <c r="E205" s="222" t="s">
        <v>35</v>
      </c>
      <c r="F205" s="223" t="s">
        <v>3045</v>
      </c>
      <c r="G205" s="221"/>
      <c r="H205" s="224" t="s">
        <v>35</v>
      </c>
      <c r="I205" s="225"/>
      <c r="J205" s="221"/>
      <c r="K205" s="221"/>
      <c r="L205" s="226"/>
      <c r="M205" s="227"/>
      <c r="N205" s="228"/>
      <c r="O205" s="228"/>
      <c r="P205" s="228"/>
      <c r="Q205" s="228"/>
      <c r="R205" s="228"/>
      <c r="S205" s="228"/>
      <c r="T205" s="229"/>
      <c r="AT205" s="230" t="s">
        <v>196</v>
      </c>
      <c r="AU205" s="230" t="s">
        <v>24</v>
      </c>
      <c r="AV205" s="12" t="s">
        <v>24</v>
      </c>
      <c r="AW205" s="12" t="s">
        <v>42</v>
      </c>
      <c r="AX205" s="12" t="s">
        <v>79</v>
      </c>
      <c r="AY205" s="230" t="s">
        <v>185</v>
      </c>
    </row>
    <row r="206" spans="2:65" s="13" customFormat="1" ht="13.5">
      <c r="B206" s="231"/>
      <c r="C206" s="232"/>
      <c r="D206" s="217" t="s">
        <v>196</v>
      </c>
      <c r="E206" s="243" t="s">
        <v>35</v>
      </c>
      <c r="F206" s="244" t="s">
        <v>3046</v>
      </c>
      <c r="G206" s="232"/>
      <c r="H206" s="245">
        <v>264.66000000000003</v>
      </c>
      <c r="I206" s="237"/>
      <c r="J206" s="232"/>
      <c r="K206" s="232"/>
      <c r="L206" s="238"/>
      <c r="M206" s="239"/>
      <c r="N206" s="240"/>
      <c r="O206" s="240"/>
      <c r="P206" s="240"/>
      <c r="Q206" s="240"/>
      <c r="R206" s="240"/>
      <c r="S206" s="240"/>
      <c r="T206" s="241"/>
      <c r="AT206" s="242" t="s">
        <v>196</v>
      </c>
      <c r="AU206" s="242" t="s">
        <v>24</v>
      </c>
      <c r="AV206" s="13" t="s">
        <v>89</v>
      </c>
      <c r="AW206" s="13" t="s">
        <v>42</v>
      </c>
      <c r="AX206" s="13" t="s">
        <v>79</v>
      </c>
      <c r="AY206" s="242" t="s">
        <v>185</v>
      </c>
    </row>
    <row r="207" spans="2:65" s="14" customFormat="1" ht="13.5">
      <c r="B207" s="246"/>
      <c r="C207" s="247"/>
      <c r="D207" s="233" t="s">
        <v>196</v>
      </c>
      <c r="E207" s="248" t="s">
        <v>35</v>
      </c>
      <c r="F207" s="249" t="s">
        <v>208</v>
      </c>
      <c r="G207" s="247"/>
      <c r="H207" s="250">
        <v>264.66000000000003</v>
      </c>
      <c r="I207" s="251"/>
      <c r="J207" s="247"/>
      <c r="K207" s="247"/>
      <c r="L207" s="252"/>
      <c r="M207" s="253"/>
      <c r="N207" s="254"/>
      <c r="O207" s="254"/>
      <c r="P207" s="254"/>
      <c r="Q207" s="254"/>
      <c r="R207" s="254"/>
      <c r="S207" s="254"/>
      <c r="T207" s="255"/>
      <c r="AT207" s="256" t="s">
        <v>196</v>
      </c>
      <c r="AU207" s="256" t="s">
        <v>24</v>
      </c>
      <c r="AV207" s="14" t="s">
        <v>192</v>
      </c>
      <c r="AW207" s="14" t="s">
        <v>42</v>
      </c>
      <c r="AX207" s="14" t="s">
        <v>24</v>
      </c>
      <c r="AY207" s="256" t="s">
        <v>185</v>
      </c>
    </row>
    <row r="208" spans="2:65" s="1" customFormat="1" ht="22.5" customHeight="1">
      <c r="B208" s="44"/>
      <c r="C208" s="257" t="s">
        <v>705</v>
      </c>
      <c r="D208" s="257" t="s">
        <v>246</v>
      </c>
      <c r="E208" s="258" t="s">
        <v>3047</v>
      </c>
      <c r="F208" s="259" t="s">
        <v>3048</v>
      </c>
      <c r="G208" s="260" t="s">
        <v>239</v>
      </c>
      <c r="H208" s="261">
        <v>264.66000000000003</v>
      </c>
      <c r="I208" s="262"/>
      <c r="J208" s="263">
        <f>ROUND(I208*H208,2)</f>
        <v>0</v>
      </c>
      <c r="K208" s="259" t="s">
        <v>2900</v>
      </c>
      <c r="L208" s="264"/>
      <c r="M208" s="265" t="s">
        <v>35</v>
      </c>
      <c r="N208" s="266" t="s">
        <v>50</v>
      </c>
      <c r="O208" s="45"/>
      <c r="P208" s="214">
        <f>O208*H208</f>
        <v>0</v>
      </c>
      <c r="Q208" s="214">
        <v>0</v>
      </c>
      <c r="R208" s="214">
        <f>Q208*H208</f>
        <v>0</v>
      </c>
      <c r="S208" s="214">
        <v>0</v>
      </c>
      <c r="T208" s="215">
        <f>S208*H208</f>
        <v>0</v>
      </c>
      <c r="AR208" s="26" t="s">
        <v>449</v>
      </c>
      <c r="AT208" s="26" t="s">
        <v>246</v>
      </c>
      <c r="AU208" s="26" t="s">
        <v>24</v>
      </c>
      <c r="AY208" s="26" t="s">
        <v>185</v>
      </c>
      <c r="BE208" s="216">
        <f>IF(N208="základní",J208,0)</f>
        <v>0</v>
      </c>
      <c r="BF208" s="216">
        <f>IF(N208="snížená",J208,0)</f>
        <v>0</v>
      </c>
      <c r="BG208" s="216">
        <f>IF(N208="zákl. přenesená",J208,0)</f>
        <v>0</v>
      </c>
      <c r="BH208" s="216">
        <f>IF(N208="sníž. přenesená",J208,0)</f>
        <v>0</v>
      </c>
      <c r="BI208" s="216">
        <f>IF(N208="nulová",J208,0)</f>
        <v>0</v>
      </c>
      <c r="BJ208" s="26" t="s">
        <v>24</v>
      </c>
      <c r="BK208" s="216">
        <f>ROUND(I208*H208,2)</f>
        <v>0</v>
      </c>
      <c r="BL208" s="26" t="s">
        <v>307</v>
      </c>
      <c r="BM208" s="26" t="s">
        <v>1102</v>
      </c>
    </row>
    <row r="209" spans="2:65" s="1" customFormat="1" ht="22.5" customHeight="1">
      <c r="B209" s="44"/>
      <c r="C209" s="205" t="s">
        <v>718</v>
      </c>
      <c r="D209" s="205" t="s">
        <v>187</v>
      </c>
      <c r="E209" s="206" t="s">
        <v>3049</v>
      </c>
      <c r="F209" s="207" t="s">
        <v>3050</v>
      </c>
      <c r="G209" s="208" t="s">
        <v>239</v>
      </c>
      <c r="H209" s="209">
        <v>84.786000000000001</v>
      </c>
      <c r="I209" s="210"/>
      <c r="J209" s="211">
        <f>ROUND(I209*H209,2)</f>
        <v>0</v>
      </c>
      <c r="K209" s="207" t="s">
        <v>2900</v>
      </c>
      <c r="L209" s="64"/>
      <c r="M209" s="212" t="s">
        <v>35</v>
      </c>
      <c r="N209" s="213" t="s">
        <v>50</v>
      </c>
      <c r="O209" s="45"/>
      <c r="P209" s="214">
        <f>O209*H209</f>
        <v>0</v>
      </c>
      <c r="Q209" s="214">
        <v>0</v>
      </c>
      <c r="R209" s="214">
        <f>Q209*H209</f>
        <v>0</v>
      </c>
      <c r="S209" s="214">
        <v>0</v>
      </c>
      <c r="T209" s="215">
        <f>S209*H209</f>
        <v>0</v>
      </c>
      <c r="AR209" s="26" t="s">
        <v>307</v>
      </c>
      <c r="AT209" s="26" t="s">
        <v>187</v>
      </c>
      <c r="AU209" s="26" t="s">
        <v>24</v>
      </c>
      <c r="AY209" s="26" t="s">
        <v>185</v>
      </c>
      <c r="BE209" s="216">
        <f>IF(N209="základní",J209,0)</f>
        <v>0</v>
      </c>
      <c r="BF209" s="216">
        <f>IF(N209="snížená",J209,0)</f>
        <v>0</v>
      </c>
      <c r="BG209" s="216">
        <f>IF(N209="zákl. přenesená",J209,0)</f>
        <v>0</v>
      </c>
      <c r="BH209" s="216">
        <f>IF(N209="sníž. přenesená",J209,0)</f>
        <v>0</v>
      </c>
      <c r="BI209" s="216">
        <f>IF(N209="nulová",J209,0)</f>
        <v>0</v>
      </c>
      <c r="BJ209" s="26" t="s">
        <v>24</v>
      </c>
      <c r="BK209" s="216">
        <f>ROUND(I209*H209,2)</f>
        <v>0</v>
      </c>
      <c r="BL209" s="26" t="s">
        <v>307</v>
      </c>
      <c r="BM209" s="26" t="s">
        <v>1114</v>
      </c>
    </row>
    <row r="210" spans="2:65" s="13" customFormat="1" ht="27">
      <c r="B210" s="231"/>
      <c r="C210" s="232"/>
      <c r="D210" s="217" t="s">
        <v>196</v>
      </c>
      <c r="E210" s="243" t="s">
        <v>35</v>
      </c>
      <c r="F210" s="244" t="s">
        <v>3051</v>
      </c>
      <c r="G210" s="232"/>
      <c r="H210" s="245">
        <v>84.786000000000001</v>
      </c>
      <c r="I210" s="237"/>
      <c r="J210" s="232"/>
      <c r="K210" s="232"/>
      <c r="L210" s="238"/>
      <c r="M210" s="239"/>
      <c r="N210" s="240"/>
      <c r="O210" s="240"/>
      <c r="P210" s="240"/>
      <c r="Q210" s="240"/>
      <c r="R210" s="240"/>
      <c r="S210" s="240"/>
      <c r="T210" s="241"/>
      <c r="AT210" s="242" t="s">
        <v>196</v>
      </c>
      <c r="AU210" s="242" t="s">
        <v>24</v>
      </c>
      <c r="AV210" s="13" t="s">
        <v>89</v>
      </c>
      <c r="AW210" s="13" t="s">
        <v>42</v>
      </c>
      <c r="AX210" s="13" t="s">
        <v>79</v>
      </c>
      <c r="AY210" s="242" t="s">
        <v>185</v>
      </c>
    </row>
    <row r="211" spans="2:65" s="14" customFormat="1" ht="13.5">
      <c r="B211" s="246"/>
      <c r="C211" s="247"/>
      <c r="D211" s="233" t="s">
        <v>196</v>
      </c>
      <c r="E211" s="248" t="s">
        <v>35</v>
      </c>
      <c r="F211" s="249" t="s">
        <v>208</v>
      </c>
      <c r="G211" s="247"/>
      <c r="H211" s="250">
        <v>84.786000000000001</v>
      </c>
      <c r="I211" s="251"/>
      <c r="J211" s="247"/>
      <c r="K211" s="247"/>
      <c r="L211" s="252"/>
      <c r="M211" s="253"/>
      <c r="N211" s="254"/>
      <c r="O211" s="254"/>
      <c r="P211" s="254"/>
      <c r="Q211" s="254"/>
      <c r="R211" s="254"/>
      <c r="S211" s="254"/>
      <c r="T211" s="255"/>
      <c r="AT211" s="256" t="s">
        <v>196</v>
      </c>
      <c r="AU211" s="256" t="s">
        <v>24</v>
      </c>
      <c r="AV211" s="14" t="s">
        <v>192</v>
      </c>
      <c r="AW211" s="14" t="s">
        <v>42</v>
      </c>
      <c r="AX211" s="14" t="s">
        <v>24</v>
      </c>
      <c r="AY211" s="256" t="s">
        <v>185</v>
      </c>
    </row>
    <row r="212" spans="2:65" s="1" customFormat="1" ht="22.5" customHeight="1">
      <c r="B212" s="44"/>
      <c r="C212" s="205" t="s">
        <v>723</v>
      </c>
      <c r="D212" s="205" t="s">
        <v>187</v>
      </c>
      <c r="E212" s="206" t="s">
        <v>3052</v>
      </c>
      <c r="F212" s="207" t="s">
        <v>3053</v>
      </c>
      <c r="G212" s="208" t="s">
        <v>3054</v>
      </c>
      <c r="H212" s="292"/>
      <c r="I212" s="210"/>
      <c r="J212" s="211">
        <f>ROUND(I212*H212,2)</f>
        <v>0</v>
      </c>
      <c r="K212" s="207" t="s">
        <v>2900</v>
      </c>
      <c r="L212" s="64"/>
      <c r="M212" s="212" t="s">
        <v>35</v>
      </c>
      <c r="N212" s="213" t="s">
        <v>50</v>
      </c>
      <c r="O212" s="45"/>
      <c r="P212" s="214">
        <f>O212*H212</f>
        <v>0</v>
      </c>
      <c r="Q212" s="214">
        <v>0</v>
      </c>
      <c r="R212" s="214">
        <f>Q212*H212</f>
        <v>0</v>
      </c>
      <c r="S212" s="214">
        <v>0</v>
      </c>
      <c r="T212" s="215">
        <f>S212*H212</f>
        <v>0</v>
      </c>
      <c r="AR212" s="26" t="s">
        <v>307</v>
      </c>
      <c r="AT212" s="26" t="s">
        <v>187</v>
      </c>
      <c r="AU212" s="26" t="s">
        <v>24</v>
      </c>
      <c r="AY212" s="26" t="s">
        <v>185</v>
      </c>
      <c r="BE212" s="216">
        <f>IF(N212="základní",J212,0)</f>
        <v>0</v>
      </c>
      <c r="BF212" s="216">
        <f>IF(N212="snížená",J212,0)</f>
        <v>0</v>
      </c>
      <c r="BG212" s="216">
        <f>IF(N212="zákl. přenesená",J212,0)</f>
        <v>0</v>
      </c>
      <c r="BH212" s="216">
        <f>IF(N212="sníž. přenesená",J212,0)</f>
        <v>0</v>
      </c>
      <c r="BI212" s="216">
        <f>IF(N212="nulová",J212,0)</f>
        <v>0</v>
      </c>
      <c r="BJ212" s="26" t="s">
        <v>24</v>
      </c>
      <c r="BK212" s="216">
        <f>ROUND(I212*H212,2)</f>
        <v>0</v>
      </c>
      <c r="BL212" s="26" t="s">
        <v>307</v>
      </c>
      <c r="BM212" s="26" t="s">
        <v>1125</v>
      </c>
    </row>
    <row r="213" spans="2:65" s="11" customFormat="1" ht="37.35" customHeight="1">
      <c r="B213" s="188"/>
      <c r="C213" s="189"/>
      <c r="D213" s="202" t="s">
        <v>78</v>
      </c>
      <c r="E213" s="287" t="s">
        <v>1270</v>
      </c>
      <c r="F213" s="287" t="s">
        <v>1271</v>
      </c>
      <c r="G213" s="189"/>
      <c r="H213" s="189"/>
      <c r="I213" s="192"/>
      <c r="J213" s="288">
        <f>BK213</f>
        <v>0</v>
      </c>
      <c r="K213" s="189"/>
      <c r="L213" s="194"/>
      <c r="M213" s="195"/>
      <c r="N213" s="196"/>
      <c r="O213" s="196"/>
      <c r="P213" s="197">
        <f>SUM(P214:P216)</f>
        <v>0</v>
      </c>
      <c r="Q213" s="196"/>
      <c r="R213" s="197">
        <f>SUM(R214:R216)</f>
        <v>0</v>
      </c>
      <c r="S213" s="196"/>
      <c r="T213" s="198">
        <f>SUM(T214:T216)</f>
        <v>0</v>
      </c>
      <c r="AR213" s="199" t="s">
        <v>24</v>
      </c>
      <c r="AT213" s="200" t="s">
        <v>78</v>
      </c>
      <c r="AU213" s="200" t="s">
        <v>79</v>
      </c>
      <c r="AY213" s="199" t="s">
        <v>185</v>
      </c>
      <c r="BK213" s="201">
        <f>SUM(BK214:BK216)</f>
        <v>0</v>
      </c>
    </row>
    <row r="214" spans="2:65" s="1" customFormat="1" ht="22.5" customHeight="1">
      <c r="B214" s="44"/>
      <c r="C214" s="205" t="s">
        <v>732</v>
      </c>
      <c r="D214" s="205" t="s">
        <v>187</v>
      </c>
      <c r="E214" s="206" t="s">
        <v>3055</v>
      </c>
      <c r="F214" s="207" t="s">
        <v>3056</v>
      </c>
      <c r="G214" s="208" t="s">
        <v>239</v>
      </c>
      <c r="H214" s="209">
        <v>240.6</v>
      </c>
      <c r="I214" s="210"/>
      <c r="J214" s="211">
        <f>ROUND(I214*H214,2)</f>
        <v>0</v>
      </c>
      <c r="K214" s="207" t="s">
        <v>2900</v>
      </c>
      <c r="L214" s="64"/>
      <c r="M214" s="212" t="s">
        <v>35</v>
      </c>
      <c r="N214" s="213" t="s">
        <v>50</v>
      </c>
      <c r="O214" s="45"/>
      <c r="P214" s="214">
        <f>O214*H214</f>
        <v>0</v>
      </c>
      <c r="Q214" s="214">
        <v>0</v>
      </c>
      <c r="R214" s="214">
        <f>Q214*H214</f>
        <v>0</v>
      </c>
      <c r="S214" s="214">
        <v>0</v>
      </c>
      <c r="T214" s="215">
        <f>S214*H214</f>
        <v>0</v>
      </c>
      <c r="AR214" s="26" t="s">
        <v>307</v>
      </c>
      <c r="AT214" s="26" t="s">
        <v>187</v>
      </c>
      <c r="AU214" s="26" t="s">
        <v>24</v>
      </c>
      <c r="AY214" s="26" t="s">
        <v>185</v>
      </c>
      <c r="BE214" s="216">
        <f>IF(N214="základní",J214,0)</f>
        <v>0</v>
      </c>
      <c r="BF214" s="216">
        <f>IF(N214="snížená",J214,0)</f>
        <v>0</v>
      </c>
      <c r="BG214" s="216">
        <f>IF(N214="zákl. přenesená",J214,0)</f>
        <v>0</v>
      </c>
      <c r="BH214" s="216">
        <f>IF(N214="sníž. přenesená",J214,0)</f>
        <v>0</v>
      </c>
      <c r="BI214" s="216">
        <f>IF(N214="nulová",J214,0)</f>
        <v>0</v>
      </c>
      <c r="BJ214" s="26" t="s">
        <v>24</v>
      </c>
      <c r="BK214" s="216">
        <f>ROUND(I214*H214,2)</f>
        <v>0</v>
      </c>
      <c r="BL214" s="26" t="s">
        <v>307</v>
      </c>
      <c r="BM214" s="26" t="s">
        <v>1137</v>
      </c>
    </row>
    <row r="215" spans="2:65" s="1" customFormat="1" ht="22.5" customHeight="1">
      <c r="B215" s="44"/>
      <c r="C215" s="257" t="s">
        <v>738</v>
      </c>
      <c r="D215" s="257" t="s">
        <v>246</v>
      </c>
      <c r="E215" s="258" t="s">
        <v>3057</v>
      </c>
      <c r="F215" s="259" t="s">
        <v>3058</v>
      </c>
      <c r="G215" s="260" t="s">
        <v>239</v>
      </c>
      <c r="H215" s="261">
        <v>252.63</v>
      </c>
      <c r="I215" s="262"/>
      <c r="J215" s="263">
        <f>ROUND(I215*H215,2)</f>
        <v>0</v>
      </c>
      <c r="K215" s="259" t="s">
        <v>2900</v>
      </c>
      <c r="L215" s="264"/>
      <c r="M215" s="265" t="s">
        <v>35</v>
      </c>
      <c r="N215" s="266" t="s">
        <v>50</v>
      </c>
      <c r="O215" s="45"/>
      <c r="P215" s="214">
        <f>O215*H215</f>
        <v>0</v>
      </c>
      <c r="Q215" s="214">
        <v>0</v>
      </c>
      <c r="R215" s="214">
        <f>Q215*H215</f>
        <v>0</v>
      </c>
      <c r="S215" s="214">
        <v>0</v>
      </c>
      <c r="T215" s="215">
        <f>S215*H215</f>
        <v>0</v>
      </c>
      <c r="AR215" s="26" t="s">
        <v>449</v>
      </c>
      <c r="AT215" s="26" t="s">
        <v>246</v>
      </c>
      <c r="AU215" s="26" t="s">
        <v>24</v>
      </c>
      <c r="AY215" s="26" t="s">
        <v>185</v>
      </c>
      <c r="BE215" s="216">
        <f>IF(N215="základní",J215,0)</f>
        <v>0</v>
      </c>
      <c r="BF215" s="216">
        <f>IF(N215="snížená",J215,0)</f>
        <v>0</v>
      </c>
      <c r="BG215" s="216">
        <f>IF(N215="zákl. přenesená",J215,0)</f>
        <v>0</v>
      </c>
      <c r="BH215" s="216">
        <f>IF(N215="sníž. přenesená",J215,0)</f>
        <v>0</v>
      </c>
      <c r="BI215" s="216">
        <f>IF(N215="nulová",J215,0)</f>
        <v>0</v>
      </c>
      <c r="BJ215" s="26" t="s">
        <v>24</v>
      </c>
      <c r="BK215" s="216">
        <f>ROUND(I215*H215,2)</f>
        <v>0</v>
      </c>
      <c r="BL215" s="26" t="s">
        <v>307</v>
      </c>
      <c r="BM215" s="26" t="s">
        <v>1160</v>
      </c>
    </row>
    <row r="216" spans="2:65" s="1" customFormat="1" ht="22.5" customHeight="1">
      <c r="B216" s="44"/>
      <c r="C216" s="205" t="s">
        <v>745</v>
      </c>
      <c r="D216" s="205" t="s">
        <v>187</v>
      </c>
      <c r="E216" s="206" t="s">
        <v>3059</v>
      </c>
      <c r="F216" s="207" t="s">
        <v>3060</v>
      </c>
      <c r="G216" s="208" t="s">
        <v>3054</v>
      </c>
      <c r="H216" s="292"/>
      <c r="I216" s="210"/>
      <c r="J216" s="211">
        <f>ROUND(I216*H216,2)</f>
        <v>0</v>
      </c>
      <c r="K216" s="207" t="s">
        <v>2900</v>
      </c>
      <c r="L216" s="64"/>
      <c r="M216" s="212" t="s">
        <v>35</v>
      </c>
      <c r="N216" s="213" t="s">
        <v>50</v>
      </c>
      <c r="O216" s="45"/>
      <c r="P216" s="214">
        <f>O216*H216</f>
        <v>0</v>
      </c>
      <c r="Q216" s="214">
        <v>0</v>
      </c>
      <c r="R216" s="214">
        <f>Q216*H216</f>
        <v>0</v>
      </c>
      <c r="S216" s="214">
        <v>0</v>
      </c>
      <c r="T216" s="215">
        <f>S216*H216</f>
        <v>0</v>
      </c>
      <c r="AR216" s="26" t="s">
        <v>307</v>
      </c>
      <c r="AT216" s="26" t="s">
        <v>187</v>
      </c>
      <c r="AU216" s="26" t="s">
        <v>24</v>
      </c>
      <c r="AY216" s="26" t="s">
        <v>185</v>
      </c>
      <c r="BE216" s="216">
        <f>IF(N216="základní",J216,0)</f>
        <v>0</v>
      </c>
      <c r="BF216" s="216">
        <f>IF(N216="snížená",J216,0)</f>
        <v>0</v>
      </c>
      <c r="BG216" s="216">
        <f>IF(N216="zákl. přenesená",J216,0)</f>
        <v>0</v>
      </c>
      <c r="BH216" s="216">
        <f>IF(N216="sníž. přenesená",J216,0)</f>
        <v>0</v>
      </c>
      <c r="BI216" s="216">
        <f>IF(N216="nulová",J216,0)</f>
        <v>0</v>
      </c>
      <c r="BJ216" s="26" t="s">
        <v>24</v>
      </c>
      <c r="BK216" s="216">
        <f>ROUND(I216*H216,2)</f>
        <v>0</v>
      </c>
      <c r="BL216" s="26" t="s">
        <v>307</v>
      </c>
      <c r="BM216" s="26" t="s">
        <v>1174</v>
      </c>
    </row>
    <row r="217" spans="2:65" s="11" customFormat="1" ht="37.35" customHeight="1">
      <c r="B217" s="188"/>
      <c r="C217" s="189"/>
      <c r="D217" s="202" t="s">
        <v>78</v>
      </c>
      <c r="E217" s="287" t="s">
        <v>1420</v>
      </c>
      <c r="F217" s="287" t="s">
        <v>1421</v>
      </c>
      <c r="G217" s="189"/>
      <c r="H217" s="189"/>
      <c r="I217" s="192"/>
      <c r="J217" s="288">
        <f>BK217</f>
        <v>0</v>
      </c>
      <c r="K217" s="189"/>
      <c r="L217" s="194"/>
      <c r="M217" s="195"/>
      <c r="N217" s="196"/>
      <c r="O217" s="196"/>
      <c r="P217" s="197">
        <f>SUM(P218:P222)</f>
        <v>0</v>
      </c>
      <c r="Q217" s="196"/>
      <c r="R217" s="197">
        <f>SUM(R218:R222)</f>
        <v>0</v>
      </c>
      <c r="S217" s="196"/>
      <c r="T217" s="198">
        <f>SUM(T218:T222)</f>
        <v>0</v>
      </c>
      <c r="AR217" s="199" t="s">
        <v>24</v>
      </c>
      <c r="AT217" s="200" t="s">
        <v>78</v>
      </c>
      <c r="AU217" s="200" t="s">
        <v>79</v>
      </c>
      <c r="AY217" s="199" t="s">
        <v>185</v>
      </c>
      <c r="BK217" s="201">
        <f>SUM(BK218:BK222)</f>
        <v>0</v>
      </c>
    </row>
    <row r="218" spans="2:65" s="1" customFormat="1" ht="31.5" customHeight="1">
      <c r="B218" s="44"/>
      <c r="C218" s="205" t="s">
        <v>750</v>
      </c>
      <c r="D218" s="205" t="s">
        <v>187</v>
      </c>
      <c r="E218" s="206" t="s">
        <v>3061</v>
      </c>
      <c r="F218" s="207" t="s">
        <v>3062</v>
      </c>
      <c r="G218" s="208" t="s">
        <v>190</v>
      </c>
      <c r="H218" s="209">
        <v>6</v>
      </c>
      <c r="I218" s="210"/>
      <c r="J218" s="211">
        <f>ROUND(I218*H218,2)</f>
        <v>0</v>
      </c>
      <c r="K218" s="207" t="s">
        <v>2900</v>
      </c>
      <c r="L218" s="64"/>
      <c r="M218" s="212" t="s">
        <v>35</v>
      </c>
      <c r="N218" s="213" t="s">
        <v>50</v>
      </c>
      <c r="O218" s="45"/>
      <c r="P218" s="214">
        <f>O218*H218</f>
        <v>0</v>
      </c>
      <c r="Q218" s="214">
        <v>0</v>
      </c>
      <c r="R218" s="214">
        <f>Q218*H218</f>
        <v>0</v>
      </c>
      <c r="S218" s="214">
        <v>0</v>
      </c>
      <c r="T218" s="215">
        <f>S218*H218</f>
        <v>0</v>
      </c>
      <c r="AR218" s="26" t="s">
        <v>307</v>
      </c>
      <c r="AT218" s="26" t="s">
        <v>187</v>
      </c>
      <c r="AU218" s="26" t="s">
        <v>24</v>
      </c>
      <c r="AY218" s="26" t="s">
        <v>185</v>
      </c>
      <c r="BE218" s="216">
        <f>IF(N218="základní",J218,0)</f>
        <v>0</v>
      </c>
      <c r="BF218" s="216">
        <f>IF(N218="snížená",J218,0)</f>
        <v>0</v>
      </c>
      <c r="BG218" s="216">
        <f>IF(N218="zákl. přenesená",J218,0)</f>
        <v>0</v>
      </c>
      <c r="BH218" s="216">
        <f>IF(N218="sníž. přenesená",J218,0)</f>
        <v>0</v>
      </c>
      <c r="BI218" s="216">
        <f>IF(N218="nulová",J218,0)</f>
        <v>0</v>
      </c>
      <c r="BJ218" s="26" t="s">
        <v>24</v>
      </c>
      <c r="BK218" s="216">
        <f>ROUND(I218*H218,2)</f>
        <v>0</v>
      </c>
      <c r="BL218" s="26" t="s">
        <v>307</v>
      </c>
      <c r="BM218" s="26" t="s">
        <v>1186</v>
      </c>
    </row>
    <row r="219" spans="2:65" s="12" customFormat="1" ht="13.5">
      <c r="B219" s="220"/>
      <c r="C219" s="221"/>
      <c r="D219" s="217" t="s">
        <v>196</v>
      </c>
      <c r="E219" s="222" t="s">
        <v>35</v>
      </c>
      <c r="F219" s="223" t="s">
        <v>3063</v>
      </c>
      <c r="G219" s="221"/>
      <c r="H219" s="224" t="s">
        <v>35</v>
      </c>
      <c r="I219" s="225"/>
      <c r="J219" s="221"/>
      <c r="K219" s="221"/>
      <c r="L219" s="226"/>
      <c r="M219" s="227"/>
      <c r="N219" s="228"/>
      <c r="O219" s="228"/>
      <c r="P219" s="228"/>
      <c r="Q219" s="228"/>
      <c r="R219" s="228"/>
      <c r="S219" s="228"/>
      <c r="T219" s="229"/>
      <c r="AT219" s="230" t="s">
        <v>196</v>
      </c>
      <c r="AU219" s="230" t="s">
        <v>24</v>
      </c>
      <c r="AV219" s="12" t="s">
        <v>24</v>
      </c>
      <c r="AW219" s="12" t="s">
        <v>42</v>
      </c>
      <c r="AX219" s="12" t="s">
        <v>79</v>
      </c>
      <c r="AY219" s="230" t="s">
        <v>185</v>
      </c>
    </row>
    <row r="220" spans="2:65" s="13" customFormat="1" ht="13.5">
      <c r="B220" s="231"/>
      <c r="C220" s="232"/>
      <c r="D220" s="217" t="s">
        <v>196</v>
      </c>
      <c r="E220" s="243" t="s">
        <v>35</v>
      </c>
      <c r="F220" s="244" t="s">
        <v>228</v>
      </c>
      <c r="G220" s="232"/>
      <c r="H220" s="245">
        <v>6</v>
      </c>
      <c r="I220" s="237"/>
      <c r="J220" s="232"/>
      <c r="K220" s="232"/>
      <c r="L220" s="238"/>
      <c r="M220" s="239"/>
      <c r="N220" s="240"/>
      <c r="O220" s="240"/>
      <c r="P220" s="240"/>
      <c r="Q220" s="240"/>
      <c r="R220" s="240"/>
      <c r="S220" s="240"/>
      <c r="T220" s="241"/>
      <c r="AT220" s="242" t="s">
        <v>196</v>
      </c>
      <c r="AU220" s="242" t="s">
        <v>24</v>
      </c>
      <c r="AV220" s="13" t="s">
        <v>89</v>
      </c>
      <c r="AW220" s="13" t="s">
        <v>42</v>
      </c>
      <c r="AX220" s="13" t="s">
        <v>79</v>
      </c>
      <c r="AY220" s="242" t="s">
        <v>185</v>
      </c>
    </row>
    <row r="221" spans="2:65" s="14" customFormat="1" ht="13.5">
      <c r="B221" s="246"/>
      <c r="C221" s="247"/>
      <c r="D221" s="233" t="s">
        <v>196</v>
      </c>
      <c r="E221" s="248" t="s">
        <v>35</v>
      </c>
      <c r="F221" s="249" t="s">
        <v>208</v>
      </c>
      <c r="G221" s="247"/>
      <c r="H221" s="250">
        <v>6</v>
      </c>
      <c r="I221" s="251"/>
      <c r="J221" s="247"/>
      <c r="K221" s="247"/>
      <c r="L221" s="252"/>
      <c r="M221" s="253"/>
      <c r="N221" s="254"/>
      <c r="O221" s="254"/>
      <c r="P221" s="254"/>
      <c r="Q221" s="254"/>
      <c r="R221" s="254"/>
      <c r="S221" s="254"/>
      <c r="T221" s="255"/>
      <c r="AT221" s="256" t="s">
        <v>196</v>
      </c>
      <c r="AU221" s="256" t="s">
        <v>24</v>
      </c>
      <c r="AV221" s="14" t="s">
        <v>192</v>
      </c>
      <c r="AW221" s="14" t="s">
        <v>42</v>
      </c>
      <c r="AX221" s="14" t="s">
        <v>24</v>
      </c>
      <c r="AY221" s="256" t="s">
        <v>185</v>
      </c>
    </row>
    <row r="222" spans="2:65" s="1" customFormat="1" ht="22.5" customHeight="1">
      <c r="B222" s="44"/>
      <c r="C222" s="205" t="s">
        <v>757</v>
      </c>
      <c r="D222" s="205" t="s">
        <v>187</v>
      </c>
      <c r="E222" s="206" t="s">
        <v>3064</v>
      </c>
      <c r="F222" s="207" t="s">
        <v>3065</v>
      </c>
      <c r="G222" s="208" t="s">
        <v>3054</v>
      </c>
      <c r="H222" s="292"/>
      <c r="I222" s="210"/>
      <c r="J222" s="211">
        <f>ROUND(I222*H222,2)</f>
        <v>0</v>
      </c>
      <c r="K222" s="207" t="s">
        <v>2900</v>
      </c>
      <c r="L222" s="64"/>
      <c r="M222" s="212" t="s">
        <v>35</v>
      </c>
      <c r="N222" s="213" t="s">
        <v>50</v>
      </c>
      <c r="O222" s="45"/>
      <c r="P222" s="214">
        <f>O222*H222</f>
        <v>0</v>
      </c>
      <c r="Q222" s="214">
        <v>0</v>
      </c>
      <c r="R222" s="214">
        <f>Q222*H222</f>
        <v>0</v>
      </c>
      <c r="S222" s="214">
        <v>0</v>
      </c>
      <c r="T222" s="215">
        <f>S222*H222</f>
        <v>0</v>
      </c>
      <c r="AR222" s="26" t="s">
        <v>307</v>
      </c>
      <c r="AT222" s="26" t="s">
        <v>187</v>
      </c>
      <c r="AU222" s="26" t="s">
        <v>24</v>
      </c>
      <c r="AY222" s="26" t="s">
        <v>185</v>
      </c>
      <c r="BE222" s="216">
        <f>IF(N222="základní",J222,0)</f>
        <v>0</v>
      </c>
      <c r="BF222" s="216">
        <f>IF(N222="snížená",J222,0)</f>
        <v>0</v>
      </c>
      <c r="BG222" s="216">
        <f>IF(N222="zákl. přenesená",J222,0)</f>
        <v>0</v>
      </c>
      <c r="BH222" s="216">
        <f>IF(N222="sníž. přenesená",J222,0)</f>
        <v>0</v>
      </c>
      <c r="BI222" s="216">
        <f>IF(N222="nulová",J222,0)</f>
        <v>0</v>
      </c>
      <c r="BJ222" s="26" t="s">
        <v>24</v>
      </c>
      <c r="BK222" s="216">
        <f>ROUND(I222*H222,2)</f>
        <v>0</v>
      </c>
      <c r="BL222" s="26" t="s">
        <v>307</v>
      </c>
      <c r="BM222" s="26" t="s">
        <v>1195</v>
      </c>
    </row>
    <row r="223" spans="2:65" s="11" customFormat="1" ht="37.35" customHeight="1">
      <c r="B223" s="188"/>
      <c r="C223" s="189"/>
      <c r="D223" s="202" t="s">
        <v>78</v>
      </c>
      <c r="E223" s="287" t="s">
        <v>1490</v>
      </c>
      <c r="F223" s="287" t="s">
        <v>1491</v>
      </c>
      <c r="G223" s="189"/>
      <c r="H223" s="189"/>
      <c r="I223" s="192"/>
      <c r="J223" s="288">
        <f>BK223</f>
        <v>0</v>
      </c>
      <c r="K223" s="189"/>
      <c r="L223" s="194"/>
      <c r="M223" s="195"/>
      <c r="N223" s="196"/>
      <c r="O223" s="196"/>
      <c r="P223" s="197">
        <f>SUM(P224:P250)</f>
        <v>0</v>
      </c>
      <c r="Q223" s="196"/>
      <c r="R223" s="197">
        <f>SUM(R224:R250)</f>
        <v>0</v>
      </c>
      <c r="S223" s="196"/>
      <c r="T223" s="198">
        <f>SUM(T224:T250)</f>
        <v>0</v>
      </c>
      <c r="AR223" s="199" t="s">
        <v>24</v>
      </c>
      <c r="AT223" s="200" t="s">
        <v>78</v>
      </c>
      <c r="AU223" s="200" t="s">
        <v>79</v>
      </c>
      <c r="AY223" s="199" t="s">
        <v>185</v>
      </c>
      <c r="BK223" s="201">
        <f>SUM(BK224:BK250)</f>
        <v>0</v>
      </c>
    </row>
    <row r="224" spans="2:65" s="1" customFormat="1" ht="22.5" customHeight="1">
      <c r="B224" s="44"/>
      <c r="C224" s="205" t="s">
        <v>761</v>
      </c>
      <c r="D224" s="205" t="s">
        <v>187</v>
      </c>
      <c r="E224" s="206" t="s">
        <v>3066</v>
      </c>
      <c r="F224" s="207" t="s">
        <v>3067</v>
      </c>
      <c r="G224" s="208" t="s">
        <v>239</v>
      </c>
      <c r="H224" s="209">
        <v>37.06</v>
      </c>
      <c r="I224" s="210"/>
      <c r="J224" s="211">
        <f>ROUND(I224*H224,2)</f>
        <v>0</v>
      </c>
      <c r="K224" s="207" t="s">
        <v>2900</v>
      </c>
      <c r="L224" s="64"/>
      <c r="M224" s="212" t="s">
        <v>35</v>
      </c>
      <c r="N224" s="213" t="s">
        <v>50</v>
      </c>
      <c r="O224" s="45"/>
      <c r="P224" s="214">
        <f>O224*H224</f>
        <v>0</v>
      </c>
      <c r="Q224" s="214">
        <v>0</v>
      </c>
      <c r="R224" s="214">
        <f>Q224*H224</f>
        <v>0</v>
      </c>
      <c r="S224" s="214">
        <v>0</v>
      </c>
      <c r="T224" s="215">
        <f>S224*H224</f>
        <v>0</v>
      </c>
      <c r="AR224" s="26" t="s">
        <v>307</v>
      </c>
      <c r="AT224" s="26" t="s">
        <v>187</v>
      </c>
      <c r="AU224" s="26" t="s">
        <v>24</v>
      </c>
      <c r="AY224" s="26" t="s">
        <v>185</v>
      </c>
      <c r="BE224" s="216">
        <f>IF(N224="základní",J224,0)</f>
        <v>0</v>
      </c>
      <c r="BF224" s="216">
        <f>IF(N224="snížená",J224,0)</f>
        <v>0</v>
      </c>
      <c r="BG224" s="216">
        <f>IF(N224="zákl. přenesená",J224,0)</f>
        <v>0</v>
      </c>
      <c r="BH224" s="216">
        <f>IF(N224="sníž. přenesená",J224,0)</f>
        <v>0</v>
      </c>
      <c r="BI224" s="216">
        <f>IF(N224="nulová",J224,0)</f>
        <v>0</v>
      </c>
      <c r="BJ224" s="26" t="s">
        <v>24</v>
      </c>
      <c r="BK224" s="216">
        <f>ROUND(I224*H224,2)</f>
        <v>0</v>
      </c>
      <c r="BL224" s="26" t="s">
        <v>307</v>
      </c>
      <c r="BM224" s="26" t="s">
        <v>1206</v>
      </c>
    </row>
    <row r="225" spans="2:65" s="1" customFormat="1" ht="22.5" customHeight="1">
      <c r="B225" s="44"/>
      <c r="C225" s="205" t="s">
        <v>765</v>
      </c>
      <c r="D225" s="205" t="s">
        <v>187</v>
      </c>
      <c r="E225" s="206" t="s">
        <v>3068</v>
      </c>
      <c r="F225" s="207" t="s">
        <v>3069</v>
      </c>
      <c r="G225" s="208" t="s">
        <v>239</v>
      </c>
      <c r="H225" s="209">
        <v>82.055000000000007</v>
      </c>
      <c r="I225" s="210"/>
      <c r="J225" s="211">
        <f>ROUND(I225*H225,2)</f>
        <v>0</v>
      </c>
      <c r="K225" s="207" t="s">
        <v>2900</v>
      </c>
      <c r="L225" s="64"/>
      <c r="M225" s="212" t="s">
        <v>35</v>
      </c>
      <c r="N225" s="213" t="s">
        <v>50</v>
      </c>
      <c r="O225" s="45"/>
      <c r="P225" s="214">
        <f>O225*H225</f>
        <v>0</v>
      </c>
      <c r="Q225" s="214">
        <v>0</v>
      </c>
      <c r="R225" s="214">
        <f>Q225*H225</f>
        <v>0</v>
      </c>
      <c r="S225" s="214">
        <v>0</v>
      </c>
      <c r="T225" s="215">
        <f>S225*H225</f>
        <v>0</v>
      </c>
      <c r="AR225" s="26" t="s">
        <v>307</v>
      </c>
      <c r="AT225" s="26" t="s">
        <v>187</v>
      </c>
      <c r="AU225" s="26" t="s">
        <v>24</v>
      </c>
      <c r="AY225" s="26" t="s">
        <v>185</v>
      </c>
      <c r="BE225" s="216">
        <f>IF(N225="základní",J225,0)</f>
        <v>0</v>
      </c>
      <c r="BF225" s="216">
        <f>IF(N225="snížená",J225,0)</f>
        <v>0</v>
      </c>
      <c r="BG225" s="216">
        <f>IF(N225="zákl. přenesená",J225,0)</f>
        <v>0</v>
      </c>
      <c r="BH225" s="216">
        <f>IF(N225="sníž. přenesená",J225,0)</f>
        <v>0</v>
      </c>
      <c r="BI225" s="216">
        <f>IF(N225="nulová",J225,0)</f>
        <v>0</v>
      </c>
      <c r="BJ225" s="26" t="s">
        <v>24</v>
      </c>
      <c r="BK225" s="216">
        <f>ROUND(I225*H225,2)</f>
        <v>0</v>
      </c>
      <c r="BL225" s="26" t="s">
        <v>307</v>
      </c>
      <c r="BM225" s="26" t="s">
        <v>1220</v>
      </c>
    </row>
    <row r="226" spans="2:65" s="1" customFormat="1" ht="22.5" customHeight="1">
      <c r="B226" s="44"/>
      <c r="C226" s="205" t="s">
        <v>769</v>
      </c>
      <c r="D226" s="205" t="s">
        <v>187</v>
      </c>
      <c r="E226" s="206" t="s">
        <v>3070</v>
      </c>
      <c r="F226" s="207" t="s">
        <v>3071</v>
      </c>
      <c r="G226" s="208" t="s">
        <v>239</v>
      </c>
      <c r="H226" s="209">
        <v>10.25</v>
      </c>
      <c r="I226" s="210"/>
      <c r="J226" s="211">
        <f>ROUND(I226*H226,2)</f>
        <v>0</v>
      </c>
      <c r="K226" s="207" t="s">
        <v>2900</v>
      </c>
      <c r="L226" s="64"/>
      <c r="M226" s="212" t="s">
        <v>35</v>
      </c>
      <c r="N226" s="213" t="s">
        <v>50</v>
      </c>
      <c r="O226" s="45"/>
      <c r="P226" s="214">
        <f>O226*H226</f>
        <v>0</v>
      </c>
      <c r="Q226" s="214">
        <v>0</v>
      </c>
      <c r="R226" s="214">
        <f>Q226*H226</f>
        <v>0</v>
      </c>
      <c r="S226" s="214">
        <v>0</v>
      </c>
      <c r="T226" s="215">
        <f>S226*H226</f>
        <v>0</v>
      </c>
      <c r="AR226" s="26" t="s">
        <v>307</v>
      </c>
      <c r="AT226" s="26" t="s">
        <v>187</v>
      </c>
      <c r="AU226" s="26" t="s">
        <v>24</v>
      </c>
      <c r="AY226" s="26" t="s">
        <v>185</v>
      </c>
      <c r="BE226" s="216">
        <f>IF(N226="základní",J226,0)</f>
        <v>0</v>
      </c>
      <c r="BF226" s="216">
        <f>IF(N226="snížená",J226,0)</f>
        <v>0</v>
      </c>
      <c r="BG226" s="216">
        <f>IF(N226="zákl. přenesená",J226,0)</f>
        <v>0</v>
      </c>
      <c r="BH226" s="216">
        <f>IF(N226="sníž. přenesená",J226,0)</f>
        <v>0</v>
      </c>
      <c r="BI226" s="216">
        <f>IF(N226="nulová",J226,0)</f>
        <v>0</v>
      </c>
      <c r="BJ226" s="26" t="s">
        <v>24</v>
      </c>
      <c r="BK226" s="216">
        <f>ROUND(I226*H226,2)</f>
        <v>0</v>
      </c>
      <c r="BL226" s="26" t="s">
        <v>307</v>
      </c>
      <c r="BM226" s="26" t="s">
        <v>1230</v>
      </c>
    </row>
    <row r="227" spans="2:65" s="12" customFormat="1" ht="13.5">
      <c r="B227" s="220"/>
      <c r="C227" s="221"/>
      <c r="D227" s="217" t="s">
        <v>196</v>
      </c>
      <c r="E227" s="222" t="s">
        <v>35</v>
      </c>
      <c r="F227" s="223" t="s">
        <v>3072</v>
      </c>
      <c r="G227" s="221"/>
      <c r="H227" s="224" t="s">
        <v>35</v>
      </c>
      <c r="I227" s="225"/>
      <c r="J227" s="221"/>
      <c r="K227" s="221"/>
      <c r="L227" s="226"/>
      <c r="M227" s="227"/>
      <c r="N227" s="228"/>
      <c r="O227" s="228"/>
      <c r="P227" s="228"/>
      <c r="Q227" s="228"/>
      <c r="R227" s="228"/>
      <c r="S227" s="228"/>
      <c r="T227" s="229"/>
      <c r="AT227" s="230" t="s">
        <v>196</v>
      </c>
      <c r="AU227" s="230" t="s">
        <v>24</v>
      </c>
      <c r="AV227" s="12" t="s">
        <v>24</v>
      </c>
      <c r="AW227" s="12" t="s">
        <v>42</v>
      </c>
      <c r="AX227" s="12" t="s">
        <v>79</v>
      </c>
      <c r="AY227" s="230" t="s">
        <v>185</v>
      </c>
    </row>
    <row r="228" spans="2:65" s="13" customFormat="1" ht="13.5">
      <c r="B228" s="231"/>
      <c r="C228" s="232"/>
      <c r="D228" s="217" t="s">
        <v>196</v>
      </c>
      <c r="E228" s="243" t="s">
        <v>35</v>
      </c>
      <c r="F228" s="244" t="s">
        <v>3073</v>
      </c>
      <c r="G228" s="232"/>
      <c r="H228" s="245">
        <v>10.25</v>
      </c>
      <c r="I228" s="237"/>
      <c r="J228" s="232"/>
      <c r="K228" s="232"/>
      <c r="L228" s="238"/>
      <c r="M228" s="239"/>
      <c r="N228" s="240"/>
      <c r="O228" s="240"/>
      <c r="P228" s="240"/>
      <c r="Q228" s="240"/>
      <c r="R228" s="240"/>
      <c r="S228" s="240"/>
      <c r="T228" s="241"/>
      <c r="AT228" s="242" t="s">
        <v>196</v>
      </c>
      <c r="AU228" s="242" t="s">
        <v>24</v>
      </c>
      <c r="AV228" s="13" t="s">
        <v>89</v>
      </c>
      <c r="AW228" s="13" t="s">
        <v>42</v>
      </c>
      <c r="AX228" s="13" t="s">
        <v>79</v>
      </c>
      <c r="AY228" s="242" t="s">
        <v>185</v>
      </c>
    </row>
    <row r="229" spans="2:65" s="14" customFormat="1" ht="13.5">
      <c r="B229" s="246"/>
      <c r="C229" s="247"/>
      <c r="D229" s="233" t="s">
        <v>196</v>
      </c>
      <c r="E229" s="248" t="s">
        <v>35</v>
      </c>
      <c r="F229" s="249" t="s">
        <v>208</v>
      </c>
      <c r="G229" s="247"/>
      <c r="H229" s="250">
        <v>10.25</v>
      </c>
      <c r="I229" s="251"/>
      <c r="J229" s="247"/>
      <c r="K229" s="247"/>
      <c r="L229" s="252"/>
      <c r="M229" s="253"/>
      <c r="N229" s="254"/>
      <c r="O229" s="254"/>
      <c r="P229" s="254"/>
      <c r="Q229" s="254"/>
      <c r="R229" s="254"/>
      <c r="S229" s="254"/>
      <c r="T229" s="255"/>
      <c r="AT229" s="256" t="s">
        <v>196</v>
      </c>
      <c r="AU229" s="256" t="s">
        <v>24</v>
      </c>
      <c r="AV229" s="14" t="s">
        <v>192</v>
      </c>
      <c r="AW229" s="14" t="s">
        <v>42</v>
      </c>
      <c r="AX229" s="14" t="s">
        <v>24</v>
      </c>
      <c r="AY229" s="256" t="s">
        <v>185</v>
      </c>
    </row>
    <row r="230" spans="2:65" s="1" customFormat="1" ht="22.5" customHeight="1">
      <c r="B230" s="44"/>
      <c r="C230" s="205" t="s">
        <v>773</v>
      </c>
      <c r="D230" s="205" t="s">
        <v>187</v>
      </c>
      <c r="E230" s="206" t="s">
        <v>3074</v>
      </c>
      <c r="F230" s="207" t="s">
        <v>3075</v>
      </c>
      <c r="G230" s="208" t="s">
        <v>239</v>
      </c>
      <c r="H230" s="209">
        <v>10.25</v>
      </c>
      <c r="I230" s="210"/>
      <c r="J230" s="211">
        <f t="shared" ref="J230:J250" si="10">ROUND(I230*H230,2)</f>
        <v>0</v>
      </c>
      <c r="K230" s="207" t="s">
        <v>2900</v>
      </c>
      <c r="L230" s="64"/>
      <c r="M230" s="212" t="s">
        <v>35</v>
      </c>
      <c r="N230" s="213" t="s">
        <v>50</v>
      </c>
      <c r="O230" s="45"/>
      <c r="P230" s="214">
        <f t="shared" ref="P230:P250" si="11">O230*H230</f>
        <v>0</v>
      </c>
      <c r="Q230" s="214">
        <v>0</v>
      </c>
      <c r="R230" s="214">
        <f t="shared" ref="R230:R250" si="12">Q230*H230</f>
        <v>0</v>
      </c>
      <c r="S230" s="214">
        <v>0</v>
      </c>
      <c r="T230" s="215">
        <f t="shared" ref="T230:T250" si="13">S230*H230</f>
        <v>0</v>
      </c>
      <c r="AR230" s="26" t="s">
        <v>307</v>
      </c>
      <c r="AT230" s="26" t="s">
        <v>187</v>
      </c>
      <c r="AU230" s="26" t="s">
        <v>24</v>
      </c>
      <c r="AY230" s="26" t="s">
        <v>185</v>
      </c>
      <c r="BE230" s="216">
        <f t="shared" ref="BE230:BE250" si="14">IF(N230="základní",J230,0)</f>
        <v>0</v>
      </c>
      <c r="BF230" s="216">
        <f t="shared" ref="BF230:BF250" si="15">IF(N230="snížená",J230,0)</f>
        <v>0</v>
      </c>
      <c r="BG230" s="216">
        <f t="shared" ref="BG230:BG250" si="16">IF(N230="zákl. přenesená",J230,0)</f>
        <v>0</v>
      </c>
      <c r="BH230" s="216">
        <f t="shared" ref="BH230:BH250" si="17">IF(N230="sníž. přenesená",J230,0)</f>
        <v>0</v>
      </c>
      <c r="BI230" s="216">
        <f t="shared" ref="BI230:BI250" si="18">IF(N230="nulová",J230,0)</f>
        <v>0</v>
      </c>
      <c r="BJ230" s="26" t="s">
        <v>24</v>
      </c>
      <c r="BK230" s="216">
        <f t="shared" ref="BK230:BK250" si="19">ROUND(I230*H230,2)</f>
        <v>0</v>
      </c>
      <c r="BL230" s="26" t="s">
        <v>307</v>
      </c>
      <c r="BM230" s="26" t="s">
        <v>1241</v>
      </c>
    </row>
    <row r="231" spans="2:65" s="1" customFormat="1" ht="22.5" customHeight="1">
      <c r="B231" s="44"/>
      <c r="C231" s="257" t="s">
        <v>778</v>
      </c>
      <c r="D231" s="257" t="s">
        <v>246</v>
      </c>
      <c r="E231" s="258" t="s">
        <v>3076</v>
      </c>
      <c r="F231" s="259" t="s">
        <v>3077</v>
      </c>
      <c r="G231" s="260" t="s">
        <v>302</v>
      </c>
      <c r="H231" s="261">
        <v>4</v>
      </c>
      <c r="I231" s="262"/>
      <c r="J231" s="263">
        <f t="shared" si="10"/>
        <v>0</v>
      </c>
      <c r="K231" s="259" t="s">
        <v>2900</v>
      </c>
      <c r="L231" s="264"/>
      <c r="M231" s="265" t="s">
        <v>35</v>
      </c>
      <c r="N231" s="266" t="s">
        <v>50</v>
      </c>
      <c r="O231" s="45"/>
      <c r="P231" s="214">
        <f t="shared" si="11"/>
        <v>0</v>
      </c>
      <c r="Q231" s="214">
        <v>0</v>
      </c>
      <c r="R231" s="214">
        <f t="shared" si="12"/>
        <v>0</v>
      </c>
      <c r="S231" s="214">
        <v>0</v>
      </c>
      <c r="T231" s="215">
        <f t="shared" si="13"/>
        <v>0</v>
      </c>
      <c r="AR231" s="26" t="s">
        <v>449</v>
      </c>
      <c r="AT231" s="26" t="s">
        <v>246</v>
      </c>
      <c r="AU231" s="26" t="s">
        <v>24</v>
      </c>
      <c r="AY231" s="26" t="s">
        <v>185</v>
      </c>
      <c r="BE231" s="216">
        <f t="shared" si="14"/>
        <v>0</v>
      </c>
      <c r="BF231" s="216">
        <f t="shared" si="15"/>
        <v>0</v>
      </c>
      <c r="BG231" s="216">
        <f t="shared" si="16"/>
        <v>0</v>
      </c>
      <c r="BH231" s="216">
        <f t="shared" si="17"/>
        <v>0</v>
      </c>
      <c r="BI231" s="216">
        <f t="shared" si="18"/>
        <v>0</v>
      </c>
      <c r="BJ231" s="26" t="s">
        <v>24</v>
      </c>
      <c r="BK231" s="216">
        <f t="shared" si="19"/>
        <v>0</v>
      </c>
      <c r="BL231" s="26" t="s">
        <v>307</v>
      </c>
      <c r="BM231" s="26" t="s">
        <v>1246</v>
      </c>
    </row>
    <row r="232" spans="2:65" s="1" customFormat="1" ht="22.5" customHeight="1">
      <c r="B232" s="44"/>
      <c r="C232" s="257" t="s">
        <v>782</v>
      </c>
      <c r="D232" s="257" t="s">
        <v>246</v>
      </c>
      <c r="E232" s="258" t="s">
        <v>3078</v>
      </c>
      <c r="F232" s="259" t="s">
        <v>3079</v>
      </c>
      <c r="G232" s="260" t="s">
        <v>302</v>
      </c>
      <c r="H232" s="261">
        <v>1</v>
      </c>
      <c r="I232" s="262"/>
      <c r="J232" s="263">
        <f t="shared" si="10"/>
        <v>0</v>
      </c>
      <c r="K232" s="259" t="s">
        <v>2900</v>
      </c>
      <c r="L232" s="264"/>
      <c r="M232" s="265" t="s">
        <v>35</v>
      </c>
      <c r="N232" s="266" t="s">
        <v>50</v>
      </c>
      <c r="O232" s="45"/>
      <c r="P232" s="214">
        <f t="shared" si="11"/>
        <v>0</v>
      </c>
      <c r="Q232" s="214">
        <v>0</v>
      </c>
      <c r="R232" s="214">
        <f t="shared" si="12"/>
        <v>0</v>
      </c>
      <c r="S232" s="214">
        <v>0</v>
      </c>
      <c r="T232" s="215">
        <f t="shared" si="13"/>
        <v>0</v>
      </c>
      <c r="AR232" s="26" t="s">
        <v>449</v>
      </c>
      <c r="AT232" s="26" t="s">
        <v>246</v>
      </c>
      <c r="AU232" s="26" t="s">
        <v>24</v>
      </c>
      <c r="AY232" s="26" t="s">
        <v>185</v>
      </c>
      <c r="BE232" s="216">
        <f t="shared" si="14"/>
        <v>0</v>
      </c>
      <c r="BF232" s="216">
        <f t="shared" si="15"/>
        <v>0</v>
      </c>
      <c r="BG232" s="216">
        <f t="shared" si="16"/>
        <v>0</v>
      </c>
      <c r="BH232" s="216">
        <f t="shared" si="17"/>
        <v>0</v>
      </c>
      <c r="BI232" s="216">
        <f t="shared" si="18"/>
        <v>0</v>
      </c>
      <c r="BJ232" s="26" t="s">
        <v>24</v>
      </c>
      <c r="BK232" s="216">
        <f t="shared" si="19"/>
        <v>0</v>
      </c>
      <c r="BL232" s="26" t="s">
        <v>307</v>
      </c>
      <c r="BM232" s="26" t="s">
        <v>1256</v>
      </c>
    </row>
    <row r="233" spans="2:65" s="1" customFormat="1" ht="22.5" customHeight="1">
      <c r="B233" s="44"/>
      <c r="C233" s="205" t="s">
        <v>787</v>
      </c>
      <c r="D233" s="205" t="s">
        <v>187</v>
      </c>
      <c r="E233" s="206" t="s">
        <v>3080</v>
      </c>
      <c r="F233" s="207" t="s">
        <v>3081</v>
      </c>
      <c r="G233" s="208" t="s">
        <v>302</v>
      </c>
      <c r="H233" s="209">
        <v>1</v>
      </c>
      <c r="I233" s="210"/>
      <c r="J233" s="211">
        <f t="shared" si="10"/>
        <v>0</v>
      </c>
      <c r="K233" s="207" t="s">
        <v>2900</v>
      </c>
      <c r="L233" s="64"/>
      <c r="M233" s="212" t="s">
        <v>35</v>
      </c>
      <c r="N233" s="213" t="s">
        <v>50</v>
      </c>
      <c r="O233" s="45"/>
      <c r="P233" s="214">
        <f t="shared" si="11"/>
        <v>0</v>
      </c>
      <c r="Q233" s="214">
        <v>0</v>
      </c>
      <c r="R233" s="214">
        <f t="shared" si="12"/>
        <v>0</v>
      </c>
      <c r="S233" s="214">
        <v>0</v>
      </c>
      <c r="T233" s="215">
        <f t="shared" si="13"/>
        <v>0</v>
      </c>
      <c r="AR233" s="26" t="s">
        <v>307</v>
      </c>
      <c r="AT233" s="26" t="s">
        <v>187</v>
      </c>
      <c r="AU233" s="26" t="s">
        <v>24</v>
      </c>
      <c r="AY233" s="26" t="s">
        <v>185</v>
      </c>
      <c r="BE233" s="216">
        <f t="shared" si="14"/>
        <v>0</v>
      </c>
      <c r="BF233" s="216">
        <f t="shared" si="15"/>
        <v>0</v>
      </c>
      <c r="BG233" s="216">
        <f t="shared" si="16"/>
        <v>0</v>
      </c>
      <c r="BH233" s="216">
        <f t="shared" si="17"/>
        <v>0</v>
      </c>
      <c r="BI233" s="216">
        <f t="shared" si="18"/>
        <v>0</v>
      </c>
      <c r="BJ233" s="26" t="s">
        <v>24</v>
      </c>
      <c r="BK233" s="216">
        <f t="shared" si="19"/>
        <v>0</v>
      </c>
      <c r="BL233" s="26" t="s">
        <v>307</v>
      </c>
      <c r="BM233" s="26" t="s">
        <v>1266</v>
      </c>
    </row>
    <row r="234" spans="2:65" s="1" customFormat="1" ht="22.5" customHeight="1">
      <c r="B234" s="44"/>
      <c r="C234" s="205" t="s">
        <v>791</v>
      </c>
      <c r="D234" s="205" t="s">
        <v>187</v>
      </c>
      <c r="E234" s="206" t="s">
        <v>1521</v>
      </c>
      <c r="F234" s="207" t="s">
        <v>3082</v>
      </c>
      <c r="G234" s="208" t="s">
        <v>302</v>
      </c>
      <c r="H234" s="209">
        <v>5</v>
      </c>
      <c r="I234" s="210"/>
      <c r="J234" s="211">
        <f t="shared" si="10"/>
        <v>0</v>
      </c>
      <c r="K234" s="207" t="s">
        <v>2900</v>
      </c>
      <c r="L234" s="64"/>
      <c r="M234" s="212" t="s">
        <v>35</v>
      </c>
      <c r="N234" s="213" t="s">
        <v>50</v>
      </c>
      <c r="O234" s="45"/>
      <c r="P234" s="214">
        <f t="shared" si="11"/>
        <v>0</v>
      </c>
      <c r="Q234" s="214">
        <v>0</v>
      </c>
      <c r="R234" s="214">
        <f t="shared" si="12"/>
        <v>0</v>
      </c>
      <c r="S234" s="214">
        <v>0</v>
      </c>
      <c r="T234" s="215">
        <f t="shared" si="13"/>
        <v>0</v>
      </c>
      <c r="AR234" s="26" t="s">
        <v>307</v>
      </c>
      <c r="AT234" s="26" t="s">
        <v>187</v>
      </c>
      <c r="AU234" s="26" t="s">
        <v>24</v>
      </c>
      <c r="AY234" s="26" t="s">
        <v>185</v>
      </c>
      <c r="BE234" s="216">
        <f t="shared" si="14"/>
        <v>0</v>
      </c>
      <c r="BF234" s="216">
        <f t="shared" si="15"/>
        <v>0</v>
      </c>
      <c r="BG234" s="216">
        <f t="shared" si="16"/>
        <v>0</v>
      </c>
      <c r="BH234" s="216">
        <f t="shared" si="17"/>
        <v>0</v>
      </c>
      <c r="BI234" s="216">
        <f t="shared" si="18"/>
        <v>0</v>
      </c>
      <c r="BJ234" s="26" t="s">
        <v>24</v>
      </c>
      <c r="BK234" s="216">
        <f t="shared" si="19"/>
        <v>0</v>
      </c>
      <c r="BL234" s="26" t="s">
        <v>307</v>
      </c>
      <c r="BM234" s="26" t="s">
        <v>1279</v>
      </c>
    </row>
    <row r="235" spans="2:65" s="1" customFormat="1" ht="22.5" customHeight="1">
      <c r="B235" s="44"/>
      <c r="C235" s="205" t="s">
        <v>796</v>
      </c>
      <c r="D235" s="205" t="s">
        <v>187</v>
      </c>
      <c r="E235" s="206" t="s">
        <v>1535</v>
      </c>
      <c r="F235" s="207" t="s">
        <v>3083</v>
      </c>
      <c r="G235" s="208" t="s">
        <v>302</v>
      </c>
      <c r="H235" s="209">
        <v>9</v>
      </c>
      <c r="I235" s="210"/>
      <c r="J235" s="211">
        <f t="shared" si="10"/>
        <v>0</v>
      </c>
      <c r="K235" s="207" t="s">
        <v>2900</v>
      </c>
      <c r="L235" s="64"/>
      <c r="M235" s="212" t="s">
        <v>35</v>
      </c>
      <c r="N235" s="213" t="s">
        <v>50</v>
      </c>
      <c r="O235" s="45"/>
      <c r="P235" s="214">
        <f t="shared" si="11"/>
        <v>0</v>
      </c>
      <c r="Q235" s="214">
        <v>0</v>
      </c>
      <c r="R235" s="214">
        <f t="shared" si="12"/>
        <v>0</v>
      </c>
      <c r="S235" s="214">
        <v>0</v>
      </c>
      <c r="T235" s="215">
        <f t="shared" si="13"/>
        <v>0</v>
      </c>
      <c r="AR235" s="26" t="s">
        <v>307</v>
      </c>
      <c r="AT235" s="26" t="s">
        <v>187</v>
      </c>
      <c r="AU235" s="26" t="s">
        <v>24</v>
      </c>
      <c r="AY235" s="26" t="s">
        <v>185</v>
      </c>
      <c r="BE235" s="216">
        <f t="shared" si="14"/>
        <v>0</v>
      </c>
      <c r="BF235" s="216">
        <f t="shared" si="15"/>
        <v>0</v>
      </c>
      <c r="BG235" s="216">
        <f t="shared" si="16"/>
        <v>0</v>
      </c>
      <c r="BH235" s="216">
        <f t="shared" si="17"/>
        <v>0</v>
      </c>
      <c r="BI235" s="216">
        <f t="shared" si="18"/>
        <v>0</v>
      </c>
      <c r="BJ235" s="26" t="s">
        <v>24</v>
      </c>
      <c r="BK235" s="216">
        <f t="shared" si="19"/>
        <v>0</v>
      </c>
      <c r="BL235" s="26" t="s">
        <v>307</v>
      </c>
      <c r="BM235" s="26" t="s">
        <v>1294</v>
      </c>
    </row>
    <row r="236" spans="2:65" s="1" customFormat="1" ht="22.5" customHeight="1">
      <c r="B236" s="44"/>
      <c r="C236" s="205" t="s">
        <v>802</v>
      </c>
      <c r="D236" s="205" t="s">
        <v>187</v>
      </c>
      <c r="E236" s="206" t="s">
        <v>3084</v>
      </c>
      <c r="F236" s="207" t="s">
        <v>3085</v>
      </c>
      <c r="G236" s="208" t="s">
        <v>302</v>
      </c>
      <c r="H236" s="209">
        <v>2</v>
      </c>
      <c r="I236" s="210"/>
      <c r="J236" s="211">
        <f t="shared" si="10"/>
        <v>0</v>
      </c>
      <c r="K236" s="207" t="s">
        <v>2900</v>
      </c>
      <c r="L236" s="64"/>
      <c r="M236" s="212" t="s">
        <v>35</v>
      </c>
      <c r="N236" s="213" t="s">
        <v>50</v>
      </c>
      <c r="O236" s="45"/>
      <c r="P236" s="214">
        <f t="shared" si="11"/>
        <v>0</v>
      </c>
      <c r="Q236" s="214">
        <v>0</v>
      </c>
      <c r="R236" s="214">
        <f t="shared" si="12"/>
        <v>0</v>
      </c>
      <c r="S236" s="214">
        <v>0</v>
      </c>
      <c r="T236" s="215">
        <f t="shared" si="13"/>
        <v>0</v>
      </c>
      <c r="AR236" s="26" t="s">
        <v>307</v>
      </c>
      <c r="AT236" s="26" t="s">
        <v>187</v>
      </c>
      <c r="AU236" s="26" t="s">
        <v>24</v>
      </c>
      <c r="AY236" s="26" t="s">
        <v>185</v>
      </c>
      <c r="BE236" s="216">
        <f t="shared" si="14"/>
        <v>0</v>
      </c>
      <c r="BF236" s="216">
        <f t="shared" si="15"/>
        <v>0</v>
      </c>
      <c r="BG236" s="216">
        <f t="shared" si="16"/>
        <v>0</v>
      </c>
      <c r="BH236" s="216">
        <f t="shared" si="17"/>
        <v>0</v>
      </c>
      <c r="BI236" s="216">
        <f t="shared" si="18"/>
        <v>0</v>
      </c>
      <c r="BJ236" s="26" t="s">
        <v>24</v>
      </c>
      <c r="BK236" s="216">
        <f t="shared" si="19"/>
        <v>0</v>
      </c>
      <c r="BL236" s="26" t="s">
        <v>307</v>
      </c>
      <c r="BM236" s="26" t="s">
        <v>1306</v>
      </c>
    </row>
    <row r="237" spans="2:65" s="1" customFormat="1" ht="31.5" customHeight="1">
      <c r="B237" s="44"/>
      <c r="C237" s="257" t="s">
        <v>807</v>
      </c>
      <c r="D237" s="257" t="s">
        <v>246</v>
      </c>
      <c r="E237" s="258" t="s">
        <v>3086</v>
      </c>
      <c r="F237" s="259" t="s">
        <v>3087</v>
      </c>
      <c r="G237" s="260" t="s">
        <v>302</v>
      </c>
      <c r="H237" s="261">
        <v>2</v>
      </c>
      <c r="I237" s="262"/>
      <c r="J237" s="263">
        <f t="shared" si="10"/>
        <v>0</v>
      </c>
      <c r="K237" s="259" t="s">
        <v>2900</v>
      </c>
      <c r="L237" s="264"/>
      <c r="M237" s="265" t="s">
        <v>35</v>
      </c>
      <c r="N237" s="266" t="s">
        <v>50</v>
      </c>
      <c r="O237" s="45"/>
      <c r="P237" s="214">
        <f t="shared" si="11"/>
        <v>0</v>
      </c>
      <c r="Q237" s="214">
        <v>0</v>
      </c>
      <c r="R237" s="214">
        <f t="shared" si="12"/>
        <v>0</v>
      </c>
      <c r="S237" s="214">
        <v>0</v>
      </c>
      <c r="T237" s="215">
        <f t="shared" si="13"/>
        <v>0</v>
      </c>
      <c r="AR237" s="26" t="s">
        <v>449</v>
      </c>
      <c r="AT237" s="26" t="s">
        <v>246</v>
      </c>
      <c r="AU237" s="26" t="s">
        <v>24</v>
      </c>
      <c r="AY237" s="26" t="s">
        <v>185</v>
      </c>
      <c r="BE237" s="216">
        <f t="shared" si="14"/>
        <v>0</v>
      </c>
      <c r="BF237" s="216">
        <f t="shared" si="15"/>
        <v>0</v>
      </c>
      <c r="BG237" s="216">
        <f t="shared" si="16"/>
        <v>0</v>
      </c>
      <c r="BH237" s="216">
        <f t="shared" si="17"/>
        <v>0</v>
      </c>
      <c r="BI237" s="216">
        <f t="shared" si="18"/>
        <v>0</v>
      </c>
      <c r="BJ237" s="26" t="s">
        <v>24</v>
      </c>
      <c r="BK237" s="216">
        <f t="shared" si="19"/>
        <v>0</v>
      </c>
      <c r="BL237" s="26" t="s">
        <v>307</v>
      </c>
      <c r="BM237" s="26" t="s">
        <v>1319</v>
      </c>
    </row>
    <row r="238" spans="2:65" s="1" customFormat="1" ht="31.5" customHeight="1">
      <c r="B238" s="44"/>
      <c r="C238" s="257" t="s">
        <v>814</v>
      </c>
      <c r="D238" s="257" t="s">
        <v>246</v>
      </c>
      <c r="E238" s="258" t="s">
        <v>3088</v>
      </c>
      <c r="F238" s="259" t="s">
        <v>3089</v>
      </c>
      <c r="G238" s="260" t="s">
        <v>302</v>
      </c>
      <c r="H238" s="261">
        <v>1</v>
      </c>
      <c r="I238" s="262"/>
      <c r="J238" s="263">
        <f t="shared" si="10"/>
        <v>0</v>
      </c>
      <c r="K238" s="259" t="s">
        <v>2900</v>
      </c>
      <c r="L238" s="264"/>
      <c r="M238" s="265" t="s">
        <v>35</v>
      </c>
      <c r="N238" s="266" t="s">
        <v>50</v>
      </c>
      <c r="O238" s="45"/>
      <c r="P238" s="214">
        <f t="shared" si="11"/>
        <v>0</v>
      </c>
      <c r="Q238" s="214">
        <v>0</v>
      </c>
      <c r="R238" s="214">
        <f t="shared" si="12"/>
        <v>0</v>
      </c>
      <c r="S238" s="214">
        <v>0</v>
      </c>
      <c r="T238" s="215">
        <f t="shared" si="13"/>
        <v>0</v>
      </c>
      <c r="AR238" s="26" t="s">
        <v>449</v>
      </c>
      <c r="AT238" s="26" t="s">
        <v>246</v>
      </c>
      <c r="AU238" s="26" t="s">
        <v>24</v>
      </c>
      <c r="AY238" s="26" t="s">
        <v>185</v>
      </c>
      <c r="BE238" s="216">
        <f t="shared" si="14"/>
        <v>0</v>
      </c>
      <c r="BF238" s="216">
        <f t="shared" si="15"/>
        <v>0</v>
      </c>
      <c r="BG238" s="216">
        <f t="shared" si="16"/>
        <v>0</v>
      </c>
      <c r="BH238" s="216">
        <f t="shared" si="17"/>
        <v>0</v>
      </c>
      <c r="BI238" s="216">
        <f t="shared" si="18"/>
        <v>0</v>
      </c>
      <c r="BJ238" s="26" t="s">
        <v>24</v>
      </c>
      <c r="BK238" s="216">
        <f t="shared" si="19"/>
        <v>0</v>
      </c>
      <c r="BL238" s="26" t="s">
        <v>307</v>
      </c>
      <c r="BM238" s="26" t="s">
        <v>1327</v>
      </c>
    </row>
    <row r="239" spans="2:65" s="1" customFormat="1" ht="31.5" customHeight="1">
      <c r="B239" s="44"/>
      <c r="C239" s="257" t="s">
        <v>821</v>
      </c>
      <c r="D239" s="257" t="s">
        <v>246</v>
      </c>
      <c r="E239" s="258" t="s">
        <v>3090</v>
      </c>
      <c r="F239" s="259" t="s">
        <v>3091</v>
      </c>
      <c r="G239" s="260" t="s">
        <v>302</v>
      </c>
      <c r="H239" s="261">
        <v>2</v>
      </c>
      <c r="I239" s="262"/>
      <c r="J239" s="263">
        <f t="shared" si="10"/>
        <v>0</v>
      </c>
      <c r="K239" s="259" t="s">
        <v>2900</v>
      </c>
      <c r="L239" s="264"/>
      <c r="M239" s="265" t="s">
        <v>35</v>
      </c>
      <c r="N239" s="266" t="s">
        <v>50</v>
      </c>
      <c r="O239" s="45"/>
      <c r="P239" s="214">
        <f t="shared" si="11"/>
        <v>0</v>
      </c>
      <c r="Q239" s="214">
        <v>0</v>
      </c>
      <c r="R239" s="214">
        <f t="shared" si="12"/>
        <v>0</v>
      </c>
      <c r="S239" s="214">
        <v>0</v>
      </c>
      <c r="T239" s="215">
        <f t="shared" si="13"/>
        <v>0</v>
      </c>
      <c r="AR239" s="26" t="s">
        <v>449</v>
      </c>
      <c r="AT239" s="26" t="s">
        <v>246</v>
      </c>
      <c r="AU239" s="26" t="s">
        <v>24</v>
      </c>
      <c r="AY239" s="26" t="s">
        <v>185</v>
      </c>
      <c r="BE239" s="216">
        <f t="shared" si="14"/>
        <v>0</v>
      </c>
      <c r="BF239" s="216">
        <f t="shared" si="15"/>
        <v>0</v>
      </c>
      <c r="BG239" s="216">
        <f t="shared" si="16"/>
        <v>0</v>
      </c>
      <c r="BH239" s="216">
        <f t="shared" si="17"/>
        <v>0</v>
      </c>
      <c r="BI239" s="216">
        <f t="shared" si="18"/>
        <v>0</v>
      </c>
      <c r="BJ239" s="26" t="s">
        <v>24</v>
      </c>
      <c r="BK239" s="216">
        <f t="shared" si="19"/>
        <v>0</v>
      </c>
      <c r="BL239" s="26" t="s">
        <v>307</v>
      </c>
      <c r="BM239" s="26" t="s">
        <v>1344</v>
      </c>
    </row>
    <row r="240" spans="2:65" s="1" customFormat="1" ht="22.5" customHeight="1">
      <c r="B240" s="44"/>
      <c r="C240" s="205" t="s">
        <v>829</v>
      </c>
      <c r="D240" s="205" t="s">
        <v>187</v>
      </c>
      <c r="E240" s="206" t="s">
        <v>3092</v>
      </c>
      <c r="F240" s="207" t="s">
        <v>3093</v>
      </c>
      <c r="G240" s="208" t="s">
        <v>302</v>
      </c>
      <c r="H240" s="209">
        <v>7</v>
      </c>
      <c r="I240" s="210"/>
      <c r="J240" s="211">
        <f t="shared" si="10"/>
        <v>0</v>
      </c>
      <c r="K240" s="207" t="s">
        <v>2900</v>
      </c>
      <c r="L240" s="64"/>
      <c r="M240" s="212" t="s">
        <v>35</v>
      </c>
      <c r="N240" s="213" t="s">
        <v>50</v>
      </c>
      <c r="O240" s="45"/>
      <c r="P240" s="214">
        <f t="shared" si="11"/>
        <v>0</v>
      </c>
      <c r="Q240" s="214">
        <v>0</v>
      </c>
      <c r="R240" s="214">
        <f t="shared" si="12"/>
        <v>0</v>
      </c>
      <c r="S240" s="214">
        <v>0</v>
      </c>
      <c r="T240" s="215">
        <f t="shared" si="13"/>
        <v>0</v>
      </c>
      <c r="AR240" s="26" t="s">
        <v>307</v>
      </c>
      <c r="AT240" s="26" t="s">
        <v>187</v>
      </c>
      <c r="AU240" s="26" t="s">
        <v>24</v>
      </c>
      <c r="AY240" s="26" t="s">
        <v>185</v>
      </c>
      <c r="BE240" s="216">
        <f t="shared" si="14"/>
        <v>0</v>
      </c>
      <c r="BF240" s="216">
        <f t="shared" si="15"/>
        <v>0</v>
      </c>
      <c r="BG240" s="216">
        <f t="shared" si="16"/>
        <v>0</v>
      </c>
      <c r="BH240" s="216">
        <f t="shared" si="17"/>
        <v>0</v>
      </c>
      <c r="BI240" s="216">
        <f t="shared" si="18"/>
        <v>0</v>
      </c>
      <c r="BJ240" s="26" t="s">
        <v>24</v>
      </c>
      <c r="BK240" s="216">
        <f t="shared" si="19"/>
        <v>0</v>
      </c>
      <c r="BL240" s="26" t="s">
        <v>307</v>
      </c>
      <c r="BM240" s="26" t="s">
        <v>1355</v>
      </c>
    </row>
    <row r="241" spans="2:65" s="1" customFormat="1" ht="22.5" customHeight="1">
      <c r="B241" s="44"/>
      <c r="C241" s="257" t="s">
        <v>834</v>
      </c>
      <c r="D241" s="257" t="s">
        <v>246</v>
      </c>
      <c r="E241" s="258" t="s">
        <v>3094</v>
      </c>
      <c r="F241" s="259" t="s">
        <v>3095</v>
      </c>
      <c r="G241" s="260" t="s">
        <v>302</v>
      </c>
      <c r="H241" s="261">
        <v>7</v>
      </c>
      <c r="I241" s="262"/>
      <c r="J241" s="263">
        <f t="shared" si="10"/>
        <v>0</v>
      </c>
      <c r="K241" s="259" t="s">
        <v>2900</v>
      </c>
      <c r="L241" s="264"/>
      <c r="M241" s="265" t="s">
        <v>35</v>
      </c>
      <c r="N241" s="266" t="s">
        <v>50</v>
      </c>
      <c r="O241" s="45"/>
      <c r="P241" s="214">
        <f t="shared" si="11"/>
        <v>0</v>
      </c>
      <c r="Q241" s="214">
        <v>0</v>
      </c>
      <c r="R241" s="214">
        <f t="shared" si="12"/>
        <v>0</v>
      </c>
      <c r="S241" s="214">
        <v>0</v>
      </c>
      <c r="T241" s="215">
        <f t="shared" si="13"/>
        <v>0</v>
      </c>
      <c r="AR241" s="26" t="s">
        <v>449</v>
      </c>
      <c r="AT241" s="26" t="s">
        <v>246</v>
      </c>
      <c r="AU241" s="26" t="s">
        <v>24</v>
      </c>
      <c r="AY241" s="26" t="s">
        <v>185</v>
      </c>
      <c r="BE241" s="216">
        <f t="shared" si="14"/>
        <v>0</v>
      </c>
      <c r="BF241" s="216">
        <f t="shared" si="15"/>
        <v>0</v>
      </c>
      <c r="BG241" s="216">
        <f t="shared" si="16"/>
        <v>0</v>
      </c>
      <c r="BH241" s="216">
        <f t="shared" si="17"/>
        <v>0</v>
      </c>
      <c r="BI241" s="216">
        <f t="shared" si="18"/>
        <v>0</v>
      </c>
      <c r="BJ241" s="26" t="s">
        <v>24</v>
      </c>
      <c r="BK241" s="216">
        <f t="shared" si="19"/>
        <v>0</v>
      </c>
      <c r="BL241" s="26" t="s">
        <v>307</v>
      </c>
      <c r="BM241" s="26" t="s">
        <v>1365</v>
      </c>
    </row>
    <row r="242" spans="2:65" s="1" customFormat="1" ht="22.5" customHeight="1">
      <c r="B242" s="44"/>
      <c r="C242" s="257" t="s">
        <v>839</v>
      </c>
      <c r="D242" s="257" t="s">
        <v>246</v>
      </c>
      <c r="E242" s="258" t="s">
        <v>3096</v>
      </c>
      <c r="F242" s="259" t="s">
        <v>3097</v>
      </c>
      <c r="G242" s="260" t="s">
        <v>302</v>
      </c>
      <c r="H242" s="261">
        <v>1</v>
      </c>
      <c r="I242" s="262"/>
      <c r="J242" s="263">
        <f t="shared" si="10"/>
        <v>0</v>
      </c>
      <c r="K242" s="259" t="s">
        <v>2900</v>
      </c>
      <c r="L242" s="264"/>
      <c r="M242" s="265" t="s">
        <v>35</v>
      </c>
      <c r="N242" s="266" t="s">
        <v>50</v>
      </c>
      <c r="O242" s="45"/>
      <c r="P242" s="214">
        <f t="shared" si="11"/>
        <v>0</v>
      </c>
      <c r="Q242" s="214">
        <v>0</v>
      </c>
      <c r="R242" s="214">
        <f t="shared" si="12"/>
        <v>0</v>
      </c>
      <c r="S242" s="214">
        <v>0</v>
      </c>
      <c r="T242" s="215">
        <f t="shared" si="13"/>
        <v>0</v>
      </c>
      <c r="AR242" s="26" t="s">
        <v>449</v>
      </c>
      <c r="AT242" s="26" t="s">
        <v>246</v>
      </c>
      <c r="AU242" s="26" t="s">
        <v>24</v>
      </c>
      <c r="AY242" s="26" t="s">
        <v>185</v>
      </c>
      <c r="BE242" s="216">
        <f t="shared" si="14"/>
        <v>0</v>
      </c>
      <c r="BF242" s="216">
        <f t="shared" si="15"/>
        <v>0</v>
      </c>
      <c r="BG242" s="216">
        <f t="shared" si="16"/>
        <v>0</v>
      </c>
      <c r="BH242" s="216">
        <f t="shared" si="17"/>
        <v>0</v>
      </c>
      <c r="BI242" s="216">
        <f t="shared" si="18"/>
        <v>0</v>
      </c>
      <c r="BJ242" s="26" t="s">
        <v>24</v>
      </c>
      <c r="BK242" s="216">
        <f t="shared" si="19"/>
        <v>0</v>
      </c>
      <c r="BL242" s="26" t="s">
        <v>307</v>
      </c>
      <c r="BM242" s="26" t="s">
        <v>1379</v>
      </c>
    </row>
    <row r="243" spans="2:65" s="1" customFormat="1" ht="22.5" customHeight="1">
      <c r="B243" s="44"/>
      <c r="C243" s="205" t="s">
        <v>852</v>
      </c>
      <c r="D243" s="205" t="s">
        <v>187</v>
      </c>
      <c r="E243" s="206" t="s">
        <v>3098</v>
      </c>
      <c r="F243" s="207" t="s">
        <v>3099</v>
      </c>
      <c r="G243" s="208" t="s">
        <v>239</v>
      </c>
      <c r="H243" s="209">
        <v>1</v>
      </c>
      <c r="I243" s="210"/>
      <c r="J243" s="211">
        <f t="shared" si="10"/>
        <v>0</v>
      </c>
      <c r="K243" s="207" t="s">
        <v>2900</v>
      </c>
      <c r="L243" s="64"/>
      <c r="M243" s="212" t="s">
        <v>35</v>
      </c>
      <c r="N243" s="213" t="s">
        <v>50</v>
      </c>
      <c r="O243" s="45"/>
      <c r="P243" s="214">
        <f t="shared" si="11"/>
        <v>0</v>
      </c>
      <c r="Q243" s="214">
        <v>0</v>
      </c>
      <c r="R243" s="214">
        <f t="shared" si="12"/>
        <v>0</v>
      </c>
      <c r="S243" s="214">
        <v>0</v>
      </c>
      <c r="T243" s="215">
        <f t="shared" si="13"/>
        <v>0</v>
      </c>
      <c r="AR243" s="26" t="s">
        <v>307</v>
      </c>
      <c r="AT243" s="26" t="s">
        <v>187</v>
      </c>
      <c r="AU243" s="26" t="s">
        <v>24</v>
      </c>
      <c r="AY243" s="26" t="s">
        <v>185</v>
      </c>
      <c r="BE243" s="216">
        <f t="shared" si="14"/>
        <v>0</v>
      </c>
      <c r="BF243" s="216">
        <f t="shared" si="15"/>
        <v>0</v>
      </c>
      <c r="BG243" s="216">
        <f t="shared" si="16"/>
        <v>0</v>
      </c>
      <c r="BH243" s="216">
        <f t="shared" si="17"/>
        <v>0</v>
      </c>
      <c r="BI243" s="216">
        <f t="shared" si="18"/>
        <v>0</v>
      </c>
      <c r="BJ243" s="26" t="s">
        <v>24</v>
      </c>
      <c r="BK243" s="216">
        <f t="shared" si="19"/>
        <v>0</v>
      </c>
      <c r="BL243" s="26" t="s">
        <v>307</v>
      </c>
      <c r="BM243" s="26" t="s">
        <v>1389</v>
      </c>
    </row>
    <row r="244" spans="2:65" s="1" customFormat="1" ht="22.5" customHeight="1">
      <c r="B244" s="44"/>
      <c r="C244" s="205" t="s">
        <v>857</v>
      </c>
      <c r="D244" s="205" t="s">
        <v>187</v>
      </c>
      <c r="E244" s="206" t="s">
        <v>3100</v>
      </c>
      <c r="F244" s="207" t="s">
        <v>3101</v>
      </c>
      <c r="G244" s="208" t="s">
        <v>302</v>
      </c>
      <c r="H244" s="209">
        <v>2</v>
      </c>
      <c r="I244" s="210"/>
      <c r="J244" s="211">
        <f t="shared" si="10"/>
        <v>0</v>
      </c>
      <c r="K244" s="207" t="s">
        <v>2900</v>
      </c>
      <c r="L244" s="64"/>
      <c r="M244" s="212" t="s">
        <v>35</v>
      </c>
      <c r="N244" s="213" t="s">
        <v>50</v>
      </c>
      <c r="O244" s="45"/>
      <c r="P244" s="214">
        <f t="shared" si="11"/>
        <v>0</v>
      </c>
      <c r="Q244" s="214">
        <v>0</v>
      </c>
      <c r="R244" s="214">
        <f t="shared" si="12"/>
        <v>0</v>
      </c>
      <c r="S244" s="214">
        <v>0</v>
      </c>
      <c r="T244" s="215">
        <f t="shared" si="13"/>
        <v>0</v>
      </c>
      <c r="AR244" s="26" t="s">
        <v>307</v>
      </c>
      <c r="AT244" s="26" t="s">
        <v>187</v>
      </c>
      <c r="AU244" s="26" t="s">
        <v>24</v>
      </c>
      <c r="AY244" s="26" t="s">
        <v>185</v>
      </c>
      <c r="BE244" s="216">
        <f t="shared" si="14"/>
        <v>0</v>
      </c>
      <c r="BF244" s="216">
        <f t="shared" si="15"/>
        <v>0</v>
      </c>
      <c r="BG244" s="216">
        <f t="shared" si="16"/>
        <v>0</v>
      </c>
      <c r="BH244" s="216">
        <f t="shared" si="17"/>
        <v>0</v>
      </c>
      <c r="BI244" s="216">
        <f t="shared" si="18"/>
        <v>0</v>
      </c>
      <c r="BJ244" s="26" t="s">
        <v>24</v>
      </c>
      <c r="BK244" s="216">
        <f t="shared" si="19"/>
        <v>0</v>
      </c>
      <c r="BL244" s="26" t="s">
        <v>307</v>
      </c>
      <c r="BM244" s="26" t="s">
        <v>1400</v>
      </c>
    </row>
    <row r="245" spans="2:65" s="1" customFormat="1" ht="31.5" customHeight="1">
      <c r="B245" s="44"/>
      <c r="C245" s="257" t="s">
        <v>864</v>
      </c>
      <c r="D245" s="257" t="s">
        <v>246</v>
      </c>
      <c r="E245" s="258" t="s">
        <v>3102</v>
      </c>
      <c r="F245" s="259" t="s">
        <v>3103</v>
      </c>
      <c r="G245" s="260" t="s">
        <v>302</v>
      </c>
      <c r="H245" s="261">
        <v>1</v>
      </c>
      <c r="I245" s="262"/>
      <c r="J245" s="263">
        <f t="shared" si="10"/>
        <v>0</v>
      </c>
      <c r="K245" s="259" t="s">
        <v>2900</v>
      </c>
      <c r="L245" s="264"/>
      <c r="M245" s="265" t="s">
        <v>35</v>
      </c>
      <c r="N245" s="266" t="s">
        <v>50</v>
      </c>
      <c r="O245" s="45"/>
      <c r="P245" s="214">
        <f t="shared" si="11"/>
        <v>0</v>
      </c>
      <c r="Q245" s="214">
        <v>0</v>
      </c>
      <c r="R245" s="214">
        <f t="shared" si="12"/>
        <v>0</v>
      </c>
      <c r="S245" s="214">
        <v>0</v>
      </c>
      <c r="T245" s="215">
        <f t="shared" si="13"/>
        <v>0</v>
      </c>
      <c r="AR245" s="26" t="s">
        <v>449</v>
      </c>
      <c r="AT245" s="26" t="s">
        <v>246</v>
      </c>
      <c r="AU245" s="26" t="s">
        <v>24</v>
      </c>
      <c r="AY245" s="26" t="s">
        <v>185</v>
      </c>
      <c r="BE245" s="216">
        <f t="shared" si="14"/>
        <v>0</v>
      </c>
      <c r="BF245" s="216">
        <f t="shared" si="15"/>
        <v>0</v>
      </c>
      <c r="BG245" s="216">
        <f t="shared" si="16"/>
        <v>0</v>
      </c>
      <c r="BH245" s="216">
        <f t="shared" si="17"/>
        <v>0</v>
      </c>
      <c r="BI245" s="216">
        <f t="shared" si="18"/>
        <v>0</v>
      </c>
      <c r="BJ245" s="26" t="s">
        <v>24</v>
      </c>
      <c r="BK245" s="216">
        <f t="shared" si="19"/>
        <v>0</v>
      </c>
      <c r="BL245" s="26" t="s">
        <v>307</v>
      </c>
      <c r="BM245" s="26" t="s">
        <v>1411</v>
      </c>
    </row>
    <row r="246" spans="2:65" s="1" customFormat="1" ht="31.5" customHeight="1">
      <c r="B246" s="44"/>
      <c r="C246" s="257" t="s">
        <v>868</v>
      </c>
      <c r="D246" s="257" t="s">
        <v>246</v>
      </c>
      <c r="E246" s="258" t="s">
        <v>3104</v>
      </c>
      <c r="F246" s="259" t="s">
        <v>3105</v>
      </c>
      <c r="G246" s="260" t="s">
        <v>302</v>
      </c>
      <c r="H246" s="261">
        <v>1</v>
      </c>
      <c r="I246" s="262"/>
      <c r="J246" s="263">
        <f t="shared" si="10"/>
        <v>0</v>
      </c>
      <c r="K246" s="259" t="s">
        <v>2900</v>
      </c>
      <c r="L246" s="264"/>
      <c r="M246" s="265" t="s">
        <v>35</v>
      </c>
      <c r="N246" s="266" t="s">
        <v>50</v>
      </c>
      <c r="O246" s="45"/>
      <c r="P246" s="214">
        <f t="shared" si="11"/>
        <v>0</v>
      </c>
      <c r="Q246" s="214">
        <v>0</v>
      </c>
      <c r="R246" s="214">
        <f t="shared" si="12"/>
        <v>0</v>
      </c>
      <c r="S246" s="214">
        <v>0</v>
      </c>
      <c r="T246" s="215">
        <f t="shared" si="13"/>
        <v>0</v>
      </c>
      <c r="AR246" s="26" t="s">
        <v>449</v>
      </c>
      <c r="AT246" s="26" t="s">
        <v>246</v>
      </c>
      <c r="AU246" s="26" t="s">
        <v>24</v>
      </c>
      <c r="AY246" s="26" t="s">
        <v>185</v>
      </c>
      <c r="BE246" s="216">
        <f t="shared" si="14"/>
        <v>0</v>
      </c>
      <c r="BF246" s="216">
        <f t="shared" si="15"/>
        <v>0</v>
      </c>
      <c r="BG246" s="216">
        <f t="shared" si="16"/>
        <v>0</v>
      </c>
      <c r="BH246" s="216">
        <f t="shared" si="17"/>
        <v>0</v>
      </c>
      <c r="BI246" s="216">
        <f t="shared" si="18"/>
        <v>0</v>
      </c>
      <c r="BJ246" s="26" t="s">
        <v>24</v>
      </c>
      <c r="BK246" s="216">
        <f t="shared" si="19"/>
        <v>0</v>
      </c>
      <c r="BL246" s="26" t="s">
        <v>307</v>
      </c>
      <c r="BM246" s="26" t="s">
        <v>1422</v>
      </c>
    </row>
    <row r="247" spans="2:65" s="1" customFormat="1" ht="31.5" customHeight="1">
      <c r="B247" s="44"/>
      <c r="C247" s="257" t="s">
        <v>872</v>
      </c>
      <c r="D247" s="257" t="s">
        <v>246</v>
      </c>
      <c r="E247" s="258" t="s">
        <v>3106</v>
      </c>
      <c r="F247" s="259" t="s">
        <v>3107</v>
      </c>
      <c r="G247" s="260" t="s">
        <v>302</v>
      </c>
      <c r="H247" s="261">
        <v>1</v>
      </c>
      <c r="I247" s="262"/>
      <c r="J247" s="263">
        <f t="shared" si="10"/>
        <v>0</v>
      </c>
      <c r="K247" s="259" t="s">
        <v>2900</v>
      </c>
      <c r="L247" s="264"/>
      <c r="M247" s="265" t="s">
        <v>35</v>
      </c>
      <c r="N247" s="266" t="s">
        <v>50</v>
      </c>
      <c r="O247" s="45"/>
      <c r="P247" s="214">
        <f t="shared" si="11"/>
        <v>0</v>
      </c>
      <c r="Q247" s="214">
        <v>0</v>
      </c>
      <c r="R247" s="214">
        <f t="shared" si="12"/>
        <v>0</v>
      </c>
      <c r="S247" s="214">
        <v>0</v>
      </c>
      <c r="T247" s="215">
        <f t="shared" si="13"/>
        <v>0</v>
      </c>
      <c r="AR247" s="26" t="s">
        <v>449</v>
      </c>
      <c r="AT247" s="26" t="s">
        <v>246</v>
      </c>
      <c r="AU247" s="26" t="s">
        <v>24</v>
      </c>
      <c r="AY247" s="26" t="s">
        <v>185</v>
      </c>
      <c r="BE247" s="216">
        <f t="shared" si="14"/>
        <v>0</v>
      </c>
      <c r="BF247" s="216">
        <f t="shared" si="15"/>
        <v>0</v>
      </c>
      <c r="BG247" s="216">
        <f t="shared" si="16"/>
        <v>0</v>
      </c>
      <c r="BH247" s="216">
        <f t="shared" si="17"/>
        <v>0</v>
      </c>
      <c r="BI247" s="216">
        <f t="shared" si="18"/>
        <v>0</v>
      </c>
      <c r="BJ247" s="26" t="s">
        <v>24</v>
      </c>
      <c r="BK247" s="216">
        <f t="shared" si="19"/>
        <v>0</v>
      </c>
      <c r="BL247" s="26" t="s">
        <v>307</v>
      </c>
      <c r="BM247" s="26" t="s">
        <v>1433</v>
      </c>
    </row>
    <row r="248" spans="2:65" s="1" customFormat="1" ht="22.5" customHeight="1">
      <c r="B248" s="44"/>
      <c r="C248" s="205" t="s">
        <v>877</v>
      </c>
      <c r="D248" s="205" t="s">
        <v>187</v>
      </c>
      <c r="E248" s="206" t="s">
        <v>3108</v>
      </c>
      <c r="F248" s="207" t="s">
        <v>3109</v>
      </c>
      <c r="G248" s="208" t="s">
        <v>302</v>
      </c>
      <c r="H248" s="209">
        <v>4</v>
      </c>
      <c r="I248" s="210"/>
      <c r="J248" s="211">
        <f t="shared" si="10"/>
        <v>0</v>
      </c>
      <c r="K248" s="207" t="s">
        <v>2900</v>
      </c>
      <c r="L248" s="64"/>
      <c r="M248" s="212" t="s">
        <v>35</v>
      </c>
      <c r="N248" s="213" t="s">
        <v>50</v>
      </c>
      <c r="O248" s="45"/>
      <c r="P248" s="214">
        <f t="shared" si="11"/>
        <v>0</v>
      </c>
      <c r="Q248" s="214">
        <v>0</v>
      </c>
      <c r="R248" s="214">
        <f t="shared" si="12"/>
        <v>0</v>
      </c>
      <c r="S248" s="214">
        <v>0</v>
      </c>
      <c r="T248" s="215">
        <f t="shared" si="13"/>
        <v>0</v>
      </c>
      <c r="AR248" s="26" t="s">
        <v>307</v>
      </c>
      <c r="AT248" s="26" t="s">
        <v>187</v>
      </c>
      <c r="AU248" s="26" t="s">
        <v>24</v>
      </c>
      <c r="AY248" s="26" t="s">
        <v>185</v>
      </c>
      <c r="BE248" s="216">
        <f t="shared" si="14"/>
        <v>0</v>
      </c>
      <c r="BF248" s="216">
        <f t="shared" si="15"/>
        <v>0</v>
      </c>
      <c r="BG248" s="216">
        <f t="shared" si="16"/>
        <v>0</v>
      </c>
      <c r="BH248" s="216">
        <f t="shared" si="17"/>
        <v>0</v>
      </c>
      <c r="BI248" s="216">
        <f t="shared" si="18"/>
        <v>0</v>
      </c>
      <c r="BJ248" s="26" t="s">
        <v>24</v>
      </c>
      <c r="BK248" s="216">
        <f t="shared" si="19"/>
        <v>0</v>
      </c>
      <c r="BL248" s="26" t="s">
        <v>307</v>
      </c>
      <c r="BM248" s="26" t="s">
        <v>1443</v>
      </c>
    </row>
    <row r="249" spans="2:65" s="1" customFormat="1" ht="22.5" customHeight="1">
      <c r="B249" s="44"/>
      <c r="C249" s="205" t="s">
        <v>886</v>
      </c>
      <c r="D249" s="205" t="s">
        <v>187</v>
      </c>
      <c r="E249" s="206" t="s">
        <v>3110</v>
      </c>
      <c r="F249" s="207" t="s">
        <v>3111</v>
      </c>
      <c r="G249" s="208" t="s">
        <v>302</v>
      </c>
      <c r="H249" s="209">
        <v>2</v>
      </c>
      <c r="I249" s="210"/>
      <c r="J249" s="211">
        <f t="shared" si="10"/>
        <v>0</v>
      </c>
      <c r="K249" s="207" t="s">
        <v>2900</v>
      </c>
      <c r="L249" s="64"/>
      <c r="M249" s="212" t="s">
        <v>35</v>
      </c>
      <c r="N249" s="213" t="s">
        <v>50</v>
      </c>
      <c r="O249" s="45"/>
      <c r="P249" s="214">
        <f t="shared" si="11"/>
        <v>0</v>
      </c>
      <c r="Q249" s="214">
        <v>0</v>
      </c>
      <c r="R249" s="214">
        <f t="shared" si="12"/>
        <v>0</v>
      </c>
      <c r="S249" s="214">
        <v>0</v>
      </c>
      <c r="T249" s="215">
        <f t="shared" si="13"/>
        <v>0</v>
      </c>
      <c r="AR249" s="26" t="s">
        <v>307</v>
      </c>
      <c r="AT249" s="26" t="s">
        <v>187</v>
      </c>
      <c r="AU249" s="26" t="s">
        <v>24</v>
      </c>
      <c r="AY249" s="26" t="s">
        <v>185</v>
      </c>
      <c r="BE249" s="216">
        <f t="shared" si="14"/>
        <v>0</v>
      </c>
      <c r="BF249" s="216">
        <f t="shared" si="15"/>
        <v>0</v>
      </c>
      <c r="BG249" s="216">
        <f t="shared" si="16"/>
        <v>0</v>
      </c>
      <c r="BH249" s="216">
        <f t="shared" si="17"/>
        <v>0</v>
      </c>
      <c r="BI249" s="216">
        <f t="shared" si="18"/>
        <v>0</v>
      </c>
      <c r="BJ249" s="26" t="s">
        <v>24</v>
      </c>
      <c r="BK249" s="216">
        <f t="shared" si="19"/>
        <v>0</v>
      </c>
      <c r="BL249" s="26" t="s">
        <v>307</v>
      </c>
      <c r="BM249" s="26" t="s">
        <v>1454</v>
      </c>
    </row>
    <row r="250" spans="2:65" s="1" customFormat="1" ht="22.5" customHeight="1">
      <c r="B250" s="44"/>
      <c r="C250" s="205" t="s">
        <v>892</v>
      </c>
      <c r="D250" s="205" t="s">
        <v>187</v>
      </c>
      <c r="E250" s="206" t="s">
        <v>3112</v>
      </c>
      <c r="F250" s="207" t="s">
        <v>3113</v>
      </c>
      <c r="G250" s="208" t="s">
        <v>3054</v>
      </c>
      <c r="H250" s="292"/>
      <c r="I250" s="210"/>
      <c r="J250" s="211">
        <f t="shared" si="10"/>
        <v>0</v>
      </c>
      <c r="K250" s="207" t="s">
        <v>2900</v>
      </c>
      <c r="L250" s="64"/>
      <c r="M250" s="212" t="s">
        <v>35</v>
      </c>
      <c r="N250" s="213" t="s">
        <v>50</v>
      </c>
      <c r="O250" s="45"/>
      <c r="P250" s="214">
        <f t="shared" si="11"/>
        <v>0</v>
      </c>
      <c r="Q250" s="214">
        <v>0</v>
      </c>
      <c r="R250" s="214">
        <f t="shared" si="12"/>
        <v>0</v>
      </c>
      <c r="S250" s="214">
        <v>0</v>
      </c>
      <c r="T250" s="215">
        <f t="shared" si="13"/>
        <v>0</v>
      </c>
      <c r="AR250" s="26" t="s">
        <v>307</v>
      </c>
      <c r="AT250" s="26" t="s">
        <v>187</v>
      </c>
      <c r="AU250" s="26" t="s">
        <v>24</v>
      </c>
      <c r="AY250" s="26" t="s">
        <v>185</v>
      </c>
      <c r="BE250" s="216">
        <f t="shared" si="14"/>
        <v>0</v>
      </c>
      <c r="BF250" s="216">
        <f t="shared" si="15"/>
        <v>0</v>
      </c>
      <c r="BG250" s="216">
        <f t="shared" si="16"/>
        <v>0</v>
      </c>
      <c r="BH250" s="216">
        <f t="shared" si="17"/>
        <v>0</v>
      </c>
      <c r="BI250" s="216">
        <f t="shared" si="18"/>
        <v>0</v>
      </c>
      <c r="BJ250" s="26" t="s">
        <v>24</v>
      </c>
      <c r="BK250" s="216">
        <f t="shared" si="19"/>
        <v>0</v>
      </c>
      <c r="BL250" s="26" t="s">
        <v>307</v>
      </c>
      <c r="BM250" s="26" t="s">
        <v>1462</v>
      </c>
    </row>
    <row r="251" spans="2:65" s="11" customFormat="1" ht="37.35" customHeight="1">
      <c r="B251" s="188"/>
      <c r="C251" s="189"/>
      <c r="D251" s="202" t="s">
        <v>78</v>
      </c>
      <c r="E251" s="287" t="s">
        <v>1702</v>
      </c>
      <c r="F251" s="287" t="s">
        <v>3114</v>
      </c>
      <c r="G251" s="189"/>
      <c r="H251" s="189"/>
      <c r="I251" s="192"/>
      <c r="J251" s="288">
        <f>BK251</f>
        <v>0</v>
      </c>
      <c r="K251" s="189"/>
      <c r="L251" s="194"/>
      <c r="M251" s="195"/>
      <c r="N251" s="196"/>
      <c r="O251" s="196"/>
      <c r="P251" s="197">
        <f>SUM(P252:P260)</f>
        <v>0</v>
      </c>
      <c r="Q251" s="196"/>
      <c r="R251" s="197">
        <f>SUM(R252:R260)</f>
        <v>0</v>
      </c>
      <c r="S251" s="196"/>
      <c r="T251" s="198">
        <f>SUM(T252:T260)</f>
        <v>0</v>
      </c>
      <c r="AR251" s="199" t="s">
        <v>24</v>
      </c>
      <c r="AT251" s="200" t="s">
        <v>78</v>
      </c>
      <c r="AU251" s="200" t="s">
        <v>79</v>
      </c>
      <c r="AY251" s="199" t="s">
        <v>185</v>
      </c>
      <c r="BK251" s="201">
        <f>SUM(BK252:BK260)</f>
        <v>0</v>
      </c>
    </row>
    <row r="252" spans="2:65" s="1" customFormat="1" ht="22.5" customHeight="1">
      <c r="B252" s="44"/>
      <c r="C252" s="205" t="s">
        <v>914</v>
      </c>
      <c r="D252" s="205" t="s">
        <v>187</v>
      </c>
      <c r="E252" s="206" t="s">
        <v>1745</v>
      </c>
      <c r="F252" s="207" t="s">
        <v>3115</v>
      </c>
      <c r="G252" s="208" t="s">
        <v>239</v>
      </c>
      <c r="H252" s="209">
        <v>138.37</v>
      </c>
      <c r="I252" s="210"/>
      <c r="J252" s="211">
        <f t="shared" ref="J252:J260" si="20">ROUND(I252*H252,2)</f>
        <v>0</v>
      </c>
      <c r="K252" s="207" t="s">
        <v>2900</v>
      </c>
      <c r="L252" s="64"/>
      <c r="M252" s="212" t="s">
        <v>35</v>
      </c>
      <c r="N252" s="213" t="s">
        <v>50</v>
      </c>
      <c r="O252" s="45"/>
      <c r="P252" s="214">
        <f t="shared" ref="P252:P260" si="21">O252*H252</f>
        <v>0</v>
      </c>
      <c r="Q252" s="214">
        <v>0</v>
      </c>
      <c r="R252" s="214">
        <f t="shared" ref="R252:R260" si="22">Q252*H252</f>
        <v>0</v>
      </c>
      <c r="S252" s="214">
        <v>0</v>
      </c>
      <c r="T252" s="215">
        <f t="shared" ref="T252:T260" si="23">S252*H252</f>
        <v>0</v>
      </c>
      <c r="AR252" s="26" t="s">
        <v>307</v>
      </c>
      <c r="AT252" s="26" t="s">
        <v>187</v>
      </c>
      <c r="AU252" s="26" t="s">
        <v>24</v>
      </c>
      <c r="AY252" s="26" t="s">
        <v>185</v>
      </c>
      <c r="BE252" s="216">
        <f t="shared" ref="BE252:BE260" si="24">IF(N252="základní",J252,0)</f>
        <v>0</v>
      </c>
      <c r="BF252" s="216">
        <f t="shared" ref="BF252:BF260" si="25">IF(N252="snížená",J252,0)</f>
        <v>0</v>
      </c>
      <c r="BG252" s="216">
        <f t="shared" ref="BG252:BG260" si="26">IF(N252="zákl. přenesená",J252,0)</f>
        <v>0</v>
      </c>
      <c r="BH252" s="216">
        <f t="shared" ref="BH252:BH260" si="27">IF(N252="sníž. přenesená",J252,0)</f>
        <v>0</v>
      </c>
      <c r="BI252" s="216">
        <f t="shared" ref="BI252:BI260" si="28">IF(N252="nulová",J252,0)</f>
        <v>0</v>
      </c>
      <c r="BJ252" s="26" t="s">
        <v>24</v>
      </c>
      <c r="BK252" s="216">
        <f t="shared" ref="BK252:BK260" si="29">ROUND(I252*H252,2)</f>
        <v>0</v>
      </c>
      <c r="BL252" s="26" t="s">
        <v>307</v>
      </c>
      <c r="BM252" s="26" t="s">
        <v>1472</v>
      </c>
    </row>
    <row r="253" spans="2:65" s="1" customFormat="1" ht="22.5" customHeight="1">
      <c r="B253" s="44"/>
      <c r="C253" s="205" t="s">
        <v>923</v>
      </c>
      <c r="D253" s="205" t="s">
        <v>187</v>
      </c>
      <c r="E253" s="206" t="s">
        <v>3116</v>
      </c>
      <c r="F253" s="207" t="s">
        <v>3117</v>
      </c>
      <c r="G253" s="208" t="s">
        <v>239</v>
      </c>
      <c r="H253" s="209">
        <v>138.37</v>
      </c>
      <c r="I253" s="210"/>
      <c r="J253" s="211">
        <f t="shared" si="20"/>
        <v>0</v>
      </c>
      <c r="K253" s="207" t="s">
        <v>2900</v>
      </c>
      <c r="L253" s="64"/>
      <c r="M253" s="212" t="s">
        <v>35</v>
      </c>
      <c r="N253" s="213" t="s">
        <v>50</v>
      </c>
      <c r="O253" s="45"/>
      <c r="P253" s="214">
        <f t="shared" si="21"/>
        <v>0</v>
      </c>
      <c r="Q253" s="214">
        <v>0</v>
      </c>
      <c r="R253" s="214">
        <f t="shared" si="22"/>
        <v>0</v>
      </c>
      <c r="S253" s="214">
        <v>0</v>
      </c>
      <c r="T253" s="215">
        <f t="shared" si="23"/>
        <v>0</v>
      </c>
      <c r="AR253" s="26" t="s">
        <v>307</v>
      </c>
      <c r="AT253" s="26" t="s">
        <v>187</v>
      </c>
      <c r="AU253" s="26" t="s">
        <v>24</v>
      </c>
      <c r="AY253" s="26" t="s">
        <v>185</v>
      </c>
      <c r="BE253" s="216">
        <f t="shared" si="24"/>
        <v>0</v>
      </c>
      <c r="BF253" s="216">
        <f t="shared" si="25"/>
        <v>0</v>
      </c>
      <c r="BG253" s="216">
        <f t="shared" si="26"/>
        <v>0</v>
      </c>
      <c r="BH253" s="216">
        <f t="shared" si="27"/>
        <v>0</v>
      </c>
      <c r="BI253" s="216">
        <f t="shared" si="28"/>
        <v>0</v>
      </c>
      <c r="BJ253" s="26" t="s">
        <v>24</v>
      </c>
      <c r="BK253" s="216">
        <f t="shared" si="29"/>
        <v>0</v>
      </c>
      <c r="BL253" s="26" t="s">
        <v>307</v>
      </c>
      <c r="BM253" s="26" t="s">
        <v>1481</v>
      </c>
    </row>
    <row r="254" spans="2:65" s="1" customFormat="1" ht="31.5" customHeight="1">
      <c r="B254" s="44"/>
      <c r="C254" s="205" t="s">
        <v>932</v>
      </c>
      <c r="D254" s="205" t="s">
        <v>187</v>
      </c>
      <c r="E254" s="206" t="s">
        <v>3118</v>
      </c>
      <c r="F254" s="207" t="s">
        <v>3119</v>
      </c>
      <c r="G254" s="208" t="s">
        <v>239</v>
      </c>
      <c r="H254" s="209">
        <v>138.37</v>
      </c>
      <c r="I254" s="210"/>
      <c r="J254" s="211">
        <f t="shared" si="20"/>
        <v>0</v>
      </c>
      <c r="K254" s="207" t="s">
        <v>2900</v>
      </c>
      <c r="L254" s="64"/>
      <c r="M254" s="212" t="s">
        <v>35</v>
      </c>
      <c r="N254" s="213" t="s">
        <v>50</v>
      </c>
      <c r="O254" s="45"/>
      <c r="P254" s="214">
        <f t="shared" si="21"/>
        <v>0</v>
      </c>
      <c r="Q254" s="214">
        <v>0</v>
      </c>
      <c r="R254" s="214">
        <f t="shared" si="22"/>
        <v>0</v>
      </c>
      <c r="S254" s="214">
        <v>0</v>
      </c>
      <c r="T254" s="215">
        <f t="shared" si="23"/>
        <v>0</v>
      </c>
      <c r="AR254" s="26" t="s">
        <v>307</v>
      </c>
      <c r="AT254" s="26" t="s">
        <v>187</v>
      </c>
      <c r="AU254" s="26" t="s">
        <v>24</v>
      </c>
      <c r="AY254" s="26" t="s">
        <v>185</v>
      </c>
      <c r="BE254" s="216">
        <f t="shared" si="24"/>
        <v>0</v>
      </c>
      <c r="BF254" s="216">
        <f t="shared" si="25"/>
        <v>0</v>
      </c>
      <c r="BG254" s="216">
        <f t="shared" si="26"/>
        <v>0</v>
      </c>
      <c r="BH254" s="216">
        <f t="shared" si="27"/>
        <v>0</v>
      </c>
      <c r="BI254" s="216">
        <f t="shared" si="28"/>
        <v>0</v>
      </c>
      <c r="BJ254" s="26" t="s">
        <v>24</v>
      </c>
      <c r="BK254" s="216">
        <f t="shared" si="29"/>
        <v>0</v>
      </c>
      <c r="BL254" s="26" t="s">
        <v>307</v>
      </c>
      <c r="BM254" s="26" t="s">
        <v>1492</v>
      </c>
    </row>
    <row r="255" spans="2:65" s="1" customFormat="1" ht="22.5" customHeight="1">
      <c r="B255" s="44"/>
      <c r="C255" s="205" t="s">
        <v>943</v>
      </c>
      <c r="D255" s="205" t="s">
        <v>187</v>
      </c>
      <c r="E255" s="206" t="s">
        <v>3120</v>
      </c>
      <c r="F255" s="207" t="s">
        <v>3121</v>
      </c>
      <c r="G255" s="208" t="s">
        <v>190</v>
      </c>
      <c r="H255" s="209">
        <v>82.19</v>
      </c>
      <c r="I255" s="210"/>
      <c r="J255" s="211">
        <f t="shared" si="20"/>
        <v>0</v>
      </c>
      <c r="K255" s="207" t="s">
        <v>2900</v>
      </c>
      <c r="L255" s="64"/>
      <c r="M255" s="212" t="s">
        <v>35</v>
      </c>
      <c r="N255" s="213" t="s">
        <v>50</v>
      </c>
      <c r="O255" s="45"/>
      <c r="P255" s="214">
        <f t="shared" si="21"/>
        <v>0</v>
      </c>
      <c r="Q255" s="214">
        <v>0</v>
      </c>
      <c r="R255" s="214">
        <f t="shared" si="22"/>
        <v>0</v>
      </c>
      <c r="S255" s="214">
        <v>0</v>
      </c>
      <c r="T255" s="215">
        <f t="shared" si="23"/>
        <v>0</v>
      </c>
      <c r="AR255" s="26" t="s">
        <v>307</v>
      </c>
      <c r="AT255" s="26" t="s">
        <v>187</v>
      </c>
      <c r="AU255" s="26" t="s">
        <v>24</v>
      </c>
      <c r="AY255" s="26" t="s">
        <v>185</v>
      </c>
      <c r="BE255" s="216">
        <f t="shared" si="24"/>
        <v>0</v>
      </c>
      <c r="BF255" s="216">
        <f t="shared" si="25"/>
        <v>0</v>
      </c>
      <c r="BG255" s="216">
        <f t="shared" si="26"/>
        <v>0</v>
      </c>
      <c r="BH255" s="216">
        <f t="shared" si="27"/>
        <v>0</v>
      </c>
      <c r="BI255" s="216">
        <f t="shared" si="28"/>
        <v>0</v>
      </c>
      <c r="BJ255" s="26" t="s">
        <v>24</v>
      </c>
      <c r="BK255" s="216">
        <f t="shared" si="29"/>
        <v>0</v>
      </c>
      <c r="BL255" s="26" t="s">
        <v>307</v>
      </c>
      <c r="BM255" s="26" t="s">
        <v>1505</v>
      </c>
    </row>
    <row r="256" spans="2:65" s="1" customFormat="1" ht="22.5" customHeight="1">
      <c r="B256" s="44"/>
      <c r="C256" s="205" t="s">
        <v>952</v>
      </c>
      <c r="D256" s="205" t="s">
        <v>187</v>
      </c>
      <c r="E256" s="206" t="s">
        <v>1739</v>
      </c>
      <c r="F256" s="207" t="s">
        <v>3122</v>
      </c>
      <c r="G256" s="208" t="s">
        <v>239</v>
      </c>
      <c r="H256" s="209">
        <v>138.37</v>
      </c>
      <c r="I256" s="210"/>
      <c r="J256" s="211">
        <f t="shared" si="20"/>
        <v>0</v>
      </c>
      <c r="K256" s="207" t="s">
        <v>2900</v>
      </c>
      <c r="L256" s="64"/>
      <c r="M256" s="212" t="s">
        <v>35</v>
      </c>
      <c r="N256" s="213" t="s">
        <v>50</v>
      </c>
      <c r="O256" s="45"/>
      <c r="P256" s="214">
        <f t="shared" si="21"/>
        <v>0</v>
      </c>
      <c r="Q256" s="214">
        <v>0</v>
      </c>
      <c r="R256" s="214">
        <f t="shared" si="22"/>
        <v>0</v>
      </c>
      <c r="S256" s="214">
        <v>0</v>
      </c>
      <c r="T256" s="215">
        <f t="shared" si="23"/>
        <v>0</v>
      </c>
      <c r="AR256" s="26" t="s">
        <v>307</v>
      </c>
      <c r="AT256" s="26" t="s">
        <v>187</v>
      </c>
      <c r="AU256" s="26" t="s">
        <v>24</v>
      </c>
      <c r="AY256" s="26" t="s">
        <v>185</v>
      </c>
      <c r="BE256" s="216">
        <f t="shared" si="24"/>
        <v>0</v>
      </c>
      <c r="BF256" s="216">
        <f t="shared" si="25"/>
        <v>0</v>
      </c>
      <c r="BG256" s="216">
        <f t="shared" si="26"/>
        <v>0</v>
      </c>
      <c r="BH256" s="216">
        <f t="shared" si="27"/>
        <v>0</v>
      </c>
      <c r="BI256" s="216">
        <f t="shared" si="28"/>
        <v>0</v>
      </c>
      <c r="BJ256" s="26" t="s">
        <v>24</v>
      </c>
      <c r="BK256" s="216">
        <f t="shared" si="29"/>
        <v>0</v>
      </c>
      <c r="BL256" s="26" t="s">
        <v>307</v>
      </c>
      <c r="BM256" s="26" t="s">
        <v>1515</v>
      </c>
    </row>
    <row r="257" spans="2:65" s="1" customFormat="1" ht="22.5" customHeight="1">
      <c r="B257" s="44"/>
      <c r="C257" s="205" t="s">
        <v>958</v>
      </c>
      <c r="D257" s="205" t="s">
        <v>187</v>
      </c>
      <c r="E257" s="206" t="s">
        <v>3123</v>
      </c>
      <c r="F257" s="207" t="s">
        <v>3124</v>
      </c>
      <c r="G257" s="208" t="s">
        <v>190</v>
      </c>
      <c r="H257" s="209">
        <v>78.040000000000006</v>
      </c>
      <c r="I257" s="210"/>
      <c r="J257" s="211">
        <f t="shared" si="20"/>
        <v>0</v>
      </c>
      <c r="K257" s="207" t="s">
        <v>2900</v>
      </c>
      <c r="L257" s="64"/>
      <c r="M257" s="212" t="s">
        <v>35</v>
      </c>
      <c r="N257" s="213" t="s">
        <v>50</v>
      </c>
      <c r="O257" s="45"/>
      <c r="P257" s="214">
        <f t="shared" si="21"/>
        <v>0</v>
      </c>
      <c r="Q257" s="214">
        <v>0</v>
      </c>
      <c r="R257" s="214">
        <f t="shared" si="22"/>
        <v>0</v>
      </c>
      <c r="S257" s="214">
        <v>0</v>
      </c>
      <c r="T257" s="215">
        <f t="shared" si="23"/>
        <v>0</v>
      </c>
      <c r="AR257" s="26" t="s">
        <v>307</v>
      </c>
      <c r="AT257" s="26" t="s">
        <v>187</v>
      </c>
      <c r="AU257" s="26" t="s">
        <v>24</v>
      </c>
      <c r="AY257" s="26" t="s">
        <v>185</v>
      </c>
      <c r="BE257" s="216">
        <f t="shared" si="24"/>
        <v>0</v>
      </c>
      <c r="BF257" s="216">
        <f t="shared" si="25"/>
        <v>0</v>
      </c>
      <c r="BG257" s="216">
        <f t="shared" si="26"/>
        <v>0</v>
      </c>
      <c r="BH257" s="216">
        <f t="shared" si="27"/>
        <v>0</v>
      </c>
      <c r="BI257" s="216">
        <f t="shared" si="28"/>
        <v>0</v>
      </c>
      <c r="BJ257" s="26" t="s">
        <v>24</v>
      </c>
      <c r="BK257" s="216">
        <f t="shared" si="29"/>
        <v>0</v>
      </c>
      <c r="BL257" s="26" t="s">
        <v>307</v>
      </c>
      <c r="BM257" s="26" t="s">
        <v>1526</v>
      </c>
    </row>
    <row r="258" spans="2:65" s="1" customFormat="1" ht="22.5" customHeight="1">
      <c r="B258" s="44"/>
      <c r="C258" s="257" t="s">
        <v>967</v>
      </c>
      <c r="D258" s="257" t="s">
        <v>246</v>
      </c>
      <c r="E258" s="258" t="s">
        <v>3125</v>
      </c>
      <c r="F258" s="259" t="s">
        <v>3126</v>
      </c>
      <c r="G258" s="260" t="s">
        <v>239</v>
      </c>
      <c r="H258" s="261">
        <v>153.899</v>
      </c>
      <c r="I258" s="262"/>
      <c r="J258" s="263">
        <f t="shared" si="20"/>
        <v>0</v>
      </c>
      <c r="K258" s="259" t="s">
        <v>2900</v>
      </c>
      <c r="L258" s="264"/>
      <c r="M258" s="265" t="s">
        <v>35</v>
      </c>
      <c r="N258" s="266" t="s">
        <v>50</v>
      </c>
      <c r="O258" s="45"/>
      <c r="P258" s="214">
        <f t="shared" si="21"/>
        <v>0</v>
      </c>
      <c r="Q258" s="214">
        <v>0</v>
      </c>
      <c r="R258" s="214">
        <f t="shared" si="22"/>
        <v>0</v>
      </c>
      <c r="S258" s="214">
        <v>0</v>
      </c>
      <c r="T258" s="215">
        <f t="shared" si="23"/>
        <v>0</v>
      </c>
      <c r="AR258" s="26" t="s">
        <v>449</v>
      </c>
      <c r="AT258" s="26" t="s">
        <v>246</v>
      </c>
      <c r="AU258" s="26" t="s">
        <v>24</v>
      </c>
      <c r="AY258" s="26" t="s">
        <v>185</v>
      </c>
      <c r="BE258" s="216">
        <f t="shared" si="24"/>
        <v>0</v>
      </c>
      <c r="BF258" s="216">
        <f t="shared" si="25"/>
        <v>0</v>
      </c>
      <c r="BG258" s="216">
        <f t="shared" si="26"/>
        <v>0</v>
      </c>
      <c r="BH258" s="216">
        <f t="shared" si="27"/>
        <v>0</v>
      </c>
      <c r="BI258" s="216">
        <f t="shared" si="28"/>
        <v>0</v>
      </c>
      <c r="BJ258" s="26" t="s">
        <v>24</v>
      </c>
      <c r="BK258" s="216">
        <f t="shared" si="29"/>
        <v>0</v>
      </c>
      <c r="BL258" s="26" t="s">
        <v>307</v>
      </c>
      <c r="BM258" s="26" t="s">
        <v>1534</v>
      </c>
    </row>
    <row r="259" spans="2:65" s="1" customFormat="1" ht="22.5" customHeight="1">
      <c r="B259" s="44"/>
      <c r="C259" s="257" t="s">
        <v>973</v>
      </c>
      <c r="D259" s="257" t="s">
        <v>246</v>
      </c>
      <c r="E259" s="258" t="s">
        <v>3127</v>
      </c>
      <c r="F259" s="259" t="s">
        <v>3128</v>
      </c>
      <c r="G259" s="260" t="s">
        <v>302</v>
      </c>
      <c r="H259" s="261">
        <v>273.96699999999998</v>
      </c>
      <c r="I259" s="262"/>
      <c r="J259" s="263">
        <f t="shared" si="20"/>
        <v>0</v>
      </c>
      <c r="K259" s="259" t="s">
        <v>2900</v>
      </c>
      <c r="L259" s="264"/>
      <c r="M259" s="265" t="s">
        <v>35</v>
      </c>
      <c r="N259" s="266" t="s">
        <v>50</v>
      </c>
      <c r="O259" s="45"/>
      <c r="P259" s="214">
        <f t="shared" si="21"/>
        <v>0</v>
      </c>
      <c r="Q259" s="214">
        <v>0</v>
      </c>
      <c r="R259" s="214">
        <f t="shared" si="22"/>
        <v>0</v>
      </c>
      <c r="S259" s="214">
        <v>0</v>
      </c>
      <c r="T259" s="215">
        <f t="shared" si="23"/>
        <v>0</v>
      </c>
      <c r="AR259" s="26" t="s">
        <v>449</v>
      </c>
      <c r="AT259" s="26" t="s">
        <v>246</v>
      </c>
      <c r="AU259" s="26" t="s">
        <v>24</v>
      </c>
      <c r="AY259" s="26" t="s">
        <v>185</v>
      </c>
      <c r="BE259" s="216">
        <f t="shared" si="24"/>
        <v>0</v>
      </c>
      <c r="BF259" s="216">
        <f t="shared" si="25"/>
        <v>0</v>
      </c>
      <c r="BG259" s="216">
        <f t="shared" si="26"/>
        <v>0</v>
      </c>
      <c r="BH259" s="216">
        <f t="shared" si="27"/>
        <v>0</v>
      </c>
      <c r="BI259" s="216">
        <f t="shared" si="28"/>
        <v>0</v>
      </c>
      <c r="BJ259" s="26" t="s">
        <v>24</v>
      </c>
      <c r="BK259" s="216">
        <f t="shared" si="29"/>
        <v>0</v>
      </c>
      <c r="BL259" s="26" t="s">
        <v>307</v>
      </c>
      <c r="BM259" s="26" t="s">
        <v>1542</v>
      </c>
    </row>
    <row r="260" spans="2:65" s="1" customFormat="1" ht="22.5" customHeight="1">
      <c r="B260" s="44"/>
      <c r="C260" s="205" t="s">
        <v>978</v>
      </c>
      <c r="D260" s="205" t="s">
        <v>187</v>
      </c>
      <c r="E260" s="206" t="s">
        <v>3129</v>
      </c>
      <c r="F260" s="207" t="s">
        <v>3130</v>
      </c>
      <c r="G260" s="208" t="s">
        <v>3054</v>
      </c>
      <c r="H260" s="292"/>
      <c r="I260" s="210"/>
      <c r="J260" s="211">
        <f t="shared" si="20"/>
        <v>0</v>
      </c>
      <c r="K260" s="207" t="s">
        <v>2900</v>
      </c>
      <c r="L260" s="64"/>
      <c r="M260" s="212" t="s">
        <v>35</v>
      </c>
      <c r="N260" s="213" t="s">
        <v>50</v>
      </c>
      <c r="O260" s="45"/>
      <c r="P260" s="214">
        <f t="shared" si="21"/>
        <v>0</v>
      </c>
      <c r="Q260" s="214">
        <v>0</v>
      </c>
      <c r="R260" s="214">
        <f t="shared" si="22"/>
        <v>0</v>
      </c>
      <c r="S260" s="214">
        <v>0</v>
      </c>
      <c r="T260" s="215">
        <f t="shared" si="23"/>
        <v>0</v>
      </c>
      <c r="AR260" s="26" t="s">
        <v>307</v>
      </c>
      <c r="AT260" s="26" t="s">
        <v>187</v>
      </c>
      <c r="AU260" s="26" t="s">
        <v>24</v>
      </c>
      <c r="AY260" s="26" t="s">
        <v>185</v>
      </c>
      <c r="BE260" s="216">
        <f t="shared" si="24"/>
        <v>0</v>
      </c>
      <c r="BF260" s="216">
        <f t="shared" si="25"/>
        <v>0</v>
      </c>
      <c r="BG260" s="216">
        <f t="shared" si="26"/>
        <v>0</v>
      </c>
      <c r="BH260" s="216">
        <f t="shared" si="27"/>
        <v>0</v>
      </c>
      <c r="BI260" s="216">
        <f t="shared" si="28"/>
        <v>0</v>
      </c>
      <c r="BJ260" s="26" t="s">
        <v>24</v>
      </c>
      <c r="BK260" s="216">
        <f t="shared" si="29"/>
        <v>0</v>
      </c>
      <c r="BL260" s="26" t="s">
        <v>307</v>
      </c>
      <c r="BM260" s="26" t="s">
        <v>1550</v>
      </c>
    </row>
    <row r="261" spans="2:65" s="11" customFormat="1" ht="37.35" customHeight="1">
      <c r="B261" s="188"/>
      <c r="C261" s="189"/>
      <c r="D261" s="202" t="s">
        <v>78</v>
      </c>
      <c r="E261" s="287" t="s">
        <v>1757</v>
      </c>
      <c r="F261" s="287" t="s">
        <v>1758</v>
      </c>
      <c r="G261" s="189"/>
      <c r="H261" s="189"/>
      <c r="I261" s="192"/>
      <c r="J261" s="288">
        <f>BK261</f>
        <v>0</v>
      </c>
      <c r="K261" s="189"/>
      <c r="L261" s="194"/>
      <c r="M261" s="195"/>
      <c r="N261" s="196"/>
      <c r="O261" s="196"/>
      <c r="P261" s="197">
        <f>SUM(P262:P268)</f>
        <v>0</v>
      </c>
      <c r="Q261" s="196"/>
      <c r="R261" s="197">
        <f>SUM(R262:R268)</f>
        <v>0</v>
      </c>
      <c r="S261" s="196"/>
      <c r="T261" s="198">
        <f>SUM(T262:T268)</f>
        <v>0</v>
      </c>
      <c r="AR261" s="199" t="s">
        <v>24</v>
      </c>
      <c r="AT261" s="200" t="s">
        <v>78</v>
      </c>
      <c r="AU261" s="200" t="s">
        <v>79</v>
      </c>
      <c r="AY261" s="199" t="s">
        <v>185</v>
      </c>
      <c r="BK261" s="201">
        <f>SUM(BK262:BK268)</f>
        <v>0</v>
      </c>
    </row>
    <row r="262" spans="2:65" s="1" customFormat="1" ht="22.5" customHeight="1">
      <c r="B262" s="44"/>
      <c r="C262" s="205" t="s">
        <v>991</v>
      </c>
      <c r="D262" s="205" t="s">
        <v>187</v>
      </c>
      <c r="E262" s="206" t="s">
        <v>3131</v>
      </c>
      <c r="F262" s="207" t="s">
        <v>3132</v>
      </c>
      <c r="G262" s="208" t="s">
        <v>239</v>
      </c>
      <c r="H262" s="209">
        <v>46.87</v>
      </c>
      <c r="I262" s="210"/>
      <c r="J262" s="211">
        <f t="shared" ref="J262:J268" si="30">ROUND(I262*H262,2)</f>
        <v>0</v>
      </c>
      <c r="K262" s="207" t="s">
        <v>2900</v>
      </c>
      <c r="L262" s="64"/>
      <c r="M262" s="212" t="s">
        <v>35</v>
      </c>
      <c r="N262" s="213" t="s">
        <v>50</v>
      </c>
      <c r="O262" s="45"/>
      <c r="P262" s="214">
        <f t="shared" ref="P262:P268" si="31">O262*H262</f>
        <v>0</v>
      </c>
      <c r="Q262" s="214">
        <v>0</v>
      </c>
      <c r="R262" s="214">
        <f t="shared" ref="R262:R268" si="32">Q262*H262</f>
        <v>0</v>
      </c>
      <c r="S262" s="214">
        <v>0</v>
      </c>
      <c r="T262" s="215">
        <f t="shared" ref="T262:T268" si="33">S262*H262</f>
        <v>0</v>
      </c>
      <c r="AR262" s="26" t="s">
        <v>307</v>
      </c>
      <c r="AT262" s="26" t="s">
        <v>187</v>
      </c>
      <c r="AU262" s="26" t="s">
        <v>24</v>
      </c>
      <c r="AY262" s="26" t="s">
        <v>185</v>
      </c>
      <c r="BE262" s="216">
        <f t="shared" ref="BE262:BE268" si="34">IF(N262="základní",J262,0)</f>
        <v>0</v>
      </c>
      <c r="BF262" s="216">
        <f t="shared" ref="BF262:BF268" si="35">IF(N262="snížená",J262,0)</f>
        <v>0</v>
      </c>
      <c r="BG262" s="216">
        <f t="shared" ref="BG262:BG268" si="36">IF(N262="zákl. přenesená",J262,0)</f>
        <v>0</v>
      </c>
      <c r="BH262" s="216">
        <f t="shared" ref="BH262:BH268" si="37">IF(N262="sníž. přenesená",J262,0)</f>
        <v>0</v>
      </c>
      <c r="BI262" s="216">
        <f t="shared" ref="BI262:BI268" si="38">IF(N262="nulová",J262,0)</f>
        <v>0</v>
      </c>
      <c r="BJ262" s="26" t="s">
        <v>24</v>
      </c>
      <c r="BK262" s="216">
        <f t="shared" ref="BK262:BK268" si="39">ROUND(I262*H262,2)</f>
        <v>0</v>
      </c>
      <c r="BL262" s="26" t="s">
        <v>307</v>
      </c>
      <c r="BM262" s="26" t="s">
        <v>1558</v>
      </c>
    </row>
    <row r="263" spans="2:65" s="1" customFormat="1" ht="22.5" customHeight="1">
      <c r="B263" s="44"/>
      <c r="C263" s="205" t="s">
        <v>32</v>
      </c>
      <c r="D263" s="205" t="s">
        <v>187</v>
      </c>
      <c r="E263" s="206" t="s">
        <v>3133</v>
      </c>
      <c r="F263" s="207" t="s">
        <v>3134</v>
      </c>
      <c r="G263" s="208" t="s">
        <v>239</v>
      </c>
      <c r="H263" s="209">
        <v>60.26</v>
      </c>
      <c r="I263" s="210"/>
      <c r="J263" s="211">
        <f t="shared" si="30"/>
        <v>0</v>
      </c>
      <c r="K263" s="207" t="s">
        <v>2900</v>
      </c>
      <c r="L263" s="64"/>
      <c r="M263" s="212" t="s">
        <v>35</v>
      </c>
      <c r="N263" s="213" t="s">
        <v>50</v>
      </c>
      <c r="O263" s="45"/>
      <c r="P263" s="214">
        <f t="shared" si="31"/>
        <v>0</v>
      </c>
      <c r="Q263" s="214">
        <v>0</v>
      </c>
      <c r="R263" s="214">
        <f t="shared" si="32"/>
        <v>0</v>
      </c>
      <c r="S263" s="214">
        <v>0</v>
      </c>
      <c r="T263" s="215">
        <f t="shared" si="33"/>
        <v>0</v>
      </c>
      <c r="AR263" s="26" t="s">
        <v>307</v>
      </c>
      <c r="AT263" s="26" t="s">
        <v>187</v>
      </c>
      <c r="AU263" s="26" t="s">
        <v>24</v>
      </c>
      <c r="AY263" s="26" t="s">
        <v>185</v>
      </c>
      <c r="BE263" s="216">
        <f t="shared" si="34"/>
        <v>0</v>
      </c>
      <c r="BF263" s="216">
        <f t="shared" si="35"/>
        <v>0</v>
      </c>
      <c r="BG263" s="216">
        <f t="shared" si="36"/>
        <v>0</v>
      </c>
      <c r="BH263" s="216">
        <f t="shared" si="37"/>
        <v>0</v>
      </c>
      <c r="BI263" s="216">
        <f t="shared" si="38"/>
        <v>0</v>
      </c>
      <c r="BJ263" s="26" t="s">
        <v>24</v>
      </c>
      <c r="BK263" s="216">
        <f t="shared" si="39"/>
        <v>0</v>
      </c>
      <c r="BL263" s="26" t="s">
        <v>307</v>
      </c>
      <c r="BM263" s="26" t="s">
        <v>1566</v>
      </c>
    </row>
    <row r="264" spans="2:65" s="1" customFormat="1" ht="22.5" customHeight="1">
      <c r="B264" s="44"/>
      <c r="C264" s="205" t="s">
        <v>1002</v>
      </c>
      <c r="D264" s="205" t="s">
        <v>187</v>
      </c>
      <c r="E264" s="206" t="s">
        <v>3135</v>
      </c>
      <c r="F264" s="207" t="s">
        <v>3136</v>
      </c>
      <c r="G264" s="208" t="s">
        <v>239</v>
      </c>
      <c r="H264" s="209">
        <v>60.26</v>
      </c>
      <c r="I264" s="210"/>
      <c r="J264" s="211">
        <f t="shared" si="30"/>
        <v>0</v>
      </c>
      <c r="K264" s="207" t="s">
        <v>2900</v>
      </c>
      <c r="L264" s="64"/>
      <c r="M264" s="212" t="s">
        <v>35</v>
      </c>
      <c r="N264" s="213" t="s">
        <v>50</v>
      </c>
      <c r="O264" s="45"/>
      <c r="P264" s="214">
        <f t="shared" si="31"/>
        <v>0</v>
      </c>
      <c r="Q264" s="214">
        <v>0</v>
      </c>
      <c r="R264" s="214">
        <f t="shared" si="32"/>
        <v>0</v>
      </c>
      <c r="S264" s="214">
        <v>0</v>
      </c>
      <c r="T264" s="215">
        <f t="shared" si="33"/>
        <v>0</v>
      </c>
      <c r="AR264" s="26" t="s">
        <v>307</v>
      </c>
      <c r="AT264" s="26" t="s">
        <v>187</v>
      </c>
      <c r="AU264" s="26" t="s">
        <v>24</v>
      </c>
      <c r="AY264" s="26" t="s">
        <v>185</v>
      </c>
      <c r="BE264" s="216">
        <f t="shared" si="34"/>
        <v>0</v>
      </c>
      <c r="BF264" s="216">
        <f t="shared" si="35"/>
        <v>0</v>
      </c>
      <c r="BG264" s="216">
        <f t="shared" si="36"/>
        <v>0</v>
      </c>
      <c r="BH264" s="216">
        <f t="shared" si="37"/>
        <v>0</v>
      </c>
      <c r="BI264" s="216">
        <f t="shared" si="38"/>
        <v>0</v>
      </c>
      <c r="BJ264" s="26" t="s">
        <v>24</v>
      </c>
      <c r="BK264" s="216">
        <f t="shared" si="39"/>
        <v>0</v>
      </c>
      <c r="BL264" s="26" t="s">
        <v>307</v>
      </c>
      <c r="BM264" s="26" t="s">
        <v>1574</v>
      </c>
    </row>
    <row r="265" spans="2:65" s="1" customFormat="1" ht="22.5" customHeight="1">
      <c r="B265" s="44"/>
      <c r="C265" s="205" t="s">
        <v>1008</v>
      </c>
      <c r="D265" s="205" t="s">
        <v>187</v>
      </c>
      <c r="E265" s="206" t="s">
        <v>3137</v>
      </c>
      <c r="F265" s="207" t="s">
        <v>3138</v>
      </c>
      <c r="G265" s="208" t="s">
        <v>190</v>
      </c>
      <c r="H265" s="209">
        <v>57.14</v>
      </c>
      <c r="I265" s="210"/>
      <c r="J265" s="211">
        <f t="shared" si="30"/>
        <v>0</v>
      </c>
      <c r="K265" s="207" t="s">
        <v>2900</v>
      </c>
      <c r="L265" s="64"/>
      <c r="M265" s="212" t="s">
        <v>35</v>
      </c>
      <c r="N265" s="213" t="s">
        <v>50</v>
      </c>
      <c r="O265" s="45"/>
      <c r="P265" s="214">
        <f t="shared" si="31"/>
        <v>0</v>
      </c>
      <c r="Q265" s="214">
        <v>0</v>
      </c>
      <c r="R265" s="214">
        <f t="shared" si="32"/>
        <v>0</v>
      </c>
      <c r="S265" s="214">
        <v>0</v>
      </c>
      <c r="T265" s="215">
        <f t="shared" si="33"/>
        <v>0</v>
      </c>
      <c r="AR265" s="26" t="s">
        <v>307</v>
      </c>
      <c r="AT265" s="26" t="s">
        <v>187</v>
      </c>
      <c r="AU265" s="26" t="s">
        <v>24</v>
      </c>
      <c r="AY265" s="26" t="s">
        <v>185</v>
      </c>
      <c r="BE265" s="216">
        <f t="shared" si="34"/>
        <v>0</v>
      </c>
      <c r="BF265" s="216">
        <f t="shared" si="35"/>
        <v>0</v>
      </c>
      <c r="BG265" s="216">
        <f t="shared" si="36"/>
        <v>0</v>
      </c>
      <c r="BH265" s="216">
        <f t="shared" si="37"/>
        <v>0</v>
      </c>
      <c r="BI265" s="216">
        <f t="shared" si="38"/>
        <v>0</v>
      </c>
      <c r="BJ265" s="26" t="s">
        <v>24</v>
      </c>
      <c r="BK265" s="216">
        <f t="shared" si="39"/>
        <v>0</v>
      </c>
      <c r="BL265" s="26" t="s">
        <v>307</v>
      </c>
      <c r="BM265" s="26" t="s">
        <v>1582</v>
      </c>
    </row>
    <row r="266" spans="2:65" s="1" customFormat="1" ht="22.5" customHeight="1">
      <c r="B266" s="44"/>
      <c r="C266" s="257" t="s">
        <v>1013</v>
      </c>
      <c r="D266" s="257" t="s">
        <v>246</v>
      </c>
      <c r="E266" s="258" t="s">
        <v>3139</v>
      </c>
      <c r="F266" s="259" t="s">
        <v>3140</v>
      </c>
      <c r="G266" s="260" t="s">
        <v>190</v>
      </c>
      <c r="H266" s="261">
        <v>63.273000000000003</v>
      </c>
      <c r="I266" s="262"/>
      <c r="J266" s="263">
        <f t="shared" si="30"/>
        <v>0</v>
      </c>
      <c r="K266" s="259" t="s">
        <v>2900</v>
      </c>
      <c r="L266" s="264"/>
      <c r="M266" s="265" t="s">
        <v>35</v>
      </c>
      <c r="N266" s="266" t="s">
        <v>50</v>
      </c>
      <c r="O266" s="45"/>
      <c r="P266" s="214">
        <f t="shared" si="31"/>
        <v>0</v>
      </c>
      <c r="Q266" s="214">
        <v>0</v>
      </c>
      <c r="R266" s="214">
        <f t="shared" si="32"/>
        <v>0</v>
      </c>
      <c r="S266" s="214">
        <v>0</v>
      </c>
      <c r="T266" s="215">
        <f t="shared" si="33"/>
        <v>0</v>
      </c>
      <c r="AR266" s="26" t="s">
        <v>449</v>
      </c>
      <c r="AT266" s="26" t="s">
        <v>246</v>
      </c>
      <c r="AU266" s="26" t="s">
        <v>24</v>
      </c>
      <c r="AY266" s="26" t="s">
        <v>185</v>
      </c>
      <c r="BE266" s="216">
        <f t="shared" si="34"/>
        <v>0</v>
      </c>
      <c r="BF266" s="216">
        <f t="shared" si="35"/>
        <v>0</v>
      </c>
      <c r="BG266" s="216">
        <f t="shared" si="36"/>
        <v>0</v>
      </c>
      <c r="BH266" s="216">
        <f t="shared" si="37"/>
        <v>0</v>
      </c>
      <c r="BI266" s="216">
        <f t="shared" si="38"/>
        <v>0</v>
      </c>
      <c r="BJ266" s="26" t="s">
        <v>24</v>
      </c>
      <c r="BK266" s="216">
        <f t="shared" si="39"/>
        <v>0</v>
      </c>
      <c r="BL266" s="26" t="s">
        <v>307</v>
      </c>
      <c r="BM266" s="26" t="s">
        <v>1590</v>
      </c>
    </row>
    <row r="267" spans="2:65" s="1" customFormat="1" ht="22.5" customHeight="1">
      <c r="B267" s="44"/>
      <c r="C267" s="257" t="s">
        <v>1019</v>
      </c>
      <c r="D267" s="257" t="s">
        <v>246</v>
      </c>
      <c r="E267" s="258" t="s">
        <v>3141</v>
      </c>
      <c r="F267" s="259" t="s">
        <v>3142</v>
      </c>
      <c r="G267" s="260" t="s">
        <v>239</v>
      </c>
      <c r="H267" s="261">
        <v>69.299000000000007</v>
      </c>
      <c r="I267" s="262"/>
      <c r="J267" s="263">
        <f t="shared" si="30"/>
        <v>0</v>
      </c>
      <c r="K267" s="259" t="s">
        <v>2900</v>
      </c>
      <c r="L267" s="264"/>
      <c r="M267" s="265" t="s">
        <v>35</v>
      </c>
      <c r="N267" s="266" t="s">
        <v>50</v>
      </c>
      <c r="O267" s="45"/>
      <c r="P267" s="214">
        <f t="shared" si="31"/>
        <v>0</v>
      </c>
      <c r="Q267" s="214">
        <v>0</v>
      </c>
      <c r="R267" s="214">
        <f t="shared" si="32"/>
        <v>0</v>
      </c>
      <c r="S267" s="214">
        <v>0</v>
      </c>
      <c r="T267" s="215">
        <f t="shared" si="33"/>
        <v>0</v>
      </c>
      <c r="AR267" s="26" t="s">
        <v>449</v>
      </c>
      <c r="AT267" s="26" t="s">
        <v>246</v>
      </c>
      <c r="AU267" s="26" t="s">
        <v>24</v>
      </c>
      <c r="AY267" s="26" t="s">
        <v>185</v>
      </c>
      <c r="BE267" s="216">
        <f t="shared" si="34"/>
        <v>0</v>
      </c>
      <c r="BF267" s="216">
        <f t="shared" si="35"/>
        <v>0</v>
      </c>
      <c r="BG267" s="216">
        <f t="shared" si="36"/>
        <v>0</v>
      </c>
      <c r="BH267" s="216">
        <f t="shared" si="37"/>
        <v>0</v>
      </c>
      <c r="BI267" s="216">
        <f t="shared" si="38"/>
        <v>0</v>
      </c>
      <c r="BJ267" s="26" t="s">
        <v>24</v>
      </c>
      <c r="BK267" s="216">
        <f t="shared" si="39"/>
        <v>0</v>
      </c>
      <c r="BL267" s="26" t="s">
        <v>307</v>
      </c>
      <c r="BM267" s="26" t="s">
        <v>1600</v>
      </c>
    </row>
    <row r="268" spans="2:65" s="1" customFormat="1" ht="22.5" customHeight="1">
      <c r="B268" s="44"/>
      <c r="C268" s="205" t="s">
        <v>1029</v>
      </c>
      <c r="D268" s="205" t="s">
        <v>187</v>
      </c>
      <c r="E268" s="206" t="s">
        <v>3143</v>
      </c>
      <c r="F268" s="207" t="s">
        <v>3144</v>
      </c>
      <c r="G268" s="208" t="s">
        <v>3054</v>
      </c>
      <c r="H268" s="292"/>
      <c r="I268" s="210"/>
      <c r="J268" s="211">
        <f t="shared" si="30"/>
        <v>0</v>
      </c>
      <c r="K268" s="207" t="s">
        <v>2900</v>
      </c>
      <c r="L268" s="64"/>
      <c r="M268" s="212" t="s">
        <v>35</v>
      </c>
      <c r="N268" s="213" t="s">
        <v>50</v>
      </c>
      <c r="O268" s="45"/>
      <c r="P268" s="214">
        <f t="shared" si="31"/>
        <v>0</v>
      </c>
      <c r="Q268" s="214">
        <v>0</v>
      </c>
      <c r="R268" s="214">
        <f t="shared" si="32"/>
        <v>0</v>
      </c>
      <c r="S268" s="214">
        <v>0</v>
      </c>
      <c r="T268" s="215">
        <f t="shared" si="33"/>
        <v>0</v>
      </c>
      <c r="AR268" s="26" t="s">
        <v>307</v>
      </c>
      <c r="AT268" s="26" t="s">
        <v>187</v>
      </c>
      <c r="AU268" s="26" t="s">
        <v>24</v>
      </c>
      <c r="AY268" s="26" t="s">
        <v>185</v>
      </c>
      <c r="BE268" s="216">
        <f t="shared" si="34"/>
        <v>0</v>
      </c>
      <c r="BF268" s="216">
        <f t="shared" si="35"/>
        <v>0</v>
      </c>
      <c r="BG268" s="216">
        <f t="shared" si="36"/>
        <v>0</v>
      </c>
      <c r="BH268" s="216">
        <f t="shared" si="37"/>
        <v>0</v>
      </c>
      <c r="BI268" s="216">
        <f t="shared" si="38"/>
        <v>0</v>
      </c>
      <c r="BJ268" s="26" t="s">
        <v>24</v>
      </c>
      <c r="BK268" s="216">
        <f t="shared" si="39"/>
        <v>0</v>
      </c>
      <c r="BL268" s="26" t="s">
        <v>307</v>
      </c>
      <c r="BM268" s="26" t="s">
        <v>1609</v>
      </c>
    </row>
    <row r="269" spans="2:65" s="11" customFormat="1" ht="37.35" customHeight="1">
      <c r="B269" s="188"/>
      <c r="C269" s="189"/>
      <c r="D269" s="202" t="s">
        <v>78</v>
      </c>
      <c r="E269" s="287" t="s">
        <v>1823</v>
      </c>
      <c r="F269" s="287" t="s">
        <v>3145</v>
      </c>
      <c r="G269" s="189"/>
      <c r="H269" s="189"/>
      <c r="I269" s="192"/>
      <c r="J269" s="288">
        <f>BK269</f>
        <v>0</v>
      </c>
      <c r="K269" s="189"/>
      <c r="L269" s="194"/>
      <c r="M269" s="195"/>
      <c r="N269" s="196"/>
      <c r="O269" s="196"/>
      <c r="P269" s="197">
        <f>SUM(P270:P277)</f>
        <v>0</v>
      </c>
      <c r="Q269" s="196"/>
      <c r="R269" s="197">
        <f>SUM(R270:R277)</f>
        <v>0</v>
      </c>
      <c r="S269" s="196"/>
      <c r="T269" s="198">
        <f>SUM(T270:T277)</f>
        <v>0</v>
      </c>
      <c r="AR269" s="199" t="s">
        <v>24</v>
      </c>
      <c r="AT269" s="200" t="s">
        <v>78</v>
      </c>
      <c r="AU269" s="200" t="s">
        <v>79</v>
      </c>
      <c r="AY269" s="199" t="s">
        <v>185</v>
      </c>
      <c r="BK269" s="201">
        <f>SUM(BK270:BK277)</f>
        <v>0</v>
      </c>
    </row>
    <row r="270" spans="2:65" s="1" customFormat="1" ht="31.5" customHeight="1">
      <c r="B270" s="44"/>
      <c r="C270" s="205" t="s">
        <v>1037</v>
      </c>
      <c r="D270" s="205" t="s">
        <v>187</v>
      </c>
      <c r="E270" s="206" t="s">
        <v>3146</v>
      </c>
      <c r="F270" s="207" t="s">
        <v>3147</v>
      </c>
      <c r="G270" s="208" t="s">
        <v>239</v>
      </c>
      <c r="H270" s="209">
        <v>73.319999999999993</v>
      </c>
      <c r="I270" s="210"/>
      <c r="J270" s="211">
        <f>ROUND(I270*H270,2)</f>
        <v>0</v>
      </c>
      <c r="K270" s="207" t="s">
        <v>2900</v>
      </c>
      <c r="L270" s="64"/>
      <c r="M270" s="212" t="s">
        <v>35</v>
      </c>
      <c r="N270" s="213" t="s">
        <v>50</v>
      </c>
      <c r="O270" s="45"/>
      <c r="P270" s="214">
        <f>O270*H270</f>
        <v>0</v>
      </c>
      <c r="Q270" s="214">
        <v>0</v>
      </c>
      <c r="R270" s="214">
        <f>Q270*H270</f>
        <v>0</v>
      </c>
      <c r="S270" s="214">
        <v>0</v>
      </c>
      <c r="T270" s="215">
        <f>S270*H270</f>
        <v>0</v>
      </c>
      <c r="AR270" s="26" t="s">
        <v>307</v>
      </c>
      <c r="AT270" s="26" t="s">
        <v>187</v>
      </c>
      <c r="AU270" s="26" t="s">
        <v>24</v>
      </c>
      <c r="AY270" s="26" t="s">
        <v>185</v>
      </c>
      <c r="BE270" s="216">
        <f>IF(N270="základní",J270,0)</f>
        <v>0</v>
      </c>
      <c r="BF270" s="216">
        <f>IF(N270="snížená",J270,0)</f>
        <v>0</v>
      </c>
      <c r="BG270" s="216">
        <f>IF(N270="zákl. přenesená",J270,0)</f>
        <v>0</v>
      </c>
      <c r="BH270" s="216">
        <f>IF(N270="sníž. přenesená",J270,0)</f>
        <v>0</v>
      </c>
      <c r="BI270" s="216">
        <f>IF(N270="nulová",J270,0)</f>
        <v>0</v>
      </c>
      <c r="BJ270" s="26" t="s">
        <v>24</v>
      </c>
      <c r="BK270" s="216">
        <f>ROUND(I270*H270,2)</f>
        <v>0</v>
      </c>
      <c r="BL270" s="26" t="s">
        <v>307</v>
      </c>
      <c r="BM270" s="26" t="s">
        <v>1626</v>
      </c>
    </row>
    <row r="271" spans="2:65" s="1" customFormat="1" ht="22.5" customHeight="1">
      <c r="B271" s="44"/>
      <c r="C271" s="205" t="s">
        <v>1046</v>
      </c>
      <c r="D271" s="205" t="s">
        <v>187</v>
      </c>
      <c r="E271" s="206" t="s">
        <v>3148</v>
      </c>
      <c r="F271" s="207" t="s">
        <v>3149</v>
      </c>
      <c r="G271" s="208" t="s">
        <v>239</v>
      </c>
      <c r="H271" s="209">
        <v>73.319999999999993</v>
      </c>
      <c r="I271" s="210"/>
      <c r="J271" s="211">
        <f>ROUND(I271*H271,2)</f>
        <v>0</v>
      </c>
      <c r="K271" s="207" t="s">
        <v>2900</v>
      </c>
      <c r="L271" s="64"/>
      <c r="M271" s="212" t="s">
        <v>35</v>
      </c>
      <c r="N271" s="213" t="s">
        <v>50</v>
      </c>
      <c r="O271" s="45"/>
      <c r="P271" s="214">
        <f>O271*H271</f>
        <v>0</v>
      </c>
      <c r="Q271" s="214">
        <v>0</v>
      </c>
      <c r="R271" s="214">
        <f>Q271*H271</f>
        <v>0</v>
      </c>
      <c r="S271" s="214">
        <v>0</v>
      </c>
      <c r="T271" s="215">
        <f>S271*H271</f>
        <v>0</v>
      </c>
      <c r="AR271" s="26" t="s">
        <v>307</v>
      </c>
      <c r="AT271" s="26" t="s">
        <v>187</v>
      </c>
      <c r="AU271" s="26" t="s">
        <v>24</v>
      </c>
      <c r="AY271" s="26" t="s">
        <v>185</v>
      </c>
      <c r="BE271" s="216">
        <f>IF(N271="základní",J271,0)</f>
        <v>0</v>
      </c>
      <c r="BF271" s="216">
        <f>IF(N271="snížená",J271,0)</f>
        <v>0</v>
      </c>
      <c r="BG271" s="216">
        <f>IF(N271="zákl. přenesená",J271,0)</f>
        <v>0</v>
      </c>
      <c r="BH271" s="216">
        <f>IF(N271="sníž. přenesená",J271,0)</f>
        <v>0</v>
      </c>
      <c r="BI271" s="216">
        <f>IF(N271="nulová",J271,0)</f>
        <v>0</v>
      </c>
      <c r="BJ271" s="26" t="s">
        <v>24</v>
      </c>
      <c r="BK271" s="216">
        <f>ROUND(I271*H271,2)</f>
        <v>0</v>
      </c>
      <c r="BL271" s="26" t="s">
        <v>307</v>
      </c>
      <c r="BM271" s="26" t="s">
        <v>1636</v>
      </c>
    </row>
    <row r="272" spans="2:65" s="1" customFormat="1" ht="31.5" customHeight="1">
      <c r="B272" s="44"/>
      <c r="C272" s="205" t="s">
        <v>1057</v>
      </c>
      <c r="D272" s="205" t="s">
        <v>187</v>
      </c>
      <c r="E272" s="206" t="s">
        <v>3150</v>
      </c>
      <c r="F272" s="207" t="s">
        <v>3151</v>
      </c>
      <c r="G272" s="208" t="s">
        <v>239</v>
      </c>
      <c r="H272" s="209">
        <v>73.319999999999993</v>
      </c>
      <c r="I272" s="210"/>
      <c r="J272" s="211">
        <f>ROUND(I272*H272,2)</f>
        <v>0</v>
      </c>
      <c r="K272" s="207" t="s">
        <v>2900</v>
      </c>
      <c r="L272" s="64"/>
      <c r="M272" s="212" t="s">
        <v>35</v>
      </c>
      <c r="N272" s="213" t="s">
        <v>50</v>
      </c>
      <c r="O272" s="45"/>
      <c r="P272" s="214">
        <f>O272*H272</f>
        <v>0</v>
      </c>
      <c r="Q272" s="214">
        <v>0</v>
      </c>
      <c r="R272" s="214">
        <f>Q272*H272</f>
        <v>0</v>
      </c>
      <c r="S272" s="214">
        <v>0</v>
      </c>
      <c r="T272" s="215">
        <f>S272*H272</f>
        <v>0</v>
      </c>
      <c r="AR272" s="26" t="s">
        <v>307</v>
      </c>
      <c r="AT272" s="26" t="s">
        <v>187</v>
      </c>
      <c r="AU272" s="26" t="s">
        <v>24</v>
      </c>
      <c r="AY272" s="26" t="s">
        <v>185</v>
      </c>
      <c r="BE272" s="216">
        <f>IF(N272="základní",J272,0)</f>
        <v>0</v>
      </c>
      <c r="BF272" s="216">
        <f>IF(N272="snížená",J272,0)</f>
        <v>0</v>
      </c>
      <c r="BG272" s="216">
        <f>IF(N272="zákl. přenesená",J272,0)</f>
        <v>0</v>
      </c>
      <c r="BH272" s="216">
        <f>IF(N272="sníž. přenesená",J272,0)</f>
        <v>0</v>
      </c>
      <c r="BI272" s="216">
        <f>IF(N272="nulová",J272,0)</f>
        <v>0</v>
      </c>
      <c r="BJ272" s="26" t="s">
        <v>24</v>
      </c>
      <c r="BK272" s="216">
        <f>ROUND(I272*H272,2)</f>
        <v>0</v>
      </c>
      <c r="BL272" s="26" t="s">
        <v>307</v>
      </c>
      <c r="BM272" s="26" t="s">
        <v>1649</v>
      </c>
    </row>
    <row r="273" spans="2:65" s="1" customFormat="1" ht="22.5" customHeight="1">
      <c r="B273" s="44"/>
      <c r="C273" s="257" t="s">
        <v>1063</v>
      </c>
      <c r="D273" s="257" t="s">
        <v>246</v>
      </c>
      <c r="E273" s="258" t="s">
        <v>3152</v>
      </c>
      <c r="F273" s="259" t="s">
        <v>3153</v>
      </c>
      <c r="G273" s="260" t="s">
        <v>239</v>
      </c>
      <c r="H273" s="261">
        <v>76.986000000000004</v>
      </c>
      <c r="I273" s="262"/>
      <c r="J273" s="263">
        <f>ROUND(I273*H273,2)</f>
        <v>0</v>
      </c>
      <c r="K273" s="259" t="s">
        <v>2900</v>
      </c>
      <c r="L273" s="264"/>
      <c r="M273" s="265" t="s">
        <v>35</v>
      </c>
      <c r="N273" s="266" t="s">
        <v>50</v>
      </c>
      <c r="O273" s="45"/>
      <c r="P273" s="214">
        <f>O273*H273</f>
        <v>0</v>
      </c>
      <c r="Q273" s="214">
        <v>0</v>
      </c>
      <c r="R273" s="214">
        <f>Q273*H273</f>
        <v>0</v>
      </c>
      <c r="S273" s="214">
        <v>0</v>
      </c>
      <c r="T273" s="215">
        <f>S273*H273</f>
        <v>0</v>
      </c>
      <c r="AR273" s="26" t="s">
        <v>449</v>
      </c>
      <c r="AT273" s="26" t="s">
        <v>246</v>
      </c>
      <c r="AU273" s="26" t="s">
        <v>24</v>
      </c>
      <c r="AY273" s="26" t="s">
        <v>185</v>
      </c>
      <c r="BE273" s="216">
        <f>IF(N273="základní",J273,0)</f>
        <v>0</v>
      </c>
      <c r="BF273" s="216">
        <f>IF(N273="snížená",J273,0)</f>
        <v>0</v>
      </c>
      <c r="BG273" s="216">
        <f>IF(N273="zákl. přenesená",J273,0)</f>
        <v>0</v>
      </c>
      <c r="BH273" s="216">
        <f>IF(N273="sníž. přenesená",J273,0)</f>
        <v>0</v>
      </c>
      <c r="BI273" s="216">
        <f>IF(N273="nulová",J273,0)</f>
        <v>0</v>
      </c>
      <c r="BJ273" s="26" t="s">
        <v>24</v>
      </c>
      <c r="BK273" s="216">
        <f>ROUND(I273*H273,2)</f>
        <v>0</v>
      </c>
      <c r="BL273" s="26" t="s">
        <v>307</v>
      </c>
      <c r="BM273" s="26" t="s">
        <v>1659</v>
      </c>
    </row>
    <row r="274" spans="2:65" s="12" customFormat="1" ht="13.5">
      <c r="B274" s="220"/>
      <c r="C274" s="221"/>
      <c r="D274" s="217" t="s">
        <v>196</v>
      </c>
      <c r="E274" s="222" t="s">
        <v>35</v>
      </c>
      <c r="F274" s="223" t="s">
        <v>3154</v>
      </c>
      <c r="G274" s="221"/>
      <c r="H274" s="224" t="s">
        <v>35</v>
      </c>
      <c r="I274" s="225"/>
      <c r="J274" s="221"/>
      <c r="K274" s="221"/>
      <c r="L274" s="226"/>
      <c r="M274" s="227"/>
      <c r="N274" s="228"/>
      <c r="O274" s="228"/>
      <c r="P274" s="228"/>
      <c r="Q274" s="228"/>
      <c r="R274" s="228"/>
      <c r="S274" s="228"/>
      <c r="T274" s="229"/>
      <c r="AT274" s="230" t="s">
        <v>196</v>
      </c>
      <c r="AU274" s="230" t="s">
        <v>24</v>
      </c>
      <c r="AV274" s="12" t="s">
        <v>24</v>
      </c>
      <c r="AW274" s="12" t="s">
        <v>42</v>
      </c>
      <c r="AX274" s="12" t="s">
        <v>79</v>
      </c>
      <c r="AY274" s="230" t="s">
        <v>185</v>
      </c>
    </row>
    <row r="275" spans="2:65" s="13" customFormat="1" ht="13.5">
      <c r="B275" s="231"/>
      <c r="C275" s="232"/>
      <c r="D275" s="217" t="s">
        <v>196</v>
      </c>
      <c r="E275" s="243" t="s">
        <v>35</v>
      </c>
      <c r="F275" s="244" t="s">
        <v>3155</v>
      </c>
      <c r="G275" s="232"/>
      <c r="H275" s="245">
        <v>76.986000000000004</v>
      </c>
      <c r="I275" s="237"/>
      <c r="J275" s="232"/>
      <c r="K275" s="232"/>
      <c r="L275" s="238"/>
      <c r="M275" s="239"/>
      <c r="N275" s="240"/>
      <c r="O275" s="240"/>
      <c r="P275" s="240"/>
      <c r="Q275" s="240"/>
      <c r="R275" s="240"/>
      <c r="S275" s="240"/>
      <c r="T275" s="241"/>
      <c r="AT275" s="242" t="s">
        <v>196</v>
      </c>
      <c r="AU275" s="242" t="s">
        <v>24</v>
      </c>
      <c r="AV275" s="13" t="s">
        <v>89</v>
      </c>
      <c r="AW275" s="13" t="s">
        <v>42</v>
      </c>
      <c r="AX275" s="13" t="s">
        <v>79</v>
      </c>
      <c r="AY275" s="242" t="s">
        <v>185</v>
      </c>
    </row>
    <row r="276" spans="2:65" s="14" customFormat="1" ht="13.5">
      <c r="B276" s="246"/>
      <c r="C276" s="247"/>
      <c r="D276" s="233" t="s">
        <v>196</v>
      </c>
      <c r="E276" s="248" t="s">
        <v>35</v>
      </c>
      <c r="F276" s="249" t="s">
        <v>208</v>
      </c>
      <c r="G276" s="247"/>
      <c r="H276" s="250">
        <v>76.986000000000004</v>
      </c>
      <c r="I276" s="251"/>
      <c r="J276" s="247"/>
      <c r="K276" s="247"/>
      <c r="L276" s="252"/>
      <c r="M276" s="253"/>
      <c r="N276" s="254"/>
      <c r="O276" s="254"/>
      <c r="P276" s="254"/>
      <c r="Q276" s="254"/>
      <c r="R276" s="254"/>
      <c r="S276" s="254"/>
      <c r="T276" s="255"/>
      <c r="AT276" s="256" t="s">
        <v>196</v>
      </c>
      <c r="AU276" s="256" t="s">
        <v>24</v>
      </c>
      <c r="AV276" s="14" t="s">
        <v>192</v>
      </c>
      <c r="AW276" s="14" t="s">
        <v>42</v>
      </c>
      <c r="AX276" s="14" t="s">
        <v>24</v>
      </c>
      <c r="AY276" s="256" t="s">
        <v>185</v>
      </c>
    </row>
    <row r="277" spans="2:65" s="1" customFormat="1" ht="22.5" customHeight="1">
      <c r="B277" s="44"/>
      <c r="C277" s="205" t="s">
        <v>1068</v>
      </c>
      <c r="D277" s="205" t="s">
        <v>187</v>
      </c>
      <c r="E277" s="206" t="s">
        <v>3156</v>
      </c>
      <c r="F277" s="207" t="s">
        <v>3157</v>
      </c>
      <c r="G277" s="208" t="s">
        <v>3054</v>
      </c>
      <c r="H277" s="292"/>
      <c r="I277" s="210"/>
      <c r="J277" s="211">
        <f>ROUND(I277*H277,2)</f>
        <v>0</v>
      </c>
      <c r="K277" s="207" t="s">
        <v>2900</v>
      </c>
      <c r="L277" s="64"/>
      <c r="M277" s="212" t="s">
        <v>35</v>
      </c>
      <c r="N277" s="213" t="s">
        <v>50</v>
      </c>
      <c r="O277" s="45"/>
      <c r="P277" s="214">
        <f>O277*H277</f>
        <v>0</v>
      </c>
      <c r="Q277" s="214">
        <v>0</v>
      </c>
      <c r="R277" s="214">
        <f>Q277*H277</f>
        <v>0</v>
      </c>
      <c r="S277" s="214">
        <v>0</v>
      </c>
      <c r="T277" s="215">
        <f>S277*H277</f>
        <v>0</v>
      </c>
      <c r="AR277" s="26" t="s">
        <v>307</v>
      </c>
      <c r="AT277" s="26" t="s">
        <v>187</v>
      </c>
      <c r="AU277" s="26" t="s">
        <v>24</v>
      </c>
      <c r="AY277" s="26" t="s">
        <v>185</v>
      </c>
      <c r="BE277" s="216">
        <f>IF(N277="základní",J277,0)</f>
        <v>0</v>
      </c>
      <c r="BF277" s="216">
        <f>IF(N277="snížená",J277,0)</f>
        <v>0</v>
      </c>
      <c r="BG277" s="216">
        <f>IF(N277="zákl. přenesená",J277,0)</f>
        <v>0</v>
      </c>
      <c r="BH277" s="216">
        <f>IF(N277="sníž. přenesená",J277,0)</f>
        <v>0</v>
      </c>
      <c r="BI277" s="216">
        <f>IF(N277="nulová",J277,0)</f>
        <v>0</v>
      </c>
      <c r="BJ277" s="26" t="s">
        <v>24</v>
      </c>
      <c r="BK277" s="216">
        <f>ROUND(I277*H277,2)</f>
        <v>0</v>
      </c>
      <c r="BL277" s="26" t="s">
        <v>307</v>
      </c>
      <c r="BM277" s="26" t="s">
        <v>1672</v>
      </c>
    </row>
    <row r="278" spans="2:65" s="11" customFormat="1" ht="37.35" customHeight="1">
      <c r="B278" s="188"/>
      <c r="C278" s="189"/>
      <c r="D278" s="202" t="s">
        <v>78</v>
      </c>
      <c r="E278" s="287" t="s">
        <v>1894</v>
      </c>
      <c r="F278" s="287" t="s">
        <v>3158</v>
      </c>
      <c r="G278" s="189"/>
      <c r="H278" s="189"/>
      <c r="I278" s="192"/>
      <c r="J278" s="288">
        <f>BK278</f>
        <v>0</v>
      </c>
      <c r="K278" s="189"/>
      <c r="L278" s="194"/>
      <c r="M278" s="195"/>
      <c r="N278" s="196"/>
      <c r="O278" s="196"/>
      <c r="P278" s="197">
        <f>P279</f>
        <v>0</v>
      </c>
      <c r="Q278" s="196"/>
      <c r="R278" s="197">
        <f>R279</f>
        <v>0</v>
      </c>
      <c r="S278" s="196"/>
      <c r="T278" s="198">
        <f>T279</f>
        <v>0</v>
      </c>
      <c r="AR278" s="199" t="s">
        <v>24</v>
      </c>
      <c r="AT278" s="200" t="s">
        <v>78</v>
      </c>
      <c r="AU278" s="200" t="s">
        <v>79</v>
      </c>
      <c r="AY278" s="199" t="s">
        <v>185</v>
      </c>
      <c r="BK278" s="201">
        <f>BK279</f>
        <v>0</v>
      </c>
    </row>
    <row r="279" spans="2:65" s="1" customFormat="1" ht="31.5" customHeight="1">
      <c r="B279" s="44"/>
      <c r="C279" s="205" t="s">
        <v>1073</v>
      </c>
      <c r="D279" s="205" t="s">
        <v>187</v>
      </c>
      <c r="E279" s="206" t="s">
        <v>3159</v>
      </c>
      <c r="F279" s="207" t="s">
        <v>3160</v>
      </c>
      <c r="G279" s="208" t="s">
        <v>239</v>
      </c>
      <c r="H279" s="209">
        <v>12.851000000000001</v>
      </c>
      <c r="I279" s="210"/>
      <c r="J279" s="211">
        <f>ROUND(I279*H279,2)</f>
        <v>0</v>
      </c>
      <c r="K279" s="207" t="s">
        <v>2900</v>
      </c>
      <c r="L279" s="64"/>
      <c r="M279" s="212" t="s">
        <v>35</v>
      </c>
      <c r="N279" s="213" t="s">
        <v>50</v>
      </c>
      <c r="O279" s="45"/>
      <c r="P279" s="214">
        <f>O279*H279</f>
        <v>0</v>
      </c>
      <c r="Q279" s="214">
        <v>0</v>
      </c>
      <c r="R279" s="214">
        <f>Q279*H279</f>
        <v>0</v>
      </c>
      <c r="S279" s="214">
        <v>0</v>
      </c>
      <c r="T279" s="215">
        <f>S279*H279</f>
        <v>0</v>
      </c>
      <c r="AR279" s="26" t="s">
        <v>307</v>
      </c>
      <c r="AT279" s="26" t="s">
        <v>187</v>
      </c>
      <c r="AU279" s="26" t="s">
        <v>24</v>
      </c>
      <c r="AY279" s="26" t="s">
        <v>185</v>
      </c>
      <c r="BE279" s="216">
        <f>IF(N279="základní",J279,0)</f>
        <v>0</v>
      </c>
      <c r="BF279" s="216">
        <f>IF(N279="snížená",J279,0)</f>
        <v>0</v>
      </c>
      <c r="BG279" s="216">
        <f>IF(N279="zákl. přenesená",J279,0)</f>
        <v>0</v>
      </c>
      <c r="BH279" s="216">
        <f>IF(N279="sníž. přenesená",J279,0)</f>
        <v>0</v>
      </c>
      <c r="BI279" s="216">
        <f>IF(N279="nulová",J279,0)</f>
        <v>0</v>
      </c>
      <c r="BJ279" s="26" t="s">
        <v>24</v>
      </c>
      <c r="BK279" s="216">
        <f>ROUND(I279*H279,2)</f>
        <v>0</v>
      </c>
      <c r="BL279" s="26" t="s">
        <v>307</v>
      </c>
      <c r="BM279" s="26" t="s">
        <v>1686</v>
      </c>
    </row>
    <row r="280" spans="2:65" s="11" customFormat="1" ht="37.35" customHeight="1">
      <c r="B280" s="188"/>
      <c r="C280" s="189"/>
      <c r="D280" s="202" t="s">
        <v>78</v>
      </c>
      <c r="E280" s="287" t="s">
        <v>1947</v>
      </c>
      <c r="F280" s="287" t="s">
        <v>3161</v>
      </c>
      <c r="G280" s="189"/>
      <c r="H280" s="189"/>
      <c r="I280" s="192"/>
      <c r="J280" s="288">
        <f>BK280</f>
        <v>0</v>
      </c>
      <c r="K280" s="189"/>
      <c r="L280" s="194"/>
      <c r="M280" s="195"/>
      <c r="N280" s="196"/>
      <c r="O280" s="196"/>
      <c r="P280" s="197">
        <f>SUM(P281:P285)</f>
        <v>0</v>
      </c>
      <c r="Q280" s="196"/>
      <c r="R280" s="197">
        <f>SUM(R281:R285)</f>
        <v>0</v>
      </c>
      <c r="S280" s="196"/>
      <c r="T280" s="198">
        <f>SUM(T281:T285)</f>
        <v>0</v>
      </c>
      <c r="AR280" s="199" t="s">
        <v>24</v>
      </c>
      <c r="AT280" s="200" t="s">
        <v>78</v>
      </c>
      <c r="AU280" s="200" t="s">
        <v>79</v>
      </c>
      <c r="AY280" s="199" t="s">
        <v>185</v>
      </c>
      <c r="BK280" s="201">
        <f>SUM(BK281:BK285)</f>
        <v>0</v>
      </c>
    </row>
    <row r="281" spans="2:65" s="1" customFormat="1" ht="31.5" customHeight="1">
      <c r="B281" s="44"/>
      <c r="C281" s="205" t="s">
        <v>1080</v>
      </c>
      <c r="D281" s="205" t="s">
        <v>187</v>
      </c>
      <c r="E281" s="206" t="s">
        <v>1950</v>
      </c>
      <c r="F281" s="207" t="s">
        <v>3162</v>
      </c>
      <c r="G281" s="208" t="s">
        <v>239</v>
      </c>
      <c r="H281" s="209">
        <v>1267.473</v>
      </c>
      <c r="I281" s="210"/>
      <c r="J281" s="211">
        <f>ROUND(I281*H281,2)</f>
        <v>0</v>
      </c>
      <c r="K281" s="207" t="s">
        <v>2900</v>
      </c>
      <c r="L281" s="64"/>
      <c r="M281" s="212" t="s">
        <v>35</v>
      </c>
      <c r="N281" s="213" t="s">
        <v>50</v>
      </c>
      <c r="O281" s="45"/>
      <c r="P281" s="214">
        <f>O281*H281</f>
        <v>0</v>
      </c>
      <c r="Q281" s="214">
        <v>0</v>
      </c>
      <c r="R281" s="214">
        <f>Q281*H281</f>
        <v>0</v>
      </c>
      <c r="S281" s="214">
        <v>0</v>
      </c>
      <c r="T281" s="215">
        <f>S281*H281</f>
        <v>0</v>
      </c>
      <c r="AR281" s="26" t="s">
        <v>307</v>
      </c>
      <c r="AT281" s="26" t="s">
        <v>187</v>
      </c>
      <c r="AU281" s="26" t="s">
        <v>24</v>
      </c>
      <c r="AY281" s="26" t="s">
        <v>185</v>
      </c>
      <c r="BE281" s="216">
        <f>IF(N281="základní",J281,0)</f>
        <v>0</v>
      </c>
      <c r="BF281" s="216">
        <f>IF(N281="snížená",J281,0)</f>
        <v>0</v>
      </c>
      <c r="BG281" s="216">
        <f>IF(N281="zákl. přenesená",J281,0)</f>
        <v>0</v>
      </c>
      <c r="BH281" s="216">
        <f>IF(N281="sníž. přenesená",J281,0)</f>
        <v>0</v>
      </c>
      <c r="BI281" s="216">
        <f>IF(N281="nulová",J281,0)</f>
        <v>0</v>
      </c>
      <c r="BJ281" s="26" t="s">
        <v>24</v>
      </c>
      <c r="BK281" s="216">
        <f>ROUND(I281*H281,2)</f>
        <v>0</v>
      </c>
      <c r="BL281" s="26" t="s">
        <v>307</v>
      </c>
      <c r="BM281" s="26" t="s">
        <v>1698</v>
      </c>
    </row>
    <row r="282" spans="2:65" s="12" customFormat="1" ht="13.5">
      <c r="B282" s="220"/>
      <c r="C282" s="221"/>
      <c r="D282" s="217" t="s">
        <v>196</v>
      </c>
      <c r="E282" s="222" t="s">
        <v>35</v>
      </c>
      <c r="F282" s="223" t="s">
        <v>3163</v>
      </c>
      <c r="G282" s="221"/>
      <c r="H282" s="224" t="s">
        <v>35</v>
      </c>
      <c r="I282" s="225"/>
      <c r="J282" s="221"/>
      <c r="K282" s="221"/>
      <c r="L282" s="226"/>
      <c r="M282" s="227"/>
      <c r="N282" s="228"/>
      <c r="O282" s="228"/>
      <c r="P282" s="228"/>
      <c r="Q282" s="228"/>
      <c r="R282" s="228"/>
      <c r="S282" s="228"/>
      <c r="T282" s="229"/>
      <c r="AT282" s="230" t="s">
        <v>196</v>
      </c>
      <c r="AU282" s="230" t="s">
        <v>24</v>
      </c>
      <c r="AV282" s="12" t="s">
        <v>24</v>
      </c>
      <c r="AW282" s="12" t="s">
        <v>42</v>
      </c>
      <c r="AX282" s="12" t="s">
        <v>79</v>
      </c>
      <c r="AY282" s="230" t="s">
        <v>185</v>
      </c>
    </row>
    <row r="283" spans="2:65" s="13" customFormat="1" ht="13.5">
      <c r="B283" s="231"/>
      <c r="C283" s="232"/>
      <c r="D283" s="217" t="s">
        <v>196</v>
      </c>
      <c r="E283" s="243" t="s">
        <v>35</v>
      </c>
      <c r="F283" s="244" t="s">
        <v>3164</v>
      </c>
      <c r="G283" s="232"/>
      <c r="H283" s="245">
        <v>1267.473</v>
      </c>
      <c r="I283" s="237"/>
      <c r="J283" s="232"/>
      <c r="K283" s="232"/>
      <c r="L283" s="238"/>
      <c r="M283" s="239"/>
      <c r="N283" s="240"/>
      <c r="O283" s="240"/>
      <c r="P283" s="240"/>
      <c r="Q283" s="240"/>
      <c r="R283" s="240"/>
      <c r="S283" s="240"/>
      <c r="T283" s="241"/>
      <c r="AT283" s="242" t="s">
        <v>196</v>
      </c>
      <c r="AU283" s="242" t="s">
        <v>24</v>
      </c>
      <c r="AV283" s="13" t="s">
        <v>89</v>
      </c>
      <c r="AW283" s="13" t="s">
        <v>42</v>
      </c>
      <c r="AX283" s="13" t="s">
        <v>79</v>
      </c>
      <c r="AY283" s="242" t="s">
        <v>185</v>
      </c>
    </row>
    <row r="284" spans="2:65" s="14" customFormat="1" ht="13.5">
      <c r="B284" s="246"/>
      <c r="C284" s="247"/>
      <c r="D284" s="233" t="s">
        <v>196</v>
      </c>
      <c r="E284" s="248" t="s">
        <v>35</v>
      </c>
      <c r="F284" s="249" t="s">
        <v>208</v>
      </c>
      <c r="G284" s="247"/>
      <c r="H284" s="250">
        <v>1267.473</v>
      </c>
      <c r="I284" s="251"/>
      <c r="J284" s="247"/>
      <c r="K284" s="247"/>
      <c r="L284" s="252"/>
      <c r="M284" s="253"/>
      <c r="N284" s="254"/>
      <c r="O284" s="254"/>
      <c r="P284" s="254"/>
      <c r="Q284" s="254"/>
      <c r="R284" s="254"/>
      <c r="S284" s="254"/>
      <c r="T284" s="255"/>
      <c r="AT284" s="256" t="s">
        <v>196</v>
      </c>
      <c r="AU284" s="256" t="s">
        <v>24</v>
      </c>
      <c r="AV284" s="14" t="s">
        <v>192</v>
      </c>
      <c r="AW284" s="14" t="s">
        <v>42</v>
      </c>
      <c r="AX284" s="14" t="s">
        <v>24</v>
      </c>
      <c r="AY284" s="256" t="s">
        <v>185</v>
      </c>
    </row>
    <row r="285" spans="2:65" s="1" customFormat="1" ht="31.5" customHeight="1">
      <c r="B285" s="44"/>
      <c r="C285" s="205" t="s">
        <v>1085</v>
      </c>
      <c r="D285" s="205" t="s">
        <v>187</v>
      </c>
      <c r="E285" s="206" t="s">
        <v>3165</v>
      </c>
      <c r="F285" s="207" t="s">
        <v>3166</v>
      </c>
      <c r="G285" s="208" t="s">
        <v>239</v>
      </c>
      <c r="H285" s="209">
        <v>1267.473</v>
      </c>
      <c r="I285" s="210"/>
      <c r="J285" s="211">
        <f>ROUND(I285*H285,2)</f>
        <v>0</v>
      </c>
      <c r="K285" s="207" t="s">
        <v>2900</v>
      </c>
      <c r="L285" s="64"/>
      <c r="M285" s="212" t="s">
        <v>35</v>
      </c>
      <c r="N285" s="213" t="s">
        <v>50</v>
      </c>
      <c r="O285" s="45"/>
      <c r="P285" s="214">
        <f>O285*H285</f>
        <v>0</v>
      </c>
      <c r="Q285" s="214">
        <v>0</v>
      </c>
      <c r="R285" s="214">
        <f>Q285*H285</f>
        <v>0</v>
      </c>
      <c r="S285" s="214">
        <v>0</v>
      </c>
      <c r="T285" s="215">
        <f>S285*H285</f>
        <v>0</v>
      </c>
      <c r="AR285" s="26" t="s">
        <v>307</v>
      </c>
      <c r="AT285" s="26" t="s">
        <v>187</v>
      </c>
      <c r="AU285" s="26" t="s">
        <v>24</v>
      </c>
      <c r="AY285" s="26" t="s">
        <v>185</v>
      </c>
      <c r="BE285" s="216">
        <f>IF(N285="základní",J285,0)</f>
        <v>0</v>
      </c>
      <c r="BF285" s="216">
        <f>IF(N285="snížená",J285,0)</f>
        <v>0</v>
      </c>
      <c r="BG285" s="216">
        <f>IF(N285="zákl. přenesená",J285,0)</f>
        <v>0</v>
      </c>
      <c r="BH285" s="216">
        <f>IF(N285="sníž. přenesená",J285,0)</f>
        <v>0</v>
      </c>
      <c r="BI285" s="216">
        <f>IF(N285="nulová",J285,0)</f>
        <v>0</v>
      </c>
      <c r="BJ285" s="26" t="s">
        <v>24</v>
      </c>
      <c r="BK285" s="216">
        <f>ROUND(I285*H285,2)</f>
        <v>0</v>
      </c>
      <c r="BL285" s="26" t="s">
        <v>307</v>
      </c>
      <c r="BM285" s="26" t="s">
        <v>1720</v>
      </c>
    </row>
    <row r="286" spans="2:65" s="11" customFormat="1" ht="37.35" customHeight="1">
      <c r="B286" s="188"/>
      <c r="C286" s="189"/>
      <c r="D286" s="202" t="s">
        <v>78</v>
      </c>
      <c r="E286" s="287" t="s">
        <v>3167</v>
      </c>
      <c r="F286" s="287" t="s">
        <v>3168</v>
      </c>
      <c r="G286" s="189"/>
      <c r="H286" s="189"/>
      <c r="I286" s="192"/>
      <c r="J286" s="288">
        <f>BK286</f>
        <v>0</v>
      </c>
      <c r="K286" s="189"/>
      <c r="L286" s="194"/>
      <c r="M286" s="195"/>
      <c r="N286" s="196"/>
      <c r="O286" s="196"/>
      <c r="P286" s="197">
        <f>SUM(P287:P297)</f>
        <v>0</v>
      </c>
      <c r="Q286" s="196"/>
      <c r="R286" s="197">
        <f>SUM(R287:R297)</f>
        <v>0</v>
      </c>
      <c r="S286" s="196"/>
      <c r="T286" s="198">
        <f>SUM(T287:T297)</f>
        <v>0</v>
      </c>
      <c r="AR286" s="199" t="s">
        <v>24</v>
      </c>
      <c r="AT286" s="200" t="s">
        <v>78</v>
      </c>
      <c r="AU286" s="200" t="s">
        <v>79</v>
      </c>
      <c r="AY286" s="199" t="s">
        <v>185</v>
      </c>
      <c r="BK286" s="201">
        <f>SUM(BK287:BK297)</f>
        <v>0</v>
      </c>
    </row>
    <row r="287" spans="2:65" s="1" customFormat="1" ht="22.5" customHeight="1">
      <c r="B287" s="44"/>
      <c r="C287" s="205" t="s">
        <v>1091</v>
      </c>
      <c r="D287" s="205" t="s">
        <v>187</v>
      </c>
      <c r="E287" s="206" t="s">
        <v>3169</v>
      </c>
      <c r="F287" s="207" t="s">
        <v>3170</v>
      </c>
      <c r="G287" s="208" t="s">
        <v>231</v>
      </c>
      <c r="H287" s="209">
        <v>154.12700000000001</v>
      </c>
      <c r="I287" s="210"/>
      <c r="J287" s="211">
        <f t="shared" ref="J287:J297" si="40">ROUND(I287*H287,2)</f>
        <v>0</v>
      </c>
      <c r="K287" s="207" t="s">
        <v>2900</v>
      </c>
      <c r="L287" s="64"/>
      <c r="M287" s="212" t="s">
        <v>35</v>
      </c>
      <c r="N287" s="213" t="s">
        <v>50</v>
      </c>
      <c r="O287" s="45"/>
      <c r="P287" s="214">
        <f t="shared" ref="P287:P297" si="41">O287*H287</f>
        <v>0</v>
      </c>
      <c r="Q287" s="214">
        <v>0</v>
      </c>
      <c r="R287" s="214">
        <f t="shared" ref="R287:R297" si="42">Q287*H287</f>
        <v>0</v>
      </c>
      <c r="S287" s="214">
        <v>0</v>
      </c>
      <c r="T287" s="215">
        <f t="shared" ref="T287:T297" si="43">S287*H287</f>
        <v>0</v>
      </c>
      <c r="AR287" s="26" t="s">
        <v>192</v>
      </c>
      <c r="AT287" s="26" t="s">
        <v>187</v>
      </c>
      <c r="AU287" s="26" t="s">
        <v>24</v>
      </c>
      <c r="AY287" s="26" t="s">
        <v>185</v>
      </c>
      <c r="BE287" s="216">
        <f t="shared" ref="BE287:BE297" si="44">IF(N287="základní",J287,0)</f>
        <v>0</v>
      </c>
      <c r="BF287" s="216">
        <f t="shared" ref="BF287:BF297" si="45">IF(N287="snížená",J287,0)</f>
        <v>0</v>
      </c>
      <c r="BG287" s="216">
        <f t="shared" ref="BG287:BG297" si="46">IF(N287="zákl. přenesená",J287,0)</f>
        <v>0</v>
      </c>
      <c r="BH287" s="216">
        <f t="shared" ref="BH287:BH297" si="47">IF(N287="sníž. přenesená",J287,0)</f>
        <v>0</v>
      </c>
      <c r="BI287" s="216">
        <f t="shared" ref="BI287:BI297" si="48">IF(N287="nulová",J287,0)</f>
        <v>0</v>
      </c>
      <c r="BJ287" s="26" t="s">
        <v>24</v>
      </c>
      <c r="BK287" s="216">
        <f t="shared" ref="BK287:BK297" si="49">ROUND(I287*H287,2)</f>
        <v>0</v>
      </c>
      <c r="BL287" s="26" t="s">
        <v>192</v>
      </c>
      <c r="BM287" s="26" t="s">
        <v>1730</v>
      </c>
    </row>
    <row r="288" spans="2:65" s="1" customFormat="1" ht="22.5" customHeight="1">
      <c r="B288" s="44"/>
      <c r="C288" s="205" t="s">
        <v>1096</v>
      </c>
      <c r="D288" s="205" t="s">
        <v>187</v>
      </c>
      <c r="E288" s="206" t="s">
        <v>3171</v>
      </c>
      <c r="F288" s="207" t="s">
        <v>3172</v>
      </c>
      <c r="G288" s="208" t="s">
        <v>231</v>
      </c>
      <c r="H288" s="209">
        <v>924.76300000000003</v>
      </c>
      <c r="I288" s="210"/>
      <c r="J288" s="211">
        <f t="shared" si="40"/>
        <v>0</v>
      </c>
      <c r="K288" s="207" t="s">
        <v>3173</v>
      </c>
      <c r="L288" s="64"/>
      <c r="M288" s="212" t="s">
        <v>35</v>
      </c>
      <c r="N288" s="213" t="s">
        <v>50</v>
      </c>
      <c r="O288" s="45"/>
      <c r="P288" s="214">
        <f t="shared" si="41"/>
        <v>0</v>
      </c>
      <c r="Q288" s="214">
        <v>0</v>
      </c>
      <c r="R288" s="214">
        <f t="shared" si="42"/>
        <v>0</v>
      </c>
      <c r="S288" s="214">
        <v>0</v>
      </c>
      <c r="T288" s="215">
        <f t="shared" si="43"/>
        <v>0</v>
      </c>
      <c r="AR288" s="26" t="s">
        <v>192</v>
      </c>
      <c r="AT288" s="26" t="s">
        <v>187</v>
      </c>
      <c r="AU288" s="26" t="s">
        <v>24</v>
      </c>
      <c r="AY288" s="26" t="s">
        <v>185</v>
      </c>
      <c r="BE288" s="216">
        <f t="shared" si="44"/>
        <v>0</v>
      </c>
      <c r="BF288" s="216">
        <f t="shared" si="45"/>
        <v>0</v>
      </c>
      <c r="BG288" s="216">
        <f t="shared" si="46"/>
        <v>0</v>
      </c>
      <c r="BH288" s="216">
        <f t="shared" si="47"/>
        <v>0</v>
      </c>
      <c r="BI288" s="216">
        <f t="shared" si="48"/>
        <v>0</v>
      </c>
      <c r="BJ288" s="26" t="s">
        <v>24</v>
      </c>
      <c r="BK288" s="216">
        <f t="shared" si="49"/>
        <v>0</v>
      </c>
      <c r="BL288" s="26" t="s">
        <v>192</v>
      </c>
      <c r="BM288" s="26" t="s">
        <v>1738</v>
      </c>
    </row>
    <row r="289" spans="2:65" s="1" customFormat="1" ht="22.5" customHeight="1">
      <c r="B289" s="44"/>
      <c r="C289" s="205" t="s">
        <v>1102</v>
      </c>
      <c r="D289" s="205" t="s">
        <v>187</v>
      </c>
      <c r="E289" s="206" t="s">
        <v>3174</v>
      </c>
      <c r="F289" s="207" t="s">
        <v>3175</v>
      </c>
      <c r="G289" s="208" t="s">
        <v>231</v>
      </c>
      <c r="H289" s="209">
        <v>154.12700000000001</v>
      </c>
      <c r="I289" s="210"/>
      <c r="J289" s="211">
        <f t="shared" si="40"/>
        <v>0</v>
      </c>
      <c r="K289" s="207" t="s">
        <v>2900</v>
      </c>
      <c r="L289" s="64"/>
      <c r="M289" s="212" t="s">
        <v>35</v>
      </c>
      <c r="N289" s="213" t="s">
        <v>50</v>
      </c>
      <c r="O289" s="45"/>
      <c r="P289" s="214">
        <f t="shared" si="41"/>
        <v>0</v>
      </c>
      <c r="Q289" s="214">
        <v>0</v>
      </c>
      <c r="R289" s="214">
        <f t="shared" si="42"/>
        <v>0</v>
      </c>
      <c r="S289" s="214">
        <v>0</v>
      </c>
      <c r="T289" s="215">
        <f t="shared" si="43"/>
        <v>0</v>
      </c>
      <c r="AR289" s="26" t="s">
        <v>192</v>
      </c>
      <c r="AT289" s="26" t="s">
        <v>187</v>
      </c>
      <c r="AU289" s="26" t="s">
        <v>24</v>
      </c>
      <c r="AY289" s="26" t="s">
        <v>185</v>
      </c>
      <c r="BE289" s="216">
        <f t="shared" si="44"/>
        <v>0</v>
      </c>
      <c r="BF289" s="216">
        <f t="shared" si="45"/>
        <v>0</v>
      </c>
      <c r="BG289" s="216">
        <f t="shared" si="46"/>
        <v>0</v>
      </c>
      <c r="BH289" s="216">
        <f t="shared" si="47"/>
        <v>0</v>
      </c>
      <c r="BI289" s="216">
        <f t="shared" si="48"/>
        <v>0</v>
      </c>
      <c r="BJ289" s="26" t="s">
        <v>24</v>
      </c>
      <c r="BK289" s="216">
        <f t="shared" si="49"/>
        <v>0</v>
      </c>
      <c r="BL289" s="26" t="s">
        <v>192</v>
      </c>
      <c r="BM289" s="26" t="s">
        <v>1749</v>
      </c>
    </row>
    <row r="290" spans="2:65" s="1" customFormat="1" ht="22.5" customHeight="1">
      <c r="B290" s="44"/>
      <c r="C290" s="205" t="s">
        <v>1107</v>
      </c>
      <c r="D290" s="205" t="s">
        <v>187</v>
      </c>
      <c r="E290" s="206" t="s">
        <v>3176</v>
      </c>
      <c r="F290" s="207" t="s">
        <v>3177</v>
      </c>
      <c r="G290" s="208" t="s">
        <v>231</v>
      </c>
      <c r="H290" s="209">
        <v>308.25400000000002</v>
      </c>
      <c r="I290" s="210"/>
      <c r="J290" s="211">
        <f t="shared" si="40"/>
        <v>0</v>
      </c>
      <c r="K290" s="207" t="s">
        <v>2900</v>
      </c>
      <c r="L290" s="64"/>
      <c r="M290" s="212" t="s">
        <v>35</v>
      </c>
      <c r="N290" s="213" t="s">
        <v>50</v>
      </c>
      <c r="O290" s="45"/>
      <c r="P290" s="214">
        <f t="shared" si="41"/>
        <v>0</v>
      </c>
      <c r="Q290" s="214">
        <v>0</v>
      </c>
      <c r="R290" s="214">
        <f t="shared" si="42"/>
        <v>0</v>
      </c>
      <c r="S290" s="214">
        <v>0</v>
      </c>
      <c r="T290" s="215">
        <f t="shared" si="43"/>
        <v>0</v>
      </c>
      <c r="AR290" s="26" t="s">
        <v>192</v>
      </c>
      <c r="AT290" s="26" t="s">
        <v>187</v>
      </c>
      <c r="AU290" s="26" t="s">
        <v>24</v>
      </c>
      <c r="AY290" s="26" t="s">
        <v>185</v>
      </c>
      <c r="BE290" s="216">
        <f t="shared" si="44"/>
        <v>0</v>
      </c>
      <c r="BF290" s="216">
        <f t="shared" si="45"/>
        <v>0</v>
      </c>
      <c r="BG290" s="216">
        <f t="shared" si="46"/>
        <v>0</v>
      </c>
      <c r="BH290" s="216">
        <f t="shared" si="47"/>
        <v>0</v>
      </c>
      <c r="BI290" s="216">
        <f t="shared" si="48"/>
        <v>0</v>
      </c>
      <c r="BJ290" s="26" t="s">
        <v>24</v>
      </c>
      <c r="BK290" s="216">
        <f t="shared" si="49"/>
        <v>0</v>
      </c>
      <c r="BL290" s="26" t="s">
        <v>192</v>
      </c>
      <c r="BM290" s="26" t="s">
        <v>1759</v>
      </c>
    </row>
    <row r="291" spans="2:65" s="1" customFormat="1" ht="22.5" customHeight="1">
      <c r="B291" s="44"/>
      <c r="C291" s="205" t="s">
        <v>1114</v>
      </c>
      <c r="D291" s="205" t="s">
        <v>187</v>
      </c>
      <c r="E291" s="206" t="s">
        <v>3178</v>
      </c>
      <c r="F291" s="207" t="s">
        <v>3179</v>
      </c>
      <c r="G291" s="208" t="s">
        <v>231</v>
      </c>
      <c r="H291" s="209">
        <v>154.12700000000001</v>
      </c>
      <c r="I291" s="210"/>
      <c r="J291" s="211">
        <f t="shared" si="40"/>
        <v>0</v>
      </c>
      <c r="K291" s="207" t="s">
        <v>2900</v>
      </c>
      <c r="L291" s="64"/>
      <c r="M291" s="212" t="s">
        <v>35</v>
      </c>
      <c r="N291" s="213" t="s">
        <v>50</v>
      </c>
      <c r="O291" s="45"/>
      <c r="P291" s="214">
        <f t="shared" si="41"/>
        <v>0</v>
      </c>
      <c r="Q291" s="214">
        <v>0</v>
      </c>
      <c r="R291" s="214">
        <f t="shared" si="42"/>
        <v>0</v>
      </c>
      <c r="S291" s="214">
        <v>0</v>
      </c>
      <c r="T291" s="215">
        <f t="shared" si="43"/>
        <v>0</v>
      </c>
      <c r="AR291" s="26" t="s">
        <v>192</v>
      </c>
      <c r="AT291" s="26" t="s">
        <v>187</v>
      </c>
      <c r="AU291" s="26" t="s">
        <v>24</v>
      </c>
      <c r="AY291" s="26" t="s">
        <v>185</v>
      </c>
      <c r="BE291" s="216">
        <f t="shared" si="44"/>
        <v>0</v>
      </c>
      <c r="BF291" s="216">
        <f t="shared" si="45"/>
        <v>0</v>
      </c>
      <c r="BG291" s="216">
        <f t="shared" si="46"/>
        <v>0</v>
      </c>
      <c r="BH291" s="216">
        <f t="shared" si="47"/>
        <v>0</v>
      </c>
      <c r="BI291" s="216">
        <f t="shared" si="48"/>
        <v>0</v>
      </c>
      <c r="BJ291" s="26" t="s">
        <v>24</v>
      </c>
      <c r="BK291" s="216">
        <f t="shared" si="49"/>
        <v>0</v>
      </c>
      <c r="BL291" s="26" t="s">
        <v>192</v>
      </c>
      <c r="BM291" s="26" t="s">
        <v>1771</v>
      </c>
    </row>
    <row r="292" spans="2:65" s="1" customFormat="1" ht="22.5" customHeight="1">
      <c r="B292" s="44"/>
      <c r="C292" s="205" t="s">
        <v>1119</v>
      </c>
      <c r="D292" s="205" t="s">
        <v>187</v>
      </c>
      <c r="E292" s="206" t="s">
        <v>3180</v>
      </c>
      <c r="F292" s="207" t="s">
        <v>3181</v>
      </c>
      <c r="G292" s="208" t="s">
        <v>231</v>
      </c>
      <c r="H292" s="209">
        <v>154.12700000000001</v>
      </c>
      <c r="I292" s="210"/>
      <c r="J292" s="211">
        <f t="shared" si="40"/>
        <v>0</v>
      </c>
      <c r="K292" s="207" t="s">
        <v>2900</v>
      </c>
      <c r="L292" s="64"/>
      <c r="M292" s="212" t="s">
        <v>35</v>
      </c>
      <c r="N292" s="213" t="s">
        <v>50</v>
      </c>
      <c r="O292" s="45"/>
      <c r="P292" s="214">
        <f t="shared" si="41"/>
        <v>0</v>
      </c>
      <c r="Q292" s="214">
        <v>0</v>
      </c>
      <c r="R292" s="214">
        <f t="shared" si="42"/>
        <v>0</v>
      </c>
      <c r="S292" s="214">
        <v>0</v>
      </c>
      <c r="T292" s="215">
        <f t="shared" si="43"/>
        <v>0</v>
      </c>
      <c r="AR292" s="26" t="s">
        <v>192</v>
      </c>
      <c r="AT292" s="26" t="s">
        <v>187</v>
      </c>
      <c r="AU292" s="26" t="s">
        <v>24</v>
      </c>
      <c r="AY292" s="26" t="s">
        <v>185</v>
      </c>
      <c r="BE292" s="216">
        <f t="shared" si="44"/>
        <v>0</v>
      </c>
      <c r="BF292" s="216">
        <f t="shared" si="45"/>
        <v>0</v>
      </c>
      <c r="BG292" s="216">
        <f t="shared" si="46"/>
        <v>0</v>
      </c>
      <c r="BH292" s="216">
        <f t="shared" si="47"/>
        <v>0</v>
      </c>
      <c r="BI292" s="216">
        <f t="shared" si="48"/>
        <v>0</v>
      </c>
      <c r="BJ292" s="26" t="s">
        <v>24</v>
      </c>
      <c r="BK292" s="216">
        <f t="shared" si="49"/>
        <v>0</v>
      </c>
      <c r="BL292" s="26" t="s">
        <v>192</v>
      </c>
      <c r="BM292" s="26" t="s">
        <v>1781</v>
      </c>
    </row>
    <row r="293" spans="2:65" s="1" customFormat="1" ht="22.5" customHeight="1">
      <c r="B293" s="44"/>
      <c r="C293" s="205" t="s">
        <v>1125</v>
      </c>
      <c r="D293" s="205" t="s">
        <v>187</v>
      </c>
      <c r="E293" s="206" t="s">
        <v>3182</v>
      </c>
      <c r="F293" s="207" t="s">
        <v>3183</v>
      </c>
      <c r="G293" s="208" t="s">
        <v>231</v>
      </c>
      <c r="H293" s="209">
        <v>154.12700000000001</v>
      </c>
      <c r="I293" s="210"/>
      <c r="J293" s="211">
        <f t="shared" si="40"/>
        <v>0</v>
      </c>
      <c r="K293" s="207" t="s">
        <v>2900</v>
      </c>
      <c r="L293" s="64"/>
      <c r="M293" s="212" t="s">
        <v>35</v>
      </c>
      <c r="N293" s="213" t="s">
        <v>50</v>
      </c>
      <c r="O293" s="45"/>
      <c r="P293" s="214">
        <f t="shared" si="41"/>
        <v>0</v>
      </c>
      <c r="Q293" s="214">
        <v>0</v>
      </c>
      <c r="R293" s="214">
        <f t="shared" si="42"/>
        <v>0</v>
      </c>
      <c r="S293" s="214">
        <v>0</v>
      </c>
      <c r="T293" s="215">
        <f t="shared" si="43"/>
        <v>0</v>
      </c>
      <c r="AR293" s="26" t="s">
        <v>192</v>
      </c>
      <c r="AT293" s="26" t="s">
        <v>187</v>
      </c>
      <c r="AU293" s="26" t="s">
        <v>24</v>
      </c>
      <c r="AY293" s="26" t="s">
        <v>185</v>
      </c>
      <c r="BE293" s="216">
        <f t="shared" si="44"/>
        <v>0</v>
      </c>
      <c r="BF293" s="216">
        <f t="shared" si="45"/>
        <v>0</v>
      </c>
      <c r="BG293" s="216">
        <f t="shared" si="46"/>
        <v>0</v>
      </c>
      <c r="BH293" s="216">
        <f t="shared" si="47"/>
        <v>0</v>
      </c>
      <c r="BI293" s="216">
        <f t="shared" si="48"/>
        <v>0</v>
      </c>
      <c r="BJ293" s="26" t="s">
        <v>24</v>
      </c>
      <c r="BK293" s="216">
        <f t="shared" si="49"/>
        <v>0</v>
      </c>
      <c r="BL293" s="26" t="s">
        <v>192</v>
      </c>
      <c r="BM293" s="26" t="s">
        <v>1815</v>
      </c>
    </row>
    <row r="294" spans="2:65" s="1" customFormat="1" ht="22.5" customHeight="1">
      <c r="B294" s="44"/>
      <c r="C294" s="205" t="s">
        <v>1131</v>
      </c>
      <c r="D294" s="205" t="s">
        <v>187</v>
      </c>
      <c r="E294" s="206" t="s">
        <v>3184</v>
      </c>
      <c r="F294" s="207" t="s">
        <v>3185</v>
      </c>
      <c r="G294" s="208" t="s">
        <v>231</v>
      </c>
      <c r="H294" s="209">
        <v>924.76300000000003</v>
      </c>
      <c r="I294" s="210"/>
      <c r="J294" s="211">
        <f t="shared" si="40"/>
        <v>0</v>
      </c>
      <c r="K294" s="207" t="s">
        <v>2900</v>
      </c>
      <c r="L294" s="64"/>
      <c r="M294" s="212" t="s">
        <v>35</v>
      </c>
      <c r="N294" s="213" t="s">
        <v>50</v>
      </c>
      <c r="O294" s="45"/>
      <c r="P294" s="214">
        <f t="shared" si="41"/>
        <v>0</v>
      </c>
      <c r="Q294" s="214">
        <v>0</v>
      </c>
      <c r="R294" s="214">
        <f t="shared" si="42"/>
        <v>0</v>
      </c>
      <c r="S294" s="214">
        <v>0</v>
      </c>
      <c r="T294" s="215">
        <f t="shared" si="43"/>
        <v>0</v>
      </c>
      <c r="AR294" s="26" t="s">
        <v>192</v>
      </c>
      <c r="AT294" s="26" t="s">
        <v>187</v>
      </c>
      <c r="AU294" s="26" t="s">
        <v>24</v>
      </c>
      <c r="AY294" s="26" t="s">
        <v>185</v>
      </c>
      <c r="BE294" s="216">
        <f t="shared" si="44"/>
        <v>0</v>
      </c>
      <c r="BF294" s="216">
        <f t="shared" si="45"/>
        <v>0</v>
      </c>
      <c r="BG294" s="216">
        <f t="shared" si="46"/>
        <v>0</v>
      </c>
      <c r="BH294" s="216">
        <f t="shared" si="47"/>
        <v>0</v>
      </c>
      <c r="BI294" s="216">
        <f t="shared" si="48"/>
        <v>0</v>
      </c>
      <c r="BJ294" s="26" t="s">
        <v>24</v>
      </c>
      <c r="BK294" s="216">
        <f t="shared" si="49"/>
        <v>0</v>
      </c>
      <c r="BL294" s="26" t="s">
        <v>192</v>
      </c>
      <c r="BM294" s="26" t="s">
        <v>1825</v>
      </c>
    </row>
    <row r="295" spans="2:65" s="1" customFormat="1" ht="22.5" customHeight="1">
      <c r="B295" s="44"/>
      <c r="C295" s="205" t="s">
        <v>1137</v>
      </c>
      <c r="D295" s="205" t="s">
        <v>187</v>
      </c>
      <c r="E295" s="206" t="s">
        <v>3186</v>
      </c>
      <c r="F295" s="207" t="s">
        <v>3187</v>
      </c>
      <c r="G295" s="208" t="s">
        <v>231</v>
      </c>
      <c r="H295" s="209">
        <v>145.16200000000001</v>
      </c>
      <c r="I295" s="210"/>
      <c r="J295" s="211">
        <f t="shared" si="40"/>
        <v>0</v>
      </c>
      <c r="K295" s="207" t="s">
        <v>2900</v>
      </c>
      <c r="L295" s="64"/>
      <c r="M295" s="212" t="s">
        <v>35</v>
      </c>
      <c r="N295" s="213" t="s">
        <v>50</v>
      </c>
      <c r="O295" s="45"/>
      <c r="P295" s="214">
        <f t="shared" si="41"/>
        <v>0</v>
      </c>
      <c r="Q295" s="214">
        <v>0</v>
      </c>
      <c r="R295" s="214">
        <f t="shared" si="42"/>
        <v>0</v>
      </c>
      <c r="S295" s="214">
        <v>0</v>
      </c>
      <c r="T295" s="215">
        <f t="shared" si="43"/>
        <v>0</v>
      </c>
      <c r="AR295" s="26" t="s">
        <v>192</v>
      </c>
      <c r="AT295" s="26" t="s">
        <v>187</v>
      </c>
      <c r="AU295" s="26" t="s">
        <v>24</v>
      </c>
      <c r="AY295" s="26" t="s">
        <v>185</v>
      </c>
      <c r="BE295" s="216">
        <f t="shared" si="44"/>
        <v>0</v>
      </c>
      <c r="BF295" s="216">
        <f t="shared" si="45"/>
        <v>0</v>
      </c>
      <c r="BG295" s="216">
        <f t="shared" si="46"/>
        <v>0</v>
      </c>
      <c r="BH295" s="216">
        <f t="shared" si="47"/>
        <v>0</v>
      </c>
      <c r="BI295" s="216">
        <f t="shared" si="48"/>
        <v>0</v>
      </c>
      <c r="BJ295" s="26" t="s">
        <v>24</v>
      </c>
      <c r="BK295" s="216">
        <f t="shared" si="49"/>
        <v>0</v>
      </c>
      <c r="BL295" s="26" t="s">
        <v>192</v>
      </c>
      <c r="BM295" s="26" t="s">
        <v>1871</v>
      </c>
    </row>
    <row r="296" spans="2:65" s="1" customFormat="1" ht="22.5" customHeight="1">
      <c r="B296" s="44"/>
      <c r="C296" s="205" t="s">
        <v>1143</v>
      </c>
      <c r="D296" s="205" t="s">
        <v>187</v>
      </c>
      <c r="E296" s="206" t="s">
        <v>3188</v>
      </c>
      <c r="F296" s="207" t="s">
        <v>3189</v>
      </c>
      <c r="G296" s="208" t="s">
        <v>231</v>
      </c>
      <c r="H296" s="209">
        <v>8.2609999999999992</v>
      </c>
      <c r="I296" s="210"/>
      <c r="J296" s="211">
        <f t="shared" si="40"/>
        <v>0</v>
      </c>
      <c r="K296" s="207" t="s">
        <v>2900</v>
      </c>
      <c r="L296" s="64"/>
      <c r="M296" s="212" t="s">
        <v>35</v>
      </c>
      <c r="N296" s="213" t="s">
        <v>50</v>
      </c>
      <c r="O296" s="45"/>
      <c r="P296" s="214">
        <f t="shared" si="41"/>
        <v>0</v>
      </c>
      <c r="Q296" s="214">
        <v>0</v>
      </c>
      <c r="R296" s="214">
        <f t="shared" si="42"/>
        <v>0</v>
      </c>
      <c r="S296" s="214">
        <v>0</v>
      </c>
      <c r="T296" s="215">
        <f t="shared" si="43"/>
        <v>0</v>
      </c>
      <c r="AR296" s="26" t="s">
        <v>192</v>
      </c>
      <c r="AT296" s="26" t="s">
        <v>187</v>
      </c>
      <c r="AU296" s="26" t="s">
        <v>24</v>
      </c>
      <c r="AY296" s="26" t="s">
        <v>185</v>
      </c>
      <c r="BE296" s="216">
        <f t="shared" si="44"/>
        <v>0</v>
      </c>
      <c r="BF296" s="216">
        <f t="shared" si="45"/>
        <v>0</v>
      </c>
      <c r="BG296" s="216">
        <f t="shared" si="46"/>
        <v>0</v>
      </c>
      <c r="BH296" s="216">
        <f t="shared" si="47"/>
        <v>0</v>
      </c>
      <c r="BI296" s="216">
        <f t="shared" si="48"/>
        <v>0</v>
      </c>
      <c r="BJ296" s="26" t="s">
        <v>24</v>
      </c>
      <c r="BK296" s="216">
        <f t="shared" si="49"/>
        <v>0</v>
      </c>
      <c r="BL296" s="26" t="s">
        <v>192</v>
      </c>
      <c r="BM296" s="26" t="s">
        <v>1882</v>
      </c>
    </row>
    <row r="297" spans="2:65" s="1" customFormat="1" ht="22.5" customHeight="1">
      <c r="B297" s="44"/>
      <c r="C297" s="205" t="s">
        <v>1160</v>
      </c>
      <c r="D297" s="205" t="s">
        <v>187</v>
      </c>
      <c r="E297" s="206" t="s">
        <v>3190</v>
      </c>
      <c r="F297" s="207" t="s">
        <v>3191</v>
      </c>
      <c r="G297" s="208" t="s">
        <v>231</v>
      </c>
      <c r="H297" s="209">
        <v>0.70399999999999996</v>
      </c>
      <c r="I297" s="210"/>
      <c r="J297" s="211">
        <f t="shared" si="40"/>
        <v>0</v>
      </c>
      <c r="K297" s="207" t="s">
        <v>2900</v>
      </c>
      <c r="L297" s="64"/>
      <c r="M297" s="212" t="s">
        <v>35</v>
      </c>
      <c r="N297" s="289" t="s">
        <v>50</v>
      </c>
      <c r="O297" s="283"/>
      <c r="P297" s="290">
        <f t="shared" si="41"/>
        <v>0</v>
      </c>
      <c r="Q297" s="290">
        <v>0</v>
      </c>
      <c r="R297" s="290">
        <f t="shared" si="42"/>
        <v>0</v>
      </c>
      <c r="S297" s="290">
        <v>0</v>
      </c>
      <c r="T297" s="291">
        <f t="shared" si="43"/>
        <v>0</v>
      </c>
      <c r="AR297" s="26" t="s">
        <v>192</v>
      </c>
      <c r="AT297" s="26" t="s">
        <v>187</v>
      </c>
      <c r="AU297" s="26" t="s">
        <v>24</v>
      </c>
      <c r="AY297" s="26" t="s">
        <v>185</v>
      </c>
      <c r="BE297" s="216">
        <f t="shared" si="44"/>
        <v>0</v>
      </c>
      <c r="BF297" s="216">
        <f t="shared" si="45"/>
        <v>0</v>
      </c>
      <c r="BG297" s="216">
        <f t="shared" si="46"/>
        <v>0</v>
      </c>
      <c r="BH297" s="216">
        <f t="shared" si="47"/>
        <v>0</v>
      </c>
      <c r="BI297" s="216">
        <f t="shared" si="48"/>
        <v>0</v>
      </c>
      <c r="BJ297" s="26" t="s">
        <v>24</v>
      </c>
      <c r="BK297" s="216">
        <f t="shared" si="49"/>
        <v>0</v>
      </c>
      <c r="BL297" s="26" t="s">
        <v>192</v>
      </c>
      <c r="BM297" s="26" t="s">
        <v>1890</v>
      </c>
    </row>
    <row r="298" spans="2:65" s="1" customFormat="1" ht="6.95" customHeight="1">
      <c r="B298" s="59"/>
      <c r="C298" s="60"/>
      <c r="D298" s="60"/>
      <c r="E298" s="60"/>
      <c r="F298" s="60"/>
      <c r="G298" s="60"/>
      <c r="H298" s="60"/>
      <c r="I298" s="151"/>
      <c r="J298" s="60"/>
      <c r="K298" s="60"/>
      <c r="L298" s="64"/>
    </row>
  </sheetData>
  <sheetProtection password="CC35" sheet="1" objects="1" scenarios="1" formatCells="0" formatColumns="0" formatRows="0" sort="0" autoFilter="0"/>
  <autoFilter ref="C91:K297"/>
  <mergeCells count="9">
    <mergeCell ref="E82:H82"/>
    <mergeCell ref="E84:H8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9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listy</vt:lpstr>
      </vt:variant>
      <vt:variant>
        <vt:i4>15</vt:i4>
      </vt:variant>
      <vt:variant>
        <vt:lpstr>Pojmenované oblasti</vt:lpstr>
      </vt:variant>
      <vt:variant>
        <vt:i4>29</vt:i4>
      </vt:variant>
    </vt:vector>
  </HeadingPairs>
  <TitlesOfParts>
    <vt:vector size="44" baseType="lpstr">
      <vt:lpstr>Rekapitulace stavby</vt:lpstr>
      <vt:lpstr>1 - SO 01 - Stavební úpra...</vt:lpstr>
      <vt:lpstr>1.2 - Venkovní kanalizace</vt:lpstr>
      <vt:lpstr>1.3 - ZTI</vt:lpstr>
      <vt:lpstr>1.4 - Topení</vt:lpstr>
      <vt:lpstr>1.5a - Elektroinstalace -...</vt:lpstr>
      <vt:lpstr>1.5b - Elektroinstalace -...</vt:lpstr>
      <vt:lpstr>1.6 - Vzduchotechnika</vt:lpstr>
      <vt:lpstr>2 - SO 02 - 1.etapa rekon...</vt:lpstr>
      <vt:lpstr>2.1 - Vzduchotechnika</vt:lpstr>
      <vt:lpstr>2.2 - Elektroinstalace - ...</vt:lpstr>
      <vt:lpstr>2.3 - Plynovod a topení</vt:lpstr>
      <vt:lpstr>2.4 - ZTI - etapa 1</vt:lpstr>
      <vt:lpstr>3 - SO 03 - Odstranění čá...</vt:lpstr>
      <vt:lpstr>Pokyny pro vyplnění</vt:lpstr>
      <vt:lpstr>'1 - SO 01 - Stavební úpra...'!Názvy_tisku</vt:lpstr>
      <vt:lpstr>'1.2 - Venkovní kanalizace'!Názvy_tisku</vt:lpstr>
      <vt:lpstr>'1.3 - ZTI'!Názvy_tisku</vt:lpstr>
      <vt:lpstr>'1.4 - Topení'!Názvy_tisku</vt:lpstr>
      <vt:lpstr>'1.5a - Elektroinstalace -...'!Názvy_tisku</vt:lpstr>
      <vt:lpstr>'1.5b - Elektroinstalace -...'!Názvy_tisku</vt:lpstr>
      <vt:lpstr>'1.6 - Vzduchotechnika'!Názvy_tisku</vt:lpstr>
      <vt:lpstr>'2 - SO 02 - 1.etapa rekon...'!Názvy_tisku</vt:lpstr>
      <vt:lpstr>'2.1 - Vzduchotechnika'!Názvy_tisku</vt:lpstr>
      <vt:lpstr>'2.2 - Elektroinstalace - ...'!Názvy_tisku</vt:lpstr>
      <vt:lpstr>'2.3 - Plynovod a topení'!Názvy_tisku</vt:lpstr>
      <vt:lpstr>'2.4 - ZTI - etapa 1'!Názvy_tisku</vt:lpstr>
      <vt:lpstr>'3 - SO 03 - Odstranění čá...'!Názvy_tisku</vt:lpstr>
      <vt:lpstr>'Rekapitulace stavby'!Názvy_tisku</vt:lpstr>
      <vt:lpstr>'1 - SO 01 - Stavební úpra...'!Oblast_tisku</vt:lpstr>
      <vt:lpstr>'1.2 - Venkovní kanalizace'!Oblast_tisku</vt:lpstr>
      <vt:lpstr>'1.3 - ZTI'!Oblast_tisku</vt:lpstr>
      <vt:lpstr>'1.4 - Topení'!Oblast_tisku</vt:lpstr>
      <vt:lpstr>'1.5a - Elektroinstalace -...'!Oblast_tisku</vt:lpstr>
      <vt:lpstr>'1.5b - Elektroinstalace -...'!Oblast_tisku</vt:lpstr>
      <vt:lpstr>'1.6 - Vzduchotechnika'!Oblast_tisku</vt:lpstr>
      <vt:lpstr>'2 - SO 02 - 1.etapa rekon...'!Oblast_tisku</vt:lpstr>
      <vt:lpstr>'2.1 - Vzduchotechnika'!Oblast_tisku</vt:lpstr>
      <vt:lpstr>'2.2 - Elektroinstalace - ...'!Oblast_tisku</vt:lpstr>
      <vt:lpstr>'2.3 - Plynovod a topení'!Oblast_tisku</vt:lpstr>
      <vt:lpstr>'2.4 - ZTI - etapa 1'!Oblast_tisku</vt:lpstr>
      <vt:lpstr>'3 - SO 03 - Odstranění čá...'!Oblast_tisku</vt:lpstr>
      <vt:lpstr>'Pokyny pro vyplnění'!Oblast_tisku</vt:lpstr>
      <vt:lpstr>'Rekapitulace stavby'!Oblast_tisku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Honza-PC\Honza</dc:creator>
  <cp:lastModifiedBy>Honza</cp:lastModifiedBy>
  <dcterms:created xsi:type="dcterms:W3CDTF">2017-06-14T16:14:25Z</dcterms:created>
  <dcterms:modified xsi:type="dcterms:W3CDTF">2017-06-14T16:15:10Z</dcterms:modified>
</cp:coreProperties>
</file>