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05" windowWidth="28455" windowHeight="14025"/>
  </bookViews>
  <sheets>
    <sheet name="Stavba" sheetId="1" r:id="rId1"/>
    <sheet name="486 001 KL" sheetId="2" r:id="rId2"/>
    <sheet name="486 001 Rek" sheetId="3" r:id="rId3"/>
    <sheet name="486 001 Pol" sheetId="4" r:id="rId4"/>
    <sheet name="486 002 KL" sheetId="5" r:id="rId5"/>
    <sheet name="486 002 Rek" sheetId="6" r:id="rId6"/>
    <sheet name="486 002 Pol" sheetId="7" r:id="rId7"/>
    <sheet name="486 003 KL" sheetId="8" r:id="rId8"/>
    <sheet name="486 003 Rek" sheetId="9" r:id="rId9"/>
    <sheet name="486 003 Pol" sheetId="10" r:id="rId10"/>
  </sheets>
  <definedNames>
    <definedName name="CelkemObjekty" localSheetId="0">Stavba!$F$31</definedName>
    <definedName name="CisloStavby" localSheetId="0">Stavba!$D$5</definedName>
    <definedName name="dadresa" localSheetId="0">Stavba!$D$8</definedName>
    <definedName name="DIČ" localSheetId="0">Stavba!$K$8</definedName>
    <definedName name="dmisto" localSheetId="0">Stavba!$D$9</definedName>
    <definedName name="dpsc" localSheetId="0">Stavba!$C$9</definedName>
    <definedName name="IČO" localSheetId="0">Stavba!$K$7</definedName>
    <definedName name="NazevObjektu" localSheetId="0">Stavba!$C$29</definedName>
    <definedName name="NazevStavby" localSheetId="0">Stavba!$E$5</definedName>
    <definedName name="_xlnm.Print_Titles" localSheetId="3">'486 001 Pol'!$1:$6</definedName>
    <definedName name="_xlnm.Print_Titles" localSheetId="2">'486 001 Rek'!$1:$6</definedName>
    <definedName name="_xlnm.Print_Titles" localSheetId="6">'486 002 Pol'!$1:$6</definedName>
    <definedName name="_xlnm.Print_Titles" localSheetId="5">'486 002 Rek'!$1:$6</definedName>
    <definedName name="_xlnm.Print_Titles" localSheetId="9">'486 003 Pol'!$1:$6</definedName>
    <definedName name="_xlnm.Print_Titles" localSheetId="8">'486 003 Rek'!$1:$6</definedName>
    <definedName name="Objednatel" localSheetId="0">Stavba!$D$11</definedName>
    <definedName name="Objekt" localSheetId="0">Stavba!$B$29</definedName>
    <definedName name="_xlnm.Print_Area" localSheetId="1">'486 001 KL'!$A$1:$G$45</definedName>
    <definedName name="_xlnm.Print_Area" localSheetId="3">'486 001 Pol'!$A$1:$K$170</definedName>
    <definedName name="_xlnm.Print_Area" localSheetId="2">'486 001 Rek'!$A$1:$I$43</definedName>
    <definedName name="_xlnm.Print_Area" localSheetId="4">'486 002 KL'!$A$1:$G$45</definedName>
    <definedName name="_xlnm.Print_Area" localSheetId="6">'486 002 Pol'!$A$1:$K$74</definedName>
    <definedName name="_xlnm.Print_Area" localSheetId="5">'486 002 Rek'!$A$1:$I$27</definedName>
    <definedName name="_xlnm.Print_Area" localSheetId="7">'486 003 KL'!$A$1:$G$45</definedName>
    <definedName name="_xlnm.Print_Area" localSheetId="9">'486 003 Pol'!$A$1:$K$9</definedName>
    <definedName name="_xlnm.Print_Area" localSheetId="8">'486 003 Rek'!$A$1:$I$14</definedName>
    <definedName name="_xlnm.Print_Area" localSheetId="0">Stavba!$B$1:$J$93</definedName>
    <definedName name="odic" localSheetId="0">Stavba!$K$12</definedName>
    <definedName name="oico" localSheetId="0">Stavba!$K$11</definedName>
    <definedName name="omisto" localSheetId="0">Stavba!$D$13</definedName>
    <definedName name="onazev" localSheetId="0">Stavba!$D$12</definedName>
    <definedName name="opsc" localSheetId="0">Stavba!$C$13</definedName>
    <definedName name="SazbaDPH1" localSheetId="0">Stavba!$D$19</definedName>
    <definedName name="SazbaDPH2" localSheetId="0">Stavba!$D$21</definedName>
    <definedName name="solver_lin" localSheetId="3" hidden="1">0</definedName>
    <definedName name="solver_lin" localSheetId="6" hidden="1">0</definedName>
    <definedName name="solver_lin" localSheetId="9" hidden="1">0</definedName>
    <definedName name="solver_num" localSheetId="3" hidden="1">0</definedName>
    <definedName name="solver_num" localSheetId="6" hidden="1">0</definedName>
    <definedName name="solver_num" localSheetId="9" hidden="1">0</definedName>
    <definedName name="solver_opt" localSheetId="3" hidden="1">'486 001 Pol'!#REF!</definedName>
    <definedName name="solver_opt" localSheetId="6" hidden="1">'486 002 Pol'!#REF!</definedName>
    <definedName name="solver_opt" localSheetId="9" hidden="1">'486 003 Pol'!#REF!</definedName>
    <definedName name="solver_typ" localSheetId="3" hidden="1">1</definedName>
    <definedName name="solver_typ" localSheetId="6" hidden="1">1</definedName>
    <definedName name="solver_typ" localSheetId="9" hidden="1">1</definedName>
    <definedName name="solver_val" localSheetId="3" hidden="1">0</definedName>
    <definedName name="solver_val" localSheetId="6" hidden="1">0</definedName>
    <definedName name="solver_val" localSheetId="9" hidden="1">0</definedName>
    <definedName name="SoucetDilu" localSheetId="0">Stavba!$F$73:$J$73</definedName>
    <definedName name="StavbaCelkem" localSheetId="0">Stavba!$H$31</definedName>
    <definedName name="Zhotovitel" localSheetId="0">Stavba!$D$7</definedName>
  </definedNames>
  <calcPr calcId="125725" fullCalcOnLoad="1"/>
</workbook>
</file>

<file path=xl/calcChain.xml><?xml version="1.0" encoding="utf-8"?>
<calcChain xmlns="http://schemas.openxmlformats.org/spreadsheetml/2006/main">
  <c r="BE8" i="10"/>
  <c r="BE9" s="1"/>
  <c r="I7" i="9" s="1"/>
  <c r="I8" s="1"/>
  <c r="C21" i="8" s="1"/>
  <c r="BD8" i="10"/>
  <c r="BC8"/>
  <c r="BB8"/>
  <c r="BA8"/>
  <c r="BA9" s="1"/>
  <c r="E7" i="9" s="1"/>
  <c r="E8" s="1"/>
  <c r="C15" i="8" s="1"/>
  <c r="K8" i="10"/>
  <c r="I8"/>
  <c r="G8"/>
  <c r="B7" i="9"/>
  <c r="A7"/>
  <c r="BD9" i="10"/>
  <c r="H7" i="9" s="1"/>
  <c r="H8" s="1"/>
  <c r="C17" i="8" s="1"/>
  <c r="BC9" i="10"/>
  <c r="G7" i="9" s="1"/>
  <c r="G8" s="1"/>
  <c r="C18" i="8" s="1"/>
  <c r="BB9" i="10"/>
  <c r="F7" i="9" s="1"/>
  <c r="F8" s="1"/>
  <c r="C16" i="8" s="1"/>
  <c r="K9" i="10"/>
  <c r="I9"/>
  <c r="G9"/>
  <c r="E4"/>
  <c r="F3"/>
  <c r="I13" i="9"/>
  <c r="H14" s="1"/>
  <c r="G23" i="8" s="1"/>
  <c r="G13" i="9"/>
  <c r="C33" i="8"/>
  <c r="F33" s="1"/>
  <c r="C31"/>
  <c r="G15"/>
  <c r="D15"/>
  <c r="G7"/>
  <c r="H26" i="6"/>
  <c r="I25"/>
  <c r="I24"/>
  <c r="G21" i="5"/>
  <c r="D21"/>
  <c r="I23" i="6"/>
  <c r="D20" i="5"/>
  <c r="I22" i="6"/>
  <c r="G20" i="5" s="1"/>
  <c r="D19"/>
  <c r="I21" i="6"/>
  <c r="G19" i="5" s="1"/>
  <c r="D18"/>
  <c r="I20" i="6"/>
  <c r="G18" i="5" s="1"/>
  <c r="G17"/>
  <c r="D17"/>
  <c r="I19" i="6"/>
  <c r="G16" i="5"/>
  <c r="D16"/>
  <c r="I18" i="6"/>
  <c r="D15" i="5"/>
  <c r="I17" i="6"/>
  <c r="G15" i="5" s="1"/>
  <c r="BE71" i="7"/>
  <c r="BD71"/>
  <c r="BC71"/>
  <c r="BB71"/>
  <c r="BA71"/>
  <c r="K71"/>
  <c r="I71"/>
  <c r="G71"/>
  <c r="BE69"/>
  <c r="BD69"/>
  <c r="BC69"/>
  <c r="BB69"/>
  <c r="BA69"/>
  <c r="K69"/>
  <c r="I69"/>
  <c r="G69"/>
  <c r="BE67"/>
  <c r="BD67"/>
  <c r="BC67"/>
  <c r="BB67"/>
  <c r="BA67"/>
  <c r="K67"/>
  <c r="I67"/>
  <c r="G67"/>
  <c r="BE60"/>
  <c r="BD60"/>
  <c r="BC60"/>
  <c r="BB60"/>
  <c r="BA60"/>
  <c r="K60"/>
  <c r="I60"/>
  <c r="G60"/>
  <c r="BE58"/>
  <c r="BD58"/>
  <c r="BC58"/>
  <c r="BB58"/>
  <c r="BA58"/>
  <c r="K58"/>
  <c r="I58"/>
  <c r="G58"/>
  <c r="BE51"/>
  <c r="BD51"/>
  <c r="BC51"/>
  <c r="BB51"/>
  <c r="BA51"/>
  <c r="K51"/>
  <c r="I51"/>
  <c r="G51"/>
  <c r="BE49"/>
  <c r="BD49"/>
  <c r="BC49"/>
  <c r="BB49"/>
  <c r="BA49"/>
  <c r="K49"/>
  <c r="I49"/>
  <c r="G49"/>
  <c r="BE47"/>
  <c r="BE74" s="1"/>
  <c r="I11" i="6" s="1"/>
  <c r="BD47" i="7"/>
  <c r="BC47"/>
  <c r="BB47"/>
  <c r="BA47"/>
  <c r="BA74" s="1"/>
  <c r="E11" i="6" s="1"/>
  <c r="K47" i="7"/>
  <c r="I47"/>
  <c r="G47"/>
  <c r="B11" i="6"/>
  <c r="A11"/>
  <c r="BD74" i="7"/>
  <c r="H11" i="6" s="1"/>
  <c r="BC74" i="7"/>
  <c r="G11" i="6" s="1"/>
  <c r="BB74" i="7"/>
  <c r="F11" i="6" s="1"/>
  <c r="K74" i="7"/>
  <c r="I74"/>
  <c r="G74"/>
  <c r="BE44"/>
  <c r="BD44"/>
  <c r="BC44"/>
  <c r="BA44"/>
  <c r="K44"/>
  <c r="I44"/>
  <c r="G44"/>
  <c r="BB44" s="1"/>
  <c r="BE42"/>
  <c r="BD42"/>
  <c r="BC42"/>
  <c r="BA42"/>
  <c r="K42"/>
  <c r="I42"/>
  <c r="G42"/>
  <c r="BB42" s="1"/>
  <c r="BE39"/>
  <c r="BD39"/>
  <c r="BD45" s="1"/>
  <c r="H10" i="6" s="1"/>
  <c r="BC39" i="7"/>
  <c r="BA39"/>
  <c r="K39"/>
  <c r="K45" s="1"/>
  <c r="I39"/>
  <c r="G39"/>
  <c r="BB39" s="1"/>
  <c r="B10" i="6"/>
  <c r="A10"/>
  <c r="BE45" i="7"/>
  <c r="I10" i="6" s="1"/>
  <c r="BC45" i="7"/>
  <c r="G10" i="6" s="1"/>
  <c r="BA45" i="7"/>
  <c r="E10" i="6" s="1"/>
  <c r="I45" i="7"/>
  <c r="G45"/>
  <c r="BE36"/>
  <c r="BD36"/>
  <c r="BC36"/>
  <c r="BA36"/>
  <c r="K36"/>
  <c r="I36"/>
  <c r="G36"/>
  <c r="BB36" s="1"/>
  <c r="BE35"/>
  <c r="BD35"/>
  <c r="BC35"/>
  <c r="BA35"/>
  <c r="K35"/>
  <c r="I35"/>
  <c r="G35"/>
  <c r="BB35" s="1"/>
  <c r="BE34"/>
  <c r="BD34"/>
  <c r="BC34"/>
  <c r="BA34"/>
  <c r="K34"/>
  <c r="I34"/>
  <c r="G34"/>
  <c r="BB34" s="1"/>
  <c r="BE18"/>
  <c r="BD18"/>
  <c r="BC18"/>
  <c r="BC37" s="1"/>
  <c r="G9" i="6" s="1"/>
  <c r="BA18" i="7"/>
  <c r="K18"/>
  <c r="I18"/>
  <c r="I37" s="1"/>
  <c r="G18"/>
  <c r="BB18" s="1"/>
  <c r="B9" i="6"/>
  <c r="A9"/>
  <c r="BE37" i="7"/>
  <c r="I9" i="6" s="1"/>
  <c r="BD37" i="7"/>
  <c r="H9" i="6" s="1"/>
  <c r="BA37" i="7"/>
  <c r="E9" i="6" s="1"/>
  <c r="K37" i="7"/>
  <c r="G37"/>
  <c r="BE15"/>
  <c r="BD15"/>
  <c r="BD16" s="1"/>
  <c r="H8" i="6" s="1"/>
  <c r="BC15" i="7"/>
  <c r="BB15"/>
  <c r="BB16" s="1"/>
  <c r="F8" i="6" s="1"/>
  <c r="BA15" i="7"/>
  <c r="K15"/>
  <c r="K16" s="1"/>
  <c r="I15"/>
  <c r="G15"/>
  <c r="G16" s="1"/>
  <c r="B8" i="6"/>
  <c r="A8"/>
  <c r="BE16" i="7"/>
  <c r="I8" i="6" s="1"/>
  <c r="BC16" i="7"/>
  <c r="G8" i="6" s="1"/>
  <c r="BA16" i="7"/>
  <c r="E8" i="6" s="1"/>
  <c r="I16" i="7"/>
  <c r="BE10"/>
  <c r="BD10"/>
  <c r="BC10"/>
  <c r="BB10"/>
  <c r="BA10"/>
  <c r="K10"/>
  <c r="I10"/>
  <c r="G10"/>
  <c r="BE9"/>
  <c r="BD9"/>
  <c r="BC9"/>
  <c r="BB9"/>
  <c r="BA9"/>
  <c r="K9"/>
  <c r="I9"/>
  <c r="G9"/>
  <c r="BE8"/>
  <c r="BE13" s="1"/>
  <c r="I7" i="6" s="1"/>
  <c r="BD8" i="7"/>
  <c r="BC8"/>
  <c r="BC13" s="1"/>
  <c r="G7" i="6" s="1"/>
  <c r="BB8" i="7"/>
  <c r="BA8"/>
  <c r="BA13" s="1"/>
  <c r="E7" i="6" s="1"/>
  <c r="K8" i="7"/>
  <c r="I8"/>
  <c r="I13" s="1"/>
  <c r="G8"/>
  <c r="B7" i="6"/>
  <c r="A7"/>
  <c r="BD13" i="7"/>
  <c r="H7" i="6" s="1"/>
  <c r="BB13" i="7"/>
  <c r="F7" i="6" s="1"/>
  <c r="K13" i="7"/>
  <c r="G13"/>
  <c r="E4"/>
  <c r="F3"/>
  <c r="G23" i="5"/>
  <c r="C33"/>
  <c r="F33" s="1"/>
  <c r="C31"/>
  <c r="G7"/>
  <c r="H42" i="3"/>
  <c r="I41"/>
  <c r="I40"/>
  <c r="G21" i="2"/>
  <c r="D21"/>
  <c r="I39" i="3"/>
  <c r="D20" i="2"/>
  <c r="I38" i="3"/>
  <c r="G20" i="2" s="1"/>
  <c r="D19"/>
  <c r="I37" i="3"/>
  <c r="G19" i="2" s="1"/>
  <c r="D18"/>
  <c r="I36" i="3"/>
  <c r="G18" i="2" s="1"/>
  <c r="G17"/>
  <c r="D17"/>
  <c r="I35" i="3"/>
  <c r="G16" i="2"/>
  <c r="D16"/>
  <c r="I34" i="3"/>
  <c r="D15" i="2"/>
  <c r="I33" i="3"/>
  <c r="G15" i="2" s="1"/>
  <c r="BE169" i="4"/>
  <c r="BD169"/>
  <c r="BC169"/>
  <c r="BB169"/>
  <c r="BA169"/>
  <c r="K169"/>
  <c r="I169"/>
  <c r="G169"/>
  <c r="BE168"/>
  <c r="BD168"/>
  <c r="BC168"/>
  <c r="BB168"/>
  <c r="BA168"/>
  <c r="K168"/>
  <c r="I168"/>
  <c r="G168"/>
  <c r="BE167"/>
  <c r="BD167"/>
  <c r="BC167"/>
  <c r="BB167"/>
  <c r="BA167"/>
  <c r="K167"/>
  <c r="I167"/>
  <c r="G167"/>
  <c r="BE166"/>
  <c r="BD166"/>
  <c r="BC166"/>
  <c r="BB166"/>
  <c r="BA166"/>
  <c r="K166"/>
  <c r="I166"/>
  <c r="G166"/>
  <c r="BE165"/>
  <c r="BD165"/>
  <c r="BC165"/>
  <c r="BB165"/>
  <c r="BA165"/>
  <c r="K165"/>
  <c r="I165"/>
  <c r="G165"/>
  <c r="BE164"/>
  <c r="BD164"/>
  <c r="BC164"/>
  <c r="BB164"/>
  <c r="BA164"/>
  <c r="K164"/>
  <c r="I164"/>
  <c r="G164"/>
  <c r="BE163"/>
  <c r="BD163"/>
  <c r="BC163"/>
  <c r="BB163"/>
  <c r="BA163"/>
  <c r="K163"/>
  <c r="I163"/>
  <c r="G163"/>
  <c r="BE162"/>
  <c r="BE170" s="1"/>
  <c r="I27" i="3" s="1"/>
  <c r="BD162" i="4"/>
  <c r="BC162"/>
  <c r="BB162"/>
  <c r="BA162"/>
  <c r="BA170" s="1"/>
  <c r="E27" i="3" s="1"/>
  <c r="K162" i="4"/>
  <c r="I162"/>
  <c r="G162"/>
  <c r="B27" i="3"/>
  <c r="A27"/>
  <c r="BD170" i="4"/>
  <c r="H27" i="3" s="1"/>
  <c r="BC170" i="4"/>
  <c r="G27" i="3" s="1"/>
  <c r="BB170" i="4"/>
  <c r="F27" i="3" s="1"/>
  <c r="K170" i="4"/>
  <c r="I170"/>
  <c r="G170"/>
  <c r="BE159"/>
  <c r="BC159"/>
  <c r="BB159"/>
  <c r="BA159"/>
  <c r="K159"/>
  <c r="K160" s="1"/>
  <c r="I159"/>
  <c r="G159"/>
  <c r="BD159" s="1"/>
  <c r="BD160" s="1"/>
  <c r="H26" i="3" s="1"/>
  <c r="B26"/>
  <c r="A26"/>
  <c r="BE160" i="4"/>
  <c r="I26" i="3" s="1"/>
  <c r="BC160" i="4"/>
  <c r="G26" i="3" s="1"/>
  <c r="BB160" i="4"/>
  <c r="F26" i="3" s="1"/>
  <c r="BA160" i="4"/>
  <c r="E26" i="3" s="1"/>
  <c r="I160" i="4"/>
  <c r="G160"/>
  <c r="BE156"/>
  <c r="BC156"/>
  <c r="BC157" s="1"/>
  <c r="G25" i="3" s="1"/>
  <c r="BB156" i="4"/>
  <c r="BA156"/>
  <c r="K156"/>
  <c r="I156"/>
  <c r="I157" s="1"/>
  <c r="G156"/>
  <c r="BD156" s="1"/>
  <c r="BD157" s="1"/>
  <c r="H25" i="3" s="1"/>
  <c r="B25"/>
  <c r="A25"/>
  <c r="BE157" i="4"/>
  <c r="I25" i="3" s="1"/>
  <c r="BB157" i="4"/>
  <c r="F25" i="3" s="1"/>
  <c r="BA157" i="4"/>
  <c r="E25" i="3" s="1"/>
  <c r="K157" i="4"/>
  <c r="G157"/>
  <c r="BE153"/>
  <c r="BD153"/>
  <c r="BC153"/>
  <c r="BA153"/>
  <c r="K153"/>
  <c r="I153"/>
  <c r="G153"/>
  <c r="BB153" s="1"/>
  <c r="BE150"/>
  <c r="BD150"/>
  <c r="BC150"/>
  <c r="BA150"/>
  <c r="K150"/>
  <c r="I150"/>
  <c r="G150"/>
  <c r="BB150" s="1"/>
  <c r="BE149"/>
  <c r="BD149"/>
  <c r="BC149"/>
  <c r="BA149"/>
  <c r="K149"/>
  <c r="I149"/>
  <c r="G149"/>
  <c r="BB149" s="1"/>
  <c r="BE146"/>
  <c r="BD146"/>
  <c r="BC146"/>
  <c r="BA146"/>
  <c r="K146"/>
  <c r="I146"/>
  <c r="G146"/>
  <c r="BB146" s="1"/>
  <c r="B24" i="3"/>
  <c r="A24"/>
  <c r="BE154" i="4"/>
  <c r="I24" i="3" s="1"/>
  <c r="BD154" i="4"/>
  <c r="H24" i="3" s="1"/>
  <c r="BC154" i="4"/>
  <c r="G24" i="3" s="1"/>
  <c r="BA154" i="4"/>
  <c r="E24" i="3" s="1"/>
  <c r="K154" i="4"/>
  <c r="I154"/>
  <c r="BE141"/>
  <c r="BE144" s="1"/>
  <c r="I23" i="3" s="1"/>
  <c r="BD141" i="4"/>
  <c r="BC141"/>
  <c r="BA141"/>
  <c r="BA144" s="1"/>
  <c r="E23" i="3" s="1"/>
  <c r="K141" i="4"/>
  <c r="I141"/>
  <c r="G141"/>
  <c r="BB141" s="1"/>
  <c r="BB144" s="1"/>
  <c r="F23" i="3" s="1"/>
  <c r="B23"/>
  <c r="A23"/>
  <c r="BD144" i="4"/>
  <c r="H23" i="3" s="1"/>
  <c r="BC144" i="4"/>
  <c r="G23" i="3" s="1"/>
  <c r="K144" i="4"/>
  <c r="I144"/>
  <c r="G144"/>
  <c r="BE137"/>
  <c r="BD137"/>
  <c r="BC137"/>
  <c r="BA137"/>
  <c r="K137"/>
  <c r="I137"/>
  <c r="G137"/>
  <c r="BB137" s="1"/>
  <c r="BE135"/>
  <c r="BD135"/>
  <c r="BD139" s="1"/>
  <c r="H22" i="3" s="1"/>
  <c r="BC135" i="4"/>
  <c r="BA135"/>
  <c r="K135"/>
  <c r="K139" s="1"/>
  <c r="I135"/>
  <c r="G135"/>
  <c r="BB135" s="1"/>
  <c r="B22" i="3"/>
  <c r="A22"/>
  <c r="BE139" i="4"/>
  <c r="I22" i="3" s="1"/>
  <c r="BC139" i="4"/>
  <c r="G22" i="3" s="1"/>
  <c r="BA139" i="4"/>
  <c r="E22" i="3" s="1"/>
  <c r="I139" i="4"/>
  <c r="G139"/>
  <c r="BE132"/>
  <c r="BD132"/>
  <c r="BC132"/>
  <c r="BC133" s="1"/>
  <c r="G21" i="3" s="1"/>
  <c r="BA132" i="4"/>
  <c r="K132"/>
  <c r="I132"/>
  <c r="I133" s="1"/>
  <c r="G132"/>
  <c r="BB132" s="1"/>
  <c r="BB133" s="1"/>
  <c r="F21" i="3" s="1"/>
  <c r="B21"/>
  <c r="A21"/>
  <c r="BE133" i="4"/>
  <c r="I21" i="3" s="1"/>
  <c r="BD133" i="4"/>
  <c r="H21" i="3" s="1"/>
  <c r="BA133" i="4"/>
  <c r="E21" i="3" s="1"/>
  <c r="K133" i="4"/>
  <c r="G133"/>
  <c r="BE129"/>
  <c r="BD129"/>
  <c r="BC129"/>
  <c r="BA129"/>
  <c r="K129"/>
  <c r="I129"/>
  <c r="G129"/>
  <c r="BB129" s="1"/>
  <c r="BE128"/>
  <c r="BD128"/>
  <c r="BC128"/>
  <c r="BA128"/>
  <c r="K128"/>
  <c r="I128"/>
  <c r="G128"/>
  <c r="BB128" s="1"/>
  <c r="BE126"/>
  <c r="BD126"/>
  <c r="BC126"/>
  <c r="BA126"/>
  <c r="K126"/>
  <c r="I126"/>
  <c r="G126"/>
  <c r="BB126" s="1"/>
  <c r="BE124"/>
  <c r="BD124"/>
  <c r="BC124"/>
  <c r="BA124"/>
  <c r="K124"/>
  <c r="I124"/>
  <c r="G124"/>
  <c r="BB124" s="1"/>
  <c r="BE120"/>
  <c r="BD120"/>
  <c r="BC120"/>
  <c r="BA120"/>
  <c r="K120"/>
  <c r="I120"/>
  <c r="G120"/>
  <c r="BB120" s="1"/>
  <c r="B20" i="3"/>
  <c r="A20"/>
  <c r="BE130" i="4"/>
  <c r="I20" i="3" s="1"/>
  <c r="BD130" i="4"/>
  <c r="H20" i="3" s="1"/>
  <c r="BC130" i="4"/>
  <c r="G20" i="3" s="1"/>
  <c r="BA130" i="4"/>
  <c r="E20" i="3" s="1"/>
  <c r="K130" i="4"/>
  <c r="I130"/>
  <c r="BE117"/>
  <c r="BE118" s="1"/>
  <c r="I19" i="3" s="1"/>
  <c r="BD117" i="4"/>
  <c r="BC117"/>
  <c r="BB117"/>
  <c r="BA117"/>
  <c r="BA118" s="1"/>
  <c r="E19" i="3" s="1"/>
  <c r="K117" i="4"/>
  <c r="I117"/>
  <c r="G117"/>
  <c r="B19" i="3"/>
  <c r="A19"/>
  <c r="BD118" i="4"/>
  <c r="H19" i="3" s="1"/>
  <c r="BC118" i="4"/>
  <c r="G19" i="3" s="1"/>
  <c r="BB118" i="4"/>
  <c r="F19" i="3" s="1"/>
  <c r="K118" i="4"/>
  <c r="I118"/>
  <c r="G118"/>
  <c r="BE113"/>
  <c r="BD113"/>
  <c r="BD115" s="1"/>
  <c r="H18" i="3" s="1"/>
  <c r="BC113" i="4"/>
  <c r="BB113"/>
  <c r="K113"/>
  <c r="K115" s="1"/>
  <c r="I113"/>
  <c r="G113"/>
  <c r="BA113" s="1"/>
  <c r="BA115" s="1"/>
  <c r="E18" i="3" s="1"/>
  <c r="B18"/>
  <c r="A18"/>
  <c r="BE115" i="4"/>
  <c r="I18" i="3" s="1"/>
  <c r="BC115" i="4"/>
  <c r="G18" i="3" s="1"/>
  <c r="BB115" i="4"/>
  <c r="F18" i="3" s="1"/>
  <c r="I115" i="4"/>
  <c r="G115"/>
  <c r="BE109"/>
  <c r="BD109"/>
  <c r="BC109"/>
  <c r="BB109"/>
  <c r="K109"/>
  <c r="I109"/>
  <c r="G109"/>
  <c r="BA109" s="1"/>
  <c r="BE108"/>
  <c r="BD108"/>
  <c r="BC108"/>
  <c r="BB108"/>
  <c r="K108"/>
  <c r="I108"/>
  <c r="G108"/>
  <c r="BA108" s="1"/>
  <c r="BE106"/>
  <c r="BD106"/>
  <c r="BC106"/>
  <c r="BB106"/>
  <c r="K106"/>
  <c r="I106"/>
  <c r="G106"/>
  <c r="BA106" s="1"/>
  <c r="BE104"/>
  <c r="BD104"/>
  <c r="BC104"/>
  <c r="BB104"/>
  <c r="K104"/>
  <c r="I104"/>
  <c r="G104"/>
  <c r="BA104" s="1"/>
  <c r="BE102"/>
  <c r="BD102"/>
  <c r="BC102"/>
  <c r="BB102"/>
  <c r="K102"/>
  <c r="I102"/>
  <c r="G102"/>
  <c r="BA102" s="1"/>
  <c r="BE101"/>
  <c r="BD101"/>
  <c r="BC101"/>
  <c r="BB101"/>
  <c r="K101"/>
  <c r="I101"/>
  <c r="G101"/>
  <c r="BA101" s="1"/>
  <c r="BE98"/>
  <c r="BD98"/>
  <c r="BC98"/>
  <c r="BB98"/>
  <c r="K98"/>
  <c r="I98"/>
  <c r="G98"/>
  <c r="BA98" s="1"/>
  <c r="BE94"/>
  <c r="BD94"/>
  <c r="BC94"/>
  <c r="BB94"/>
  <c r="K94"/>
  <c r="I94"/>
  <c r="G94"/>
  <c r="BA94" s="1"/>
  <c r="BE92"/>
  <c r="BD92"/>
  <c r="BC92"/>
  <c r="BB92"/>
  <c r="K92"/>
  <c r="I92"/>
  <c r="G92"/>
  <c r="BA92" s="1"/>
  <c r="BE89"/>
  <c r="BD89"/>
  <c r="BC89"/>
  <c r="BB89"/>
  <c r="K89"/>
  <c r="I89"/>
  <c r="G89"/>
  <c r="BA89" s="1"/>
  <c r="BE87"/>
  <c r="BD87"/>
  <c r="BC87"/>
  <c r="BC111" s="1"/>
  <c r="G17" i="3" s="1"/>
  <c r="BB87" i="4"/>
  <c r="K87"/>
  <c r="I87"/>
  <c r="I111" s="1"/>
  <c r="G87"/>
  <c r="BA87" s="1"/>
  <c r="BA111" s="1"/>
  <c r="E17" i="3" s="1"/>
  <c r="B17"/>
  <c r="A17"/>
  <c r="BE111" i="4"/>
  <c r="I17" i="3" s="1"/>
  <c r="BD111" i="4"/>
  <c r="H17" i="3" s="1"/>
  <c r="BB111" i="4"/>
  <c r="F17" i="3" s="1"/>
  <c r="K111" i="4"/>
  <c r="G111"/>
  <c r="BE84"/>
  <c r="BD84"/>
  <c r="BC84"/>
  <c r="BB84"/>
  <c r="BB85" s="1"/>
  <c r="F16" i="3" s="1"/>
  <c r="K84" i="4"/>
  <c r="I84"/>
  <c r="G84"/>
  <c r="BA84" s="1"/>
  <c r="BA85" s="1"/>
  <c r="E16" i="3" s="1"/>
  <c r="H16"/>
  <c r="B16"/>
  <c r="A16"/>
  <c r="BE85" i="4"/>
  <c r="I16" i="3" s="1"/>
  <c r="BD85" i="4"/>
  <c r="BC85"/>
  <c r="G16" i="3" s="1"/>
  <c r="K85" i="4"/>
  <c r="I85"/>
  <c r="BE81"/>
  <c r="BD81"/>
  <c r="BC81"/>
  <c r="BB81"/>
  <c r="BA81"/>
  <c r="K81"/>
  <c r="I81"/>
  <c r="G81"/>
  <c r="BE79"/>
  <c r="BD79"/>
  <c r="BC79"/>
  <c r="BB79"/>
  <c r="BA79"/>
  <c r="K79"/>
  <c r="I79"/>
  <c r="G79"/>
  <c r="BE78"/>
  <c r="BD78"/>
  <c r="BC78"/>
  <c r="BB78"/>
  <c r="BA78"/>
  <c r="K78"/>
  <c r="I78"/>
  <c r="G78"/>
  <c r="BE76"/>
  <c r="BE82" s="1"/>
  <c r="I15" i="3" s="1"/>
  <c r="BD76" i="4"/>
  <c r="BC76"/>
  <c r="BC82" s="1"/>
  <c r="G15" i="3" s="1"/>
  <c r="BB76" i="4"/>
  <c r="BA76"/>
  <c r="BA82" s="1"/>
  <c r="E15" i="3" s="1"/>
  <c r="K76" i="4"/>
  <c r="I76"/>
  <c r="I82" s="1"/>
  <c r="G76"/>
  <c r="B15" i="3"/>
  <c r="A15"/>
  <c r="BD82" i="4"/>
  <c r="H15" i="3" s="1"/>
  <c r="BB82" i="4"/>
  <c r="F15" i="3" s="1"/>
  <c r="K82" i="4"/>
  <c r="G82"/>
  <c r="BE72"/>
  <c r="BD72"/>
  <c r="BC72"/>
  <c r="BB72"/>
  <c r="K72"/>
  <c r="I72"/>
  <c r="G72"/>
  <c r="BA72" s="1"/>
  <c r="BE69"/>
  <c r="BD69"/>
  <c r="BC69"/>
  <c r="BB69"/>
  <c r="K69"/>
  <c r="I69"/>
  <c r="G69"/>
  <c r="BA69" s="1"/>
  <c r="BE68"/>
  <c r="BD68"/>
  <c r="BC68"/>
  <c r="BB68"/>
  <c r="K68"/>
  <c r="I68"/>
  <c r="G68"/>
  <c r="BA68" s="1"/>
  <c r="BE65"/>
  <c r="BD65"/>
  <c r="BD74" s="1"/>
  <c r="H14" i="3" s="1"/>
  <c r="BC65" i="4"/>
  <c r="BB65"/>
  <c r="BB74" s="1"/>
  <c r="F14" i="3" s="1"/>
  <c r="K65" i="4"/>
  <c r="K74" s="1"/>
  <c r="I65"/>
  <c r="G65"/>
  <c r="G74" s="1"/>
  <c r="B14" i="3"/>
  <c r="A14"/>
  <c r="BE74" i="4"/>
  <c r="I14" i="3" s="1"/>
  <c r="BC74" i="4"/>
  <c r="G14" i="3" s="1"/>
  <c r="I74" i="4"/>
  <c r="BE61"/>
  <c r="BE63" s="1"/>
  <c r="I13" i="3" s="1"/>
  <c r="BD61" i="4"/>
  <c r="BC61"/>
  <c r="BC63" s="1"/>
  <c r="G13" i="3" s="1"/>
  <c r="BB61" i="4"/>
  <c r="BA61"/>
  <c r="BA63" s="1"/>
  <c r="E13" i="3" s="1"/>
  <c r="K61" i="4"/>
  <c r="I61"/>
  <c r="I63" s="1"/>
  <c r="G61"/>
  <c r="B13" i="3"/>
  <c r="A13"/>
  <c r="BD63" i="4"/>
  <c r="H13" i="3" s="1"/>
  <c r="BB63" i="4"/>
  <c r="F13" i="3" s="1"/>
  <c r="K63" i="4"/>
  <c r="G63"/>
  <c r="BE56"/>
  <c r="BD56"/>
  <c r="BC56"/>
  <c r="BB56"/>
  <c r="K56"/>
  <c r="I56"/>
  <c r="G56"/>
  <c r="BA56" s="1"/>
  <c r="BE54"/>
  <c r="BD54"/>
  <c r="BD59" s="1"/>
  <c r="H12" i="3" s="1"/>
  <c r="BC54" i="4"/>
  <c r="BB54"/>
  <c r="BB59" s="1"/>
  <c r="F12" i="3" s="1"/>
  <c r="K54" i="4"/>
  <c r="K59" s="1"/>
  <c r="I54"/>
  <c r="G54"/>
  <c r="BA54" s="1"/>
  <c r="B12" i="3"/>
  <c r="A12"/>
  <c r="BE59" i="4"/>
  <c r="I12" i="3" s="1"/>
  <c r="BC59" i="4"/>
  <c r="G12" i="3" s="1"/>
  <c r="I59" i="4"/>
  <c r="BE50"/>
  <c r="BE52" s="1"/>
  <c r="I11" i="3" s="1"/>
  <c r="BD50" i="4"/>
  <c r="BC50"/>
  <c r="BC52" s="1"/>
  <c r="G11" i="3" s="1"/>
  <c r="BB50" i="4"/>
  <c r="BA50"/>
  <c r="BA52" s="1"/>
  <c r="E11" i="3" s="1"/>
  <c r="K50" i="4"/>
  <c r="I50"/>
  <c r="I52" s="1"/>
  <c r="G50"/>
  <c r="B11" i="3"/>
  <c r="A11"/>
  <c r="BD52" i="4"/>
  <c r="H11" i="3" s="1"/>
  <c r="BB52" i="4"/>
  <c r="F11" i="3" s="1"/>
  <c r="K52" i="4"/>
  <c r="G52"/>
  <c r="BE43"/>
  <c r="BD43"/>
  <c r="BC43"/>
  <c r="BB43"/>
  <c r="K43"/>
  <c r="I43"/>
  <c r="G43"/>
  <c r="BA43" s="1"/>
  <c r="BE41"/>
  <c r="BD41"/>
  <c r="BD48" s="1"/>
  <c r="H10" i="3" s="1"/>
  <c r="BC41" i="4"/>
  <c r="BB41"/>
  <c r="BB48" s="1"/>
  <c r="F10" i="3" s="1"/>
  <c r="K41" i="4"/>
  <c r="K48" s="1"/>
  <c r="I41"/>
  <c r="G41"/>
  <c r="G48" s="1"/>
  <c r="B10" i="3"/>
  <c r="A10"/>
  <c r="BE48" i="4"/>
  <c r="I10" i="3" s="1"/>
  <c r="BC48" i="4"/>
  <c r="G10" i="3" s="1"/>
  <c r="I48" i="4"/>
  <c r="BE37"/>
  <c r="BD37"/>
  <c r="BC37"/>
  <c r="BB37"/>
  <c r="BA37"/>
  <c r="K37"/>
  <c r="I37"/>
  <c r="G37"/>
  <c r="BE35"/>
  <c r="BD35"/>
  <c r="BC35"/>
  <c r="BB35"/>
  <c r="BA35"/>
  <c r="K35"/>
  <c r="I35"/>
  <c r="G35"/>
  <c r="BE33"/>
  <c r="BD33"/>
  <c r="BC33"/>
  <c r="BB33"/>
  <c r="BA33"/>
  <c r="K33"/>
  <c r="I33"/>
  <c r="G33"/>
  <c r="BE31"/>
  <c r="BD31"/>
  <c r="BC31"/>
  <c r="BB31"/>
  <c r="BA31"/>
  <c r="K31"/>
  <c r="I31"/>
  <c r="G31"/>
  <c r="BE29"/>
  <c r="BD29"/>
  <c r="BC29"/>
  <c r="BB29"/>
  <c r="BA29"/>
  <c r="K29"/>
  <c r="I29"/>
  <c r="G29"/>
  <c r="BE27"/>
  <c r="BD27"/>
  <c r="BC27"/>
  <c r="BB27"/>
  <c r="BA27"/>
  <c r="K27"/>
  <c r="I27"/>
  <c r="G27"/>
  <c r="BE25"/>
  <c r="BD25"/>
  <c r="BC25"/>
  <c r="BB25"/>
  <c r="BA25"/>
  <c r="K25"/>
  <c r="I25"/>
  <c r="G25"/>
  <c r="BE23"/>
  <c r="BE39" s="1"/>
  <c r="I9" i="3" s="1"/>
  <c r="BD23" i="4"/>
  <c r="BC23"/>
  <c r="BC39" s="1"/>
  <c r="G9" i="3" s="1"/>
  <c r="BB23" i="4"/>
  <c r="BA23"/>
  <c r="BA39" s="1"/>
  <c r="E9" i="3" s="1"/>
  <c r="K23" i="4"/>
  <c r="I23"/>
  <c r="I39" s="1"/>
  <c r="G23"/>
  <c r="B9" i="3"/>
  <c r="A9"/>
  <c r="BD39" i="4"/>
  <c r="H9" i="3" s="1"/>
  <c r="BB39" i="4"/>
  <c r="F9" i="3" s="1"/>
  <c r="K39" i="4"/>
  <c r="G39"/>
  <c r="BE20"/>
  <c r="BD20"/>
  <c r="BC20"/>
  <c r="BB20"/>
  <c r="K20"/>
  <c r="I20"/>
  <c r="G20"/>
  <c r="BA20" s="1"/>
  <c r="BE19"/>
  <c r="BD19"/>
  <c r="BC19"/>
  <c r="BB19"/>
  <c r="K19"/>
  <c r="I19"/>
  <c r="G19"/>
  <c r="BA19" s="1"/>
  <c r="BE18"/>
  <c r="BD18"/>
  <c r="BC18"/>
  <c r="BB18"/>
  <c r="K18"/>
  <c r="I18"/>
  <c r="G18"/>
  <c r="BA18" s="1"/>
  <c r="BE17"/>
  <c r="BD17"/>
  <c r="BC17"/>
  <c r="BB17"/>
  <c r="K17"/>
  <c r="I17"/>
  <c r="G17"/>
  <c r="BA17" s="1"/>
  <c r="BE16"/>
  <c r="BD16"/>
  <c r="BC16"/>
  <c r="BB16"/>
  <c r="K16"/>
  <c r="I16"/>
  <c r="G16"/>
  <c r="BA16" s="1"/>
  <c r="BE15"/>
  <c r="BD15"/>
  <c r="BC15"/>
  <c r="BB15"/>
  <c r="K15"/>
  <c r="I15"/>
  <c r="G15"/>
  <c r="BA15" s="1"/>
  <c r="BE14"/>
  <c r="BD14"/>
  <c r="BC14"/>
  <c r="BB14"/>
  <c r="K14"/>
  <c r="I14"/>
  <c r="G14"/>
  <c r="BA14" s="1"/>
  <c r="BE12"/>
  <c r="BD12"/>
  <c r="BD21" s="1"/>
  <c r="H8" i="3" s="1"/>
  <c r="BC12" i="4"/>
  <c r="BB12"/>
  <c r="BB21" s="1"/>
  <c r="F8" i="3" s="1"/>
  <c r="K12" i="4"/>
  <c r="K21" s="1"/>
  <c r="I12"/>
  <c r="G12"/>
  <c r="BA12" s="1"/>
  <c r="B8" i="3"/>
  <c r="A8"/>
  <c r="BE21" i="4"/>
  <c r="I8" i="3" s="1"/>
  <c r="BC21" i="4"/>
  <c r="G8" i="3" s="1"/>
  <c r="I21" i="4"/>
  <c r="BE9"/>
  <c r="BD9"/>
  <c r="BC9"/>
  <c r="BB9"/>
  <c r="BA9"/>
  <c r="K9"/>
  <c r="I9"/>
  <c r="G9"/>
  <c r="BE8"/>
  <c r="BE10" s="1"/>
  <c r="I7" i="3" s="1"/>
  <c r="BD8" i="4"/>
  <c r="BC8"/>
  <c r="BC10" s="1"/>
  <c r="G7" i="3" s="1"/>
  <c r="BB8" i="4"/>
  <c r="BA8"/>
  <c r="BA10" s="1"/>
  <c r="E7" i="3" s="1"/>
  <c r="K8" i="4"/>
  <c r="I8"/>
  <c r="I10" s="1"/>
  <c r="G8"/>
  <c r="B7" i="3"/>
  <c r="A7"/>
  <c r="BD10" i="4"/>
  <c r="H7" i="3" s="1"/>
  <c r="BB10" i="4"/>
  <c r="F7" i="3" s="1"/>
  <c r="K10" i="4"/>
  <c r="G10"/>
  <c r="E4"/>
  <c r="F3"/>
  <c r="G23" i="2"/>
  <c r="C33"/>
  <c r="F33" s="1"/>
  <c r="C31"/>
  <c r="G7"/>
  <c r="H92" i="1"/>
  <c r="J73"/>
  <c r="I73"/>
  <c r="H73"/>
  <c r="G73"/>
  <c r="F73"/>
  <c r="H41"/>
  <c r="G41"/>
  <c r="I40"/>
  <c r="F40" s="1"/>
  <c r="I39"/>
  <c r="F39" s="1"/>
  <c r="I38"/>
  <c r="H37"/>
  <c r="G37"/>
  <c r="H31"/>
  <c r="G31"/>
  <c r="I30"/>
  <c r="F30" s="1"/>
  <c r="H29"/>
  <c r="G29"/>
  <c r="D22"/>
  <c r="I21"/>
  <c r="I22" s="1"/>
  <c r="D20"/>
  <c r="I19"/>
  <c r="I2"/>
  <c r="G22" i="8" l="1"/>
  <c r="C19"/>
  <c r="C22" s="1"/>
  <c r="C23" s="1"/>
  <c r="F30" s="1"/>
  <c r="E12" i="6"/>
  <c r="C15" i="5" s="1"/>
  <c r="I12" i="6"/>
  <c r="C21" i="5" s="1"/>
  <c r="G22"/>
  <c r="BB45" i="7"/>
  <c r="F10" i="6" s="1"/>
  <c r="H12"/>
  <c r="C17" i="5" s="1"/>
  <c r="G12" i="6"/>
  <c r="C18" i="5" s="1"/>
  <c r="BB37" i="7"/>
  <c r="F9" i="6" s="1"/>
  <c r="F12" s="1"/>
  <c r="C16" i="5" s="1"/>
  <c r="I41" i="1"/>
  <c r="E69"/>
  <c r="E59"/>
  <c r="E57"/>
  <c r="E51"/>
  <c r="E64"/>
  <c r="E60"/>
  <c r="E72"/>
  <c r="E54"/>
  <c r="E68"/>
  <c r="E71"/>
  <c r="E52"/>
  <c r="E66"/>
  <c r="E70"/>
  <c r="E49"/>
  <c r="E56"/>
  <c r="E67"/>
  <c r="E61"/>
  <c r="E63"/>
  <c r="E73"/>
  <c r="E50"/>
  <c r="E55"/>
  <c r="E65"/>
  <c r="E58"/>
  <c r="E62"/>
  <c r="E53"/>
  <c r="I31"/>
  <c r="G22" i="2"/>
  <c r="I20" i="1"/>
  <c r="I23" s="1"/>
  <c r="F31"/>
  <c r="F38"/>
  <c r="F41" s="1"/>
  <c r="H28" i="3"/>
  <c r="C17" i="2" s="1"/>
  <c r="G28" i="3"/>
  <c r="C18" i="2" s="1"/>
  <c r="BA21" i="4"/>
  <c r="E8" i="3" s="1"/>
  <c r="BA59" i="4"/>
  <c r="E12" i="3" s="1"/>
  <c r="BB130" i="4"/>
  <c r="F20" i="3" s="1"/>
  <c r="BB139" i="4"/>
  <c r="F22" i="3" s="1"/>
  <c r="BB154" i="4"/>
  <c r="F24" i="3" s="1"/>
  <c r="I28"/>
  <c r="C21" i="2" s="1"/>
  <c r="G21" i="4"/>
  <c r="BA41"/>
  <c r="BA48" s="1"/>
  <c r="E10" i="3" s="1"/>
  <c r="G59" i="4"/>
  <c r="BA65"/>
  <c r="BA74" s="1"/>
  <c r="E14" i="3" s="1"/>
  <c r="G85" i="4"/>
  <c r="G130"/>
  <c r="G154"/>
  <c r="F31" i="8" l="1"/>
  <c r="F34" s="1"/>
  <c r="C19" i="5"/>
  <c r="C22" s="1"/>
  <c r="C23" s="1"/>
  <c r="F30" s="1"/>
  <c r="F31" s="1"/>
  <c r="F34" s="1"/>
  <c r="F28" i="3"/>
  <c r="C16" i="2" s="1"/>
  <c r="E28" i="3"/>
  <c r="C15" i="2" s="1"/>
  <c r="J39" i="1"/>
  <c r="J31"/>
  <c r="J38"/>
  <c r="J41"/>
  <c r="J40"/>
  <c r="J30"/>
  <c r="C19" i="2" l="1"/>
  <c r="C22" s="1"/>
  <c r="C23" s="1"/>
  <c r="F30" s="1"/>
  <c r="F31" s="1"/>
  <c r="F34" s="1"/>
</calcChain>
</file>

<file path=xl/sharedStrings.xml><?xml version="1.0" encoding="utf-8"?>
<sst xmlns="http://schemas.openxmlformats.org/spreadsheetml/2006/main" count="1055" uniqueCount="472">
  <si>
    <t xml:space="preserve">Datum: </t>
  </si>
  <si>
    <t xml:space="preserve"> </t>
  </si>
  <si>
    <t>Stavba :</t>
  </si>
  <si>
    <t xml:space="preserve">Objednatel : </t>
  </si>
  <si>
    <t>IČO :</t>
  </si>
  <si>
    <t>DIČ :</t>
  </si>
  <si>
    <t xml:space="preserve">Zhotovitel : </t>
  </si>
  <si>
    <t>Za zhotovitele :</t>
  </si>
  <si>
    <t>Za objednatele :</t>
  </si>
  <si>
    <t>_______________</t>
  </si>
  <si>
    <t>Rozpočtové náklady</t>
  </si>
  <si>
    <t>Základ pro DPH</t>
  </si>
  <si>
    <t>%</t>
  </si>
  <si>
    <t xml:space="preserve">DPH </t>
  </si>
  <si>
    <t>Cena celkem za stavbu</t>
  </si>
  <si>
    <t>Rekapitulace stavebních objektů a provozních souborů</t>
  </si>
  <si>
    <t>Číslo a název objektu / provozního souboru</t>
  </si>
  <si>
    <t>Cena celkem</t>
  </si>
  <si>
    <t>DPH celkem</t>
  </si>
  <si>
    <t>Celkem za stavbu</t>
  </si>
  <si>
    <t>Rekapitulace stavebních rozpočtů</t>
  </si>
  <si>
    <t>Číslo objektu</t>
  </si>
  <si>
    <t>Číslo a název rozpočtu</t>
  </si>
  <si>
    <t>Rekapitulace stavebních dílů</t>
  </si>
  <si>
    <t>Číslo a název dílu</t>
  </si>
  <si>
    <t>HSV</t>
  </si>
  <si>
    <t>PSV</t>
  </si>
  <si>
    <t>Dodávka</t>
  </si>
  <si>
    <t>Montáž</t>
  </si>
  <si>
    <t>HZS</t>
  </si>
  <si>
    <t>Rekapitulace vedlejších rozpočtových nákladů</t>
  </si>
  <si>
    <t>Název vedlejšího nákladu</t>
  </si>
  <si>
    <t>Rozpočet</t>
  </si>
  <si>
    <t xml:space="preserve">JKSO </t>
  </si>
  <si>
    <t>Objekt</t>
  </si>
  <si>
    <t xml:space="preserve">SKP </t>
  </si>
  <si>
    <t>Měrná jednotka</t>
  </si>
  <si>
    <t>Stavba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</si>
  <si>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</si>
  <si>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</si>
  <si>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</si>
  <si>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</si>
  <si>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</si>
  <si>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</si>
  <si>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</si>
  <si>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</si>
  <si>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</si>
  <si>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</si>
  <si>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</si>
  <si>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</si>
  <si>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</si>
  <si>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</si>
  <si>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</si>
  <si>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</si>
  <si>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</si>
  <si>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</si>
  <si>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</si>
  <si>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</si>
  <si>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</si>
  <si>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</si>
  <si>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</si>
  <si>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</si>
  <si>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</si>
  <si>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</si>
  <si>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</si>
  <si>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</si>
  <si>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</si>
  <si>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</si>
  <si>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</si>
  <si>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</si>
  <si>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 xml:space="preserve">%  </t>
  </si>
  <si>
    <t>DPH</t>
  </si>
  <si>
    <t xml:space="preserve">% </t>
  </si>
  <si>
    <t>CENA ZA OBJEKT CELKEM</t>
  </si>
  <si>
    <t>Poznámka :</t>
  </si>
  <si>
    <t>Rozpočet :</t>
  </si>
  <si>
    <t>Objekt :</t>
  </si>
  <si>
    <t>REKAPITULACE  STAVEBNÍCH  DÍLŮ</t>
  </si>
  <si>
    <t>Stavební díl</t>
  </si>
  <si>
    <t>CELKEM  OBJEKT</t>
  </si>
  <si>
    <t>VEDLEJŠÍ ROZPOČTOVÉ  NÁKLADY</t>
  </si>
  <si>
    <t>Název VRN</t>
  </si>
  <si>
    <t>Kč</t>
  </si>
  <si>
    <t>Základna</t>
  </si>
  <si>
    <t>CELKEM VRN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</si>
  <si>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</si>
  <si>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</si>
  <si>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</si>
  <si>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</si>
  <si>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</si>
  <si>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</si>
  <si>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</si>
  <si>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</si>
  <si>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Jednotková hmotnost</t>
  </si>
  <si>
    <t>Celková hmotnost</t>
  </si>
  <si>
    <t>Jednotková dem.hmot.</t>
  </si>
  <si>
    <t>Celková dem.hmot.</t>
  </si>
  <si>
    <t>Díl:</t>
  </si>
  <si>
    <t>1</t>
  </si>
  <si>
    <t>Zemní práce</t>
  </si>
  <si>
    <t>Celkem za</t>
  </si>
  <si>
    <t>SLEPÝ ROZPOČET</t>
  </si>
  <si>
    <t>Slepý rozpočet</t>
  </si>
  <si>
    <t>Eng16/35</t>
  </si>
  <si>
    <t>MODERNIZACE OSOBNÍHO VÝTAHU</t>
  </si>
  <si>
    <t>Eng16/35 MODERNIZACE OSOBNÍHO VÝTAHU</t>
  </si>
  <si>
    <t>486</t>
  </si>
  <si>
    <t>ul. Jaroslava Šípka, 273 03 Stochov</t>
  </si>
  <si>
    <t>486 ul. Jaroslava Šípka, 273 03 Stochov</t>
  </si>
  <si>
    <t>001</t>
  </si>
  <si>
    <t>Modernizace výtahu - stavební část</t>
  </si>
  <si>
    <t>0</t>
  </si>
  <si>
    <t>Přípravné a pomocné práce</t>
  </si>
  <si>
    <t>0 Přípravné a pomocné práce</t>
  </si>
  <si>
    <t>382111001MZ</t>
  </si>
  <si>
    <t xml:space="preserve">Rozměření poloh </t>
  </si>
  <si>
    <t>kus</t>
  </si>
  <si>
    <t>R01</t>
  </si>
  <si>
    <t xml:space="preserve">Drobné detaily neobsažené v polož.stavebn.rozpočtu </t>
  </si>
  <si>
    <t>kpl.</t>
  </si>
  <si>
    <t>1 Zemní práce</t>
  </si>
  <si>
    <t>139811101R00</t>
  </si>
  <si>
    <t xml:space="preserve">Vykopávka v uzavřených prostorách v hor.5-7 </t>
  </si>
  <si>
    <t>m3</t>
  </si>
  <si>
    <t>1.PP.:1,30*(2,33*2,20-2,019*1,678)</t>
  </si>
  <si>
    <t>161101151R00</t>
  </si>
  <si>
    <t xml:space="preserve">Svislé přemístění výkopku z hor.5-7 do 2,5 m </t>
  </si>
  <si>
    <t>162201251R00</t>
  </si>
  <si>
    <t xml:space="preserve">Vodorovné přemíst. výkopku nošením hor.5-7, do 10m </t>
  </si>
  <si>
    <t>162201260R00</t>
  </si>
  <si>
    <t xml:space="preserve">Příplatek za dalších 10 m,kolečko výkop. z hor.5-7 </t>
  </si>
  <si>
    <t>162701155R00</t>
  </si>
  <si>
    <t xml:space="preserve">Vodorovné přemístění výkopku z hor.5-7 do 10000 m </t>
  </si>
  <si>
    <t>162701159R00</t>
  </si>
  <si>
    <t xml:space="preserve">Příplatek k vod. přemístění hor.5-7 za další 1 km </t>
  </si>
  <si>
    <t>167101251R00</t>
  </si>
  <si>
    <t xml:space="preserve">Nakládání výkopku z hor.5 ÷ 7 - ručně </t>
  </si>
  <si>
    <t>199000003R00</t>
  </si>
  <si>
    <t xml:space="preserve">Poplatek za skládku horniny 5 - 7 </t>
  </si>
  <si>
    <t>2</t>
  </si>
  <si>
    <t>Základy a zvláštní zakládání</t>
  </si>
  <si>
    <t>2 Základy a zvláštní zakládání</t>
  </si>
  <si>
    <t>215901101RT5</t>
  </si>
  <si>
    <t>Zhutnění podloží z hornin nesoudržných do 92% PS vibrační deskou  (min.0,2MPa po dobu 2 min.)</t>
  </si>
  <si>
    <t>m2</t>
  </si>
  <si>
    <t>2,35*2,20</t>
  </si>
  <si>
    <t>273311114R00</t>
  </si>
  <si>
    <t xml:space="preserve">Beton základ. desek prostý z cem. portlad. C 12/15 </t>
  </si>
  <si>
    <t>podkladní beton:0,05*(2,35*2,20)</t>
  </si>
  <si>
    <t>273321411R00</t>
  </si>
  <si>
    <t xml:space="preserve">Železobeton základových desek C 25/30 </t>
  </si>
  <si>
    <t>nosná ŽB deska:0,20*(1,8*1,95)</t>
  </si>
  <si>
    <t>273361821R00</t>
  </si>
  <si>
    <t xml:space="preserve">Výztuž základových desek z betonářské ocelí 10505 </t>
  </si>
  <si>
    <t>t</t>
  </si>
  <si>
    <t>r8 - 0,44kg/m:0,932*(1,8+1,95+1,8+1,95)*4*0,00044*1,08</t>
  </si>
  <si>
    <t>273361921RT9</t>
  </si>
  <si>
    <t>Výztuž základových desek ze svařovaných sítí průměr drátu  8,0, oka 150/150 mm</t>
  </si>
  <si>
    <t>0,00536 kg/m2:2*(1,8*1,95)*0,00536*1,08</t>
  </si>
  <si>
    <t>631319151R00</t>
  </si>
  <si>
    <t xml:space="preserve">Příplatek za přehlaz. mazanin pod povlaky tl. 8 cm </t>
  </si>
  <si>
    <t>podkl.beton:0,2585</t>
  </si>
  <si>
    <t>631319165R00</t>
  </si>
  <si>
    <t xml:space="preserve">Příplatek za konečnou úpravu mazanin tl. 24 cm </t>
  </si>
  <si>
    <t>ŽB deska:0,7020</t>
  </si>
  <si>
    <t>631319175R00</t>
  </si>
  <si>
    <t xml:space="preserve">Příplatek za stržení povrchu mazaniny tl. 24 cm </t>
  </si>
  <si>
    <t>2*0,702</t>
  </si>
  <si>
    <t>31</t>
  </si>
  <si>
    <t>Zdi podpěrné a volné</t>
  </si>
  <si>
    <t>31 Zdi podpěrné a volné</t>
  </si>
  <si>
    <t>311112120RT3</t>
  </si>
  <si>
    <t>Stěna z tvárnic ztraceného bednění, tl. 20 cm zalití tvárnic betonem C 20/25</t>
  </si>
  <si>
    <t>1.vrstva ZB:1,0*(2,35+1,8)*2</t>
  </si>
  <si>
    <t>311361821R00</t>
  </si>
  <si>
    <t xml:space="preserve">Výztuž nadzáklad. zdí z betonářské oceli 10505 (R) </t>
  </si>
  <si>
    <t>r12 hmotnost 0,98kg/m:</t>
  </si>
  <si>
    <t>svisle:68*1,15*0,00098*1,08</t>
  </si>
  <si>
    <t>r8 hmotnost 0,44 kg/m:</t>
  </si>
  <si>
    <t>vodorovně:(2,1+2,25+2,1+2,25)*4*0,00044*1,08</t>
  </si>
  <si>
    <t>4</t>
  </si>
  <si>
    <t>Vodorovné konstrukce</t>
  </si>
  <si>
    <t>4 Vodorovné konstrukce</t>
  </si>
  <si>
    <t>417320040R23</t>
  </si>
  <si>
    <t>Ztužující věnec ŽB beton C 25/30, 23 x 20 cm bednění, výztuž 120 kg/m3</t>
  </si>
  <si>
    <t>m</t>
  </si>
  <si>
    <t>(1,8+2,35)*2</t>
  </si>
  <si>
    <t>61</t>
  </si>
  <si>
    <t>Upravy povrchů vnitřní</t>
  </si>
  <si>
    <t>61 Upravy povrchů vnitřní</t>
  </si>
  <si>
    <t>611403399RT2</t>
  </si>
  <si>
    <t>Hrubá výplň rýh maltou ve stropech s použitím suché maltové směsi</t>
  </si>
  <si>
    <t>6.NP.:0,30*(1,678+2,019)*2</t>
  </si>
  <si>
    <t>612409991RT2</t>
  </si>
  <si>
    <t>Začištění omítek kolem oken,dveří apod. s použitím suché maltové směsi</t>
  </si>
  <si>
    <t>stropy:1,678*5</t>
  </si>
  <si>
    <t>6.NP.:(1,678+2,019)*2</t>
  </si>
  <si>
    <t>62</t>
  </si>
  <si>
    <t>Úpravy povrchů vnější</t>
  </si>
  <si>
    <t>62 Úpravy povrchů vnější</t>
  </si>
  <si>
    <t>632477123R00</t>
  </si>
  <si>
    <t xml:space="preserve">Reprofil.polymercement.maltou,tl.do10 mm+penetrace </t>
  </si>
  <si>
    <t>úprava nástupiště:5*1,00</t>
  </si>
  <si>
    <t>63</t>
  </si>
  <si>
    <t>Podlahy a podlahové konstrukce</t>
  </si>
  <si>
    <t>63 Podlahy a podlahové konstrukce</t>
  </si>
  <si>
    <t>631312141R00</t>
  </si>
  <si>
    <t xml:space="preserve">Doplnění rýh betonem v dosavadních mazaninách </t>
  </si>
  <si>
    <t>okolí prohlubně:(0,84*2,20+2*0,261*2,019+0,227*2,20)*0,20</t>
  </si>
  <si>
    <t>nástupiště:</t>
  </si>
  <si>
    <t>631319153R20</t>
  </si>
  <si>
    <t xml:space="preserve">Příplatek za přehlaz. mazanin pod povlaky tl. 20cm </t>
  </si>
  <si>
    <t>631416211RT5</t>
  </si>
  <si>
    <t>Mazanina betonová PROFI, tloušťka 5 - 8 cm PROFI, pevnost v tlaku 30 MPa</t>
  </si>
  <si>
    <t>okolí prohlubně:(0,84*2,20+2*0,261*2,019+0,227*2,20)*0,08</t>
  </si>
  <si>
    <t>632451021R10</t>
  </si>
  <si>
    <t xml:space="preserve">Vyrovnávací potěr MC 15, v pásu, tl. 10 mm </t>
  </si>
  <si>
    <t>1.vrstva ZB:0,20*(2,35+1,8)*2</t>
  </si>
  <si>
    <t>94</t>
  </si>
  <si>
    <t>Lešení a stavební výtahy</t>
  </si>
  <si>
    <t>94 Lešení a stavební výtahy</t>
  </si>
  <si>
    <t>941955001R00</t>
  </si>
  <si>
    <t xml:space="preserve">Lešení lehké pomocné, výška podlahy do 1,2 m </t>
  </si>
  <si>
    <t>6*5,00</t>
  </si>
  <si>
    <t>949311112U00</t>
  </si>
  <si>
    <t xml:space="preserve">Mtž leš trub šachta do 6m2 v 20m </t>
  </si>
  <si>
    <t>949311211U00</t>
  </si>
  <si>
    <t xml:space="preserve">Přípl ZKD den leš k 94931-1111/2/3 </t>
  </si>
  <si>
    <t>15dnů:20,00*15</t>
  </si>
  <si>
    <t>949311812U00</t>
  </si>
  <si>
    <t xml:space="preserve">Dmtž leš trub šachta do 6m2 v 20m </t>
  </si>
  <si>
    <t>95</t>
  </si>
  <si>
    <t>Dokončovací konstrukce na pozemních stavbách</t>
  </si>
  <si>
    <t>95 Dokončovací konstrukce na pozemních stavbách</t>
  </si>
  <si>
    <t>952901111R00</t>
  </si>
  <si>
    <t xml:space="preserve">Vyčištění budov o výšce podlaží do 4 m </t>
  </si>
  <si>
    <t>96</t>
  </si>
  <si>
    <t>Bourání konstrukcí</t>
  </si>
  <si>
    <t>96 Bourání konstrukcí</t>
  </si>
  <si>
    <t>961055111R00</t>
  </si>
  <si>
    <t xml:space="preserve">Bourání základů železobetonových </t>
  </si>
  <si>
    <t>0,40*(1,10+2,019+1,10+2,019)*0,30</t>
  </si>
  <si>
    <t>962032231R00</t>
  </si>
  <si>
    <t xml:space="preserve">Bourání zdiva z cihel pálených na MVC </t>
  </si>
  <si>
    <t>20,85*(1,10+2,019)*2*0,30</t>
  </si>
  <si>
    <t>odpočet dveří:-6*2,1*0,80*0,30</t>
  </si>
  <si>
    <t>962052211R00</t>
  </si>
  <si>
    <t xml:space="preserve">Bourání zdiva železobetonového nadzákladového </t>
  </si>
  <si>
    <t>strojovna:0,75*0,45*0,55</t>
  </si>
  <si>
    <t>965042131RT1</t>
  </si>
  <si>
    <t>Bourání mazanin betonových  tl. 10 cm, pl. 4 m2 ručně tl. mazaniny 5 - 8 cm</t>
  </si>
  <si>
    <t>1.PP.:0,84*2,20*0,08</t>
  </si>
  <si>
    <t>2*0,261*2,019*0,08</t>
  </si>
  <si>
    <t>0,227*2,20*0,08</t>
  </si>
  <si>
    <t>965042231RT2</t>
  </si>
  <si>
    <t>Bourání mazanin betonových tl. nad 10 cm, pl. 4 m2 ručně tl. mazaniny 15 - 20 cm</t>
  </si>
  <si>
    <t>stáv.prohlubeň:0,20*2,33*2,20</t>
  </si>
  <si>
    <t>1.PP.:0,20*(0,84*2,20+2*0,261*2,019+0,227*2,20)</t>
  </si>
  <si>
    <t>965049112R00</t>
  </si>
  <si>
    <t xml:space="preserve">Příplatek, bourání mazanin se svař.síťí nad 10 cm </t>
  </si>
  <si>
    <t>965081802R00</t>
  </si>
  <si>
    <t>Bourání soklíků z dlažeb kamen. - PRO OPĚTOVNÉ POUŽITÍ</t>
  </si>
  <si>
    <t>předpoklad:5*1,00</t>
  </si>
  <si>
    <t>965081812RT2</t>
  </si>
  <si>
    <t>Bourání dlaždic teracových tl. nad 1 cm, pl. 1 m2 ručně, kamenná dlažba  - PRO OPĚTOVNÉ POUŽITÍ</t>
  </si>
  <si>
    <t>předpoklad:5*1,0</t>
  </si>
  <si>
    <t>967041112R00</t>
  </si>
  <si>
    <t xml:space="preserve">Přisekání rovných ostění bez odstupu v betonu </t>
  </si>
  <si>
    <t>zarovnání bour.základu:0,75*0,45</t>
  </si>
  <si>
    <t>968071125R00</t>
  </si>
  <si>
    <t xml:space="preserve">Vyvěšení, zavěšení kovových křídel dveří pl. 2 m2 </t>
  </si>
  <si>
    <t>968072455R00</t>
  </si>
  <si>
    <t xml:space="preserve">Vybourání kovových dveřních zárubní pl. do 2 m2 </t>
  </si>
  <si>
    <t>6*2,10*0,85</t>
  </si>
  <si>
    <t>97</t>
  </si>
  <si>
    <t>Prorážení otvorů</t>
  </si>
  <si>
    <t>97 Prorážení otvorů</t>
  </si>
  <si>
    <t>970241200R00</t>
  </si>
  <si>
    <t xml:space="preserve">Řezání prostého betonu hl. řezu 200 mm </t>
  </si>
  <si>
    <t>1.PP:(2,33+2,20)*2</t>
  </si>
  <si>
    <t>99</t>
  </si>
  <si>
    <t>Staveništní přesun hmot</t>
  </si>
  <si>
    <t>99 Staveništní přesun hmot</t>
  </si>
  <si>
    <t>999281111R00</t>
  </si>
  <si>
    <t xml:space="preserve">Přesun hmot pro opravy a údržbu do výšky 25 m </t>
  </si>
  <si>
    <t>711</t>
  </si>
  <si>
    <t>Izolace proti vodě</t>
  </si>
  <si>
    <t>711 Izolace proti vodě</t>
  </si>
  <si>
    <t>711212000RU1</t>
  </si>
  <si>
    <t xml:space="preserve">Penetrace podkladu pod hydroizolační nátěr </t>
  </si>
  <si>
    <t>dno prohlubně:1,8*1,95</t>
  </si>
  <si>
    <t>stěny prohlubně:1,05*(1,8+1,95)*2</t>
  </si>
  <si>
    <t>okolí prohlubně:0,84*2,20+2*0,261*2,019+0,227*2,20</t>
  </si>
  <si>
    <t>711212002RT3</t>
  </si>
  <si>
    <t>Hydroizolační povlak - nátěr nebo stěrka cementová pružná hydroizolace tl. 2mm</t>
  </si>
  <si>
    <t>ve dvou vrstvách:14,7863*2</t>
  </si>
  <si>
    <t>711212601RT2</t>
  </si>
  <si>
    <t>Těsnicí pás do spoje podlaha - stěna š. 100 mm</t>
  </si>
  <si>
    <t>prohlubeň:4*1,05+2*(1,8+1,95)</t>
  </si>
  <si>
    <t>711212602RT2</t>
  </si>
  <si>
    <t>Těsnicí roh vnější, vnitřní do spoje podlaha-stěna - vnější, vnitřní roh</t>
  </si>
  <si>
    <t>998711101R00</t>
  </si>
  <si>
    <t xml:space="preserve">Přesun hmot pro izolace proti vodě, výšky do 6 m </t>
  </si>
  <si>
    <t>767</t>
  </si>
  <si>
    <t>Konstrukce zámečnické</t>
  </si>
  <si>
    <t>767 Konstrukce zámečnické</t>
  </si>
  <si>
    <t>767200001KPL</t>
  </si>
  <si>
    <t>Zábradlí schodištové, madlo, nátěry - úprava stávajícího zábradlí</t>
  </si>
  <si>
    <t>771</t>
  </si>
  <si>
    <t>Podlahy z dlaždic a obklady</t>
  </si>
  <si>
    <t>771 Podlahy z dlaždic a obklady</t>
  </si>
  <si>
    <t>772400010RAI</t>
  </si>
  <si>
    <t>Obklad soklů deskami z přírodního kamene pouze montáž, obklad stávající</t>
  </si>
  <si>
    <t>oprava nástupiště-předpoklad:5,00</t>
  </si>
  <si>
    <t>772500010RAI</t>
  </si>
  <si>
    <t>Dlažba z desek z přírodního kamene prostá pouze montáž, obklad stávající</t>
  </si>
  <si>
    <t>783</t>
  </si>
  <si>
    <t>Nátěry</t>
  </si>
  <si>
    <t>783 Nátěry</t>
  </si>
  <si>
    <t>777615217U00</t>
  </si>
  <si>
    <t>Podlaha beton nátěr 2x nátěr dojezdu výtahu odolný proti ropným produktům</t>
  </si>
  <si>
    <t>stěny prohlubně:0,15*(1,8+1,95)*2</t>
  </si>
  <si>
    <t>784</t>
  </si>
  <si>
    <t>Malby</t>
  </si>
  <si>
    <t>784 Malby</t>
  </si>
  <si>
    <t>784111701R00</t>
  </si>
  <si>
    <t xml:space="preserve">Penetrace podkladu nátěrem sádrokarton 1x </t>
  </si>
  <si>
    <t>SDK instal.šachta:19,50*(0,22+1,72+0,22+1,72)</t>
  </si>
  <si>
    <t>-5*0,60*0,60</t>
  </si>
  <si>
    <t>784115712R00</t>
  </si>
  <si>
    <t xml:space="preserve">Malba  sádrokarton, bílá, bez penetrace, 2 x </t>
  </si>
  <si>
    <t>784191101R00</t>
  </si>
  <si>
    <t xml:space="preserve">Penetrace podkladu univerzální  1x </t>
  </si>
  <si>
    <t>omítky-dotčené prostory:6*10,00</t>
  </si>
  <si>
    <t>strojovna:2,15*(8,8+3,3)*2+8,8*3,3-2*1,2*0,4-2,0*1,0</t>
  </si>
  <si>
    <t>784195112R00</t>
  </si>
  <si>
    <t xml:space="preserve">Malba tekutá, bílá, 2 x </t>
  </si>
  <si>
    <t>M21</t>
  </si>
  <si>
    <t>Elektromontáže</t>
  </si>
  <si>
    <t>M21 Elektromontáže</t>
  </si>
  <si>
    <t>M21-01</t>
  </si>
  <si>
    <t>ELEKTRO - napojení nového výtahu vč.revize</t>
  </si>
  <si>
    <t>kpl</t>
  </si>
  <si>
    <t>M33</t>
  </si>
  <si>
    <t>Montáže dopravních zařízení a vah-výtahy</t>
  </si>
  <si>
    <t>M33 Montáže dopravních zařízení a vah-výtahy</t>
  </si>
  <si>
    <t>R001</t>
  </si>
  <si>
    <t xml:space="preserve">Demontáž stávajícího výtahu vč.technologie </t>
  </si>
  <si>
    <t>D96</t>
  </si>
  <si>
    <t>Přesuny suti a vybouraných hmot</t>
  </si>
  <si>
    <t>D96 Přesuny suti a vybouraných hmot</t>
  </si>
  <si>
    <t>979011111R00</t>
  </si>
  <si>
    <t xml:space="preserve">Svislá doprava suti a vybour. hmot za 2.NP a 1.PP </t>
  </si>
  <si>
    <t>979011121R00</t>
  </si>
  <si>
    <t xml:space="preserve">Příplatek za každé další podlaží </t>
  </si>
  <si>
    <t>979081111R00</t>
  </si>
  <si>
    <t xml:space="preserve">Odvoz suti a vybour. hmot na skládku do 1 km </t>
  </si>
  <si>
    <t>979081121R00</t>
  </si>
  <si>
    <t xml:space="preserve">Příplatek k odvozu za každý další 1 km </t>
  </si>
  <si>
    <t>979082111R00</t>
  </si>
  <si>
    <t xml:space="preserve">Vnitrostaveništní doprava suti do 10 m </t>
  </si>
  <si>
    <t>979082121R00</t>
  </si>
  <si>
    <t xml:space="preserve">Příplatek k vnitrost. dopravě suti za dalších 5 m </t>
  </si>
  <si>
    <t>979093111R00</t>
  </si>
  <si>
    <t xml:space="preserve">Uložení suti na skládku bez zhutnění </t>
  </si>
  <si>
    <t>979990001R00</t>
  </si>
  <si>
    <t xml:space="preserve">Poplatek za skládku stavební suti </t>
  </si>
  <si>
    <t>Ztížené výrobní podmínky</t>
  </si>
  <si>
    <t>Oborová přirážka</t>
  </si>
  <si>
    <t>Přesun stavebních kapacit</t>
  </si>
  <si>
    <t>Mimostaveništní doprava</t>
  </si>
  <si>
    <t>Zařízení staveniště</t>
  </si>
  <si>
    <t>Provoz investora</t>
  </si>
  <si>
    <t>Rezerva rozpočtu</t>
  </si>
  <si>
    <t>Kompletační činnost</t>
  </si>
  <si>
    <t>Ztížený přesun hmot</t>
  </si>
  <si>
    <t>ENGINEERS CZ, s.r.o.</t>
  </si>
  <si>
    <t>001 Modernizace výtahu - stavební část</t>
  </si>
  <si>
    <t>002</t>
  </si>
  <si>
    <t>Nová ocelová konstrukce</t>
  </si>
  <si>
    <t>311</t>
  </si>
  <si>
    <t>Sádrokartony</t>
  </si>
  <si>
    <t>311 Sádrokartony</t>
  </si>
  <si>
    <t>342263526RS1</t>
  </si>
  <si>
    <t>Revizní dvířka do SDK příček, 600x600 mm typ SP, požární odolnost EW 30</t>
  </si>
  <si>
    <t>342263990RD2</t>
  </si>
  <si>
    <t>Příplatek k sádrokart. za  požár.desku tl.12,5mm na obou stranách, nebo z jedné dvojitě</t>
  </si>
  <si>
    <t>342266111RA1</t>
  </si>
  <si>
    <t>Obklad stěn sádrokartonem na ocelovou konstrukci desky standard tl. 12,5 mm 2x, bez izolace</t>
  </si>
  <si>
    <t>94195</t>
  </si>
  <si>
    <t xml:space="preserve">Lešení </t>
  </si>
  <si>
    <t>783125230R00</t>
  </si>
  <si>
    <t xml:space="preserve">Nátěr syntetický OK "C" nebo "CC" 1x + 2x email </t>
  </si>
  <si>
    <t>S1 - Ja80/60:4*20,55*0,28</t>
  </si>
  <si>
    <t>S2 - Ja80/60:2*19,2*0,28</t>
  </si>
  <si>
    <t>S3 - Ja40/40:6*2,42*0,16</t>
  </si>
  <si>
    <t>P1 - Ja80/60:36*1,69*0,28</t>
  </si>
  <si>
    <t>P2 - Ja80/60:18*1,6*0,28</t>
  </si>
  <si>
    <t>P3 - Ja80/40:16*1,6*0,24</t>
  </si>
  <si>
    <t>P4 - Ja30/30:17*0,19*0,12</t>
  </si>
  <si>
    <t>P5 - Ja30/30:17*1,62*0,12</t>
  </si>
  <si>
    <t>P6 - Ja40/40:12*0,35*0,16</t>
  </si>
  <si>
    <t>R1 - Ja80/60:4*1,85*0,28</t>
  </si>
  <si>
    <t>R2 - Ja80/60:4*1,72*0,28</t>
  </si>
  <si>
    <t>L1 - 70/70:14*0,1*0,274</t>
  </si>
  <si>
    <t>L2 - 150/150:4*0,15*,015*2</t>
  </si>
  <si>
    <t>N1 - Ja40/40:8*0,1*0,16</t>
  </si>
  <si>
    <t>N2 - Ja40/40:4*0,8*0,16</t>
  </si>
  <si>
    <t>783125730R00</t>
  </si>
  <si>
    <t xml:space="preserve">Nátěr syntetický OK "C" nebo "CC" základní </t>
  </si>
  <si>
    <t>783903812R00</t>
  </si>
  <si>
    <t xml:space="preserve">Odmaštění saponáty </t>
  </si>
  <si>
    <t>783904811R00</t>
  </si>
  <si>
    <t xml:space="preserve">Odrezivění kovových konstrukcí </t>
  </si>
  <si>
    <t>787</t>
  </si>
  <si>
    <t>Zasklívání</t>
  </si>
  <si>
    <t>787 Zasklívání</t>
  </si>
  <si>
    <t>787192512R00</t>
  </si>
  <si>
    <t xml:space="preserve">Zasklívání stěn, do těsnění, bezpečnostní 8 mm </t>
  </si>
  <si>
    <t>opláštění:19,55*(1,85+1,72+1,75)</t>
  </si>
  <si>
    <t>čelní stěna:1,65*6</t>
  </si>
  <si>
    <t>63437122C</t>
  </si>
  <si>
    <t>Sklo bezpeč.vícevrstvé CONNEX tl. 4/4/1 mm</t>
  </si>
  <si>
    <t>+20%:113,906 *1,2</t>
  </si>
  <si>
    <t>998787103R00</t>
  </si>
  <si>
    <t xml:space="preserve">Přesun hmot pro zasklívání, výšky do 24 m </t>
  </si>
  <si>
    <t>M43</t>
  </si>
  <si>
    <t>Montáže ocelových konstrukcí</t>
  </si>
  <si>
    <t>M43 Montáže ocelových konstrukcí</t>
  </si>
  <si>
    <t>953981204R25</t>
  </si>
  <si>
    <t xml:space="preserve">Chemické kotvy, beton, hl. 250 mm, M12, malta POXY </t>
  </si>
  <si>
    <t>K1:4</t>
  </si>
  <si>
    <t>953981304R20</t>
  </si>
  <si>
    <t xml:space="preserve">Chemické kotvy, cihly, hl. 200 mm, M12, malta POLY </t>
  </si>
  <si>
    <t>K1:10</t>
  </si>
  <si>
    <t>r767-01</t>
  </si>
  <si>
    <t xml:space="preserve">Jäkl 80/60/3 mm </t>
  </si>
  <si>
    <t>S1 - rohové stojiny výtahové šachty:4*20,55</t>
  </si>
  <si>
    <t>S2 - rohové stojiny instalační šachty:2*19,2</t>
  </si>
  <si>
    <t>P1 - boční příčníky v. šachty :36*1,69</t>
  </si>
  <si>
    <t>P2 - zadní příčníky v. šachty:18*1,6</t>
  </si>
  <si>
    <t>R1 - boční příčníky rámů:4*1,85</t>
  </si>
  <si>
    <t>R2 - zadní a čelní příčníky rámů:4*1,72</t>
  </si>
  <si>
    <t>r767-02</t>
  </si>
  <si>
    <t xml:space="preserve">Jäkl 80/40/3 mm </t>
  </si>
  <si>
    <t>P3 - čelní příčníky v. šachty:16*1,6</t>
  </si>
  <si>
    <t>r767-03</t>
  </si>
  <si>
    <t xml:space="preserve">Jäkl 40/40/3 mm </t>
  </si>
  <si>
    <t>S3 - portálová stojina:6*2,42</t>
  </si>
  <si>
    <t>P6 - portálové příčníky:12*0,35</t>
  </si>
  <si>
    <t>P4 - boční příčníky inst. šachty:17*0,19</t>
  </si>
  <si>
    <t>P5 - zadní příčníky inst. šachty:17*1,62</t>
  </si>
  <si>
    <t>N1 - pom.rám:8*0,1</t>
  </si>
  <si>
    <t>N2 - pom.rám:4*0,8</t>
  </si>
  <si>
    <t>r767-04</t>
  </si>
  <si>
    <t xml:space="preserve">Kotevní plech   tl.8, 150x150 mm </t>
  </si>
  <si>
    <t>L2:4*0,15*0,15</t>
  </si>
  <si>
    <t>r767-05</t>
  </si>
  <si>
    <t xml:space="preserve">Kotevní profily L70x70x7 </t>
  </si>
  <si>
    <t>L1:14*0,1</t>
  </si>
  <si>
    <t>r767-06</t>
  </si>
  <si>
    <t xml:space="preserve">Tyč průřezu I 140, střední, jakost oceli S235 </t>
  </si>
  <si>
    <t>hmotnost 14,30 kg/m:</t>
  </si>
  <si>
    <t>5.NP.:1,72*14,30*0,001*1,08</t>
  </si>
  <si>
    <t>002 Nová ocelová konstrukce</t>
  </si>
  <si>
    <t>003</t>
  </si>
  <si>
    <t>Dodávka a montáž výtahu</t>
  </si>
  <si>
    <t>3300301XX</t>
  </si>
  <si>
    <t xml:space="preserve">Výtah osobní - dodávka+montáž </t>
  </si>
  <si>
    <t>komple</t>
  </si>
  <si>
    <t>003 Dodávka a montáž výtahu</t>
  </si>
  <si>
    <t>Slepý rozpočet stavby</t>
  </si>
</sst>
</file>

<file path=xl/styles.xml><?xml version="1.0" encoding="utf-8"?>
<styleSheet xmlns="http://schemas.openxmlformats.org/spreadsheetml/2006/main">
  <numFmts count="5">
    <numFmt numFmtId="164" formatCode="0.0%"/>
    <numFmt numFmtId="165" formatCode="0.0"/>
    <numFmt numFmtId="166" formatCode="dd/mm/yy"/>
    <numFmt numFmtId="167" formatCode="#,##0\ &quot;Kč&quot;"/>
    <numFmt numFmtId="168" formatCode="0.00000"/>
  </numFmts>
  <fonts count="21">
    <font>
      <sz val="10"/>
      <name val="Arial CE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"/>
      <family val="2"/>
      <charset val="238"/>
    </font>
    <font>
      <sz val="8"/>
      <color indexed="9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14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40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333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49" fontId="1" fillId="0" borderId="0" xfId="0" applyNumberFormat="1" applyFont="1"/>
    <xf numFmtId="0" fontId="5" fillId="0" borderId="0" xfId="0" applyFont="1" applyAlignment="1">
      <alignment horizontal="right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1" xfId="0" applyFont="1" applyFill="1" applyBorder="1" applyAlignment="1">
      <alignment horizontal="right" wrapText="1"/>
    </xf>
    <xf numFmtId="0" fontId="1" fillId="2" borderId="2" xfId="0" applyFont="1" applyFill="1" applyBorder="1" applyAlignment="1"/>
    <xf numFmtId="0" fontId="4" fillId="2" borderId="2" xfId="0" applyFont="1" applyFill="1" applyBorder="1" applyAlignment="1">
      <alignment horizontal="right" wrapText="1"/>
    </xf>
    <xf numFmtId="0" fontId="4" fillId="2" borderId="3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right" wrapText="1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4" fontId="1" fillId="0" borderId="6" xfId="0" applyNumberFormat="1" applyFont="1" applyBorder="1" applyAlignment="1">
      <alignment horizontal="right" vertical="center"/>
    </xf>
    <xf numFmtId="4" fontId="1" fillId="0" borderId="7" xfId="0" applyNumberFormat="1" applyFont="1" applyBorder="1" applyAlignment="1">
      <alignment horizontal="right" vertical="center"/>
    </xf>
    <xf numFmtId="4" fontId="1" fillId="0" borderId="7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 vertical="center"/>
    </xf>
    <xf numFmtId="4" fontId="1" fillId="3" borderId="0" xfId="0" applyNumberFormat="1" applyFont="1" applyFill="1" applyBorder="1" applyAlignment="1">
      <alignment vertical="center"/>
    </xf>
    <xf numFmtId="4" fontId="1" fillId="0" borderId="4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4" fontId="1" fillId="0" borderId="5" xfId="0" applyNumberFormat="1" applyFont="1" applyBorder="1" applyAlignment="1">
      <alignment horizontal="right" vertical="center"/>
    </xf>
    <xf numFmtId="4" fontId="1" fillId="0" borderId="9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0" fontId="6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4" fontId="6" fillId="4" borderId="12" xfId="0" applyNumberFormat="1" applyFont="1" applyFill="1" applyBorder="1" applyAlignment="1">
      <alignment horizontal="right" vertical="center"/>
    </xf>
    <xf numFmtId="4" fontId="6" fillId="4" borderId="13" xfId="0" applyNumberFormat="1" applyFont="1" applyFill="1" applyBorder="1" applyAlignment="1">
      <alignment horizontal="right" vertical="center"/>
    </xf>
    <xf numFmtId="3" fontId="6" fillId="5" borderId="13" xfId="0" applyNumberFormat="1" applyFont="1" applyFill="1" applyBorder="1" applyAlignment="1">
      <alignment horizontal="right" vertical="center"/>
    </xf>
    <xf numFmtId="3" fontId="6" fillId="5" borderId="14" xfId="0" applyNumberFormat="1" applyFont="1" applyFill="1" applyBorder="1" applyAlignment="1">
      <alignment horizontal="right" vertical="center"/>
    </xf>
    <xf numFmtId="4" fontId="7" fillId="3" borderId="0" xfId="0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4" fontId="1" fillId="0" borderId="0" xfId="0" applyNumberFormat="1" applyFont="1"/>
    <xf numFmtId="0" fontId="4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7" xfId="0" applyFont="1" applyBorder="1"/>
    <xf numFmtId="164" fontId="3" fillId="0" borderId="8" xfId="0" applyNumberFormat="1" applyFont="1" applyBorder="1"/>
    <xf numFmtId="3" fontId="4" fillId="0" borderId="16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16" xfId="0" applyNumberFormat="1" applyFont="1" applyBorder="1" applyAlignment="1">
      <alignment horizontal="right"/>
    </xf>
    <xf numFmtId="165" fontId="1" fillId="0" borderId="17" xfId="0" applyNumberFormat="1" applyFont="1" applyBorder="1"/>
    <xf numFmtId="49" fontId="3" fillId="0" borderId="4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164" fontId="3" fillId="0" borderId="5" xfId="0" applyNumberFormat="1" applyFont="1" applyBorder="1"/>
    <xf numFmtId="3" fontId="4" fillId="0" borderId="17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0" fontId="4" fillId="4" borderId="1" xfId="0" applyFont="1" applyFill="1" applyBorder="1" applyAlignment="1">
      <alignment vertical="center"/>
    </xf>
    <xf numFmtId="49" fontId="4" fillId="4" borderId="2" xfId="0" applyNumberFormat="1" applyFont="1" applyFill="1" applyBorder="1" applyAlignment="1">
      <alignment horizontal="left" vertical="center"/>
    </xf>
    <xf numFmtId="0" fontId="4" fillId="4" borderId="2" xfId="0" applyFont="1" applyFill="1" applyBorder="1" applyAlignment="1">
      <alignment vertical="center"/>
    </xf>
    <xf numFmtId="164" fontId="3" fillId="4" borderId="3" xfId="0" applyNumberFormat="1" applyFont="1" applyFill="1" applyBorder="1"/>
    <xf numFmtId="3" fontId="4" fillId="4" borderId="15" xfId="0" applyNumberFormat="1" applyFont="1" applyFill="1" applyBorder="1" applyAlignment="1">
      <alignment horizontal="right" vertical="center"/>
    </xf>
    <xf numFmtId="165" fontId="4" fillId="4" borderId="15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top" wrapText="1"/>
    </xf>
    <xf numFmtId="0" fontId="4" fillId="2" borderId="15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49" fontId="3" fillId="0" borderId="16" xfId="0" applyNumberFormat="1" applyFont="1" applyBorder="1" applyAlignment="1">
      <alignment horizontal="left"/>
    </xf>
    <xf numFmtId="0" fontId="3" fillId="0" borderId="6" xfId="0" applyFont="1" applyBorder="1" applyAlignment="1">
      <alignment horizontal="left"/>
    </xf>
    <xf numFmtId="49" fontId="3" fillId="0" borderId="17" xfId="0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3" fontId="4" fillId="4" borderId="3" xfId="0" applyNumberFormat="1" applyFont="1" applyFill="1" applyBorder="1" applyAlignment="1">
      <alignment horizontal="right" vertical="center"/>
    </xf>
    <xf numFmtId="4" fontId="7" fillId="2" borderId="15" xfId="0" applyNumberFormat="1" applyFont="1" applyFill="1" applyBorder="1" applyAlignment="1">
      <alignment horizontal="center" vertical="center"/>
    </xf>
    <xf numFmtId="165" fontId="3" fillId="0" borderId="16" xfId="0" applyNumberFormat="1" applyFont="1" applyBorder="1"/>
    <xf numFmtId="165" fontId="3" fillId="0" borderId="17" xfId="0" applyNumberFormat="1" applyFont="1" applyBorder="1"/>
    <xf numFmtId="165" fontId="3" fillId="4" borderId="15" xfId="0" applyNumberFormat="1" applyFont="1" applyFill="1" applyBorder="1"/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164" fontId="3" fillId="0" borderId="7" xfId="0" applyNumberFormat="1" applyFont="1" applyBorder="1"/>
    <xf numFmtId="3" fontId="4" fillId="0" borderId="7" xfId="0" applyNumberFormat="1" applyFont="1" applyBorder="1" applyAlignment="1">
      <alignment horizontal="right"/>
    </xf>
    <xf numFmtId="164" fontId="3" fillId="0" borderId="0" xfId="0" applyNumberFormat="1" applyFont="1" applyBorder="1"/>
    <xf numFmtId="3" fontId="4" fillId="0" borderId="0" xfId="0" applyNumberFormat="1" applyFont="1" applyBorder="1" applyAlignment="1">
      <alignment horizontal="right"/>
    </xf>
    <xf numFmtId="164" fontId="3" fillId="4" borderId="2" xfId="0" applyNumberFormat="1" applyFont="1" applyFill="1" applyBorder="1"/>
    <xf numFmtId="3" fontId="4" fillId="4" borderId="2" xfId="0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horizontal="centerContinuous" vertical="top"/>
    </xf>
    <xf numFmtId="0" fontId="1" fillId="0" borderId="10" xfId="0" applyFont="1" applyBorder="1" applyAlignment="1">
      <alignment horizontal="centerContinuous"/>
    </xf>
    <xf numFmtId="0" fontId="7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centerContinuous"/>
    </xf>
    <xf numFmtId="49" fontId="4" fillId="2" borderId="24" xfId="0" applyNumberFormat="1" applyFont="1" applyFill="1" applyBorder="1" applyAlignment="1">
      <alignment horizontal="left"/>
    </xf>
    <xf numFmtId="49" fontId="3" fillId="2" borderId="23" xfId="0" applyNumberFormat="1" applyFont="1" applyFill="1" applyBorder="1" applyAlignment="1">
      <alignment horizontal="centerContinuous"/>
    </xf>
    <xf numFmtId="0" fontId="3" fillId="0" borderId="19" xfId="0" applyFont="1" applyBorder="1"/>
    <xf numFmtId="49" fontId="3" fillId="0" borderId="25" xfId="0" applyNumberFormat="1" applyFont="1" applyBorder="1" applyAlignment="1">
      <alignment horizontal="left"/>
    </xf>
    <xf numFmtId="0" fontId="1" fillId="0" borderId="26" xfId="0" applyFont="1" applyBorder="1"/>
    <xf numFmtId="0" fontId="3" fillId="0" borderId="3" xfId="0" applyFont="1" applyBorder="1"/>
    <xf numFmtId="49" fontId="3" fillId="0" borderId="2" xfId="0" applyNumberFormat="1" applyFont="1" applyBorder="1"/>
    <xf numFmtId="49" fontId="3" fillId="0" borderId="3" xfId="0" applyNumberFormat="1" applyFont="1" applyBorder="1"/>
    <xf numFmtId="0" fontId="3" fillId="0" borderId="15" xfId="0" applyFont="1" applyBorder="1"/>
    <xf numFmtId="0" fontId="3" fillId="0" borderId="27" xfId="0" applyFont="1" applyBorder="1" applyAlignment="1">
      <alignment horizontal="left"/>
    </xf>
    <xf numFmtId="0" fontId="7" fillId="0" borderId="26" xfId="0" applyFont="1" applyBorder="1"/>
    <xf numFmtId="49" fontId="3" fillId="0" borderId="27" xfId="0" applyNumberFormat="1" applyFont="1" applyBorder="1" applyAlignment="1">
      <alignment horizontal="left"/>
    </xf>
    <xf numFmtId="49" fontId="7" fillId="2" borderId="26" xfId="0" applyNumberFormat="1" applyFont="1" applyFill="1" applyBorder="1"/>
    <xf numFmtId="49" fontId="1" fillId="2" borderId="3" xfId="0" applyNumberFormat="1" applyFont="1" applyFill="1" applyBorder="1"/>
    <xf numFmtId="49" fontId="7" fillId="2" borderId="2" xfId="0" applyNumberFormat="1" applyFont="1" applyFill="1" applyBorder="1"/>
    <xf numFmtId="49" fontId="1" fillId="2" borderId="2" xfId="0" applyNumberFormat="1" applyFont="1" applyFill="1" applyBorder="1"/>
    <xf numFmtId="0" fontId="3" fillId="0" borderId="15" xfId="0" applyFont="1" applyFill="1" applyBorder="1"/>
    <xf numFmtId="3" fontId="3" fillId="0" borderId="27" xfId="0" applyNumberFormat="1" applyFont="1" applyBorder="1" applyAlignment="1">
      <alignment horizontal="left"/>
    </xf>
    <xf numFmtId="0" fontId="1" fillId="0" borderId="0" xfId="0" applyFont="1" applyFill="1"/>
    <xf numFmtId="49" fontId="7" fillId="2" borderId="28" xfId="0" applyNumberFormat="1" applyFont="1" applyFill="1" applyBorder="1"/>
    <xf numFmtId="49" fontId="1" fillId="2" borderId="5" xfId="0" applyNumberFormat="1" applyFont="1" applyFill="1" applyBorder="1"/>
    <xf numFmtId="49" fontId="7" fillId="2" borderId="0" xfId="0" applyNumberFormat="1" applyFont="1" applyFill="1" applyBorder="1"/>
    <xf numFmtId="49" fontId="1" fillId="2" borderId="0" xfId="0" applyNumberFormat="1" applyFont="1" applyFill="1" applyBorder="1"/>
    <xf numFmtId="49" fontId="3" fillId="0" borderId="15" xfId="0" applyNumberFormat="1" applyFont="1" applyBorder="1" applyAlignment="1">
      <alignment horizontal="left"/>
    </xf>
    <xf numFmtId="0" fontId="3" fillId="0" borderId="29" xfId="0" applyFont="1" applyBorder="1"/>
    <xf numFmtId="0" fontId="3" fillId="0" borderId="1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5" xfId="0" applyNumberFormat="1" applyFont="1" applyBorder="1"/>
    <xf numFmtId="0" fontId="3" fillId="0" borderId="30" xfId="0" applyNumberFormat="1" applyFont="1" applyBorder="1" applyAlignment="1">
      <alignment horizontal="left"/>
    </xf>
    <xf numFmtId="0" fontId="1" fillId="0" borderId="0" xfId="0" applyNumberFormat="1" applyFont="1" applyBorder="1"/>
    <xf numFmtId="0" fontId="1" fillId="0" borderId="0" xfId="0" applyNumberFormat="1" applyFont="1"/>
    <xf numFmtId="0" fontId="3" fillId="0" borderId="30" xfId="0" applyFont="1" applyBorder="1" applyAlignment="1">
      <alignment horizontal="left"/>
    </xf>
    <xf numFmtId="0" fontId="1" fillId="0" borderId="0" xfId="0" applyFont="1" applyBorder="1"/>
    <xf numFmtId="0" fontId="3" fillId="0" borderId="15" xfId="0" applyFont="1" applyFill="1" applyBorder="1" applyAlignment="1"/>
    <xf numFmtId="0" fontId="3" fillId="0" borderId="30" xfId="0" applyFont="1" applyFill="1" applyBorder="1" applyAlignment="1"/>
    <xf numFmtId="0" fontId="1" fillId="0" borderId="0" xfId="0" applyFont="1" applyFill="1" applyBorder="1" applyAlignment="1"/>
    <xf numFmtId="0" fontId="3" fillId="0" borderId="15" xfId="0" applyFont="1" applyBorder="1" applyAlignment="1"/>
    <xf numFmtId="0" fontId="3" fillId="0" borderId="30" xfId="0" applyFont="1" applyBorder="1" applyAlignment="1"/>
    <xf numFmtId="3" fontId="1" fillId="0" borderId="0" xfId="0" applyNumberFormat="1" applyFont="1"/>
    <xf numFmtId="0" fontId="3" fillId="0" borderId="26" xfId="0" applyFont="1" applyBorder="1"/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2" fillId="0" borderId="32" xfId="0" applyFont="1" applyBorder="1" applyAlignment="1">
      <alignment horizontal="centerContinuous" vertical="center"/>
    </xf>
    <xf numFmtId="0" fontId="6" fillId="0" borderId="33" xfId="0" applyFont="1" applyBorder="1" applyAlignment="1">
      <alignment horizontal="centerContinuous" vertical="center"/>
    </xf>
    <xf numFmtId="0" fontId="1" fillId="0" borderId="33" xfId="0" applyFont="1" applyBorder="1" applyAlignment="1">
      <alignment horizontal="centerContinuous" vertical="center"/>
    </xf>
    <xf numFmtId="0" fontId="1" fillId="0" borderId="34" xfId="0" applyFont="1" applyBorder="1" applyAlignment="1">
      <alignment horizontal="centerContinuous" vertical="center"/>
    </xf>
    <xf numFmtId="0" fontId="7" fillId="2" borderId="12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1" fillId="2" borderId="35" xfId="0" applyFont="1" applyFill="1" applyBorder="1" applyAlignment="1">
      <alignment horizontal="centerContinuous"/>
    </xf>
    <xf numFmtId="0" fontId="7" fillId="2" borderId="13" xfId="0" applyFont="1" applyFill="1" applyBorder="1" applyAlignment="1">
      <alignment horizontal="centerContinuous"/>
    </xf>
    <xf numFmtId="0" fontId="1" fillId="2" borderId="13" xfId="0" applyFont="1" applyFill="1" applyBorder="1" applyAlignment="1">
      <alignment horizontal="centerContinuous"/>
    </xf>
    <xf numFmtId="0" fontId="1" fillId="0" borderId="36" xfId="0" applyFont="1" applyBorder="1"/>
    <xf numFmtId="0" fontId="1" fillId="0" borderId="21" xfId="0" applyFont="1" applyBorder="1"/>
    <xf numFmtId="3" fontId="1" fillId="0" borderId="25" xfId="0" applyNumberFormat="1" applyFont="1" applyBorder="1"/>
    <xf numFmtId="0" fontId="1" fillId="0" borderId="22" xfId="0" applyFont="1" applyBorder="1"/>
    <xf numFmtId="3" fontId="1" fillId="0" borderId="24" xfId="0" applyNumberFormat="1" applyFont="1" applyBorder="1"/>
    <xf numFmtId="0" fontId="1" fillId="0" borderId="23" xfId="0" applyFont="1" applyBorder="1"/>
    <xf numFmtId="3" fontId="1" fillId="0" borderId="2" xfId="0" applyNumberFormat="1" applyFont="1" applyBorder="1"/>
    <xf numFmtId="0" fontId="1" fillId="0" borderId="3" xfId="0" applyFont="1" applyBorder="1"/>
    <xf numFmtId="0" fontId="1" fillId="0" borderId="37" xfId="0" applyFont="1" applyBorder="1"/>
    <xf numFmtId="0" fontId="1" fillId="0" borderId="21" xfId="0" applyFont="1" applyBorder="1" applyAlignment="1">
      <alignment shrinkToFit="1"/>
    </xf>
    <xf numFmtId="0" fontId="1" fillId="0" borderId="38" xfId="0" applyFont="1" applyBorder="1"/>
    <xf numFmtId="0" fontId="1" fillId="0" borderId="28" xfId="0" applyFont="1" applyBorder="1"/>
    <xf numFmtId="0" fontId="1" fillId="0" borderId="39" xfId="0" applyFont="1" applyBorder="1" applyAlignment="1">
      <alignment horizontal="center" shrinkToFit="1"/>
    </xf>
    <xf numFmtId="0" fontId="1" fillId="0" borderId="40" xfId="0" applyFont="1" applyBorder="1" applyAlignment="1">
      <alignment horizontal="center" shrinkToFit="1"/>
    </xf>
    <xf numFmtId="3" fontId="1" fillId="0" borderId="41" xfId="0" applyNumberFormat="1" applyFont="1" applyBorder="1"/>
    <xf numFmtId="0" fontId="1" fillId="0" borderId="39" xfId="0" applyFont="1" applyBorder="1"/>
    <xf numFmtId="3" fontId="1" fillId="0" borderId="42" xfId="0" applyNumberFormat="1" applyFont="1" applyBorder="1"/>
    <xf numFmtId="0" fontId="1" fillId="0" borderId="40" xfId="0" applyFont="1" applyBorder="1"/>
    <xf numFmtId="0" fontId="7" fillId="2" borderId="22" xfId="0" applyFont="1" applyFill="1" applyBorder="1"/>
    <xf numFmtId="0" fontId="7" fillId="2" borderId="24" xfId="0" applyFont="1" applyFill="1" applyBorder="1"/>
    <xf numFmtId="0" fontId="7" fillId="2" borderId="23" xfId="0" applyFont="1" applyFill="1" applyBorder="1"/>
    <xf numFmtId="0" fontId="7" fillId="2" borderId="43" xfId="0" applyFont="1" applyFill="1" applyBorder="1"/>
    <xf numFmtId="0" fontId="7" fillId="2" borderId="44" xfId="0" applyFont="1" applyFill="1" applyBorder="1"/>
    <xf numFmtId="0" fontId="1" fillId="0" borderId="5" xfId="0" applyFont="1" applyBorder="1"/>
    <xf numFmtId="0" fontId="1" fillId="0" borderId="4" xfId="0" applyFont="1" applyBorder="1"/>
    <xf numFmtId="0" fontId="1" fillId="0" borderId="45" xfId="0" applyFont="1" applyBorder="1"/>
    <xf numFmtId="0" fontId="1" fillId="0" borderId="0" xfId="0" applyFont="1" applyBorder="1" applyAlignment="1">
      <alignment horizontal="right"/>
    </xf>
    <xf numFmtId="166" fontId="1" fillId="0" borderId="0" xfId="0" applyNumberFormat="1" applyFont="1" applyBorder="1"/>
    <xf numFmtId="0" fontId="1" fillId="0" borderId="0" xfId="0" applyFont="1" applyFill="1" applyBorder="1"/>
    <xf numFmtId="0" fontId="1" fillId="0" borderId="18" xfId="0" applyFont="1" applyBorder="1"/>
    <xf numFmtId="0" fontId="1" fillId="0" borderId="20" xfId="0" applyFont="1" applyBorder="1"/>
    <xf numFmtId="0" fontId="1" fillId="0" borderId="46" xfId="0" applyFont="1" applyBorder="1"/>
    <xf numFmtId="0" fontId="1" fillId="0" borderId="7" xfId="0" applyFont="1" applyBorder="1"/>
    <xf numFmtId="165" fontId="1" fillId="0" borderId="8" xfId="0" applyNumberFormat="1" applyFont="1" applyBorder="1" applyAlignment="1">
      <alignment horizontal="right"/>
    </xf>
    <xf numFmtId="0" fontId="1" fillId="0" borderId="8" xfId="0" applyFont="1" applyBorder="1"/>
    <xf numFmtId="167" fontId="1" fillId="0" borderId="1" xfId="0" applyNumberFormat="1" applyFont="1" applyBorder="1" applyAlignment="1">
      <alignment horizontal="right" indent="2"/>
    </xf>
    <xf numFmtId="167" fontId="1" fillId="0" borderId="30" xfId="0" applyNumberFormat="1" applyFont="1" applyBorder="1" applyAlignment="1">
      <alignment horizontal="right" indent="2"/>
    </xf>
    <xf numFmtId="0" fontId="1" fillId="0" borderId="2" xfId="0" applyFont="1" applyBorder="1"/>
    <xf numFmtId="165" fontId="1" fillId="0" borderId="3" xfId="0" applyNumberFormat="1" applyFont="1" applyBorder="1" applyAlignment="1">
      <alignment horizontal="right"/>
    </xf>
    <xf numFmtId="0" fontId="6" fillId="2" borderId="39" xfId="0" applyFont="1" applyFill="1" applyBorder="1"/>
    <xf numFmtId="0" fontId="6" fillId="2" borderId="42" xfId="0" applyFont="1" applyFill="1" applyBorder="1"/>
    <xf numFmtId="0" fontId="6" fillId="2" borderId="40" xfId="0" applyFont="1" applyFill="1" applyBorder="1"/>
    <xf numFmtId="167" fontId="6" fillId="2" borderId="47" xfId="0" applyNumberFormat="1" applyFont="1" applyFill="1" applyBorder="1" applyAlignment="1">
      <alignment horizontal="right" indent="2"/>
    </xf>
    <xf numFmtId="167" fontId="6" fillId="2" borderId="48" xfId="0" applyNumberFormat="1" applyFont="1" applyFill="1" applyBorder="1" applyAlignment="1">
      <alignment horizontal="right" indent="2"/>
    </xf>
    <xf numFmtId="0" fontId="6" fillId="0" borderId="0" xfId="0" applyFont="1"/>
    <xf numFmtId="0" fontId="8" fillId="0" borderId="0" xfId="0" applyFont="1" applyAlignment="1">
      <alignment horizontal="left" vertical="top" wrapText="1"/>
    </xf>
    <xf numFmtId="0" fontId="1" fillId="0" borderId="0" xfId="0" applyFont="1" applyAlignment="1">
      <alignment vertical="justify"/>
    </xf>
    <xf numFmtId="0" fontId="1" fillId="0" borderId="0" xfId="0" applyFont="1" applyAlignment="1">
      <alignment horizontal="left" wrapText="1"/>
    </xf>
    <xf numFmtId="0" fontId="1" fillId="0" borderId="49" xfId="1" applyFont="1" applyBorder="1" applyAlignment="1">
      <alignment horizontal="center"/>
    </xf>
    <xf numFmtId="0" fontId="1" fillId="0" borderId="50" xfId="1" applyFont="1" applyBorder="1" applyAlignment="1">
      <alignment horizontal="center"/>
    </xf>
    <xf numFmtId="49" fontId="7" fillId="0" borderId="51" xfId="1" applyNumberFormat="1" applyFont="1" applyBorder="1"/>
    <xf numFmtId="49" fontId="1" fillId="0" borderId="51" xfId="1" applyNumberFormat="1" applyFont="1" applyBorder="1"/>
    <xf numFmtId="49" fontId="1" fillId="0" borderId="51" xfId="1" applyNumberFormat="1" applyFont="1" applyBorder="1" applyAlignment="1">
      <alignment horizontal="right"/>
    </xf>
    <xf numFmtId="0" fontId="1" fillId="0" borderId="52" xfId="1" applyFont="1" applyBorder="1"/>
    <xf numFmtId="49" fontId="1" fillId="0" borderId="51" xfId="0" applyNumberFormat="1" applyFont="1" applyBorder="1" applyAlignment="1">
      <alignment horizontal="left"/>
    </xf>
    <xf numFmtId="0" fontId="1" fillId="0" borderId="53" xfId="0" applyNumberFormat="1" applyFont="1" applyBorder="1"/>
    <xf numFmtId="0" fontId="1" fillId="0" borderId="54" xfId="1" applyFont="1" applyBorder="1" applyAlignment="1">
      <alignment horizontal="center"/>
    </xf>
    <xf numFmtId="0" fontId="1" fillId="0" borderId="55" xfId="1" applyFont="1" applyBorder="1" applyAlignment="1">
      <alignment horizontal="center"/>
    </xf>
    <xf numFmtId="49" fontId="7" fillId="0" borderId="56" xfId="1" applyNumberFormat="1" applyFont="1" applyBorder="1"/>
    <xf numFmtId="49" fontId="1" fillId="0" borderId="56" xfId="1" applyNumberFormat="1" applyFont="1" applyBorder="1"/>
    <xf numFmtId="49" fontId="1" fillId="0" borderId="56" xfId="1" applyNumberFormat="1" applyFont="1" applyBorder="1" applyAlignment="1">
      <alignment horizontal="right"/>
    </xf>
    <xf numFmtId="0" fontId="1" fillId="0" borderId="57" xfId="1" applyFont="1" applyBorder="1" applyAlignment="1">
      <alignment horizontal="left"/>
    </xf>
    <xf numFmtId="0" fontId="1" fillId="0" borderId="56" xfId="1" applyFont="1" applyBorder="1" applyAlignment="1">
      <alignment horizontal="left"/>
    </xf>
    <xf numFmtId="0" fontId="1" fillId="0" borderId="58" xfId="1" applyFont="1" applyBorder="1" applyAlignment="1">
      <alignment horizontal="left"/>
    </xf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Border="1" applyAlignment="1">
      <alignment horizontal="centerContinuous"/>
    </xf>
    <xf numFmtId="49" fontId="7" fillId="2" borderId="12" xfId="0" applyNumberFormat="1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59" xfId="0" applyFont="1" applyFill="1" applyBorder="1" applyAlignment="1">
      <alignment horizontal="center"/>
    </xf>
    <xf numFmtId="0" fontId="7" fillId="2" borderId="60" xfId="0" applyFont="1" applyFill="1" applyBorder="1" applyAlignment="1">
      <alignment horizontal="center"/>
    </xf>
    <xf numFmtId="3" fontId="1" fillId="0" borderId="45" xfId="0" applyNumberFormat="1" applyFont="1" applyBorder="1"/>
    <xf numFmtId="0" fontId="7" fillId="2" borderId="12" xfId="0" applyFont="1" applyFill="1" applyBorder="1"/>
    <xf numFmtId="0" fontId="7" fillId="2" borderId="13" xfId="0" applyFont="1" applyFill="1" applyBorder="1"/>
    <xf numFmtId="3" fontId="7" fillId="2" borderId="35" xfId="0" applyNumberFormat="1" applyFont="1" applyFill="1" applyBorder="1"/>
    <xf numFmtId="3" fontId="7" fillId="2" borderId="14" xfId="0" applyNumberFormat="1" applyFont="1" applyFill="1" applyBorder="1"/>
    <xf numFmtId="3" fontId="7" fillId="2" borderId="59" xfId="0" applyNumberFormat="1" applyFont="1" applyFill="1" applyBorder="1"/>
    <xf numFmtId="3" fontId="7" fillId="2" borderId="60" xfId="0" applyNumberFormat="1" applyFont="1" applyFill="1" applyBorder="1"/>
    <xf numFmtId="3" fontId="2" fillId="0" borderId="0" xfId="0" applyNumberFormat="1" applyFont="1" applyAlignment="1">
      <alignment horizontal="centerContinuous"/>
    </xf>
    <xf numFmtId="0" fontId="1" fillId="2" borderId="44" xfId="0" applyFont="1" applyFill="1" applyBorder="1"/>
    <xf numFmtId="0" fontId="7" fillId="2" borderId="62" xfId="0" applyFont="1" applyFill="1" applyBorder="1" applyAlignment="1">
      <alignment horizontal="right"/>
    </xf>
    <xf numFmtId="0" fontId="7" fillId="2" borderId="24" xfId="0" applyFont="1" applyFill="1" applyBorder="1" applyAlignment="1">
      <alignment horizontal="right"/>
    </xf>
    <xf numFmtId="0" fontId="7" fillId="2" borderId="23" xfId="0" applyFont="1" applyFill="1" applyBorder="1" applyAlignment="1">
      <alignment horizontal="center"/>
    </xf>
    <xf numFmtId="4" fontId="4" fillId="2" borderId="24" xfId="0" applyNumberFormat="1" applyFont="1" applyFill="1" applyBorder="1" applyAlignment="1">
      <alignment horizontal="right"/>
    </xf>
    <xf numFmtId="4" fontId="4" fillId="2" borderId="44" xfId="0" applyNumberFormat="1" applyFont="1" applyFill="1" applyBorder="1" applyAlignment="1">
      <alignment horizontal="right"/>
    </xf>
    <xf numFmtId="0" fontId="1" fillId="0" borderId="31" xfId="0" applyFont="1" applyBorder="1"/>
    <xf numFmtId="3" fontId="1" fillId="0" borderId="37" xfId="0" applyNumberFormat="1" applyFont="1" applyBorder="1" applyAlignment="1">
      <alignment horizontal="right"/>
    </xf>
    <xf numFmtId="165" fontId="1" fillId="0" borderId="15" xfId="0" applyNumberFormat="1" applyFont="1" applyBorder="1" applyAlignment="1">
      <alignment horizontal="right"/>
    </xf>
    <xf numFmtId="3" fontId="1" fillId="0" borderId="18" xfId="0" applyNumberFormat="1" applyFont="1" applyBorder="1" applyAlignment="1">
      <alignment horizontal="right"/>
    </xf>
    <xf numFmtId="4" fontId="1" fillId="0" borderId="21" xfId="0" applyNumberFormat="1" applyFont="1" applyBorder="1" applyAlignment="1">
      <alignment horizontal="right"/>
    </xf>
    <xf numFmtId="3" fontId="1" fillId="0" borderId="31" xfId="0" applyNumberFormat="1" applyFont="1" applyBorder="1" applyAlignment="1">
      <alignment horizontal="right"/>
    </xf>
    <xf numFmtId="0" fontId="1" fillId="2" borderId="39" xfId="0" applyFont="1" applyFill="1" applyBorder="1"/>
    <xf numFmtId="0" fontId="7" fillId="2" borderId="42" xfId="0" applyFont="1" applyFill="1" applyBorder="1"/>
    <xf numFmtId="0" fontId="1" fillId="2" borderId="42" xfId="0" applyFont="1" applyFill="1" applyBorder="1"/>
    <xf numFmtId="4" fontId="1" fillId="2" borderId="48" xfId="0" applyNumberFormat="1" applyFont="1" applyFill="1" applyBorder="1"/>
    <xf numFmtId="4" fontId="1" fillId="2" borderId="39" xfId="0" applyNumberFormat="1" applyFont="1" applyFill="1" applyBorder="1"/>
    <xf numFmtId="4" fontId="1" fillId="2" borderId="42" xfId="0" applyNumberFormat="1" applyFont="1" applyFill="1" applyBorder="1"/>
    <xf numFmtId="3" fontId="7" fillId="2" borderId="42" xfId="0" applyNumberFormat="1" applyFont="1" applyFill="1" applyBorder="1" applyAlignment="1">
      <alignment horizontal="right"/>
    </xf>
    <xf numFmtId="3" fontId="7" fillId="2" borderId="48" xfId="0" applyNumberFormat="1" applyFont="1" applyFill="1" applyBorder="1" applyAlignment="1">
      <alignment horizontal="right"/>
    </xf>
    <xf numFmtId="3" fontId="3" fillId="0" borderId="0" xfId="0" applyNumberFormat="1" applyFont="1"/>
    <xf numFmtId="4" fontId="3" fillId="0" borderId="0" xfId="0" applyNumberFormat="1" applyFont="1"/>
    <xf numFmtId="0" fontId="10" fillId="0" borderId="0" xfId="1" applyFont="1" applyAlignment="1">
      <alignment horizontal="center"/>
    </xf>
    <xf numFmtId="0" fontId="1" fillId="0" borderId="0" xfId="1" applyFont="1"/>
    <xf numFmtId="0" fontId="11" fillId="0" borderId="0" xfId="1" applyFont="1" applyAlignment="1">
      <alignment horizontal="centerContinuous"/>
    </xf>
    <xf numFmtId="0" fontId="12" fillId="0" borderId="0" xfId="1" applyFont="1" applyAlignment="1">
      <alignment horizontal="centerContinuous"/>
    </xf>
    <xf numFmtId="0" fontId="12" fillId="0" borderId="0" xfId="1" applyFont="1" applyAlignment="1">
      <alignment horizontal="right"/>
    </xf>
    <xf numFmtId="0" fontId="1" fillId="0" borderId="51" xfId="1" applyFont="1" applyBorder="1"/>
    <xf numFmtId="0" fontId="3" fillId="0" borderId="52" xfId="1" applyFont="1" applyBorder="1" applyAlignment="1">
      <alignment horizontal="right"/>
    </xf>
    <xf numFmtId="49" fontId="1" fillId="0" borderId="51" xfId="1" applyNumberFormat="1" applyFont="1" applyBorder="1" applyAlignment="1">
      <alignment horizontal="left"/>
    </xf>
    <xf numFmtId="0" fontId="1" fillId="0" borderId="53" xfId="1" applyFont="1" applyBorder="1"/>
    <xf numFmtId="49" fontId="1" fillId="0" borderId="54" xfId="1" applyNumberFormat="1" applyFont="1" applyBorder="1" applyAlignment="1">
      <alignment horizontal="center"/>
    </xf>
    <xf numFmtId="0" fontId="1" fillId="0" borderId="56" xfId="1" applyFont="1" applyBorder="1"/>
    <xf numFmtId="0" fontId="1" fillId="0" borderId="57" xfId="1" applyFont="1" applyBorder="1" applyAlignment="1">
      <alignment horizontal="center" shrinkToFit="1"/>
    </xf>
    <xf numFmtId="0" fontId="1" fillId="0" borderId="56" xfId="1" applyFont="1" applyBorder="1" applyAlignment="1">
      <alignment horizontal="center" shrinkToFit="1"/>
    </xf>
    <xf numFmtId="0" fontId="1" fillId="0" borderId="58" xfId="1" applyFont="1" applyBorder="1" applyAlignment="1">
      <alignment horizontal="center" shrinkToFit="1"/>
    </xf>
    <xf numFmtId="0" fontId="3" fillId="0" borderId="0" xfId="1" applyFont="1"/>
    <xf numFmtId="0" fontId="1" fillId="0" borderId="0" xfId="1" applyFont="1" applyAlignment="1">
      <alignment horizontal="right"/>
    </xf>
    <xf numFmtId="0" fontId="1" fillId="0" borderId="0" xfId="1" applyFont="1" applyAlignment="1"/>
    <xf numFmtId="49" fontId="3" fillId="2" borderId="15" xfId="1" applyNumberFormat="1" applyFont="1" applyFill="1" applyBorder="1"/>
    <xf numFmtId="0" fontId="3" fillId="2" borderId="3" xfId="1" applyFont="1" applyFill="1" applyBorder="1" applyAlignment="1">
      <alignment horizontal="center"/>
    </xf>
    <xf numFmtId="0" fontId="3" fillId="2" borderId="3" xfId="1" applyNumberFormat="1" applyFont="1" applyFill="1" applyBorder="1" applyAlignment="1">
      <alignment horizontal="center"/>
    </xf>
    <xf numFmtId="0" fontId="3" fillId="2" borderId="15" xfId="1" applyFont="1" applyFill="1" applyBorder="1" applyAlignment="1">
      <alignment horizontal="center"/>
    </xf>
    <xf numFmtId="0" fontId="3" fillId="2" borderId="15" xfId="1" applyFont="1" applyFill="1" applyBorder="1" applyAlignment="1">
      <alignment horizontal="center" wrapText="1"/>
    </xf>
    <xf numFmtId="0" fontId="7" fillId="0" borderId="17" xfId="1" applyFont="1" applyBorder="1" applyAlignment="1">
      <alignment horizontal="center"/>
    </xf>
    <xf numFmtId="49" fontId="7" fillId="0" borderId="17" xfId="1" applyNumberFormat="1" applyFont="1" applyBorder="1" applyAlignment="1">
      <alignment horizontal="left"/>
    </xf>
    <xf numFmtId="0" fontId="7" fillId="0" borderId="1" xfId="1" applyFont="1" applyBorder="1"/>
    <xf numFmtId="0" fontId="1" fillId="0" borderId="2" xfId="1" applyFont="1" applyBorder="1" applyAlignment="1">
      <alignment horizontal="center"/>
    </xf>
    <xf numFmtId="0" fontId="1" fillId="0" borderId="2" xfId="1" applyNumberFormat="1" applyFont="1" applyBorder="1" applyAlignment="1">
      <alignment horizontal="right"/>
    </xf>
    <xf numFmtId="0" fontId="1" fillId="0" borderId="3" xfId="1" applyNumberFormat="1" applyFont="1" applyBorder="1"/>
    <xf numFmtId="0" fontId="1" fillId="0" borderId="6" xfId="1" applyNumberFormat="1" applyFont="1" applyFill="1" applyBorder="1"/>
    <xf numFmtId="0" fontId="1" fillId="0" borderId="8" xfId="1" applyNumberFormat="1" applyFont="1" applyFill="1" applyBorder="1"/>
    <xf numFmtId="0" fontId="1" fillId="0" borderId="6" xfId="1" applyFont="1" applyFill="1" applyBorder="1"/>
    <xf numFmtId="0" fontId="1" fillId="0" borderId="8" xfId="1" applyFont="1" applyFill="1" applyBorder="1"/>
    <xf numFmtId="0" fontId="13" fillId="0" borderId="0" xfId="1" applyFont="1"/>
    <xf numFmtId="0" fontId="8" fillId="0" borderId="16" xfId="1" applyFont="1" applyBorder="1" applyAlignment="1">
      <alignment horizontal="center" vertical="top"/>
    </xf>
    <xf numFmtId="49" fontId="8" fillId="0" borderId="16" xfId="1" applyNumberFormat="1" applyFont="1" applyBorder="1" applyAlignment="1">
      <alignment horizontal="left" vertical="top"/>
    </xf>
    <xf numFmtId="0" fontId="8" fillId="0" borderId="16" xfId="1" applyFont="1" applyBorder="1" applyAlignment="1">
      <alignment vertical="top" wrapText="1"/>
    </xf>
    <xf numFmtId="49" fontId="8" fillId="0" borderId="16" xfId="1" applyNumberFormat="1" applyFont="1" applyBorder="1" applyAlignment="1">
      <alignment horizontal="center" shrinkToFit="1"/>
    </xf>
    <xf numFmtId="4" fontId="8" fillId="0" borderId="16" xfId="1" applyNumberFormat="1" applyFont="1" applyBorder="1" applyAlignment="1">
      <alignment horizontal="right"/>
    </xf>
    <xf numFmtId="4" fontId="8" fillId="0" borderId="16" xfId="1" applyNumberFormat="1" applyFont="1" applyBorder="1"/>
    <xf numFmtId="168" fontId="8" fillId="0" borderId="16" xfId="1" applyNumberFormat="1" applyFont="1" applyBorder="1"/>
    <xf numFmtId="4" fontId="8" fillId="0" borderId="8" xfId="1" applyNumberFormat="1" applyFont="1" applyBorder="1"/>
    <xf numFmtId="0" fontId="3" fillId="0" borderId="17" xfId="1" applyFont="1" applyBorder="1" applyAlignment="1">
      <alignment horizontal="center"/>
    </xf>
    <xf numFmtId="4" fontId="1" fillId="0" borderId="5" xfId="1" applyNumberFormat="1" applyFont="1" applyBorder="1"/>
    <xf numFmtId="0" fontId="14" fillId="0" borderId="0" xfId="1" applyFont="1" applyAlignment="1">
      <alignment wrapText="1"/>
    </xf>
    <xf numFmtId="49" fontId="3" fillId="0" borderId="17" xfId="1" applyNumberFormat="1" applyFont="1" applyBorder="1" applyAlignment="1">
      <alignment horizontal="right"/>
    </xf>
    <xf numFmtId="49" fontId="15" fillId="6" borderId="63" xfId="1" applyNumberFormat="1" applyFont="1" applyFill="1" applyBorder="1" applyAlignment="1">
      <alignment horizontal="left" wrapText="1"/>
    </xf>
    <xf numFmtId="49" fontId="16" fillId="0" borderId="64" xfId="0" applyNumberFormat="1" applyFont="1" applyBorder="1" applyAlignment="1">
      <alignment horizontal="left" wrapText="1"/>
    </xf>
    <xf numFmtId="4" fontId="15" fillId="6" borderId="65" xfId="1" applyNumberFormat="1" applyFont="1" applyFill="1" applyBorder="1" applyAlignment="1">
      <alignment horizontal="right" wrapText="1"/>
    </xf>
    <xf numFmtId="0" fontId="15" fillId="6" borderId="4" xfId="1" applyFont="1" applyFill="1" applyBorder="1" applyAlignment="1">
      <alignment horizontal="left" wrapText="1"/>
    </xf>
    <xf numFmtId="0" fontId="15" fillId="0" borderId="5" xfId="0" applyFont="1" applyBorder="1" applyAlignment="1">
      <alignment horizontal="right"/>
    </xf>
    <xf numFmtId="0" fontId="1" fillId="0" borderId="4" xfId="1" applyFont="1" applyBorder="1"/>
    <xf numFmtId="0" fontId="1" fillId="0" borderId="0" xfId="1" applyFont="1" applyBorder="1"/>
    <xf numFmtId="0" fontId="1" fillId="2" borderId="15" xfId="1" applyFont="1" applyFill="1" applyBorder="1" applyAlignment="1">
      <alignment horizontal="center"/>
    </xf>
    <xf numFmtId="49" fontId="17" fillId="2" borderId="15" xfId="1" applyNumberFormat="1" applyFont="1" applyFill="1" applyBorder="1" applyAlignment="1">
      <alignment horizontal="left"/>
    </xf>
    <xf numFmtId="0" fontId="17" fillId="2" borderId="1" xfId="1" applyFont="1" applyFill="1" applyBorder="1"/>
    <xf numFmtId="0" fontId="1" fillId="2" borderId="2" xfId="1" applyFont="1" applyFill="1" applyBorder="1" applyAlignment="1">
      <alignment horizontal="center"/>
    </xf>
    <xf numFmtId="4" fontId="1" fillId="2" borderId="2" xfId="1" applyNumberFormat="1" applyFont="1" applyFill="1" applyBorder="1" applyAlignment="1">
      <alignment horizontal="right"/>
    </xf>
    <xf numFmtId="4" fontId="1" fillId="2" borderId="3" xfId="1" applyNumberFormat="1" applyFont="1" applyFill="1" applyBorder="1" applyAlignment="1">
      <alignment horizontal="right"/>
    </xf>
    <xf numFmtId="4" fontId="7" fillId="2" borderId="15" xfId="1" applyNumberFormat="1" applyFont="1" applyFill="1" applyBorder="1"/>
    <xf numFmtId="0" fontId="1" fillId="2" borderId="2" xfId="1" applyFont="1" applyFill="1" applyBorder="1"/>
    <xf numFmtId="4" fontId="7" fillId="2" borderId="3" xfId="1" applyNumberFormat="1" applyFont="1" applyFill="1" applyBorder="1"/>
    <xf numFmtId="3" fontId="1" fillId="0" borderId="0" xfId="1" applyNumberFormat="1" applyFont="1"/>
    <xf numFmtId="0" fontId="18" fillId="0" borderId="0" xfId="1" applyFont="1" applyAlignment="1"/>
    <xf numFmtId="0" fontId="19" fillId="0" borderId="0" xfId="1" applyFont="1" applyBorder="1"/>
    <xf numFmtId="3" fontId="19" fillId="0" borderId="0" xfId="1" applyNumberFormat="1" applyFont="1" applyBorder="1" applyAlignment="1">
      <alignment horizontal="right"/>
    </xf>
    <xf numFmtId="4" fontId="19" fillId="0" borderId="0" xfId="1" applyNumberFormat="1" applyFont="1" applyBorder="1"/>
    <xf numFmtId="0" fontId="18" fillId="0" borderId="0" xfId="1" applyFont="1" applyBorder="1" applyAlignment="1"/>
    <xf numFmtId="0" fontId="1" fillId="0" borderId="0" xfId="1" applyFont="1" applyBorder="1" applyAlignment="1">
      <alignment horizontal="right"/>
    </xf>
    <xf numFmtId="49" fontId="3" fillId="0" borderId="28" xfId="0" applyNumberFormat="1" applyFont="1" applyBorder="1"/>
    <xf numFmtId="3" fontId="1" fillId="0" borderId="5" xfId="0" applyNumberFormat="1" applyFont="1" applyBorder="1"/>
    <xf numFmtId="3" fontId="1" fillId="0" borderId="17" xfId="0" applyNumberFormat="1" applyFont="1" applyBorder="1"/>
    <xf numFmtId="3" fontId="1" fillId="0" borderId="61" xfId="0" applyNumberFormat="1" applyFont="1" applyBorder="1"/>
    <xf numFmtId="0" fontId="20" fillId="0" borderId="0" xfId="0" applyFont="1" applyAlignment="1">
      <alignment horizontal="left"/>
    </xf>
  </cellXfs>
  <cellStyles count="2">
    <cellStyle name="normální" xfId="0" builtinId="0"/>
    <cellStyle name="normální_POL.XLS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5112">
    <tabColor rgb="FF92D050"/>
    <pageSetUpPr fitToPage="1"/>
  </sheetPr>
  <dimension ref="A1:O93"/>
  <sheetViews>
    <sheetView showGridLines="0" tabSelected="1" topLeftCell="B1" zoomScaleNormal="100" zoomScaleSheetLayoutView="75" workbookViewId="0">
      <selection activeCell="B1" sqref="B1"/>
    </sheetView>
  </sheetViews>
  <sheetFormatPr defaultRowHeight="12.75"/>
  <cols>
    <col min="1" max="1" width="0.5703125" style="1" hidden="1" customWidth="1"/>
    <col min="2" max="2" width="7.140625" style="1" customWidth="1"/>
    <col min="3" max="3" width="9.140625" style="1"/>
    <col min="4" max="4" width="19.7109375" style="1" customWidth="1"/>
    <col min="5" max="5" width="6.85546875" style="1" customWidth="1"/>
    <col min="6" max="6" width="13.140625" style="1" customWidth="1"/>
    <col min="7" max="7" width="12.42578125" style="2" customWidth="1"/>
    <col min="8" max="8" width="13.5703125" style="1" customWidth="1"/>
    <col min="9" max="9" width="11.42578125" style="2" customWidth="1"/>
    <col min="10" max="10" width="7" style="2" customWidth="1"/>
    <col min="11" max="15" width="10.7109375" style="1" customWidth="1"/>
    <col min="16" max="16384" width="9.140625" style="1"/>
  </cols>
  <sheetData>
    <row r="1" spans="2:15" ht="12" customHeight="1"/>
    <row r="2" spans="2:15" ht="17.25" customHeight="1">
      <c r="B2" s="3"/>
      <c r="C2" s="332" t="s">
        <v>471</v>
      </c>
      <c r="E2" s="5"/>
      <c r="F2" s="4"/>
      <c r="G2" s="6"/>
      <c r="H2" s="7" t="s">
        <v>0</v>
      </c>
      <c r="I2" s="8">
        <f ca="1">TODAY()</f>
        <v>42752</v>
      </c>
      <c r="K2" s="3"/>
    </row>
    <row r="3" spans="2:15" ht="6" customHeight="1">
      <c r="C3" s="9"/>
      <c r="D3" s="10" t="s">
        <v>1</v>
      </c>
    </row>
    <row r="4" spans="2:15" ht="4.5" customHeight="1"/>
    <row r="5" spans="2:15" ht="18.75" customHeight="1">
      <c r="C5" s="11" t="s">
        <v>2</v>
      </c>
      <c r="D5" s="12" t="s">
        <v>103</v>
      </c>
      <c r="E5" s="13" t="s">
        <v>104</v>
      </c>
      <c r="F5" s="14"/>
      <c r="G5" s="15"/>
      <c r="H5" s="14"/>
      <c r="I5" s="15"/>
      <c r="O5" s="8"/>
    </row>
    <row r="7" spans="2:15">
      <c r="C7" s="16" t="s">
        <v>3</v>
      </c>
      <c r="D7" s="17"/>
      <c r="H7" s="18" t="s">
        <v>4</v>
      </c>
      <c r="J7" s="17"/>
      <c r="K7" s="17"/>
    </row>
    <row r="8" spans="2:15">
      <c r="D8" s="17"/>
      <c r="H8" s="18" t="s">
        <v>5</v>
      </c>
      <c r="J8" s="17"/>
      <c r="K8" s="17"/>
    </row>
    <row r="9" spans="2:15">
      <c r="C9" s="18"/>
      <c r="D9" s="17"/>
      <c r="H9" s="18"/>
      <c r="J9" s="17"/>
    </row>
    <row r="10" spans="2:15">
      <c r="H10" s="18"/>
      <c r="J10" s="17"/>
    </row>
    <row r="11" spans="2:15">
      <c r="C11" s="16" t="s">
        <v>6</v>
      </c>
      <c r="D11" s="17"/>
      <c r="H11" s="18" t="s">
        <v>4</v>
      </c>
      <c r="J11" s="17"/>
      <c r="K11" s="17"/>
    </row>
    <row r="12" spans="2:15">
      <c r="D12" s="17"/>
      <c r="H12" s="18" t="s">
        <v>5</v>
      </c>
      <c r="J12" s="17"/>
      <c r="K12" s="17"/>
    </row>
    <row r="13" spans="2:15" ht="12" customHeight="1">
      <c r="C13" s="18"/>
      <c r="D13" s="17"/>
      <c r="J13" s="18"/>
    </row>
    <row r="14" spans="2:15" ht="24.75" customHeight="1">
      <c r="C14" s="19" t="s">
        <v>7</v>
      </c>
      <c r="H14" s="19" t="s">
        <v>8</v>
      </c>
      <c r="J14" s="18"/>
    </row>
    <row r="15" spans="2:15" ht="12.75" customHeight="1">
      <c r="J15" s="18"/>
    </row>
    <row r="16" spans="2:15" ht="28.5" customHeight="1">
      <c r="C16" s="19" t="s">
        <v>9</v>
      </c>
      <c r="H16" s="19" t="s">
        <v>9</v>
      </c>
    </row>
    <row r="17" spans="2:12" ht="25.5" customHeight="1"/>
    <row r="18" spans="2:12" ht="13.5" customHeight="1">
      <c r="B18" s="20"/>
      <c r="C18" s="21"/>
      <c r="D18" s="21"/>
      <c r="E18" s="22"/>
      <c r="F18" s="23"/>
      <c r="G18" s="24"/>
      <c r="H18" s="25"/>
      <c r="I18" s="24"/>
      <c r="J18" s="26" t="s">
        <v>10</v>
      </c>
      <c r="K18" s="27"/>
    </row>
    <row r="19" spans="2:12" ht="15" customHeight="1">
      <c r="B19" s="28" t="s">
        <v>11</v>
      </c>
      <c r="C19" s="29"/>
      <c r="D19" s="30">
        <v>15</v>
      </c>
      <c r="E19" s="31" t="s">
        <v>12</v>
      </c>
      <c r="F19" s="32"/>
      <c r="G19" s="33"/>
      <c r="H19" s="33"/>
      <c r="I19" s="34">
        <f>ROUND(G31,0)</f>
        <v>0</v>
      </c>
      <c r="J19" s="35"/>
      <c r="K19" s="36"/>
    </row>
    <row r="20" spans="2:12">
      <c r="B20" s="28" t="s">
        <v>13</v>
      </c>
      <c r="C20" s="29"/>
      <c r="D20" s="30">
        <f>SazbaDPH1</f>
        <v>15</v>
      </c>
      <c r="E20" s="31" t="s">
        <v>12</v>
      </c>
      <c r="F20" s="37"/>
      <c r="G20" s="38"/>
      <c r="H20" s="38"/>
      <c r="I20" s="39">
        <f>ROUND(I19*D20/100,0)</f>
        <v>0</v>
      </c>
      <c r="J20" s="40"/>
      <c r="K20" s="36"/>
    </row>
    <row r="21" spans="2:12">
      <c r="B21" s="28" t="s">
        <v>11</v>
      </c>
      <c r="C21" s="29"/>
      <c r="D21" s="30">
        <v>21</v>
      </c>
      <c r="E21" s="31" t="s">
        <v>12</v>
      </c>
      <c r="F21" s="37"/>
      <c r="G21" s="38"/>
      <c r="H21" s="38"/>
      <c r="I21" s="39">
        <f>ROUND(H31,0)</f>
        <v>0</v>
      </c>
      <c r="J21" s="40"/>
      <c r="K21" s="36"/>
    </row>
    <row r="22" spans="2:12" ht="13.5" thickBot="1">
      <c r="B22" s="28" t="s">
        <v>13</v>
      </c>
      <c r="C22" s="29"/>
      <c r="D22" s="30">
        <f>SazbaDPH2</f>
        <v>21</v>
      </c>
      <c r="E22" s="31" t="s">
        <v>12</v>
      </c>
      <c r="F22" s="41"/>
      <c r="G22" s="42"/>
      <c r="H22" s="42"/>
      <c r="I22" s="43">
        <f>ROUND(I21*D21/100,0)</f>
        <v>0</v>
      </c>
      <c r="J22" s="44"/>
      <c r="K22" s="36"/>
    </row>
    <row r="23" spans="2:12" ht="16.5" thickBot="1">
      <c r="B23" s="45" t="s">
        <v>14</v>
      </c>
      <c r="C23" s="46"/>
      <c r="D23" s="46"/>
      <c r="E23" s="47"/>
      <c r="F23" s="48"/>
      <c r="G23" s="49"/>
      <c r="H23" s="49"/>
      <c r="I23" s="50">
        <f>SUM(I19:I22)</f>
        <v>0</v>
      </c>
      <c r="J23" s="51"/>
      <c r="K23" s="52"/>
    </row>
    <row r="26" spans="2:12" ht="1.5" customHeight="1"/>
    <row r="27" spans="2:12" ht="15.75" customHeight="1">
      <c r="B27" s="13" t="s">
        <v>15</v>
      </c>
      <c r="C27" s="53"/>
      <c r="D27" s="53"/>
      <c r="E27" s="53"/>
      <c r="F27" s="53"/>
      <c r="G27" s="53"/>
      <c r="H27" s="53"/>
      <c r="I27" s="53"/>
      <c r="J27" s="53"/>
      <c r="K27" s="53"/>
      <c r="L27" s="54"/>
    </row>
    <row r="28" spans="2:12" ht="5.25" customHeight="1">
      <c r="L28" s="54"/>
    </row>
    <row r="29" spans="2:12" ht="24" customHeight="1">
      <c r="B29" s="55" t="s">
        <v>16</v>
      </c>
      <c r="C29" s="56"/>
      <c r="D29" s="56"/>
      <c r="E29" s="57"/>
      <c r="F29" s="58" t="s">
        <v>17</v>
      </c>
      <c r="G29" s="59" t="str">
        <f>CONCATENATE("Základ DPH ",SazbaDPH1," %")</f>
        <v>Základ DPH 15 %</v>
      </c>
      <c r="H29" s="58" t="str">
        <f>CONCATENATE("Základ DPH ",SazbaDPH2," %")</f>
        <v>Základ DPH 21 %</v>
      </c>
      <c r="I29" s="58" t="s">
        <v>18</v>
      </c>
      <c r="J29" s="58" t="s">
        <v>12</v>
      </c>
    </row>
    <row r="30" spans="2:12">
      <c r="B30" s="60" t="s">
        <v>106</v>
      </c>
      <c r="C30" s="61" t="s">
        <v>107</v>
      </c>
      <c r="D30" s="62"/>
      <c r="E30" s="63"/>
      <c r="F30" s="64">
        <f>G30+H30+I30</f>
        <v>0</v>
      </c>
      <c r="G30" s="65">
        <v>0</v>
      </c>
      <c r="H30" s="66">
        <v>0</v>
      </c>
      <c r="I30" s="66">
        <f t="shared" ref="I30" si="0">(G30*SazbaDPH1)/100+(H30*SazbaDPH2)/100</f>
        <v>0</v>
      </c>
      <c r="J30" s="67" t="str">
        <f t="shared" ref="J30" si="1">IF(CelkemObjekty=0,"",F30/CelkemObjekty*100)</f>
        <v/>
      </c>
    </row>
    <row r="31" spans="2:12" ht="17.25" customHeight="1">
      <c r="B31" s="75" t="s">
        <v>19</v>
      </c>
      <c r="C31" s="76"/>
      <c r="D31" s="77"/>
      <c r="E31" s="78"/>
      <c r="F31" s="79">
        <f>SUM(F30:F30)</f>
        <v>0</v>
      </c>
      <c r="G31" s="79">
        <f>SUM(G30:G30)</f>
        <v>0</v>
      </c>
      <c r="H31" s="79">
        <f>SUM(H30:H30)</f>
        <v>0</v>
      </c>
      <c r="I31" s="79">
        <f>SUM(I30:I30)</f>
        <v>0</v>
      </c>
      <c r="J31" s="80" t="str">
        <f t="shared" ref="J31" si="2">IF(CelkemObjekty=0,"",F31/CelkemObjekty*100)</f>
        <v/>
      </c>
    </row>
    <row r="32" spans="2:12">
      <c r="B32" s="81"/>
      <c r="C32" s="81"/>
      <c r="D32" s="81"/>
      <c r="E32" s="81"/>
      <c r="F32" s="81"/>
      <c r="G32" s="81"/>
      <c r="H32" s="81"/>
      <c r="I32" s="81"/>
      <c r="J32" s="81"/>
      <c r="K32" s="81"/>
    </row>
    <row r="33" spans="2:11" ht="9.75" customHeight="1">
      <c r="B33" s="81"/>
      <c r="C33" s="81"/>
      <c r="D33" s="81"/>
      <c r="E33" s="81"/>
      <c r="F33" s="81"/>
      <c r="G33" s="81"/>
      <c r="H33" s="81"/>
      <c r="I33" s="81"/>
      <c r="J33" s="81"/>
      <c r="K33" s="81"/>
    </row>
    <row r="34" spans="2:11" ht="7.5" customHeight="1">
      <c r="B34" s="81"/>
      <c r="C34" s="81"/>
      <c r="D34" s="81"/>
      <c r="E34" s="81"/>
      <c r="F34" s="81"/>
      <c r="G34" s="81"/>
      <c r="H34" s="81"/>
      <c r="I34" s="81"/>
      <c r="J34" s="81"/>
      <c r="K34" s="81"/>
    </row>
    <row r="35" spans="2:11" ht="18">
      <c r="B35" s="13" t="s">
        <v>20</v>
      </c>
      <c r="C35" s="53"/>
      <c r="D35" s="53"/>
      <c r="E35" s="53"/>
      <c r="F35" s="53"/>
      <c r="G35" s="53"/>
      <c r="H35" s="53"/>
      <c r="I35" s="53"/>
      <c r="J35" s="53"/>
      <c r="K35" s="81"/>
    </row>
    <row r="36" spans="2:11">
      <c r="K36" s="81"/>
    </row>
    <row r="37" spans="2:11" ht="25.5">
      <c r="B37" s="82" t="s">
        <v>21</v>
      </c>
      <c r="C37" s="83" t="s">
        <v>22</v>
      </c>
      <c r="D37" s="56"/>
      <c r="E37" s="57"/>
      <c r="F37" s="58" t="s">
        <v>17</v>
      </c>
      <c r="G37" s="59" t="str">
        <f>CONCATENATE("Základ DPH ",SazbaDPH1," %")</f>
        <v>Základ DPH 15 %</v>
      </c>
      <c r="H37" s="58" t="str">
        <f>CONCATENATE("Základ DPH ",SazbaDPH2," %")</f>
        <v>Základ DPH 21 %</v>
      </c>
      <c r="I37" s="59" t="s">
        <v>18</v>
      </c>
      <c r="J37" s="58" t="s">
        <v>12</v>
      </c>
    </row>
    <row r="38" spans="2:11">
      <c r="B38" s="84" t="s">
        <v>106</v>
      </c>
      <c r="C38" s="85" t="s">
        <v>377</v>
      </c>
      <c r="D38" s="62"/>
      <c r="E38" s="63"/>
      <c r="F38" s="64">
        <f>G38+H38+I38</f>
        <v>0</v>
      </c>
      <c r="G38" s="65">
        <v>0</v>
      </c>
      <c r="H38" s="66">
        <v>0</v>
      </c>
      <c r="I38" s="73">
        <f t="shared" ref="I38:I40" si="3">(G38*SazbaDPH1)/100+(H38*SazbaDPH2)/100</f>
        <v>0</v>
      </c>
      <c r="J38" s="67" t="str">
        <f t="shared" ref="J38:J40" si="4">IF(CelkemObjekty=0,"",F38/CelkemObjekty*100)</f>
        <v/>
      </c>
    </row>
    <row r="39" spans="2:11">
      <c r="B39" s="86" t="s">
        <v>106</v>
      </c>
      <c r="C39" s="87" t="s">
        <v>464</v>
      </c>
      <c r="D39" s="70"/>
      <c r="E39" s="71"/>
      <c r="F39" s="72">
        <f t="shared" ref="F39:F40" si="5">G39+H39+I39</f>
        <v>0</v>
      </c>
      <c r="G39" s="73">
        <v>0</v>
      </c>
      <c r="H39" s="74">
        <v>0</v>
      </c>
      <c r="I39" s="73">
        <f t="shared" si="3"/>
        <v>0</v>
      </c>
      <c r="J39" s="67" t="str">
        <f t="shared" si="4"/>
        <v/>
      </c>
    </row>
    <row r="40" spans="2:11">
      <c r="B40" s="86" t="s">
        <v>106</v>
      </c>
      <c r="C40" s="87" t="s">
        <v>470</v>
      </c>
      <c r="D40" s="70"/>
      <c r="E40" s="71"/>
      <c r="F40" s="72">
        <f t="shared" si="5"/>
        <v>0</v>
      </c>
      <c r="G40" s="73">
        <v>0</v>
      </c>
      <c r="H40" s="74">
        <v>0</v>
      </c>
      <c r="I40" s="73">
        <f t="shared" si="3"/>
        <v>0</v>
      </c>
      <c r="J40" s="67" t="str">
        <f t="shared" si="4"/>
        <v/>
      </c>
    </row>
    <row r="41" spans="2:11">
      <c r="B41" s="75" t="s">
        <v>19</v>
      </c>
      <c r="C41" s="76"/>
      <c r="D41" s="77"/>
      <c r="E41" s="78"/>
      <c r="F41" s="79">
        <f>SUM(F38:F40)</f>
        <v>0</v>
      </c>
      <c r="G41" s="88">
        <f>SUM(G38:G40)</f>
        <v>0</v>
      </c>
      <c r="H41" s="79">
        <f>SUM(H38:H40)</f>
        <v>0</v>
      </c>
      <c r="I41" s="88">
        <f>SUM(I38:I40)</f>
        <v>0</v>
      </c>
      <c r="J41" s="80" t="str">
        <f t="shared" ref="J41" si="6">IF(CelkemObjekty=0,"",F41/CelkemObjekty*100)</f>
        <v/>
      </c>
    </row>
    <row r="42" spans="2:11" ht="9" customHeight="1"/>
    <row r="43" spans="2:11" ht="6" customHeight="1"/>
    <row r="44" spans="2:11" ht="3" customHeight="1"/>
    <row r="45" spans="2:11" ht="6.75" customHeight="1"/>
    <row r="46" spans="2:11" ht="20.25" customHeight="1">
      <c r="B46" s="13" t="s">
        <v>23</v>
      </c>
      <c r="C46" s="53"/>
      <c r="D46" s="53"/>
      <c r="E46" s="53"/>
      <c r="F46" s="53"/>
      <c r="G46" s="53"/>
      <c r="H46" s="53"/>
      <c r="I46" s="53"/>
      <c r="J46" s="53"/>
    </row>
    <row r="47" spans="2:11" ht="9" customHeight="1"/>
    <row r="48" spans="2:11">
      <c r="B48" s="55" t="s">
        <v>24</v>
      </c>
      <c r="C48" s="56"/>
      <c r="D48" s="56"/>
      <c r="E48" s="58" t="s">
        <v>12</v>
      </c>
      <c r="F48" s="58" t="s">
        <v>25</v>
      </c>
      <c r="G48" s="59" t="s">
        <v>26</v>
      </c>
      <c r="H48" s="58" t="s">
        <v>27</v>
      </c>
      <c r="I48" s="59" t="s">
        <v>28</v>
      </c>
      <c r="J48" s="89" t="s">
        <v>29</v>
      </c>
    </row>
    <row r="49" spans="2:10">
      <c r="B49" s="60" t="s">
        <v>111</v>
      </c>
      <c r="C49" s="61" t="s">
        <v>112</v>
      </c>
      <c r="D49" s="62"/>
      <c r="E49" s="90" t="str">
        <f>IF(SUM(SoucetDilu)=0,"",SUM(F49:J49)/SUM(SoucetDilu)*100)</f>
        <v/>
      </c>
      <c r="F49" s="66">
        <v>0</v>
      </c>
      <c r="G49" s="65">
        <v>0</v>
      </c>
      <c r="H49" s="66">
        <v>0</v>
      </c>
      <c r="I49" s="65">
        <v>0</v>
      </c>
      <c r="J49" s="66">
        <v>0</v>
      </c>
    </row>
    <row r="50" spans="2:10">
      <c r="B50" s="68" t="s">
        <v>98</v>
      </c>
      <c r="C50" s="69" t="s">
        <v>99</v>
      </c>
      <c r="D50" s="70"/>
      <c r="E50" s="91" t="str">
        <f>IF(SUM(SoucetDilu)=0,"",SUM(F50:J50)/SUM(SoucetDilu)*100)</f>
        <v/>
      </c>
      <c r="F50" s="74">
        <v>0</v>
      </c>
      <c r="G50" s="73">
        <v>0</v>
      </c>
      <c r="H50" s="74">
        <v>0</v>
      </c>
      <c r="I50" s="73">
        <v>0</v>
      </c>
      <c r="J50" s="74">
        <v>0</v>
      </c>
    </row>
    <row r="51" spans="2:10">
      <c r="B51" s="68" t="s">
        <v>139</v>
      </c>
      <c r="C51" s="69" t="s">
        <v>140</v>
      </c>
      <c r="D51" s="70"/>
      <c r="E51" s="91" t="str">
        <f>IF(SUM(SoucetDilu)=0,"",SUM(F51:J51)/SUM(SoucetDilu)*100)</f>
        <v/>
      </c>
      <c r="F51" s="74">
        <v>0</v>
      </c>
      <c r="G51" s="73">
        <v>0</v>
      </c>
      <c r="H51" s="74">
        <v>0</v>
      </c>
      <c r="I51" s="73">
        <v>0</v>
      </c>
      <c r="J51" s="74">
        <v>0</v>
      </c>
    </row>
    <row r="52" spans="2:10">
      <c r="B52" s="68" t="s">
        <v>168</v>
      </c>
      <c r="C52" s="69" t="s">
        <v>169</v>
      </c>
      <c r="D52" s="70"/>
      <c r="E52" s="91" t="str">
        <f>IF(SUM(SoucetDilu)=0,"",SUM(F52:J52)/SUM(SoucetDilu)*100)</f>
        <v/>
      </c>
      <c r="F52" s="74">
        <v>0</v>
      </c>
      <c r="G52" s="73">
        <v>0</v>
      </c>
      <c r="H52" s="74">
        <v>0</v>
      </c>
      <c r="I52" s="73">
        <v>0</v>
      </c>
      <c r="J52" s="74">
        <v>0</v>
      </c>
    </row>
    <row r="53" spans="2:10">
      <c r="B53" s="68" t="s">
        <v>380</v>
      </c>
      <c r="C53" s="69" t="s">
        <v>381</v>
      </c>
      <c r="D53" s="70"/>
      <c r="E53" s="91" t="str">
        <f>IF(SUM(SoucetDilu)=0,"",SUM(F53:J53)/SUM(SoucetDilu)*100)</f>
        <v/>
      </c>
      <c r="F53" s="74">
        <v>0</v>
      </c>
      <c r="G53" s="73">
        <v>0</v>
      </c>
      <c r="H53" s="74">
        <v>0</v>
      </c>
      <c r="I53" s="73">
        <v>0</v>
      </c>
      <c r="J53" s="74">
        <v>0</v>
      </c>
    </row>
    <row r="54" spans="2:10">
      <c r="B54" s="68" t="s">
        <v>180</v>
      </c>
      <c r="C54" s="69" t="s">
        <v>181</v>
      </c>
      <c r="D54" s="70"/>
      <c r="E54" s="91" t="str">
        <f>IF(SUM(SoucetDilu)=0,"",SUM(F54:J54)/SUM(SoucetDilu)*100)</f>
        <v/>
      </c>
      <c r="F54" s="74">
        <v>0</v>
      </c>
      <c r="G54" s="73">
        <v>0</v>
      </c>
      <c r="H54" s="74">
        <v>0</v>
      </c>
      <c r="I54" s="73">
        <v>0</v>
      </c>
      <c r="J54" s="74">
        <v>0</v>
      </c>
    </row>
    <row r="55" spans="2:10">
      <c r="B55" s="68" t="s">
        <v>187</v>
      </c>
      <c r="C55" s="69" t="s">
        <v>188</v>
      </c>
      <c r="D55" s="70"/>
      <c r="E55" s="91" t="str">
        <f>IF(SUM(SoucetDilu)=0,"",SUM(F55:J55)/SUM(SoucetDilu)*100)</f>
        <v/>
      </c>
      <c r="F55" s="74">
        <v>0</v>
      </c>
      <c r="G55" s="73">
        <v>0</v>
      </c>
      <c r="H55" s="74">
        <v>0</v>
      </c>
      <c r="I55" s="73">
        <v>0</v>
      </c>
      <c r="J55" s="74">
        <v>0</v>
      </c>
    </row>
    <row r="56" spans="2:10">
      <c r="B56" s="68" t="s">
        <v>197</v>
      </c>
      <c r="C56" s="69" t="s">
        <v>198</v>
      </c>
      <c r="D56" s="70"/>
      <c r="E56" s="91" t="str">
        <f>IF(SUM(SoucetDilu)=0,"",SUM(F56:J56)/SUM(SoucetDilu)*100)</f>
        <v/>
      </c>
      <c r="F56" s="74">
        <v>0</v>
      </c>
      <c r="G56" s="73">
        <v>0</v>
      </c>
      <c r="H56" s="74">
        <v>0</v>
      </c>
      <c r="I56" s="73">
        <v>0</v>
      </c>
      <c r="J56" s="74">
        <v>0</v>
      </c>
    </row>
    <row r="57" spans="2:10">
      <c r="B57" s="68" t="s">
        <v>203</v>
      </c>
      <c r="C57" s="69" t="s">
        <v>204</v>
      </c>
      <c r="D57" s="70"/>
      <c r="E57" s="91" t="str">
        <f>IF(SUM(SoucetDilu)=0,"",SUM(F57:J57)/SUM(SoucetDilu)*100)</f>
        <v/>
      </c>
      <c r="F57" s="74">
        <v>0</v>
      </c>
      <c r="G57" s="73">
        <v>0</v>
      </c>
      <c r="H57" s="74">
        <v>0</v>
      </c>
      <c r="I57" s="73">
        <v>0</v>
      </c>
      <c r="J57" s="74">
        <v>0</v>
      </c>
    </row>
    <row r="58" spans="2:10">
      <c r="B58" s="68" t="s">
        <v>285</v>
      </c>
      <c r="C58" s="69" t="s">
        <v>286</v>
      </c>
      <c r="D58" s="70"/>
      <c r="E58" s="91" t="str">
        <f>IF(SUM(SoucetDilu)=0,"",SUM(F58:J58)/SUM(SoucetDilu)*100)</f>
        <v/>
      </c>
      <c r="F58" s="74">
        <v>0</v>
      </c>
      <c r="G58" s="73">
        <v>0</v>
      </c>
      <c r="H58" s="74">
        <v>0</v>
      </c>
      <c r="I58" s="73">
        <v>0</v>
      </c>
      <c r="J58" s="74">
        <v>0</v>
      </c>
    </row>
    <row r="59" spans="2:10">
      <c r="B59" s="68" t="s">
        <v>303</v>
      </c>
      <c r="C59" s="69" t="s">
        <v>304</v>
      </c>
      <c r="D59" s="70"/>
      <c r="E59" s="91" t="str">
        <f>IF(SUM(SoucetDilu)=0,"",SUM(F59:J59)/SUM(SoucetDilu)*100)</f>
        <v/>
      </c>
      <c r="F59" s="74">
        <v>0</v>
      </c>
      <c r="G59" s="73">
        <v>0</v>
      </c>
      <c r="H59" s="74">
        <v>0</v>
      </c>
      <c r="I59" s="73">
        <v>0</v>
      </c>
      <c r="J59" s="74">
        <v>0</v>
      </c>
    </row>
    <row r="60" spans="2:10">
      <c r="B60" s="68" t="s">
        <v>308</v>
      </c>
      <c r="C60" s="69" t="s">
        <v>309</v>
      </c>
      <c r="D60" s="70"/>
      <c r="E60" s="91" t="str">
        <f>IF(SUM(SoucetDilu)=0,"",SUM(F60:J60)/SUM(SoucetDilu)*100)</f>
        <v/>
      </c>
      <c r="F60" s="74">
        <v>0</v>
      </c>
      <c r="G60" s="73">
        <v>0</v>
      </c>
      <c r="H60" s="74">
        <v>0</v>
      </c>
      <c r="I60" s="73">
        <v>0</v>
      </c>
      <c r="J60" s="74">
        <v>0</v>
      </c>
    </row>
    <row r="61" spans="2:10">
      <c r="B61" s="68" t="s">
        <v>316</v>
      </c>
      <c r="C61" s="69" t="s">
        <v>317</v>
      </c>
      <c r="D61" s="70"/>
      <c r="E61" s="91" t="str">
        <f>IF(SUM(SoucetDilu)=0,"",SUM(F61:J61)/SUM(SoucetDilu)*100)</f>
        <v/>
      </c>
      <c r="F61" s="74">
        <v>0</v>
      </c>
      <c r="G61" s="73">
        <v>0</v>
      </c>
      <c r="H61" s="74">
        <v>0</v>
      </c>
      <c r="I61" s="73">
        <v>0</v>
      </c>
      <c r="J61" s="74">
        <v>0</v>
      </c>
    </row>
    <row r="62" spans="2:10">
      <c r="B62" s="68" t="s">
        <v>322</v>
      </c>
      <c r="C62" s="69" t="s">
        <v>323</v>
      </c>
      <c r="D62" s="70"/>
      <c r="E62" s="91" t="str">
        <f>IF(SUM(SoucetDilu)=0,"",SUM(F62:J62)/SUM(SoucetDilu)*100)</f>
        <v/>
      </c>
      <c r="F62" s="74">
        <v>0</v>
      </c>
      <c r="G62" s="73">
        <v>0</v>
      </c>
      <c r="H62" s="74">
        <v>0</v>
      </c>
      <c r="I62" s="73">
        <v>0</v>
      </c>
      <c r="J62" s="74">
        <v>0</v>
      </c>
    </row>
    <row r="63" spans="2:10">
      <c r="B63" s="68" t="s">
        <v>414</v>
      </c>
      <c r="C63" s="69" t="s">
        <v>415</v>
      </c>
      <c r="D63" s="70"/>
      <c r="E63" s="91" t="str">
        <f>IF(SUM(SoucetDilu)=0,"",SUM(F63:J63)/SUM(SoucetDilu)*100)</f>
        <v/>
      </c>
      <c r="F63" s="74">
        <v>0</v>
      </c>
      <c r="G63" s="73">
        <v>0</v>
      </c>
      <c r="H63" s="74">
        <v>0</v>
      </c>
      <c r="I63" s="73">
        <v>0</v>
      </c>
      <c r="J63" s="74">
        <v>0</v>
      </c>
    </row>
    <row r="64" spans="2:10">
      <c r="B64" s="68" t="s">
        <v>218</v>
      </c>
      <c r="C64" s="69" t="s">
        <v>219</v>
      </c>
      <c r="D64" s="70"/>
      <c r="E64" s="91" t="str">
        <f>IF(SUM(SoucetDilu)=0,"",SUM(F64:J64)/SUM(SoucetDilu)*100)</f>
        <v/>
      </c>
      <c r="F64" s="74">
        <v>0</v>
      </c>
      <c r="G64" s="73">
        <v>0</v>
      </c>
      <c r="H64" s="74">
        <v>0</v>
      </c>
      <c r="I64" s="73">
        <v>0</v>
      </c>
      <c r="J64" s="74">
        <v>0</v>
      </c>
    </row>
    <row r="65" spans="2:10">
      <c r="B65" s="68" t="s">
        <v>231</v>
      </c>
      <c r="C65" s="69" t="s">
        <v>232</v>
      </c>
      <c r="D65" s="70"/>
      <c r="E65" s="91" t="str">
        <f>IF(SUM(SoucetDilu)=0,"",SUM(F65:J65)/SUM(SoucetDilu)*100)</f>
        <v/>
      </c>
      <c r="F65" s="74">
        <v>0</v>
      </c>
      <c r="G65" s="73">
        <v>0</v>
      </c>
      <c r="H65" s="74">
        <v>0</v>
      </c>
      <c r="I65" s="73">
        <v>0</v>
      </c>
      <c r="J65" s="74">
        <v>0</v>
      </c>
    </row>
    <row r="66" spans="2:10">
      <c r="B66" s="68" t="s">
        <v>236</v>
      </c>
      <c r="C66" s="69" t="s">
        <v>237</v>
      </c>
      <c r="D66" s="70"/>
      <c r="E66" s="91" t="str">
        <f>IF(SUM(SoucetDilu)=0,"",SUM(F66:J66)/SUM(SoucetDilu)*100)</f>
        <v/>
      </c>
      <c r="F66" s="74">
        <v>0</v>
      </c>
      <c r="G66" s="73">
        <v>0</v>
      </c>
      <c r="H66" s="74">
        <v>0</v>
      </c>
      <c r="I66" s="73">
        <v>0</v>
      </c>
      <c r="J66" s="74">
        <v>0</v>
      </c>
    </row>
    <row r="67" spans="2:10">
      <c r="B67" s="68" t="s">
        <v>274</v>
      </c>
      <c r="C67" s="69" t="s">
        <v>275</v>
      </c>
      <c r="D67" s="70"/>
      <c r="E67" s="91" t="str">
        <f>IF(SUM(SoucetDilu)=0,"",SUM(F67:J67)/SUM(SoucetDilu)*100)</f>
        <v/>
      </c>
      <c r="F67" s="74">
        <v>0</v>
      </c>
      <c r="G67" s="73">
        <v>0</v>
      </c>
      <c r="H67" s="74">
        <v>0</v>
      </c>
      <c r="I67" s="73">
        <v>0</v>
      </c>
      <c r="J67" s="74">
        <v>0</v>
      </c>
    </row>
    <row r="68" spans="2:10">
      <c r="B68" s="68" t="s">
        <v>280</v>
      </c>
      <c r="C68" s="69" t="s">
        <v>281</v>
      </c>
      <c r="D68" s="70"/>
      <c r="E68" s="91" t="str">
        <f>IF(SUM(SoucetDilu)=0,"",SUM(F68:J68)/SUM(SoucetDilu)*100)</f>
        <v/>
      </c>
      <c r="F68" s="74">
        <v>0</v>
      </c>
      <c r="G68" s="73">
        <v>0</v>
      </c>
      <c r="H68" s="74">
        <v>0</v>
      </c>
      <c r="I68" s="73">
        <v>0</v>
      </c>
      <c r="J68" s="74">
        <v>0</v>
      </c>
    </row>
    <row r="69" spans="2:10">
      <c r="B69" s="68" t="s">
        <v>348</v>
      </c>
      <c r="C69" s="69" t="s">
        <v>349</v>
      </c>
      <c r="D69" s="70"/>
      <c r="E69" s="91" t="str">
        <f>IF(SUM(SoucetDilu)=0,"",SUM(F69:J69)/SUM(SoucetDilu)*100)</f>
        <v/>
      </c>
      <c r="F69" s="74">
        <v>0</v>
      </c>
      <c r="G69" s="73">
        <v>0</v>
      </c>
      <c r="H69" s="74">
        <v>0</v>
      </c>
      <c r="I69" s="73">
        <v>0</v>
      </c>
      <c r="J69" s="74">
        <v>0</v>
      </c>
    </row>
    <row r="70" spans="2:10">
      <c r="B70" s="68" t="s">
        <v>337</v>
      </c>
      <c r="C70" s="69" t="s">
        <v>338</v>
      </c>
      <c r="D70" s="70"/>
      <c r="E70" s="91" t="str">
        <f>IF(SUM(SoucetDilu)=0,"",SUM(F70:J70)/SUM(SoucetDilu)*100)</f>
        <v/>
      </c>
      <c r="F70" s="74">
        <v>0</v>
      </c>
      <c r="G70" s="73">
        <v>0</v>
      </c>
      <c r="H70" s="74">
        <v>0</v>
      </c>
      <c r="I70" s="73">
        <v>0</v>
      </c>
      <c r="J70" s="74">
        <v>0</v>
      </c>
    </row>
    <row r="71" spans="2:10">
      <c r="B71" s="68" t="s">
        <v>343</v>
      </c>
      <c r="C71" s="69" t="s">
        <v>344</v>
      </c>
      <c r="D71" s="70"/>
      <c r="E71" s="91" t="str">
        <f>IF(SUM(SoucetDilu)=0,"",SUM(F71:J71)/SUM(SoucetDilu)*100)</f>
        <v/>
      </c>
      <c r="F71" s="74">
        <v>0</v>
      </c>
      <c r="G71" s="73">
        <v>0</v>
      </c>
      <c r="H71" s="74">
        <v>0</v>
      </c>
      <c r="I71" s="73">
        <v>0</v>
      </c>
      <c r="J71" s="74">
        <v>0</v>
      </c>
    </row>
    <row r="72" spans="2:10">
      <c r="B72" s="68" t="s">
        <v>426</v>
      </c>
      <c r="C72" s="69" t="s">
        <v>427</v>
      </c>
      <c r="D72" s="70"/>
      <c r="E72" s="91" t="str">
        <f>IF(SUM(SoucetDilu)=0,"",SUM(F72:J72)/SUM(SoucetDilu)*100)</f>
        <v/>
      </c>
      <c r="F72" s="74">
        <v>0</v>
      </c>
      <c r="G72" s="73">
        <v>0</v>
      </c>
      <c r="H72" s="74">
        <v>0</v>
      </c>
      <c r="I72" s="73">
        <v>0</v>
      </c>
      <c r="J72" s="74">
        <v>0</v>
      </c>
    </row>
    <row r="73" spans="2:10">
      <c r="B73" s="75" t="s">
        <v>19</v>
      </c>
      <c r="C73" s="76"/>
      <c r="D73" s="77"/>
      <c r="E73" s="92" t="str">
        <f>IF(SUM(SoucetDilu)=0,"",SUM(F73:J73)/SUM(SoucetDilu)*100)</f>
        <v/>
      </c>
      <c r="F73" s="79">
        <f>SUM(F49:F72)</f>
        <v>0</v>
      </c>
      <c r="G73" s="88">
        <f>SUM(G49:G72)</f>
        <v>0</v>
      </c>
      <c r="H73" s="79">
        <f>SUM(H49:H72)</f>
        <v>0</v>
      </c>
      <c r="I73" s="88">
        <f>SUM(I49:I72)</f>
        <v>0</v>
      </c>
      <c r="J73" s="79">
        <f>SUM(J49:J72)</f>
        <v>0</v>
      </c>
    </row>
    <row r="75" spans="2:10" ht="2.25" customHeight="1"/>
    <row r="76" spans="2:10" ht="1.5" customHeight="1"/>
    <row r="77" spans="2:10" ht="0.75" customHeight="1"/>
    <row r="78" spans="2:10" ht="0.75" customHeight="1"/>
    <row r="79" spans="2:10" ht="0.75" customHeight="1"/>
    <row r="80" spans="2:10" ht="18">
      <c r="B80" s="13" t="s">
        <v>30</v>
      </c>
      <c r="C80" s="53"/>
      <c r="D80" s="53"/>
      <c r="E80" s="53"/>
      <c r="F80" s="53"/>
      <c r="G80" s="53"/>
      <c r="H80" s="53"/>
      <c r="I80" s="53"/>
      <c r="J80" s="53"/>
    </row>
    <row r="82" spans="2:10">
      <c r="B82" s="55" t="s">
        <v>31</v>
      </c>
      <c r="C82" s="56"/>
      <c r="D82" s="56"/>
      <c r="E82" s="93"/>
      <c r="F82" s="94"/>
      <c r="G82" s="59"/>
      <c r="H82" s="58" t="s">
        <v>17</v>
      </c>
      <c r="I82" s="1"/>
      <c r="J82" s="1"/>
    </row>
    <row r="83" spans="2:10">
      <c r="B83" s="60" t="s">
        <v>367</v>
      </c>
      <c r="C83" s="61"/>
      <c r="D83" s="62"/>
      <c r="E83" s="95"/>
      <c r="F83" s="96"/>
      <c r="G83" s="65"/>
      <c r="H83" s="66">
        <v>0</v>
      </c>
      <c r="I83" s="1"/>
      <c r="J83" s="1"/>
    </row>
    <row r="84" spans="2:10">
      <c r="B84" s="68" t="s">
        <v>368</v>
      </c>
      <c r="C84" s="69"/>
      <c r="D84" s="70"/>
      <c r="E84" s="97"/>
      <c r="F84" s="98"/>
      <c r="G84" s="73"/>
      <c r="H84" s="74">
        <v>0</v>
      </c>
      <c r="I84" s="1"/>
      <c r="J84" s="1"/>
    </row>
    <row r="85" spans="2:10">
      <c r="B85" s="68" t="s">
        <v>369</v>
      </c>
      <c r="C85" s="69"/>
      <c r="D85" s="70"/>
      <c r="E85" s="97"/>
      <c r="F85" s="98"/>
      <c r="G85" s="73"/>
      <c r="H85" s="74">
        <v>0</v>
      </c>
      <c r="I85" s="1"/>
      <c r="J85" s="1"/>
    </row>
    <row r="86" spans="2:10">
      <c r="B86" s="68" t="s">
        <v>370</v>
      </c>
      <c r="C86" s="69"/>
      <c r="D86" s="70"/>
      <c r="E86" s="97"/>
      <c r="F86" s="98"/>
      <c r="G86" s="73"/>
      <c r="H86" s="74">
        <v>0</v>
      </c>
      <c r="I86" s="1"/>
      <c r="J86" s="1"/>
    </row>
    <row r="87" spans="2:10">
      <c r="B87" s="68" t="s">
        <v>371</v>
      </c>
      <c r="C87" s="69"/>
      <c r="D87" s="70"/>
      <c r="E87" s="97"/>
      <c r="F87" s="98"/>
      <c r="G87" s="73"/>
      <c r="H87" s="74">
        <v>0</v>
      </c>
      <c r="I87" s="1"/>
      <c r="J87" s="1"/>
    </row>
    <row r="88" spans="2:10">
      <c r="B88" s="68" t="s">
        <v>372</v>
      </c>
      <c r="C88" s="69"/>
      <c r="D88" s="70"/>
      <c r="E88" s="97"/>
      <c r="F88" s="98"/>
      <c r="G88" s="73"/>
      <c r="H88" s="74">
        <v>0</v>
      </c>
      <c r="I88" s="1"/>
      <c r="J88" s="1"/>
    </row>
    <row r="89" spans="2:10">
      <c r="B89" s="68" t="s">
        <v>373</v>
      </c>
      <c r="C89" s="69"/>
      <c r="D89" s="70"/>
      <c r="E89" s="97"/>
      <c r="F89" s="98"/>
      <c r="G89" s="73"/>
      <c r="H89" s="74">
        <v>0</v>
      </c>
      <c r="I89" s="1"/>
      <c r="J89" s="1"/>
    </row>
    <row r="90" spans="2:10">
      <c r="B90" s="68" t="s">
        <v>374</v>
      </c>
      <c r="C90" s="69"/>
      <c r="D90" s="70"/>
      <c r="E90" s="97"/>
      <c r="F90" s="98"/>
      <c r="G90" s="73"/>
      <c r="H90" s="74">
        <v>0</v>
      </c>
      <c r="I90" s="1"/>
      <c r="J90" s="1"/>
    </row>
    <row r="91" spans="2:10">
      <c r="B91" s="68" t="s">
        <v>375</v>
      </c>
      <c r="C91" s="69"/>
      <c r="D91" s="70"/>
      <c r="E91" s="97"/>
      <c r="F91" s="98"/>
      <c r="G91" s="73"/>
      <c r="H91" s="74">
        <v>0</v>
      </c>
      <c r="I91" s="1"/>
      <c r="J91" s="1"/>
    </row>
    <row r="92" spans="2:10">
      <c r="B92" s="75" t="s">
        <v>19</v>
      </c>
      <c r="C92" s="76"/>
      <c r="D92" s="77"/>
      <c r="E92" s="99"/>
      <c r="F92" s="100"/>
      <c r="G92" s="88"/>
      <c r="H92" s="79">
        <f>SUM(H83:H91)</f>
        <v>0</v>
      </c>
      <c r="I92" s="1"/>
      <c r="J92" s="1"/>
    </row>
    <row r="93" spans="2:10">
      <c r="I93" s="1"/>
      <c r="J93" s="1"/>
    </row>
  </sheetData>
  <sortState ref="B831:K854">
    <sortCondition ref="B831"/>
  </sortState>
  <mergeCells count="5">
    <mergeCell ref="I19:J19"/>
    <mergeCell ref="I20:J20"/>
    <mergeCell ref="I21:J21"/>
    <mergeCell ref="I22:J22"/>
    <mergeCell ref="I23:J23"/>
  </mergeCells>
  <pageMargins left="0.39370078740157483" right="0.19685039370078741" top="0.39370078740157483" bottom="0.39370078740157483" header="0" footer="0.19685039370078741"/>
  <pageSetup paperSize="9" scale="99" fitToHeight="9999" orientation="portrait" horizontalDpi="300" verticalDpi="300" r:id="rId1"/>
  <headerFooter alignWithMargins="0">
    <oddFooter>&amp;L&amp;9Zpracováno programem &amp;"Arial CE,Tučné"BUILDpower,  © RTS, a.s.&amp;R&amp;9Stránka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codeName="List4">
    <tabColor theme="9" tint="0.59999389629810485"/>
  </sheetPr>
  <dimension ref="A1:CB82"/>
  <sheetViews>
    <sheetView showGridLines="0" showZeros="0" zoomScaleNormal="100" zoomScaleSheetLayoutView="100" workbookViewId="0">
      <selection activeCell="J1" sqref="J1:J65536 K1:K65536"/>
    </sheetView>
  </sheetViews>
  <sheetFormatPr defaultRowHeight="12.75"/>
  <cols>
    <col min="1" max="1" width="4.42578125" style="261" customWidth="1"/>
    <col min="2" max="2" width="11.5703125" style="261" customWidth="1"/>
    <col min="3" max="3" width="40.42578125" style="261" customWidth="1"/>
    <col min="4" max="4" width="5.5703125" style="261" customWidth="1"/>
    <col min="5" max="5" width="8.5703125" style="275" customWidth="1"/>
    <col min="6" max="6" width="9.85546875" style="261" customWidth="1"/>
    <col min="7" max="7" width="13.85546875" style="261" customWidth="1"/>
    <col min="8" max="8" width="11.7109375" style="261" hidden="1" customWidth="1"/>
    <col min="9" max="9" width="11.5703125" style="261" hidden="1" customWidth="1"/>
    <col min="10" max="10" width="11" style="261" hidden="1" customWidth="1"/>
    <col min="11" max="11" width="10.42578125" style="261" hidden="1" customWidth="1"/>
    <col min="12" max="12" width="75.42578125" style="261" customWidth="1"/>
    <col min="13" max="13" width="45.28515625" style="261" customWidth="1"/>
    <col min="14" max="16384" width="9.140625" style="261"/>
  </cols>
  <sheetData>
    <row r="1" spans="1:80" ht="15.75">
      <c r="A1" s="260" t="s">
        <v>102</v>
      </c>
      <c r="B1" s="260"/>
      <c r="C1" s="260"/>
      <c r="D1" s="260"/>
      <c r="E1" s="260"/>
      <c r="F1" s="260"/>
      <c r="G1" s="260"/>
    </row>
    <row r="2" spans="1:80" ht="14.25" customHeight="1" thickBot="1">
      <c r="B2" s="262"/>
      <c r="C2" s="263"/>
      <c r="D2" s="263"/>
      <c r="E2" s="264"/>
      <c r="F2" s="263"/>
      <c r="G2" s="263"/>
    </row>
    <row r="3" spans="1:80" ht="13.5" thickTop="1">
      <c r="A3" s="205" t="s">
        <v>2</v>
      </c>
      <c r="B3" s="206"/>
      <c r="C3" s="207" t="s">
        <v>105</v>
      </c>
      <c r="D3" s="265"/>
      <c r="E3" s="266" t="s">
        <v>85</v>
      </c>
      <c r="F3" s="267" t="str">
        <f>'486 003 Rek'!H1</f>
        <v>003</v>
      </c>
      <c r="G3" s="268"/>
    </row>
    <row r="4" spans="1:80" ht="13.5" thickBot="1">
      <c r="A4" s="269" t="s">
        <v>76</v>
      </c>
      <c r="B4" s="214"/>
      <c r="C4" s="215" t="s">
        <v>108</v>
      </c>
      <c r="D4" s="270"/>
      <c r="E4" s="271" t="str">
        <f>'486 003 Rek'!G2</f>
        <v>Dodávka a montáž výtahu</v>
      </c>
      <c r="F4" s="272"/>
      <c r="G4" s="273"/>
    </row>
    <row r="5" spans="1:80" ht="13.5" thickTop="1">
      <c r="A5" s="274"/>
      <c r="G5" s="276"/>
    </row>
    <row r="6" spans="1:80" ht="27" customHeight="1">
      <c r="A6" s="277" t="s">
        <v>86</v>
      </c>
      <c r="B6" s="278" t="s">
        <v>87</v>
      </c>
      <c r="C6" s="278" t="s">
        <v>88</v>
      </c>
      <c r="D6" s="278" t="s">
        <v>89</v>
      </c>
      <c r="E6" s="279" t="s">
        <v>90</v>
      </c>
      <c r="F6" s="278" t="s">
        <v>91</v>
      </c>
      <c r="G6" s="280" t="s">
        <v>92</v>
      </c>
      <c r="H6" s="281" t="s">
        <v>93</v>
      </c>
      <c r="I6" s="281" t="s">
        <v>94</v>
      </c>
      <c r="J6" s="281" t="s">
        <v>95</v>
      </c>
      <c r="K6" s="281" t="s">
        <v>96</v>
      </c>
    </row>
    <row r="7" spans="1:80">
      <c r="A7" s="282" t="s">
        <v>97</v>
      </c>
      <c r="B7" s="283" t="s">
        <v>343</v>
      </c>
      <c r="C7" s="284" t="s">
        <v>344</v>
      </c>
      <c r="D7" s="285"/>
      <c r="E7" s="286"/>
      <c r="F7" s="286"/>
      <c r="G7" s="287"/>
      <c r="H7" s="288"/>
      <c r="I7" s="289"/>
      <c r="J7" s="290"/>
      <c r="K7" s="291"/>
      <c r="O7" s="292">
        <v>1</v>
      </c>
    </row>
    <row r="8" spans="1:80">
      <c r="A8" s="293">
        <v>1</v>
      </c>
      <c r="B8" s="294" t="s">
        <v>467</v>
      </c>
      <c r="C8" s="295" t="s">
        <v>468</v>
      </c>
      <c r="D8" s="296" t="s">
        <v>469</v>
      </c>
      <c r="E8" s="297">
        <v>1</v>
      </c>
      <c r="F8" s="297">
        <v>0</v>
      </c>
      <c r="G8" s="298">
        <f>E8*F8</f>
        <v>0</v>
      </c>
      <c r="H8" s="299">
        <v>2.2599999999999998</v>
      </c>
      <c r="I8" s="300">
        <f>E8*H8</f>
        <v>2.2599999999999998</v>
      </c>
      <c r="J8" s="299">
        <v>0</v>
      </c>
      <c r="K8" s="300">
        <f>E8*J8</f>
        <v>0</v>
      </c>
      <c r="O8" s="292">
        <v>2</v>
      </c>
      <c r="AA8" s="261">
        <v>2</v>
      </c>
      <c r="AB8" s="261">
        <v>9</v>
      </c>
      <c r="AC8" s="261">
        <v>9</v>
      </c>
      <c r="AZ8" s="261">
        <v>4</v>
      </c>
      <c r="BA8" s="261">
        <f>IF(AZ8=1,G8,0)</f>
        <v>0</v>
      </c>
      <c r="BB8" s="261">
        <f>IF(AZ8=2,G8,0)</f>
        <v>0</v>
      </c>
      <c r="BC8" s="261">
        <f>IF(AZ8=3,G8,0)</f>
        <v>0</v>
      </c>
      <c r="BD8" s="261">
        <f>IF(AZ8=4,G8,0)</f>
        <v>0</v>
      </c>
      <c r="BE8" s="261">
        <f>IF(AZ8=5,G8,0)</f>
        <v>0</v>
      </c>
      <c r="CA8" s="292">
        <v>2</v>
      </c>
      <c r="CB8" s="292">
        <v>9</v>
      </c>
    </row>
    <row r="9" spans="1:80">
      <c r="A9" s="312"/>
      <c r="B9" s="313" t="s">
        <v>100</v>
      </c>
      <c r="C9" s="314" t="s">
        <v>345</v>
      </c>
      <c r="D9" s="315"/>
      <c r="E9" s="316"/>
      <c r="F9" s="317"/>
      <c r="G9" s="318">
        <f>SUM(G7:G8)</f>
        <v>0</v>
      </c>
      <c r="H9" s="319"/>
      <c r="I9" s="320">
        <f>SUM(I7:I8)</f>
        <v>2.2599999999999998</v>
      </c>
      <c r="J9" s="319"/>
      <c r="K9" s="320">
        <f>SUM(K7:K8)</f>
        <v>0</v>
      </c>
      <c r="O9" s="292">
        <v>4</v>
      </c>
      <c r="BA9" s="321">
        <f>SUM(BA7:BA8)</f>
        <v>0</v>
      </c>
      <c r="BB9" s="321">
        <f>SUM(BB7:BB8)</f>
        <v>0</v>
      </c>
      <c r="BC9" s="321">
        <f>SUM(BC7:BC8)</f>
        <v>0</v>
      </c>
      <c r="BD9" s="321">
        <f>SUM(BD7:BD8)</f>
        <v>0</v>
      </c>
      <c r="BE9" s="321">
        <f>SUM(BE7:BE8)</f>
        <v>0</v>
      </c>
    </row>
    <row r="10" spans="1:80">
      <c r="E10" s="261"/>
    </row>
    <row r="11" spans="1:80">
      <c r="E11" s="261"/>
    </row>
    <row r="12" spans="1:80">
      <c r="E12" s="261"/>
    </row>
    <row r="13" spans="1:80">
      <c r="E13" s="261"/>
    </row>
    <row r="14" spans="1:80">
      <c r="E14" s="261"/>
    </row>
    <row r="15" spans="1:80">
      <c r="E15" s="261"/>
    </row>
    <row r="16" spans="1:80">
      <c r="E16" s="261"/>
    </row>
    <row r="17" spans="5:5">
      <c r="E17" s="261"/>
    </row>
    <row r="18" spans="5:5">
      <c r="E18" s="261"/>
    </row>
    <row r="19" spans="5:5">
      <c r="E19" s="261"/>
    </row>
    <row r="20" spans="5:5">
      <c r="E20" s="261"/>
    </row>
    <row r="21" spans="5:5">
      <c r="E21" s="261"/>
    </row>
    <row r="22" spans="5:5">
      <c r="E22" s="261"/>
    </row>
    <row r="23" spans="5:5">
      <c r="E23" s="261"/>
    </row>
    <row r="24" spans="5:5">
      <c r="E24" s="261"/>
    </row>
    <row r="25" spans="5:5">
      <c r="E25" s="261"/>
    </row>
    <row r="26" spans="5:5">
      <c r="E26" s="261"/>
    </row>
    <row r="27" spans="5:5">
      <c r="E27" s="261"/>
    </row>
    <row r="28" spans="5:5">
      <c r="E28" s="261"/>
    </row>
    <row r="29" spans="5:5">
      <c r="E29" s="261"/>
    </row>
    <row r="30" spans="5:5">
      <c r="E30" s="261"/>
    </row>
    <row r="31" spans="5:5">
      <c r="E31" s="261"/>
    </row>
    <row r="32" spans="5:5">
      <c r="E32" s="261"/>
    </row>
    <row r="33" spans="1:7">
      <c r="A33" s="311"/>
      <c r="B33" s="311"/>
      <c r="C33" s="311"/>
      <c r="D33" s="311"/>
      <c r="E33" s="311"/>
      <c r="F33" s="311"/>
      <c r="G33" s="311"/>
    </row>
    <row r="34" spans="1:7">
      <c r="A34" s="311"/>
      <c r="B34" s="311"/>
      <c r="C34" s="311"/>
      <c r="D34" s="311"/>
      <c r="E34" s="311"/>
      <c r="F34" s="311"/>
      <c r="G34" s="311"/>
    </row>
    <row r="35" spans="1:7">
      <c r="A35" s="311"/>
      <c r="B35" s="311"/>
      <c r="C35" s="311"/>
      <c r="D35" s="311"/>
      <c r="E35" s="311"/>
      <c r="F35" s="311"/>
      <c r="G35" s="311"/>
    </row>
    <row r="36" spans="1:7">
      <c r="A36" s="311"/>
      <c r="B36" s="311"/>
      <c r="C36" s="311"/>
      <c r="D36" s="311"/>
      <c r="E36" s="311"/>
      <c r="F36" s="311"/>
      <c r="G36" s="311"/>
    </row>
    <row r="37" spans="1:7">
      <c r="E37" s="261"/>
    </row>
    <row r="38" spans="1:7">
      <c r="E38" s="261"/>
    </row>
    <row r="39" spans="1:7">
      <c r="E39" s="261"/>
    </row>
    <row r="40" spans="1:7">
      <c r="E40" s="261"/>
    </row>
    <row r="41" spans="1:7">
      <c r="E41" s="261"/>
    </row>
    <row r="42" spans="1:7">
      <c r="E42" s="261"/>
    </row>
    <row r="43" spans="1:7">
      <c r="E43" s="261"/>
    </row>
    <row r="44" spans="1:7">
      <c r="E44" s="261"/>
    </row>
    <row r="45" spans="1:7">
      <c r="E45" s="261"/>
    </row>
    <row r="46" spans="1:7">
      <c r="E46" s="261"/>
    </row>
    <row r="47" spans="1:7">
      <c r="E47" s="261"/>
    </row>
    <row r="48" spans="1:7">
      <c r="E48" s="261"/>
    </row>
    <row r="49" spans="5:5">
      <c r="E49" s="261"/>
    </row>
    <row r="50" spans="5:5">
      <c r="E50" s="261"/>
    </row>
    <row r="51" spans="5:5">
      <c r="E51" s="261"/>
    </row>
    <row r="52" spans="5:5">
      <c r="E52" s="261"/>
    </row>
    <row r="53" spans="5:5">
      <c r="E53" s="261"/>
    </row>
    <row r="54" spans="5:5">
      <c r="E54" s="261"/>
    </row>
    <row r="55" spans="5:5">
      <c r="E55" s="261"/>
    </row>
    <row r="56" spans="5:5">
      <c r="E56" s="261"/>
    </row>
    <row r="57" spans="5:5">
      <c r="E57" s="261"/>
    </row>
    <row r="58" spans="5:5">
      <c r="E58" s="261"/>
    </row>
    <row r="59" spans="5:5">
      <c r="E59" s="261"/>
    </row>
    <row r="60" spans="5:5">
      <c r="E60" s="261"/>
    </row>
    <row r="61" spans="5:5">
      <c r="E61" s="261"/>
    </row>
    <row r="62" spans="5:5">
      <c r="E62" s="261"/>
    </row>
    <row r="63" spans="5:5">
      <c r="E63" s="261"/>
    </row>
    <row r="64" spans="5:5">
      <c r="E64" s="261"/>
    </row>
    <row r="65" spans="1:7">
      <c r="E65" s="261"/>
    </row>
    <row r="66" spans="1:7">
      <c r="E66" s="261"/>
    </row>
    <row r="67" spans="1:7">
      <c r="E67" s="261"/>
    </row>
    <row r="68" spans="1:7">
      <c r="A68" s="322"/>
      <c r="B68" s="322"/>
    </row>
    <row r="69" spans="1:7">
      <c r="A69" s="311"/>
      <c r="B69" s="311"/>
      <c r="C69" s="323"/>
      <c r="D69" s="323"/>
      <c r="E69" s="324"/>
      <c r="F69" s="323"/>
      <c r="G69" s="325"/>
    </row>
    <row r="70" spans="1:7">
      <c r="A70" s="326"/>
      <c r="B70" s="326"/>
      <c r="C70" s="311"/>
      <c r="D70" s="311"/>
      <c r="E70" s="327"/>
      <c r="F70" s="311"/>
      <c r="G70" s="311"/>
    </row>
    <row r="71" spans="1:7">
      <c r="A71" s="311"/>
      <c r="B71" s="311"/>
      <c r="C71" s="311"/>
      <c r="D71" s="311"/>
      <c r="E71" s="327"/>
      <c r="F71" s="311"/>
      <c r="G71" s="311"/>
    </row>
    <row r="72" spans="1:7">
      <c r="A72" s="311"/>
      <c r="B72" s="311"/>
      <c r="C72" s="311"/>
      <c r="D72" s="311"/>
      <c r="E72" s="327"/>
      <c r="F72" s="311"/>
      <c r="G72" s="311"/>
    </row>
    <row r="73" spans="1:7">
      <c r="A73" s="311"/>
      <c r="B73" s="311"/>
      <c r="C73" s="311"/>
      <c r="D73" s="311"/>
      <c r="E73" s="327"/>
      <c r="F73" s="311"/>
      <c r="G73" s="311"/>
    </row>
    <row r="74" spans="1:7">
      <c r="A74" s="311"/>
      <c r="B74" s="311"/>
      <c r="C74" s="311"/>
      <c r="D74" s="311"/>
      <c r="E74" s="327"/>
      <c r="F74" s="311"/>
      <c r="G74" s="311"/>
    </row>
    <row r="75" spans="1:7">
      <c r="A75" s="311"/>
      <c r="B75" s="311"/>
      <c r="C75" s="311"/>
      <c r="D75" s="311"/>
      <c r="E75" s="327"/>
      <c r="F75" s="311"/>
      <c r="G75" s="311"/>
    </row>
    <row r="76" spans="1:7">
      <c r="A76" s="311"/>
      <c r="B76" s="311"/>
      <c r="C76" s="311"/>
      <c r="D76" s="311"/>
      <c r="E76" s="327"/>
      <c r="F76" s="311"/>
      <c r="G76" s="311"/>
    </row>
    <row r="77" spans="1:7">
      <c r="A77" s="311"/>
      <c r="B77" s="311"/>
      <c r="C77" s="311"/>
      <c r="D77" s="311"/>
      <c r="E77" s="327"/>
      <c r="F77" s="311"/>
      <c r="G77" s="311"/>
    </row>
    <row r="78" spans="1:7">
      <c r="A78" s="311"/>
      <c r="B78" s="311"/>
      <c r="C78" s="311"/>
      <c r="D78" s="311"/>
      <c r="E78" s="327"/>
      <c r="F78" s="311"/>
      <c r="G78" s="311"/>
    </row>
    <row r="79" spans="1:7">
      <c r="A79" s="311"/>
      <c r="B79" s="311"/>
      <c r="C79" s="311"/>
      <c r="D79" s="311"/>
      <c r="E79" s="327"/>
      <c r="F79" s="311"/>
      <c r="G79" s="311"/>
    </row>
    <row r="80" spans="1:7">
      <c r="A80" s="311"/>
      <c r="B80" s="311"/>
      <c r="C80" s="311"/>
      <c r="D80" s="311"/>
      <c r="E80" s="327"/>
      <c r="F80" s="311"/>
      <c r="G80" s="311"/>
    </row>
    <row r="81" spans="1:7">
      <c r="A81" s="311"/>
      <c r="B81" s="311"/>
      <c r="C81" s="311"/>
      <c r="D81" s="311"/>
      <c r="E81" s="327"/>
      <c r="F81" s="311"/>
      <c r="G81" s="311"/>
    </row>
    <row r="82" spans="1:7">
      <c r="A82" s="311"/>
      <c r="B82" s="311"/>
      <c r="C82" s="311"/>
      <c r="D82" s="311"/>
      <c r="E82" s="327"/>
      <c r="F82" s="311"/>
      <c r="G82" s="311"/>
    </row>
  </sheetData>
  <mergeCells count="4">
    <mergeCell ref="A1:G1"/>
    <mergeCell ref="A3:B3"/>
    <mergeCell ref="A4:B4"/>
    <mergeCell ref="E4:G4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21"/>
  <dimension ref="A1:BE51"/>
  <sheetViews>
    <sheetView topLeftCell="A34" zoomScaleNormal="100" workbookViewId="0"/>
  </sheetViews>
  <sheetFormatPr defaultRowHeight="12.75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>
      <c r="A1" s="101" t="s">
        <v>101</v>
      </c>
      <c r="B1" s="102"/>
      <c r="C1" s="102"/>
      <c r="D1" s="102"/>
      <c r="E1" s="102"/>
      <c r="F1" s="102"/>
      <c r="G1" s="102"/>
    </row>
    <row r="2" spans="1:57" ht="12.75" customHeight="1">
      <c r="A2" s="103" t="s">
        <v>32</v>
      </c>
      <c r="B2" s="104"/>
      <c r="C2" s="105" t="s">
        <v>109</v>
      </c>
      <c r="D2" s="105" t="s">
        <v>110</v>
      </c>
      <c r="E2" s="106"/>
      <c r="F2" s="107" t="s">
        <v>33</v>
      </c>
      <c r="G2" s="108"/>
    </row>
    <row r="3" spans="1:57" ht="3" hidden="1" customHeight="1">
      <c r="A3" s="109"/>
      <c r="B3" s="110"/>
      <c r="C3" s="111"/>
      <c r="D3" s="111"/>
      <c r="E3" s="112"/>
      <c r="F3" s="113"/>
      <c r="G3" s="114"/>
    </row>
    <row r="4" spans="1:57" ht="12" customHeight="1">
      <c r="A4" s="115" t="s">
        <v>34</v>
      </c>
      <c r="B4" s="110"/>
      <c r="C4" s="111"/>
      <c r="D4" s="111"/>
      <c r="E4" s="112"/>
      <c r="F4" s="113" t="s">
        <v>35</v>
      </c>
      <c r="G4" s="116"/>
    </row>
    <row r="5" spans="1:57" ht="12.95" customHeight="1">
      <c r="A5" s="117" t="s">
        <v>106</v>
      </c>
      <c r="B5" s="118"/>
      <c r="C5" s="119" t="s">
        <v>107</v>
      </c>
      <c r="D5" s="120"/>
      <c r="E5" s="118"/>
      <c r="F5" s="113" t="s">
        <v>36</v>
      </c>
      <c r="G5" s="114"/>
    </row>
    <row r="6" spans="1:57" ht="12.95" customHeight="1">
      <c r="A6" s="115" t="s">
        <v>37</v>
      </c>
      <c r="B6" s="110"/>
      <c r="C6" s="111"/>
      <c r="D6" s="111"/>
      <c r="E6" s="112"/>
      <c r="F6" s="121" t="s">
        <v>38</v>
      </c>
      <c r="G6" s="122"/>
      <c r="O6" s="123"/>
    </row>
    <row r="7" spans="1:57" ht="12.95" customHeight="1">
      <c r="A7" s="124" t="s">
        <v>103</v>
      </c>
      <c r="B7" s="125"/>
      <c r="C7" s="126" t="s">
        <v>104</v>
      </c>
      <c r="D7" s="127"/>
      <c r="E7" s="127"/>
      <c r="F7" s="128" t="s">
        <v>39</v>
      </c>
      <c r="G7" s="122">
        <f>IF(G6=0,,ROUND((F30+F32)/G6,1))</f>
        <v>0</v>
      </c>
    </row>
    <row r="8" spans="1:57">
      <c r="A8" s="129" t="s">
        <v>40</v>
      </c>
      <c r="B8" s="113"/>
      <c r="C8" s="130" t="s">
        <v>376</v>
      </c>
      <c r="D8" s="130"/>
      <c r="E8" s="131"/>
      <c r="F8" s="132" t="s">
        <v>41</v>
      </c>
      <c r="G8" s="133"/>
      <c r="H8" s="134"/>
      <c r="I8" s="135"/>
    </row>
    <row r="9" spans="1:57">
      <c r="A9" s="129" t="s">
        <v>42</v>
      </c>
      <c r="B9" s="113"/>
      <c r="C9" s="130"/>
      <c r="D9" s="130"/>
      <c r="E9" s="131"/>
      <c r="F9" s="113"/>
      <c r="G9" s="136"/>
      <c r="H9" s="137"/>
    </row>
    <row r="10" spans="1:57">
      <c r="A10" s="129" t="s">
        <v>43</v>
      </c>
      <c r="B10" s="113"/>
      <c r="C10" s="130"/>
      <c r="D10" s="130"/>
      <c r="E10" s="130"/>
      <c r="F10" s="138"/>
      <c r="G10" s="139"/>
      <c r="H10" s="140"/>
    </row>
    <row r="11" spans="1:57" ht="13.5" customHeight="1">
      <c r="A11" s="129" t="s">
        <v>44</v>
      </c>
      <c r="B11" s="113"/>
      <c r="C11" s="130"/>
      <c r="D11" s="130"/>
      <c r="E11" s="130"/>
      <c r="F11" s="141" t="s">
        <v>45</v>
      </c>
      <c r="G11" s="142"/>
      <c r="H11" s="137"/>
      <c r="BA11" s="143"/>
      <c r="BB11" s="143"/>
      <c r="BC11" s="143"/>
      <c r="BD11" s="143"/>
      <c r="BE11" s="143"/>
    </row>
    <row r="12" spans="1:57" ht="12.75" customHeight="1">
      <c r="A12" s="144" t="s">
        <v>46</v>
      </c>
      <c r="B12" s="110"/>
      <c r="C12" s="145"/>
      <c r="D12" s="145"/>
      <c r="E12" s="145"/>
      <c r="F12" s="146" t="s">
        <v>47</v>
      </c>
      <c r="G12" s="147"/>
      <c r="H12" s="137"/>
    </row>
    <row r="13" spans="1:57" ht="28.5" customHeight="1" thickBot="1">
      <c r="A13" s="148" t="s">
        <v>48</v>
      </c>
      <c r="B13" s="149"/>
      <c r="C13" s="149"/>
      <c r="D13" s="149"/>
      <c r="E13" s="150"/>
      <c r="F13" s="150"/>
      <c r="G13" s="151"/>
      <c r="H13" s="137"/>
    </row>
    <row r="14" spans="1:57" ht="17.25" customHeight="1" thickBot="1">
      <c r="A14" s="152" t="s">
        <v>49</v>
      </c>
      <c r="B14" s="153"/>
      <c r="C14" s="154"/>
      <c r="D14" s="155" t="s">
        <v>50</v>
      </c>
      <c r="E14" s="156"/>
      <c r="F14" s="156"/>
      <c r="G14" s="154"/>
    </row>
    <row r="15" spans="1:57" ht="15.95" customHeight="1">
      <c r="A15" s="157"/>
      <c r="B15" s="158" t="s">
        <v>51</v>
      </c>
      <c r="C15" s="159">
        <f>'486 001 Rek'!E28</f>
        <v>0</v>
      </c>
      <c r="D15" s="160" t="str">
        <f>'486 001 Rek'!A33</f>
        <v>Ztížené výrobní podmínky</v>
      </c>
      <c r="E15" s="161"/>
      <c r="F15" s="162"/>
      <c r="G15" s="159">
        <f>'486 001 Rek'!I33</f>
        <v>0</v>
      </c>
    </row>
    <row r="16" spans="1:57" ht="15.95" customHeight="1">
      <c r="A16" s="157" t="s">
        <v>52</v>
      </c>
      <c r="B16" s="158" t="s">
        <v>53</v>
      </c>
      <c r="C16" s="159">
        <f>'486 001 Rek'!F28</f>
        <v>0</v>
      </c>
      <c r="D16" s="109" t="str">
        <f>'486 001 Rek'!A34</f>
        <v>Oborová přirážka</v>
      </c>
      <c r="E16" s="163"/>
      <c r="F16" s="164"/>
      <c r="G16" s="159">
        <f>'486 001 Rek'!I34</f>
        <v>0</v>
      </c>
    </row>
    <row r="17" spans="1:7" ht="15.95" customHeight="1">
      <c r="A17" s="157" t="s">
        <v>54</v>
      </c>
      <c r="B17" s="158" t="s">
        <v>55</v>
      </c>
      <c r="C17" s="159">
        <f>'486 001 Rek'!H28</f>
        <v>0</v>
      </c>
      <c r="D17" s="109" t="str">
        <f>'486 001 Rek'!A35</f>
        <v>Přesun stavebních kapacit</v>
      </c>
      <c r="E17" s="163"/>
      <c r="F17" s="164"/>
      <c r="G17" s="159">
        <f>'486 001 Rek'!I35</f>
        <v>0</v>
      </c>
    </row>
    <row r="18" spans="1:7" ht="15.95" customHeight="1">
      <c r="A18" s="165" t="s">
        <v>56</v>
      </c>
      <c r="B18" s="166" t="s">
        <v>57</v>
      </c>
      <c r="C18" s="159">
        <f>'486 001 Rek'!G28</f>
        <v>0</v>
      </c>
      <c r="D18" s="109" t="str">
        <f>'486 001 Rek'!A36</f>
        <v>Mimostaveništní doprava</v>
      </c>
      <c r="E18" s="163"/>
      <c r="F18" s="164"/>
      <c r="G18" s="159">
        <f>'486 001 Rek'!I36</f>
        <v>0</v>
      </c>
    </row>
    <row r="19" spans="1:7" ht="15.95" customHeight="1">
      <c r="A19" s="167" t="s">
        <v>58</v>
      </c>
      <c r="B19" s="158"/>
      <c r="C19" s="159">
        <f>SUM(C15:C18)</f>
        <v>0</v>
      </c>
      <c r="D19" s="109" t="str">
        <f>'486 001 Rek'!A37</f>
        <v>Zařízení staveniště</v>
      </c>
      <c r="E19" s="163"/>
      <c r="F19" s="164"/>
      <c r="G19" s="159">
        <f>'486 001 Rek'!I37</f>
        <v>0</v>
      </c>
    </row>
    <row r="20" spans="1:7" ht="15.95" customHeight="1">
      <c r="A20" s="167"/>
      <c r="B20" s="158"/>
      <c r="C20" s="159"/>
      <c r="D20" s="109" t="str">
        <f>'486 001 Rek'!A38</f>
        <v>Provoz investora</v>
      </c>
      <c r="E20" s="163"/>
      <c r="F20" s="164"/>
      <c r="G20" s="159">
        <f>'486 001 Rek'!I38</f>
        <v>0</v>
      </c>
    </row>
    <row r="21" spans="1:7" ht="15.95" customHeight="1">
      <c r="A21" s="167" t="s">
        <v>29</v>
      </c>
      <c r="B21" s="158"/>
      <c r="C21" s="159">
        <f>'486 001 Rek'!I28</f>
        <v>0</v>
      </c>
      <c r="D21" s="109" t="str">
        <f>'486 001 Rek'!A39</f>
        <v>Rezerva rozpočtu</v>
      </c>
      <c r="E21" s="163"/>
      <c r="F21" s="164"/>
      <c r="G21" s="159">
        <f>'486 001 Rek'!I39</f>
        <v>0</v>
      </c>
    </row>
    <row r="22" spans="1:7" ht="15.95" customHeight="1">
      <c r="A22" s="168" t="s">
        <v>59</v>
      </c>
      <c r="B22" s="137"/>
      <c r="C22" s="159">
        <f>C19+C21</f>
        <v>0</v>
      </c>
      <c r="D22" s="109" t="s">
        <v>60</v>
      </c>
      <c r="E22" s="163"/>
      <c r="F22" s="164"/>
      <c r="G22" s="159">
        <f>G23-SUM(G15:G21)</f>
        <v>0</v>
      </c>
    </row>
    <row r="23" spans="1:7" ht="15.95" customHeight="1" thickBot="1">
      <c r="A23" s="169" t="s">
        <v>61</v>
      </c>
      <c r="B23" s="170"/>
      <c r="C23" s="171">
        <f>C22+G23</f>
        <v>0</v>
      </c>
      <c r="D23" s="172" t="s">
        <v>62</v>
      </c>
      <c r="E23" s="173"/>
      <c r="F23" s="174"/>
      <c r="G23" s="159">
        <f>'486 001 Rek'!H42</f>
        <v>0</v>
      </c>
    </row>
    <row r="24" spans="1:7">
      <c r="A24" s="175" t="s">
        <v>63</v>
      </c>
      <c r="B24" s="176"/>
      <c r="C24" s="177"/>
      <c r="D24" s="176" t="s">
        <v>64</v>
      </c>
      <c r="E24" s="176"/>
      <c r="F24" s="178" t="s">
        <v>65</v>
      </c>
      <c r="G24" s="179"/>
    </row>
    <row r="25" spans="1:7">
      <c r="A25" s="168" t="s">
        <v>66</v>
      </c>
      <c r="B25" s="137"/>
      <c r="C25" s="180"/>
      <c r="D25" s="137" t="s">
        <v>66</v>
      </c>
      <c r="F25" s="181" t="s">
        <v>66</v>
      </c>
      <c r="G25" s="182"/>
    </row>
    <row r="26" spans="1:7" ht="37.5" customHeight="1">
      <c r="A26" s="168" t="s">
        <v>67</v>
      </c>
      <c r="B26" s="183"/>
      <c r="C26" s="180"/>
      <c r="D26" s="137" t="s">
        <v>67</v>
      </c>
      <c r="F26" s="181" t="s">
        <v>67</v>
      </c>
      <c r="G26" s="182"/>
    </row>
    <row r="27" spans="1:7">
      <c r="A27" s="168"/>
      <c r="B27" s="184"/>
      <c r="C27" s="180"/>
      <c r="D27" s="137"/>
      <c r="F27" s="181"/>
      <c r="G27" s="182"/>
    </row>
    <row r="28" spans="1:7">
      <c r="A28" s="168" t="s">
        <v>68</v>
      </c>
      <c r="B28" s="137"/>
      <c r="C28" s="180"/>
      <c r="D28" s="181" t="s">
        <v>69</v>
      </c>
      <c r="E28" s="180"/>
      <c r="F28" s="185" t="s">
        <v>69</v>
      </c>
      <c r="G28" s="182"/>
    </row>
    <row r="29" spans="1:7" ht="69" customHeight="1">
      <c r="A29" s="168"/>
      <c r="B29" s="137"/>
      <c r="C29" s="186"/>
      <c r="D29" s="187"/>
      <c r="E29" s="186"/>
      <c r="F29" s="137"/>
      <c r="G29" s="182"/>
    </row>
    <row r="30" spans="1:7">
      <c r="A30" s="188" t="s">
        <v>11</v>
      </c>
      <c r="B30" s="189"/>
      <c r="C30" s="190">
        <v>15</v>
      </c>
      <c r="D30" s="189" t="s">
        <v>70</v>
      </c>
      <c r="E30" s="191"/>
      <c r="F30" s="192">
        <f>C23-F32</f>
        <v>0</v>
      </c>
      <c r="G30" s="193"/>
    </row>
    <row r="31" spans="1:7">
      <c r="A31" s="188" t="s">
        <v>71</v>
      </c>
      <c r="B31" s="189"/>
      <c r="C31" s="190">
        <f>C30</f>
        <v>15</v>
      </c>
      <c r="D31" s="189" t="s">
        <v>72</v>
      </c>
      <c r="E31" s="191"/>
      <c r="F31" s="192">
        <f>ROUND(PRODUCT(F30,C31/100),0)</f>
        <v>0</v>
      </c>
      <c r="G31" s="193"/>
    </row>
    <row r="32" spans="1:7">
      <c r="A32" s="188" t="s">
        <v>11</v>
      </c>
      <c r="B32" s="189"/>
      <c r="C32" s="190">
        <v>0</v>
      </c>
      <c r="D32" s="189" t="s">
        <v>72</v>
      </c>
      <c r="E32" s="191"/>
      <c r="F32" s="192">
        <v>0</v>
      </c>
      <c r="G32" s="193"/>
    </row>
    <row r="33" spans="1:8">
      <c r="A33" s="188" t="s">
        <v>71</v>
      </c>
      <c r="B33" s="194"/>
      <c r="C33" s="195">
        <f>C32</f>
        <v>0</v>
      </c>
      <c r="D33" s="189" t="s">
        <v>72</v>
      </c>
      <c r="E33" s="164"/>
      <c r="F33" s="192">
        <f>ROUND(PRODUCT(F32,C33/100),0)</f>
        <v>0</v>
      </c>
      <c r="G33" s="193"/>
    </row>
    <row r="34" spans="1:8" s="201" customFormat="1" ht="19.5" customHeight="1" thickBot="1">
      <c r="A34" s="196" t="s">
        <v>73</v>
      </c>
      <c r="B34" s="197"/>
      <c r="C34" s="197"/>
      <c r="D34" s="197"/>
      <c r="E34" s="198"/>
      <c r="F34" s="199">
        <f>ROUND(SUM(F30:F33),0)</f>
        <v>0</v>
      </c>
      <c r="G34" s="200"/>
    </row>
    <row r="36" spans="1:8">
      <c r="A36" s="2" t="s">
        <v>74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>
      <c r="A37" s="2"/>
      <c r="B37" s="202"/>
      <c r="C37" s="202"/>
      <c r="D37" s="202"/>
      <c r="E37" s="202"/>
      <c r="F37" s="202"/>
      <c r="G37" s="202"/>
      <c r="H37" s="1" t="s">
        <v>1</v>
      </c>
    </row>
    <row r="38" spans="1:8" ht="12.75" customHeight="1">
      <c r="A38" s="203"/>
      <c r="B38" s="202"/>
      <c r="C38" s="202"/>
      <c r="D38" s="202"/>
      <c r="E38" s="202"/>
      <c r="F38" s="202"/>
      <c r="G38" s="202"/>
      <c r="H38" s="1" t="s">
        <v>1</v>
      </c>
    </row>
    <row r="39" spans="1:8">
      <c r="A39" s="203"/>
      <c r="B39" s="202"/>
      <c r="C39" s="202"/>
      <c r="D39" s="202"/>
      <c r="E39" s="202"/>
      <c r="F39" s="202"/>
      <c r="G39" s="202"/>
      <c r="H39" s="1" t="s">
        <v>1</v>
      </c>
    </row>
    <row r="40" spans="1:8">
      <c r="A40" s="203"/>
      <c r="B40" s="202"/>
      <c r="C40" s="202"/>
      <c r="D40" s="202"/>
      <c r="E40" s="202"/>
      <c r="F40" s="202"/>
      <c r="G40" s="202"/>
      <c r="H40" s="1" t="s">
        <v>1</v>
      </c>
    </row>
    <row r="41" spans="1:8">
      <c r="A41" s="203"/>
      <c r="B41" s="202"/>
      <c r="C41" s="202"/>
      <c r="D41" s="202"/>
      <c r="E41" s="202"/>
      <c r="F41" s="202"/>
      <c r="G41" s="202"/>
      <c r="H41" s="1" t="s">
        <v>1</v>
      </c>
    </row>
    <row r="42" spans="1:8">
      <c r="A42" s="203"/>
      <c r="B42" s="202"/>
      <c r="C42" s="202"/>
      <c r="D42" s="202"/>
      <c r="E42" s="202"/>
      <c r="F42" s="202"/>
      <c r="G42" s="202"/>
      <c r="H42" s="1" t="s">
        <v>1</v>
      </c>
    </row>
    <row r="43" spans="1:8">
      <c r="A43" s="203"/>
      <c r="B43" s="202"/>
      <c r="C43" s="202"/>
      <c r="D43" s="202"/>
      <c r="E43" s="202"/>
      <c r="F43" s="202"/>
      <c r="G43" s="202"/>
      <c r="H43" s="1" t="s">
        <v>1</v>
      </c>
    </row>
    <row r="44" spans="1:8" ht="12.75" customHeight="1">
      <c r="A44" s="203"/>
      <c r="B44" s="202"/>
      <c r="C44" s="202"/>
      <c r="D44" s="202"/>
      <c r="E44" s="202"/>
      <c r="F44" s="202"/>
      <c r="G44" s="202"/>
      <c r="H44" s="1" t="s">
        <v>1</v>
      </c>
    </row>
    <row r="45" spans="1:8" ht="12.75" customHeight="1">
      <c r="A45" s="203"/>
      <c r="B45" s="202"/>
      <c r="C45" s="202"/>
      <c r="D45" s="202"/>
      <c r="E45" s="202"/>
      <c r="F45" s="202"/>
      <c r="G45" s="202"/>
      <c r="H45" s="1" t="s">
        <v>1</v>
      </c>
    </row>
    <row r="46" spans="1:8">
      <c r="B46" s="204"/>
      <c r="C46" s="204"/>
      <c r="D46" s="204"/>
      <c r="E46" s="204"/>
      <c r="F46" s="204"/>
      <c r="G46" s="204"/>
    </row>
    <row r="47" spans="1:8">
      <c r="B47" s="204"/>
      <c r="C47" s="204"/>
      <c r="D47" s="204"/>
      <c r="E47" s="204"/>
      <c r="F47" s="204"/>
      <c r="G47" s="204"/>
    </row>
    <row r="48" spans="1:8">
      <c r="B48" s="204"/>
      <c r="C48" s="204"/>
      <c r="D48" s="204"/>
      <c r="E48" s="204"/>
      <c r="F48" s="204"/>
      <c r="G48" s="204"/>
    </row>
    <row r="49" spans="2:7">
      <c r="B49" s="204"/>
      <c r="C49" s="204"/>
      <c r="D49" s="204"/>
      <c r="E49" s="204"/>
      <c r="F49" s="204"/>
      <c r="G49" s="204"/>
    </row>
    <row r="50" spans="2:7">
      <c r="B50" s="204"/>
      <c r="C50" s="204"/>
      <c r="D50" s="204"/>
      <c r="E50" s="204"/>
      <c r="F50" s="204"/>
      <c r="G50" s="204"/>
    </row>
    <row r="51" spans="2:7">
      <c r="B51" s="204"/>
      <c r="C51" s="204"/>
      <c r="D51" s="204"/>
      <c r="E51" s="204"/>
      <c r="F51" s="204"/>
      <c r="G51" s="204"/>
    </row>
  </sheetData>
  <mergeCells count="18">
    <mergeCell ref="B46:G46"/>
    <mergeCell ref="B47:G47"/>
    <mergeCell ref="B48:G48"/>
    <mergeCell ref="B49:G49"/>
    <mergeCell ref="B50:G50"/>
    <mergeCell ref="B51:G51"/>
    <mergeCell ref="F30:G30"/>
    <mergeCell ref="F31:G31"/>
    <mergeCell ref="F32:G32"/>
    <mergeCell ref="F33:G33"/>
    <mergeCell ref="F34:G34"/>
    <mergeCell ref="B37:G45"/>
    <mergeCell ref="C8:E8"/>
    <mergeCell ref="C9:E9"/>
    <mergeCell ref="C10:E10"/>
    <mergeCell ref="C11:E11"/>
    <mergeCell ref="C12:E12"/>
    <mergeCell ref="A23:B23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31"/>
  <dimension ref="A1:BE93"/>
  <sheetViews>
    <sheetView workbookViewId="0">
      <selection sqref="A1:B1"/>
    </sheetView>
  </sheetViews>
  <sheetFormatPr defaultRowHeight="12.75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9" ht="13.5" thickTop="1">
      <c r="A1" s="205" t="s">
        <v>2</v>
      </c>
      <c r="B1" s="206"/>
      <c r="C1" s="207" t="s">
        <v>105</v>
      </c>
      <c r="D1" s="208"/>
      <c r="E1" s="209"/>
      <c r="F1" s="208"/>
      <c r="G1" s="210" t="s">
        <v>75</v>
      </c>
      <c r="H1" s="211" t="s">
        <v>109</v>
      </c>
      <c r="I1" s="212"/>
    </row>
    <row r="2" spans="1:9" ht="13.5" thickBot="1">
      <c r="A2" s="213" t="s">
        <v>76</v>
      </c>
      <c r="B2" s="214"/>
      <c r="C2" s="215" t="s">
        <v>108</v>
      </c>
      <c r="D2" s="216"/>
      <c r="E2" s="217"/>
      <c r="F2" s="216"/>
      <c r="G2" s="218" t="s">
        <v>110</v>
      </c>
      <c r="H2" s="219"/>
      <c r="I2" s="220"/>
    </row>
    <row r="3" spans="1:9" ht="13.5" thickTop="1">
      <c r="F3" s="137"/>
    </row>
    <row r="4" spans="1:9" ht="19.5" customHeight="1">
      <c r="A4" s="221" t="s">
        <v>77</v>
      </c>
      <c r="B4" s="222"/>
      <c r="C4" s="222"/>
      <c r="D4" s="222"/>
      <c r="E4" s="223"/>
      <c r="F4" s="222"/>
      <c r="G4" s="222"/>
      <c r="H4" s="222"/>
      <c r="I4" s="222"/>
    </row>
    <row r="5" spans="1:9" ht="13.5" thickBot="1"/>
    <row r="6" spans="1:9" s="137" customFormat="1" ht="13.5" thickBot="1">
      <c r="A6" s="224"/>
      <c r="B6" s="225" t="s">
        <v>78</v>
      </c>
      <c r="C6" s="225"/>
      <c r="D6" s="226"/>
      <c r="E6" s="227" t="s">
        <v>25</v>
      </c>
      <c r="F6" s="228" t="s">
        <v>26</v>
      </c>
      <c r="G6" s="228" t="s">
        <v>27</v>
      </c>
      <c r="H6" s="228" t="s">
        <v>28</v>
      </c>
      <c r="I6" s="229" t="s">
        <v>29</v>
      </c>
    </row>
    <row r="7" spans="1:9" s="137" customFormat="1">
      <c r="A7" s="328" t="str">
        <f>'486 001 Pol'!B7</f>
        <v>0</v>
      </c>
      <c r="B7" s="70" t="str">
        <f>'486 001 Pol'!C7</f>
        <v>Přípravné a pomocné práce</v>
      </c>
      <c r="D7" s="230"/>
      <c r="E7" s="329">
        <f>'486 001 Pol'!BA10</f>
        <v>0</v>
      </c>
      <c r="F7" s="330">
        <f>'486 001 Pol'!BB10</f>
        <v>0</v>
      </c>
      <c r="G7" s="330">
        <f>'486 001 Pol'!BC10</f>
        <v>0</v>
      </c>
      <c r="H7" s="330">
        <f>'486 001 Pol'!BD10</f>
        <v>0</v>
      </c>
      <c r="I7" s="331">
        <f>'486 001 Pol'!BE10</f>
        <v>0</v>
      </c>
    </row>
    <row r="8" spans="1:9" s="137" customFormat="1">
      <c r="A8" s="328" t="str">
        <f>'486 001 Pol'!B11</f>
        <v>1</v>
      </c>
      <c r="B8" s="70" t="str">
        <f>'486 001 Pol'!C11</f>
        <v>Zemní práce</v>
      </c>
      <c r="D8" s="230"/>
      <c r="E8" s="329">
        <f>'486 001 Pol'!BA21</f>
        <v>0</v>
      </c>
      <c r="F8" s="330">
        <f>'486 001 Pol'!BB21</f>
        <v>0</v>
      </c>
      <c r="G8" s="330">
        <f>'486 001 Pol'!BC21</f>
        <v>0</v>
      </c>
      <c r="H8" s="330">
        <f>'486 001 Pol'!BD21</f>
        <v>0</v>
      </c>
      <c r="I8" s="331">
        <f>'486 001 Pol'!BE21</f>
        <v>0</v>
      </c>
    </row>
    <row r="9" spans="1:9" s="137" customFormat="1">
      <c r="A9" s="328" t="str">
        <f>'486 001 Pol'!B22</f>
        <v>2</v>
      </c>
      <c r="B9" s="70" t="str">
        <f>'486 001 Pol'!C22</f>
        <v>Základy a zvláštní zakládání</v>
      </c>
      <c r="D9" s="230"/>
      <c r="E9" s="329">
        <f>'486 001 Pol'!BA39</f>
        <v>0</v>
      </c>
      <c r="F9" s="330">
        <f>'486 001 Pol'!BB39</f>
        <v>0</v>
      </c>
      <c r="G9" s="330">
        <f>'486 001 Pol'!BC39</f>
        <v>0</v>
      </c>
      <c r="H9" s="330">
        <f>'486 001 Pol'!BD39</f>
        <v>0</v>
      </c>
      <c r="I9" s="331">
        <f>'486 001 Pol'!BE39</f>
        <v>0</v>
      </c>
    </row>
    <row r="10" spans="1:9" s="137" customFormat="1">
      <c r="A10" s="328" t="str">
        <f>'486 001 Pol'!B40</f>
        <v>31</v>
      </c>
      <c r="B10" s="70" t="str">
        <f>'486 001 Pol'!C40</f>
        <v>Zdi podpěrné a volné</v>
      </c>
      <c r="D10" s="230"/>
      <c r="E10" s="329">
        <f>'486 001 Pol'!BA48</f>
        <v>0</v>
      </c>
      <c r="F10" s="330">
        <f>'486 001 Pol'!BB48</f>
        <v>0</v>
      </c>
      <c r="G10" s="330">
        <f>'486 001 Pol'!BC48</f>
        <v>0</v>
      </c>
      <c r="H10" s="330">
        <f>'486 001 Pol'!BD48</f>
        <v>0</v>
      </c>
      <c r="I10" s="331">
        <f>'486 001 Pol'!BE48</f>
        <v>0</v>
      </c>
    </row>
    <row r="11" spans="1:9" s="137" customFormat="1">
      <c r="A11" s="328" t="str">
        <f>'486 001 Pol'!B49</f>
        <v>4</v>
      </c>
      <c r="B11" s="70" t="str">
        <f>'486 001 Pol'!C49</f>
        <v>Vodorovné konstrukce</v>
      </c>
      <c r="D11" s="230"/>
      <c r="E11" s="329">
        <f>'486 001 Pol'!BA52</f>
        <v>0</v>
      </c>
      <c r="F11" s="330">
        <f>'486 001 Pol'!BB52</f>
        <v>0</v>
      </c>
      <c r="G11" s="330">
        <f>'486 001 Pol'!BC52</f>
        <v>0</v>
      </c>
      <c r="H11" s="330">
        <f>'486 001 Pol'!BD52</f>
        <v>0</v>
      </c>
      <c r="I11" s="331">
        <f>'486 001 Pol'!BE52</f>
        <v>0</v>
      </c>
    </row>
    <row r="12" spans="1:9" s="137" customFormat="1">
      <c r="A12" s="328" t="str">
        <f>'486 001 Pol'!B53</f>
        <v>61</v>
      </c>
      <c r="B12" s="70" t="str">
        <f>'486 001 Pol'!C53</f>
        <v>Upravy povrchů vnitřní</v>
      </c>
      <c r="D12" s="230"/>
      <c r="E12" s="329">
        <f>'486 001 Pol'!BA59</f>
        <v>0</v>
      </c>
      <c r="F12" s="330">
        <f>'486 001 Pol'!BB59</f>
        <v>0</v>
      </c>
      <c r="G12" s="330">
        <f>'486 001 Pol'!BC59</f>
        <v>0</v>
      </c>
      <c r="H12" s="330">
        <f>'486 001 Pol'!BD59</f>
        <v>0</v>
      </c>
      <c r="I12" s="331">
        <f>'486 001 Pol'!BE59</f>
        <v>0</v>
      </c>
    </row>
    <row r="13" spans="1:9" s="137" customFormat="1">
      <c r="A13" s="328" t="str">
        <f>'486 001 Pol'!B60</f>
        <v>62</v>
      </c>
      <c r="B13" s="70" t="str">
        <f>'486 001 Pol'!C60</f>
        <v>Úpravy povrchů vnější</v>
      </c>
      <c r="D13" s="230"/>
      <c r="E13" s="329">
        <f>'486 001 Pol'!BA63</f>
        <v>0</v>
      </c>
      <c r="F13" s="330">
        <f>'486 001 Pol'!BB63</f>
        <v>0</v>
      </c>
      <c r="G13" s="330">
        <f>'486 001 Pol'!BC63</f>
        <v>0</v>
      </c>
      <c r="H13" s="330">
        <f>'486 001 Pol'!BD63</f>
        <v>0</v>
      </c>
      <c r="I13" s="331">
        <f>'486 001 Pol'!BE63</f>
        <v>0</v>
      </c>
    </row>
    <row r="14" spans="1:9" s="137" customFormat="1">
      <c r="A14" s="328" t="str">
        <f>'486 001 Pol'!B64</f>
        <v>63</v>
      </c>
      <c r="B14" s="70" t="str">
        <f>'486 001 Pol'!C64</f>
        <v>Podlahy a podlahové konstrukce</v>
      </c>
      <c r="D14" s="230"/>
      <c r="E14" s="329">
        <f>'486 001 Pol'!BA74</f>
        <v>0</v>
      </c>
      <c r="F14" s="330">
        <f>'486 001 Pol'!BB74</f>
        <v>0</v>
      </c>
      <c r="G14" s="330">
        <f>'486 001 Pol'!BC74</f>
        <v>0</v>
      </c>
      <c r="H14" s="330">
        <f>'486 001 Pol'!BD74</f>
        <v>0</v>
      </c>
      <c r="I14" s="331">
        <f>'486 001 Pol'!BE74</f>
        <v>0</v>
      </c>
    </row>
    <row r="15" spans="1:9" s="137" customFormat="1">
      <c r="A15" s="328" t="str">
        <f>'486 001 Pol'!B75</f>
        <v>94</v>
      </c>
      <c r="B15" s="70" t="str">
        <f>'486 001 Pol'!C75</f>
        <v>Lešení a stavební výtahy</v>
      </c>
      <c r="D15" s="230"/>
      <c r="E15" s="329">
        <f>'486 001 Pol'!BA82</f>
        <v>0</v>
      </c>
      <c r="F15" s="330">
        <f>'486 001 Pol'!BB82</f>
        <v>0</v>
      </c>
      <c r="G15" s="330">
        <f>'486 001 Pol'!BC82</f>
        <v>0</v>
      </c>
      <c r="H15" s="330">
        <f>'486 001 Pol'!BD82</f>
        <v>0</v>
      </c>
      <c r="I15" s="331">
        <f>'486 001 Pol'!BE82</f>
        <v>0</v>
      </c>
    </row>
    <row r="16" spans="1:9" s="137" customFormat="1">
      <c r="A16" s="328" t="str">
        <f>'486 001 Pol'!B83</f>
        <v>95</v>
      </c>
      <c r="B16" s="70" t="str">
        <f>'486 001 Pol'!C83</f>
        <v>Dokončovací konstrukce na pozemních stavbách</v>
      </c>
      <c r="D16" s="230"/>
      <c r="E16" s="329">
        <f>'486 001 Pol'!BA85</f>
        <v>0</v>
      </c>
      <c r="F16" s="330">
        <f>'486 001 Pol'!BB85</f>
        <v>0</v>
      </c>
      <c r="G16" s="330">
        <f>'486 001 Pol'!BC85</f>
        <v>0</v>
      </c>
      <c r="H16" s="330">
        <f>'486 001 Pol'!BD85</f>
        <v>0</v>
      </c>
      <c r="I16" s="331">
        <f>'486 001 Pol'!BE85</f>
        <v>0</v>
      </c>
    </row>
    <row r="17" spans="1:57" s="137" customFormat="1">
      <c r="A17" s="328" t="str">
        <f>'486 001 Pol'!B86</f>
        <v>96</v>
      </c>
      <c r="B17" s="70" t="str">
        <f>'486 001 Pol'!C86</f>
        <v>Bourání konstrukcí</v>
      </c>
      <c r="D17" s="230"/>
      <c r="E17" s="329">
        <f>'486 001 Pol'!BA111</f>
        <v>0</v>
      </c>
      <c r="F17" s="330">
        <f>'486 001 Pol'!BB111</f>
        <v>0</v>
      </c>
      <c r="G17" s="330">
        <f>'486 001 Pol'!BC111</f>
        <v>0</v>
      </c>
      <c r="H17" s="330">
        <f>'486 001 Pol'!BD111</f>
        <v>0</v>
      </c>
      <c r="I17" s="331">
        <f>'486 001 Pol'!BE111</f>
        <v>0</v>
      </c>
    </row>
    <row r="18" spans="1:57" s="137" customFormat="1">
      <c r="A18" s="328" t="str">
        <f>'486 001 Pol'!B112</f>
        <v>97</v>
      </c>
      <c r="B18" s="70" t="str">
        <f>'486 001 Pol'!C112</f>
        <v>Prorážení otvorů</v>
      </c>
      <c r="D18" s="230"/>
      <c r="E18" s="329">
        <f>'486 001 Pol'!BA115</f>
        <v>0</v>
      </c>
      <c r="F18" s="330">
        <f>'486 001 Pol'!BB115</f>
        <v>0</v>
      </c>
      <c r="G18" s="330">
        <f>'486 001 Pol'!BC115</f>
        <v>0</v>
      </c>
      <c r="H18" s="330">
        <f>'486 001 Pol'!BD115</f>
        <v>0</v>
      </c>
      <c r="I18" s="331">
        <f>'486 001 Pol'!BE115</f>
        <v>0</v>
      </c>
    </row>
    <row r="19" spans="1:57" s="137" customFormat="1">
      <c r="A19" s="328" t="str">
        <f>'486 001 Pol'!B116</f>
        <v>99</v>
      </c>
      <c r="B19" s="70" t="str">
        <f>'486 001 Pol'!C116</f>
        <v>Staveništní přesun hmot</v>
      </c>
      <c r="D19" s="230"/>
      <c r="E19" s="329">
        <f>'486 001 Pol'!BA118</f>
        <v>0</v>
      </c>
      <c r="F19" s="330">
        <f>'486 001 Pol'!BB118</f>
        <v>0</v>
      </c>
      <c r="G19" s="330">
        <f>'486 001 Pol'!BC118</f>
        <v>0</v>
      </c>
      <c r="H19" s="330">
        <f>'486 001 Pol'!BD118</f>
        <v>0</v>
      </c>
      <c r="I19" s="331">
        <f>'486 001 Pol'!BE118</f>
        <v>0</v>
      </c>
    </row>
    <row r="20" spans="1:57" s="137" customFormat="1">
      <c r="A20" s="328" t="str">
        <f>'486 001 Pol'!B119</f>
        <v>711</v>
      </c>
      <c r="B20" s="70" t="str">
        <f>'486 001 Pol'!C119</f>
        <v>Izolace proti vodě</v>
      </c>
      <c r="D20" s="230"/>
      <c r="E20" s="329">
        <f>'486 001 Pol'!BA130</f>
        <v>0</v>
      </c>
      <c r="F20" s="330">
        <f>'486 001 Pol'!BB130</f>
        <v>0</v>
      </c>
      <c r="G20" s="330">
        <f>'486 001 Pol'!BC130</f>
        <v>0</v>
      </c>
      <c r="H20" s="330">
        <f>'486 001 Pol'!BD130</f>
        <v>0</v>
      </c>
      <c r="I20" s="331">
        <f>'486 001 Pol'!BE130</f>
        <v>0</v>
      </c>
    </row>
    <row r="21" spans="1:57" s="137" customFormat="1">
      <c r="A21" s="328" t="str">
        <f>'486 001 Pol'!B131</f>
        <v>767</v>
      </c>
      <c r="B21" s="70" t="str">
        <f>'486 001 Pol'!C131</f>
        <v>Konstrukce zámečnické</v>
      </c>
      <c r="D21" s="230"/>
      <c r="E21" s="329">
        <f>'486 001 Pol'!BA133</f>
        <v>0</v>
      </c>
      <c r="F21" s="330">
        <f>'486 001 Pol'!BB133</f>
        <v>0</v>
      </c>
      <c r="G21" s="330">
        <f>'486 001 Pol'!BC133</f>
        <v>0</v>
      </c>
      <c r="H21" s="330">
        <f>'486 001 Pol'!BD133</f>
        <v>0</v>
      </c>
      <c r="I21" s="331">
        <f>'486 001 Pol'!BE133</f>
        <v>0</v>
      </c>
    </row>
    <row r="22" spans="1:57" s="137" customFormat="1">
      <c r="A22" s="328" t="str">
        <f>'486 001 Pol'!B134</f>
        <v>771</v>
      </c>
      <c r="B22" s="70" t="str">
        <f>'486 001 Pol'!C134</f>
        <v>Podlahy z dlaždic a obklady</v>
      </c>
      <c r="D22" s="230"/>
      <c r="E22" s="329">
        <f>'486 001 Pol'!BA139</f>
        <v>0</v>
      </c>
      <c r="F22" s="330">
        <f>'486 001 Pol'!BB139</f>
        <v>0</v>
      </c>
      <c r="G22" s="330">
        <f>'486 001 Pol'!BC139</f>
        <v>0</v>
      </c>
      <c r="H22" s="330">
        <f>'486 001 Pol'!BD139</f>
        <v>0</v>
      </c>
      <c r="I22" s="331">
        <f>'486 001 Pol'!BE139</f>
        <v>0</v>
      </c>
    </row>
    <row r="23" spans="1:57" s="137" customFormat="1">
      <c r="A23" s="328" t="str">
        <f>'486 001 Pol'!B140</f>
        <v>783</v>
      </c>
      <c r="B23" s="70" t="str">
        <f>'486 001 Pol'!C140</f>
        <v>Nátěry</v>
      </c>
      <c r="D23" s="230"/>
      <c r="E23" s="329">
        <f>'486 001 Pol'!BA144</f>
        <v>0</v>
      </c>
      <c r="F23" s="330">
        <f>'486 001 Pol'!BB144</f>
        <v>0</v>
      </c>
      <c r="G23" s="330">
        <f>'486 001 Pol'!BC144</f>
        <v>0</v>
      </c>
      <c r="H23" s="330">
        <f>'486 001 Pol'!BD144</f>
        <v>0</v>
      </c>
      <c r="I23" s="331">
        <f>'486 001 Pol'!BE144</f>
        <v>0</v>
      </c>
    </row>
    <row r="24" spans="1:57" s="137" customFormat="1">
      <c r="A24" s="328" t="str">
        <f>'486 001 Pol'!B145</f>
        <v>784</v>
      </c>
      <c r="B24" s="70" t="str">
        <f>'486 001 Pol'!C145</f>
        <v>Malby</v>
      </c>
      <c r="D24" s="230"/>
      <c r="E24" s="329">
        <f>'486 001 Pol'!BA154</f>
        <v>0</v>
      </c>
      <c r="F24" s="330">
        <f>'486 001 Pol'!BB154</f>
        <v>0</v>
      </c>
      <c r="G24" s="330">
        <f>'486 001 Pol'!BC154</f>
        <v>0</v>
      </c>
      <c r="H24" s="330">
        <f>'486 001 Pol'!BD154</f>
        <v>0</v>
      </c>
      <c r="I24" s="331">
        <f>'486 001 Pol'!BE154</f>
        <v>0</v>
      </c>
    </row>
    <row r="25" spans="1:57" s="137" customFormat="1">
      <c r="A25" s="328" t="str">
        <f>'486 001 Pol'!B155</f>
        <v>M21</v>
      </c>
      <c r="B25" s="70" t="str">
        <f>'486 001 Pol'!C155</f>
        <v>Elektromontáže</v>
      </c>
      <c r="D25" s="230"/>
      <c r="E25" s="329">
        <f>'486 001 Pol'!BA157</f>
        <v>0</v>
      </c>
      <c r="F25" s="330">
        <f>'486 001 Pol'!BB157</f>
        <v>0</v>
      </c>
      <c r="G25" s="330">
        <f>'486 001 Pol'!BC157</f>
        <v>0</v>
      </c>
      <c r="H25" s="330">
        <f>'486 001 Pol'!BD157</f>
        <v>0</v>
      </c>
      <c r="I25" s="331">
        <f>'486 001 Pol'!BE157</f>
        <v>0</v>
      </c>
    </row>
    <row r="26" spans="1:57" s="137" customFormat="1">
      <c r="A26" s="328" t="str">
        <f>'486 001 Pol'!B158</f>
        <v>M33</v>
      </c>
      <c r="B26" s="70" t="str">
        <f>'486 001 Pol'!C158</f>
        <v>Montáže dopravních zařízení a vah-výtahy</v>
      </c>
      <c r="D26" s="230"/>
      <c r="E26" s="329">
        <f>'486 001 Pol'!BA160</f>
        <v>0</v>
      </c>
      <c r="F26" s="330">
        <f>'486 001 Pol'!BB160</f>
        <v>0</v>
      </c>
      <c r="G26" s="330">
        <f>'486 001 Pol'!BC160</f>
        <v>0</v>
      </c>
      <c r="H26" s="330">
        <f>'486 001 Pol'!BD160</f>
        <v>0</v>
      </c>
      <c r="I26" s="331">
        <f>'486 001 Pol'!BE160</f>
        <v>0</v>
      </c>
    </row>
    <row r="27" spans="1:57" s="137" customFormat="1" ht="13.5" thickBot="1">
      <c r="A27" s="328" t="str">
        <f>'486 001 Pol'!B161</f>
        <v>D96</v>
      </c>
      <c r="B27" s="70" t="str">
        <f>'486 001 Pol'!C161</f>
        <v>Přesuny suti a vybouraných hmot</v>
      </c>
      <c r="D27" s="230"/>
      <c r="E27" s="329">
        <f>'486 001 Pol'!BA170</f>
        <v>0</v>
      </c>
      <c r="F27" s="330">
        <f>'486 001 Pol'!BB170</f>
        <v>0</v>
      </c>
      <c r="G27" s="330">
        <f>'486 001 Pol'!BC170</f>
        <v>0</v>
      </c>
      <c r="H27" s="330">
        <f>'486 001 Pol'!BD170</f>
        <v>0</v>
      </c>
      <c r="I27" s="331">
        <f>'486 001 Pol'!BE170</f>
        <v>0</v>
      </c>
    </row>
    <row r="28" spans="1:57" s="14" customFormat="1" ht="13.5" thickBot="1">
      <c r="A28" s="231"/>
      <c r="B28" s="232" t="s">
        <v>79</v>
      </c>
      <c r="C28" s="232"/>
      <c r="D28" s="233"/>
      <c r="E28" s="234">
        <f>SUM(E7:E27)</f>
        <v>0</v>
      </c>
      <c r="F28" s="235">
        <f>SUM(F7:F27)</f>
        <v>0</v>
      </c>
      <c r="G28" s="235">
        <f>SUM(G7:G27)</f>
        <v>0</v>
      </c>
      <c r="H28" s="235">
        <f>SUM(H7:H27)</f>
        <v>0</v>
      </c>
      <c r="I28" s="236">
        <f>SUM(I7:I27)</f>
        <v>0</v>
      </c>
    </row>
    <row r="29" spans="1:57">
      <c r="A29" s="137"/>
      <c r="B29" s="137"/>
      <c r="C29" s="137"/>
      <c r="D29" s="137"/>
      <c r="E29" s="137"/>
      <c r="F29" s="137"/>
      <c r="G29" s="137"/>
      <c r="H29" s="137"/>
      <c r="I29" s="137"/>
    </row>
    <row r="30" spans="1:57" ht="19.5" customHeight="1">
      <c r="A30" s="222" t="s">
        <v>80</v>
      </c>
      <c r="B30" s="222"/>
      <c r="C30" s="222"/>
      <c r="D30" s="222"/>
      <c r="E30" s="222"/>
      <c r="F30" s="222"/>
      <c r="G30" s="237"/>
      <c r="H30" s="222"/>
      <c r="I30" s="222"/>
      <c r="BA30" s="143"/>
      <c r="BB30" s="143"/>
      <c r="BC30" s="143"/>
      <c r="BD30" s="143"/>
      <c r="BE30" s="143"/>
    </row>
    <row r="31" spans="1:57" ht="13.5" thickBot="1"/>
    <row r="32" spans="1:57">
      <c r="A32" s="175" t="s">
        <v>81</v>
      </c>
      <c r="B32" s="176"/>
      <c r="C32" s="176"/>
      <c r="D32" s="238"/>
      <c r="E32" s="239" t="s">
        <v>82</v>
      </c>
      <c r="F32" s="240" t="s">
        <v>12</v>
      </c>
      <c r="G32" s="241" t="s">
        <v>83</v>
      </c>
      <c r="H32" s="242"/>
      <c r="I32" s="243" t="s">
        <v>82</v>
      </c>
    </row>
    <row r="33" spans="1:53">
      <c r="A33" s="167" t="s">
        <v>367</v>
      </c>
      <c r="B33" s="158"/>
      <c r="C33" s="158"/>
      <c r="D33" s="244"/>
      <c r="E33" s="245"/>
      <c r="F33" s="246"/>
      <c r="G33" s="247">
        <v>0</v>
      </c>
      <c r="H33" s="248"/>
      <c r="I33" s="249">
        <f>E33+F33*G33/100</f>
        <v>0</v>
      </c>
      <c r="BA33" s="1">
        <v>2</v>
      </c>
    </row>
    <row r="34" spans="1:53">
      <c r="A34" s="167" t="s">
        <v>368</v>
      </c>
      <c r="B34" s="158"/>
      <c r="C34" s="158"/>
      <c r="D34" s="244"/>
      <c r="E34" s="245"/>
      <c r="F34" s="246"/>
      <c r="G34" s="247">
        <v>0</v>
      </c>
      <c r="H34" s="248"/>
      <c r="I34" s="249">
        <f>E34+F34*G34/100</f>
        <v>0</v>
      </c>
      <c r="BA34" s="1">
        <v>2</v>
      </c>
    </row>
    <row r="35" spans="1:53">
      <c r="A35" s="167" t="s">
        <v>369</v>
      </c>
      <c r="B35" s="158"/>
      <c r="C35" s="158"/>
      <c r="D35" s="244"/>
      <c r="E35" s="245"/>
      <c r="F35" s="246"/>
      <c r="G35" s="247">
        <v>0</v>
      </c>
      <c r="H35" s="248"/>
      <c r="I35" s="249">
        <f>E35+F35*G35/100</f>
        <v>0</v>
      </c>
      <c r="BA35" s="1">
        <v>2</v>
      </c>
    </row>
    <row r="36" spans="1:53">
      <c r="A36" s="167" t="s">
        <v>370</v>
      </c>
      <c r="B36" s="158"/>
      <c r="C36" s="158"/>
      <c r="D36" s="244"/>
      <c r="E36" s="245"/>
      <c r="F36" s="246"/>
      <c r="G36" s="247">
        <v>0</v>
      </c>
      <c r="H36" s="248"/>
      <c r="I36" s="249">
        <f>E36+F36*G36/100</f>
        <v>0</v>
      </c>
      <c r="BA36" s="1">
        <v>2</v>
      </c>
    </row>
    <row r="37" spans="1:53">
      <c r="A37" s="167" t="s">
        <v>371</v>
      </c>
      <c r="B37" s="158"/>
      <c r="C37" s="158"/>
      <c r="D37" s="244"/>
      <c r="E37" s="245"/>
      <c r="F37" s="246"/>
      <c r="G37" s="247">
        <v>0</v>
      </c>
      <c r="H37" s="248"/>
      <c r="I37" s="249">
        <f>E37+F37*G37/100</f>
        <v>0</v>
      </c>
      <c r="BA37" s="1">
        <v>2</v>
      </c>
    </row>
    <row r="38" spans="1:53">
      <c r="A38" s="167" t="s">
        <v>372</v>
      </c>
      <c r="B38" s="158"/>
      <c r="C38" s="158"/>
      <c r="D38" s="244"/>
      <c r="E38" s="245"/>
      <c r="F38" s="246"/>
      <c r="G38" s="247">
        <v>0</v>
      </c>
      <c r="H38" s="248"/>
      <c r="I38" s="249">
        <f>E38+F38*G38/100</f>
        <v>0</v>
      </c>
      <c r="BA38" s="1">
        <v>2</v>
      </c>
    </row>
    <row r="39" spans="1:53">
      <c r="A39" s="167" t="s">
        <v>373</v>
      </c>
      <c r="B39" s="158"/>
      <c r="C39" s="158"/>
      <c r="D39" s="244"/>
      <c r="E39" s="245"/>
      <c r="F39" s="246"/>
      <c r="G39" s="247">
        <v>0</v>
      </c>
      <c r="H39" s="248"/>
      <c r="I39" s="249">
        <f>E39+F39*G39/100</f>
        <v>0</v>
      </c>
      <c r="BA39" s="1">
        <v>2</v>
      </c>
    </row>
    <row r="40" spans="1:53">
      <c r="A40" s="167" t="s">
        <v>374</v>
      </c>
      <c r="B40" s="158"/>
      <c r="C40" s="158"/>
      <c r="D40" s="244"/>
      <c r="E40" s="245"/>
      <c r="F40" s="246"/>
      <c r="G40" s="247">
        <v>0</v>
      </c>
      <c r="H40" s="248"/>
      <c r="I40" s="249">
        <f>E40+F40*G40/100</f>
        <v>0</v>
      </c>
      <c r="BA40" s="1">
        <v>2</v>
      </c>
    </row>
    <row r="41" spans="1:53">
      <c r="A41" s="167" t="s">
        <v>375</v>
      </c>
      <c r="B41" s="158"/>
      <c r="C41" s="158"/>
      <c r="D41" s="244"/>
      <c r="E41" s="245"/>
      <c r="F41" s="246"/>
      <c r="G41" s="247">
        <v>0</v>
      </c>
      <c r="H41" s="248"/>
      <c r="I41" s="249">
        <f>E41+F41*G41/100</f>
        <v>0</v>
      </c>
      <c r="BA41" s="1">
        <v>2</v>
      </c>
    </row>
    <row r="42" spans="1:53" ht="13.5" thickBot="1">
      <c r="A42" s="250"/>
      <c r="B42" s="251" t="s">
        <v>84</v>
      </c>
      <c r="C42" s="252"/>
      <c r="D42" s="253"/>
      <c r="E42" s="254"/>
      <c r="F42" s="255"/>
      <c r="G42" s="255"/>
      <c r="H42" s="256">
        <f>SUM(I33:I41)</f>
        <v>0</v>
      </c>
      <c r="I42" s="257"/>
    </row>
    <row r="44" spans="1:53">
      <c r="B44" s="14"/>
      <c r="F44" s="258"/>
      <c r="G44" s="259"/>
      <c r="H44" s="259"/>
      <c r="I44" s="54"/>
    </row>
    <row r="45" spans="1:53">
      <c r="F45" s="258"/>
      <c r="G45" s="259"/>
      <c r="H45" s="259"/>
      <c r="I45" s="54"/>
    </row>
    <row r="46" spans="1:53">
      <c r="F46" s="258"/>
      <c r="G46" s="259"/>
      <c r="H46" s="259"/>
      <c r="I46" s="54"/>
    </row>
    <row r="47" spans="1:53">
      <c r="F47" s="258"/>
      <c r="G47" s="259"/>
      <c r="H47" s="259"/>
      <c r="I47" s="54"/>
    </row>
    <row r="48" spans="1:53">
      <c r="F48" s="258"/>
      <c r="G48" s="259"/>
      <c r="H48" s="259"/>
      <c r="I48" s="54"/>
    </row>
    <row r="49" spans="6:9">
      <c r="F49" s="258"/>
      <c r="G49" s="259"/>
      <c r="H49" s="259"/>
      <c r="I49" s="54"/>
    </row>
    <row r="50" spans="6:9">
      <c r="F50" s="258"/>
      <c r="G50" s="259"/>
      <c r="H50" s="259"/>
      <c r="I50" s="54"/>
    </row>
    <row r="51" spans="6:9">
      <c r="F51" s="258"/>
      <c r="G51" s="259"/>
      <c r="H51" s="259"/>
      <c r="I51" s="54"/>
    </row>
    <row r="52" spans="6:9">
      <c r="F52" s="258"/>
      <c r="G52" s="259"/>
      <c r="H52" s="259"/>
      <c r="I52" s="54"/>
    </row>
    <row r="53" spans="6:9">
      <c r="F53" s="258"/>
      <c r="G53" s="259"/>
      <c r="H53" s="259"/>
      <c r="I53" s="54"/>
    </row>
    <row r="54" spans="6:9">
      <c r="F54" s="258"/>
      <c r="G54" s="259"/>
      <c r="H54" s="259"/>
      <c r="I54" s="54"/>
    </row>
    <row r="55" spans="6:9">
      <c r="F55" s="258"/>
      <c r="G55" s="259"/>
      <c r="H55" s="259"/>
      <c r="I55" s="54"/>
    </row>
    <row r="56" spans="6:9">
      <c r="F56" s="258"/>
      <c r="G56" s="259"/>
      <c r="H56" s="259"/>
      <c r="I56" s="54"/>
    </row>
    <row r="57" spans="6:9">
      <c r="F57" s="258"/>
      <c r="G57" s="259"/>
      <c r="H57" s="259"/>
      <c r="I57" s="54"/>
    </row>
    <row r="58" spans="6:9">
      <c r="F58" s="258"/>
      <c r="G58" s="259"/>
      <c r="H58" s="259"/>
      <c r="I58" s="54"/>
    </row>
    <row r="59" spans="6:9">
      <c r="F59" s="258"/>
      <c r="G59" s="259"/>
      <c r="H59" s="259"/>
      <c r="I59" s="54"/>
    </row>
    <row r="60" spans="6:9">
      <c r="F60" s="258"/>
      <c r="G60" s="259"/>
      <c r="H60" s="259"/>
      <c r="I60" s="54"/>
    </row>
    <row r="61" spans="6:9">
      <c r="F61" s="258"/>
      <c r="G61" s="259"/>
      <c r="H61" s="259"/>
      <c r="I61" s="54"/>
    </row>
    <row r="62" spans="6:9">
      <c r="F62" s="258"/>
      <c r="G62" s="259"/>
      <c r="H62" s="259"/>
      <c r="I62" s="54"/>
    </row>
    <row r="63" spans="6:9">
      <c r="F63" s="258"/>
      <c r="G63" s="259"/>
      <c r="H63" s="259"/>
      <c r="I63" s="54"/>
    </row>
    <row r="64" spans="6:9">
      <c r="F64" s="258"/>
      <c r="G64" s="259"/>
      <c r="H64" s="259"/>
      <c r="I64" s="54"/>
    </row>
    <row r="65" spans="6:9">
      <c r="F65" s="258"/>
      <c r="G65" s="259"/>
      <c r="H65" s="259"/>
      <c r="I65" s="54"/>
    </row>
    <row r="66" spans="6:9">
      <c r="F66" s="258"/>
      <c r="G66" s="259"/>
      <c r="H66" s="259"/>
      <c r="I66" s="54"/>
    </row>
    <row r="67" spans="6:9">
      <c r="F67" s="258"/>
      <c r="G67" s="259"/>
      <c r="H67" s="259"/>
      <c r="I67" s="54"/>
    </row>
    <row r="68" spans="6:9">
      <c r="F68" s="258"/>
      <c r="G68" s="259"/>
      <c r="H68" s="259"/>
      <c r="I68" s="54"/>
    </row>
    <row r="69" spans="6:9">
      <c r="F69" s="258"/>
      <c r="G69" s="259"/>
      <c r="H69" s="259"/>
      <c r="I69" s="54"/>
    </row>
    <row r="70" spans="6:9">
      <c r="F70" s="258"/>
      <c r="G70" s="259"/>
      <c r="H70" s="259"/>
      <c r="I70" s="54"/>
    </row>
    <row r="71" spans="6:9">
      <c r="F71" s="258"/>
      <c r="G71" s="259"/>
      <c r="H71" s="259"/>
      <c r="I71" s="54"/>
    </row>
    <row r="72" spans="6:9">
      <c r="F72" s="258"/>
      <c r="G72" s="259"/>
      <c r="H72" s="259"/>
      <c r="I72" s="54"/>
    </row>
    <row r="73" spans="6:9">
      <c r="F73" s="258"/>
      <c r="G73" s="259"/>
      <c r="H73" s="259"/>
      <c r="I73" s="54"/>
    </row>
    <row r="74" spans="6:9">
      <c r="F74" s="258"/>
      <c r="G74" s="259"/>
      <c r="H74" s="259"/>
      <c r="I74" s="54"/>
    </row>
    <row r="75" spans="6:9">
      <c r="F75" s="258"/>
      <c r="G75" s="259"/>
      <c r="H75" s="259"/>
      <c r="I75" s="54"/>
    </row>
    <row r="76" spans="6:9">
      <c r="F76" s="258"/>
      <c r="G76" s="259"/>
      <c r="H76" s="259"/>
      <c r="I76" s="54"/>
    </row>
    <row r="77" spans="6:9">
      <c r="F77" s="258"/>
      <c r="G77" s="259"/>
      <c r="H77" s="259"/>
      <c r="I77" s="54"/>
    </row>
    <row r="78" spans="6:9">
      <c r="F78" s="258"/>
      <c r="G78" s="259"/>
      <c r="H78" s="259"/>
      <c r="I78" s="54"/>
    </row>
    <row r="79" spans="6:9">
      <c r="F79" s="258"/>
      <c r="G79" s="259"/>
      <c r="H79" s="259"/>
      <c r="I79" s="54"/>
    </row>
    <row r="80" spans="6:9">
      <c r="F80" s="258"/>
      <c r="G80" s="259"/>
      <c r="H80" s="259"/>
      <c r="I80" s="54"/>
    </row>
    <row r="81" spans="6:9">
      <c r="F81" s="258"/>
      <c r="G81" s="259"/>
      <c r="H81" s="259"/>
      <c r="I81" s="54"/>
    </row>
    <row r="82" spans="6:9">
      <c r="F82" s="258"/>
      <c r="G82" s="259"/>
      <c r="H82" s="259"/>
      <c r="I82" s="54"/>
    </row>
    <row r="83" spans="6:9">
      <c r="F83" s="258"/>
      <c r="G83" s="259"/>
      <c r="H83" s="259"/>
      <c r="I83" s="54"/>
    </row>
    <row r="84" spans="6:9">
      <c r="F84" s="258"/>
      <c r="G84" s="259"/>
      <c r="H84" s="259"/>
      <c r="I84" s="54"/>
    </row>
    <row r="85" spans="6:9">
      <c r="F85" s="258"/>
      <c r="G85" s="259"/>
      <c r="H85" s="259"/>
      <c r="I85" s="54"/>
    </row>
    <row r="86" spans="6:9">
      <c r="F86" s="258"/>
      <c r="G86" s="259"/>
      <c r="H86" s="259"/>
      <c r="I86" s="54"/>
    </row>
    <row r="87" spans="6:9">
      <c r="F87" s="258"/>
      <c r="G87" s="259"/>
      <c r="H87" s="259"/>
      <c r="I87" s="54"/>
    </row>
    <row r="88" spans="6:9">
      <c r="F88" s="258"/>
      <c r="G88" s="259"/>
      <c r="H88" s="259"/>
      <c r="I88" s="54"/>
    </row>
    <row r="89" spans="6:9">
      <c r="F89" s="258"/>
      <c r="G89" s="259"/>
      <c r="H89" s="259"/>
      <c r="I89" s="54"/>
    </row>
    <row r="90" spans="6:9">
      <c r="F90" s="258"/>
      <c r="G90" s="259"/>
      <c r="H90" s="259"/>
      <c r="I90" s="54"/>
    </row>
    <row r="91" spans="6:9">
      <c r="F91" s="258"/>
      <c r="G91" s="259"/>
      <c r="H91" s="259"/>
      <c r="I91" s="54"/>
    </row>
    <row r="92" spans="6:9">
      <c r="F92" s="258"/>
      <c r="G92" s="259"/>
      <c r="H92" s="259"/>
      <c r="I92" s="54"/>
    </row>
    <row r="93" spans="6:9">
      <c r="F93" s="258"/>
      <c r="G93" s="259"/>
      <c r="H93" s="259"/>
      <c r="I93" s="54"/>
    </row>
  </sheetData>
  <mergeCells count="4">
    <mergeCell ref="A1:B1"/>
    <mergeCell ref="A2:B2"/>
    <mergeCell ref="G2:I2"/>
    <mergeCell ref="H42:I42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List2">
    <tabColor theme="9" tint="0.59999389629810485"/>
  </sheetPr>
  <dimension ref="A1:CB243"/>
  <sheetViews>
    <sheetView showGridLines="0" showZeros="0" zoomScaleNormal="100" zoomScaleSheetLayoutView="100" workbookViewId="0">
      <selection activeCell="J1" sqref="J1:J65536 K1:K65536"/>
    </sheetView>
  </sheetViews>
  <sheetFormatPr defaultRowHeight="12.75"/>
  <cols>
    <col min="1" max="1" width="4.42578125" style="261" customWidth="1"/>
    <col min="2" max="2" width="11.5703125" style="261" customWidth="1"/>
    <col min="3" max="3" width="40.42578125" style="261" customWidth="1"/>
    <col min="4" max="4" width="5.5703125" style="261" customWidth="1"/>
    <col min="5" max="5" width="8.5703125" style="275" customWidth="1"/>
    <col min="6" max="6" width="9.85546875" style="261" customWidth="1"/>
    <col min="7" max="7" width="13.85546875" style="261" customWidth="1"/>
    <col min="8" max="8" width="11.7109375" style="261" hidden="1" customWidth="1"/>
    <col min="9" max="9" width="11.5703125" style="261" hidden="1" customWidth="1"/>
    <col min="10" max="10" width="11" style="261" hidden="1" customWidth="1"/>
    <col min="11" max="11" width="10.42578125" style="261" hidden="1" customWidth="1"/>
    <col min="12" max="12" width="75.42578125" style="261" customWidth="1"/>
    <col min="13" max="13" width="45.28515625" style="261" customWidth="1"/>
    <col min="14" max="16384" width="9.140625" style="261"/>
  </cols>
  <sheetData>
    <row r="1" spans="1:80" ht="15.75">
      <c r="A1" s="260" t="s">
        <v>102</v>
      </c>
      <c r="B1" s="260"/>
      <c r="C1" s="260"/>
      <c r="D1" s="260"/>
      <c r="E1" s="260"/>
      <c r="F1" s="260"/>
      <c r="G1" s="260"/>
    </row>
    <row r="2" spans="1:80" ht="14.25" customHeight="1" thickBot="1">
      <c r="B2" s="262"/>
      <c r="C2" s="263"/>
      <c r="D2" s="263"/>
      <c r="E2" s="264"/>
      <c r="F2" s="263"/>
      <c r="G2" s="263"/>
    </row>
    <row r="3" spans="1:80" ht="13.5" thickTop="1">
      <c r="A3" s="205" t="s">
        <v>2</v>
      </c>
      <c r="B3" s="206"/>
      <c r="C3" s="207" t="s">
        <v>105</v>
      </c>
      <c r="D3" s="265"/>
      <c r="E3" s="266" t="s">
        <v>85</v>
      </c>
      <c r="F3" s="267" t="str">
        <f>'486 001 Rek'!H1</f>
        <v>001</v>
      </c>
      <c r="G3" s="268"/>
    </row>
    <row r="4" spans="1:80" ht="13.5" thickBot="1">
      <c r="A4" s="269" t="s">
        <v>76</v>
      </c>
      <c r="B4" s="214"/>
      <c r="C4" s="215" t="s">
        <v>108</v>
      </c>
      <c r="D4" s="270"/>
      <c r="E4" s="271" t="str">
        <f>'486 001 Rek'!G2</f>
        <v>Modernizace výtahu - stavební část</v>
      </c>
      <c r="F4" s="272"/>
      <c r="G4" s="273"/>
    </row>
    <row r="5" spans="1:80" ht="13.5" thickTop="1">
      <c r="A5" s="274"/>
      <c r="G5" s="276"/>
    </row>
    <row r="6" spans="1:80" ht="27" customHeight="1">
      <c r="A6" s="277" t="s">
        <v>86</v>
      </c>
      <c r="B6" s="278" t="s">
        <v>87</v>
      </c>
      <c r="C6" s="278" t="s">
        <v>88</v>
      </c>
      <c r="D6" s="278" t="s">
        <v>89</v>
      </c>
      <c r="E6" s="279" t="s">
        <v>90</v>
      </c>
      <c r="F6" s="278" t="s">
        <v>91</v>
      </c>
      <c r="G6" s="280" t="s">
        <v>92</v>
      </c>
      <c r="H6" s="281" t="s">
        <v>93</v>
      </c>
      <c r="I6" s="281" t="s">
        <v>94</v>
      </c>
      <c r="J6" s="281" t="s">
        <v>95</v>
      </c>
      <c r="K6" s="281" t="s">
        <v>96</v>
      </c>
    </row>
    <row r="7" spans="1:80">
      <c r="A7" s="282" t="s">
        <v>97</v>
      </c>
      <c r="B7" s="283" t="s">
        <v>111</v>
      </c>
      <c r="C7" s="284" t="s">
        <v>112</v>
      </c>
      <c r="D7" s="285"/>
      <c r="E7" s="286"/>
      <c r="F7" s="286"/>
      <c r="G7" s="287"/>
      <c r="H7" s="288"/>
      <c r="I7" s="289"/>
      <c r="J7" s="290"/>
      <c r="K7" s="291"/>
      <c r="O7" s="292">
        <v>1</v>
      </c>
    </row>
    <row r="8" spans="1:80">
      <c r="A8" s="293">
        <v>1</v>
      </c>
      <c r="B8" s="294" t="s">
        <v>114</v>
      </c>
      <c r="C8" s="295" t="s">
        <v>115</v>
      </c>
      <c r="D8" s="296" t="s">
        <v>116</v>
      </c>
      <c r="E8" s="297">
        <v>1</v>
      </c>
      <c r="F8" s="297">
        <v>0</v>
      </c>
      <c r="G8" s="298">
        <f>E8*F8</f>
        <v>0</v>
      </c>
      <c r="H8" s="299">
        <v>0</v>
      </c>
      <c r="I8" s="300">
        <f>E8*H8</f>
        <v>0</v>
      </c>
      <c r="J8" s="299"/>
      <c r="K8" s="300">
        <f>E8*J8</f>
        <v>0</v>
      </c>
      <c r="O8" s="292">
        <v>2</v>
      </c>
      <c r="AA8" s="261">
        <v>12</v>
      </c>
      <c r="AB8" s="261">
        <v>0</v>
      </c>
      <c r="AC8" s="261">
        <v>655</v>
      </c>
      <c r="AZ8" s="261">
        <v>1</v>
      </c>
      <c r="BA8" s="261">
        <f>IF(AZ8=1,G8,0)</f>
        <v>0</v>
      </c>
      <c r="BB8" s="261">
        <f>IF(AZ8=2,G8,0)</f>
        <v>0</v>
      </c>
      <c r="BC8" s="261">
        <f>IF(AZ8=3,G8,0)</f>
        <v>0</v>
      </c>
      <c r="BD8" s="261">
        <f>IF(AZ8=4,G8,0)</f>
        <v>0</v>
      </c>
      <c r="BE8" s="261">
        <f>IF(AZ8=5,G8,0)</f>
        <v>0</v>
      </c>
      <c r="CA8" s="292">
        <v>12</v>
      </c>
      <c r="CB8" s="292">
        <v>0</v>
      </c>
    </row>
    <row r="9" spans="1:80">
      <c r="A9" s="293">
        <v>2</v>
      </c>
      <c r="B9" s="294" t="s">
        <v>117</v>
      </c>
      <c r="C9" s="295" t="s">
        <v>118</v>
      </c>
      <c r="D9" s="296" t="s">
        <v>119</v>
      </c>
      <c r="E9" s="297">
        <v>1</v>
      </c>
      <c r="F9" s="297">
        <v>0</v>
      </c>
      <c r="G9" s="298">
        <f>E9*F9</f>
        <v>0</v>
      </c>
      <c r="H9" s="299">
        <v>0</v>
      </c>
      <c r="I9" s="300">
        <f>E9*H9</f>
        <v>0</v>
      </c>
      <c r="J9" s="299"/>
      <c r="K9" s="300">
        <f>E9*J9</f>
        <v>0</v>
      </c>
      <c r="O9" s="292">
        <v>2</v>
      </c>
      <c r="AA9" s="261">
        <v>12</v>
      </c>
      <c r="AB9" s="261">
        <v>0</v>
      </c>
      <c r="AC9" s="261">
        <v>771</v>
      </c>
      <c r="AZ9" s="261">
        <v>1</v>
      </c>
      <c r="BA9" s="261">
        <f>IF(AZ9=1,G9,0)</f>
        <v>0</v>
      </c>
      <c r="BB9" s="261">
        <f>IF(AZ9=2,G9,0)</f>
        <v>0</v>
      </c>
      <c r="BC9" s="261">
        <f>IF(AZ9=3,G9,0)</f>
        <v>0</v>
      </c>
      <c r="BD9" s="261">
        <f>IF(AZ9=4,G9,0)</f>
        <v>0</v>
      </c>
      <c r="BE9" s="261">
        <f>IF(AZ9=5,G9,0)</f>
        <v>0</v>
      </c>
      <c r="CA9" s="292">
        <v>12</v>
      </c>
      <c r="CB9" s="292">
        <v>0</v>
      </c>
    </row>
    <row r="10" spans="1:80">
      <c r="A10" s="312"/>
      <c r="B10" s="313" t="s">
        <v>100</v>
      </c>
      <c r="C10" s="314" t="s">
        <v>113</v>
      </c>
      <c r="D10" s="315"/>
      <c r="E10" s="316"/>
      <c r="F10" s="317"/>
      <c r="G10" s="318">
        <f>SUM(G7:G9)</f>
        <v>0</v>
      </c>
      <c r="H10" s="319"/>
      <c r="I10" s="320">
        <f>SUM(I7:I9)</f>
        <v>0</v>
      </c>
      <c r="J10" s="319"/>
      <c r="K10" s="320">
        <f>SUM(K7:K9)</f>
        <v>0</v>
      </c>
      <c r="O10" s="292">
        <v>4</v>
      </c>
      <c r="BA10" s="321">
        <f>SUM(BA7:BA9)</f>
        <v>0</v>
      </c>
      <c r="BB10" s="321">
        <f>SUM(BB7:BB9)</f>
        <v>0</v>
      </c>
      <c r="BC10" s="321">
        <f>SUM(BC7:BC9)</f>
        <v>0</v>
      </c>
      <c r="BD10" s="321">
        <f>SUM(BD7:BD9)</f>
        <v>0</v>
      </c>
      <c r="BE10" s="321">
        <f>SUM(BE7:BE9)</f>
        <v>0</v>
      </c>
    </row>
    <row r="11" spans="1:80">
      <c r="A11" s="282" t="s">
        <v>97</v>
      </c>
      <c r="B11" s="283" t="s">
        <v>98</v>
      </c>
      <c r="C11" s="284" t="s">
        <v>99</v>
      </c>
      <c r="D11" s="285"/>
      <c r="E11" s="286"/>
      <c r="F11" s="286"/>
      <c r="G11" s="287"/>
      <c r="H11" s="288"/>
      <c r="I11" s="289"/>
      <c r="J11" s="290"/>
      <c r="K11" s="291"/>
      <c r="O11" s="292">
        <v>1</v>
      </c>
    </row>
    <row r="12" spans="1:80">
      <c r="A12" s="293">
        <v>3</v>
      </c>
      <c r="B12" s="294" t="s">
        <v>121</v>
      </c>
      <c r="C12" s="295" t="s">
        <v>122</v>
      </c>
      <c r="D12" s="296" t="s">
        <v>123</v>
      </c>
      <c r="E12" s="297">
        <v>2.2595999999999998</v>
      </c>
      <c r="F12" s="297">
        <v>0</v>
      </c>
      <c r="G12" s="298">
        <f>E12*F12</f>
        <v>0</v>
      </c>
      <c r="H12" s="299">
        <v>0</v>
      </c>
      <c r="I12" s="300">
        <f>E12*H12</f>
        <v>0</v>
      </c>
      <c r="J12" s="299">
        <v>0</v>
      </c>
      <c r="K12" s="300">
        <f>E12*J12</f>
        <v>0</v>
      </c>
      <c r="O12" s="292">
        <v>2</v>
      </c>
      <c r="AA12" s="261">
        <v>1</v>
      </c>
      <c r="AB12" s="261">
        <v>1</v>
      </c>
      <c r="AC12" s="261">
        <v>1</v>
      </c>
      <c r="AZ12" s="261">
        <v>1</v>
      </c>
      <c r="BA12" s="261">
        <f>IF(AZ12=1,G12,0)</f>
        <v>0</v>
      </c>
      <c r="BB12" s="261">
        <f>IF(AZ12=2,G12,0)</f>
        <v>0</v>
      </c>
      <c r="BC12" s="261">
        <f>IF(AZ12=3,G12,0)</f>
        <v>0</v>
      </c>
      <c r="BD12" s="261">
        <f>IF(AZ12=4,G12,0)</f>
        <v>0</v>
      </c>
      <c r="BE12" s="261">
        <f>IF(AZ12=5,G12,0)</f>
        <v>0</v>
      </c>
      <c r="CA12" s="292">
        <v>1</v>
      </c>
      <c r="CB12" s="292">
        <v>1</v>
      </c>
    </row>
    <row r="13" spans="1:80">
      <c r="A13" s="301"/>
      <c r="B13" s="304"/>
      <c r="C13" s="305" t="s">
        <v>124</v>
      </c>
      <c r="D13" s="306"/>
      <c r="E13" s="307">
        <v>2.2595999999999998</v>
      </c>
      <c r="F13" s="308"/>
      <c r="G13" s="309"/>
      <c r="H13" s="310"/>
      <c r="I13" s="302"/>
      <c r="J13" s="311"/>
      <c r="K13" s="302"/>
      <c r="M13" s="303" t="s">
        <v>124</v>
      </c>
      <c r="O13" s="292"/>
    </row>
    <row r="14" spans="1:80">
      <c r="A14" s="293">
        <v>4</v>
      </c>
      <c r="B14" s="294" t="s">
        <v>125</v>
      </c>
      <c r="C14" s="295" t="s">
        <v>126</v>
      </c>
      <c r="D14" s="296" t="s">
        <v>123</v>
      </c>
      <c r="E14" s="297">
        <v>2.2595999999999998</v>
      </c>
      <c r="F14" s="297">
        <v>0</v>
      </c>
      <c r="G14" s="298">
        <f>E14*F14</f>
        <v>0</v>
      </c>
      <c r="H14" s="299">
        <v>0</v>
      </c>
      <c r="I14" s="300">
        <f>E14*H14</f>
        <v>0</v>
      </c>
      <c r="J14" s="299">
        <v>0</v>
      </c>
      <c r="K14" s="300">
        <f>E14*J14</f>
        <v>0</v>
      </c>
      <c r="O14" s="292">
        <v>2</v>
      </c>
      <c r="AA14" s="261">
        <v>1</v>
      </c>
      <c r="AB14" s="261">
        <v>1</v>
      </c>
      <c r="AC14" s="261">
        <v>1</v>
      </c>
      <c r="AZ14" s="261">
        <v>1</v>
      </c>
      <c r="BA14" s="261">
        <f>IF(AZ14=1,G14,0)</f>
        <v>0</v>
      </c>
      <c r="BB14" s="261">
        <f>IF(AZ14=2,G14,0)</f>
        <v>0</v>
      </c>
      <c r="BC14" s="261">
        <f>IF(AZ14=3,G14,0)</f>
        <v>0</v>
      </c>
      <c r="BD14" s="261">
        <f>IF(AZ14=4,G14,0)</f>
        <v>0</v>
      </c>
      <c r="BE14" s="261">
        <f>IF(AZ14=5,G14,0)</f>
        <v>0</v>
      </c>
      <c r="CA14" s="292">
        <v>1</v>
      </c>
      <c r="CB14" s="292">
        <v>1</v>
      </c>
    </row>
    <row r="15" spans="1:80">
      <c r="A15" s="293">
        <v>5</v>
      </c>
      <c r="B15" s="294" t="s">
        <v>127</v>
      </c>
      <c r="C15" s="295" t="s">
        <v>128</v>
      </c>
      <c r="D15" s="296" t="s">
        <v>123</v>
      </c>
      <c r="E15" s="297">
        <v>2.2595999999999998</v>
      </c>
      <c r="F15" s="297">
        <v>0</v>
      </c>
      <c r="G15" s="298">
        <f>E15*F15</f>
        <v>0</v>
      </c>
      <c r="H15" s="299">
        <v>0</v>
      </c>
      <c r="I15" s="300">
        <f>E15*H15</f>
        <v>0</v>
      </c>
      <c r="J15" s="299">
        <v>0</v>
      </c>
      <c r="K15" s="300">
        <f>E15*J15</f>
        <v>0</v>
      </c>
      <c r="O15" s="292">
        <v>2</v>
      </c>
      <c r="AA15" s="261">
        <v>1</v>
      </c>
      <c r="AB15" s="261">
        <v>1</v>
      </c>
      <c r="AC15" s="261">
        <v>1</v>
      </c>
      <c r="AZ15" s="261">
        <v>1</v>
      </c>
      <c r="BA15" s="261">
        <f>IF(AZ15=1,G15,0)</f>
        <v>0</v>
      </c>
      <c r="BB15" s="261">
        <f>IF(AZ15=2,G15,0)</f>
        <v>0</v>
      </c>
      <c r="BC15" s="261">
        <f>IF(AZ15=3,G15,0)</f>
        <v>0</v>
      </c>
      <c r="BD15" s="261">
        <f>IF(AZ15=4,G15,0)</f>
        <v>0</v>
      </c>
      <c r="BE15" s="261">
        <f>IF(AZ15=5,G15,0)</f>
        <v>0</v>
      </c>
      <c r="CA15" s="292">
        <v>1</v>
      </c>
      <c r="CB15" s="292">
        <v>1</v>
      </c>
    </row>
    <row r="16" spans="1:80">
      <c r="A16" s="293">
        <v>6</v>
      </c>
      <c r="B16" s="294" t="s">
        <v>129</v>
      </c>
      <c r="C16" s="295" t="s">
        <v>130</v>
      </c>
      <c r="D16" s="296" t="s">
        <v>123</v>
      </c>
      <c r="E16" s="297">
        <v>2.2595999999999998</v>
      </c>
      <c r="F16" s="297">
        <v>0</v>
      </c>
      <c r="G16" s="298">
        <f>E16*F16</f>
        <v>0</v>
      </c>
      <c r="H16" s="299">
        <v>0</v>
      </c>
      <c r="I16" s="300">
        <f>E16*H16</f>
        <v>0</v>
      </c>
      <c r="J16" s="299">
        <v>0</v>
      </c>
      <c r="K16" s="300">
        <f>E16*J16</f>
        <v>0</v>
      </c>
      <c r="O16" s="292">
        <v>2</v>
      </c>
      <c r="AA16" s="261">
        <v>1</v>
      </c>
      <c r="AB16" s="261">
        <v>1</v>
      </c>
      <c r="AC16" s="261">
        <v>1</v>
      </c>
      <c r="AZ16" s="261">
        <v>1</v>
      </c>
      <c r="BA16" s="261">
        <f>IF(AZ16=1,G16,0)</f>
        <v>0</v>
      </c>
      <c r="BB16" s="261">
        <f>IF(AZ16=2,G16,0)</f>
        <v>0</v>
      </c>
      <c r="BC16" s="261">
        <f>IF(AZ16=3,G16,0)</f>
        <v>0</v>
      </c>
      <c r="BD16" s="261">
        <f>IF(AZ16=4,G16,0)</f>
        <v>0</v>
      </c>
      <c r="BE16" s="261">
        <f>IF(AZ16=5,G16,0)</f>
        <v>0</v>
      </c>
      <c r="CA16" s="292">
        <v>1</v>
      </c>
      <c r="CB16" s="292">
        <v>1</v>
      </c>
    </row>
    <row r="17" spans="1:80">
      <c r="A17" s="293">
        <v>7</v>
      </c>
      <c r="B17" s="294" t="s">
        <v>131</v>
      </c>
      <c r="C17" s="295" t="s">
        <v>132</v>
      </c>
      <c r="D17" s="296" t="s">
        <v>123</v>
      </c>
      <c r="E17" s="297">
        <v>2.2595999999999998</v>
      </c>
      <c r="F17" s="297">
        <v>0</v>
      </c>
      <c r="G17" s="298">
        <f>E17*F17</f>
        <v>0</v>
      </c>
      <c r="H17" s="299">
        <v>0</v>
      </c>
      <c r="I17" s="300">
        <f>E17*H17</f>
        <v>0</v>
      </c>
      <c r="J17" s="299">
        <v>0</v>
      </c>
      <c r="K17" s="300">
        <f>E17*J17</f>
        <v>0</v>
      </c>
      <c r="O17" s="292">
        <v>2</v>
      </c>
      <c r="AA17" s="261">
        <v>1</v>
      </c>
      <c r="AB17" s="261">
        <v>1</v>
      </c>
      <c r="AC17" s="261">
        <v>1</v>
      </c>
      <c r="AZ17" s="261">
        <v>1</v>
      </c>
      <c r="BA17" s="261">
        <f>IF(AZ17=1,G17,0)</f>
        <v>0</v>
      </c>
      <c r="BB17" s="261">
        <f>IF(AZ17=2,G17,0)</f>
        <v>0</v>
      </c>
      <c r="BC17" s="261">
        <f>IF(AZ17=3,G17,0)</f>
        <v>0</v>
      </c>
      <c r="BD17" s="261">
        <f>IF(AZ17=4,G17,0)</f>
        <v>0</v>
      </c>
      <c r="BE17" s="261">
        <f>IF(AZ17=5,G17,0)</f>
        <v>0</v>
      </c>
      <c r="CA17" s="292">
        <v>1</v>
      </c>
      <c r="CB17" s="292">
        <v>1</v>
      </c>
    </row>
    <row r="18" spans="1:80">
      <c r="A18" s="293">
        <v>8</v>
      </c>
      <c r="B18" s="294" t="s">
        <v>133</v>
      </c>
      <c r="C18" s="295" t="s">
        <v>134</v>
      </c>
      <c r="D18" s="296" t="s">
        <v>123</v>
      </c>
      <c r="E18" s="297">
        <v>2.2595999999999998</v>
      </c>
      <c r="F18" s="297">
        <v>0</v>
      </c>
      <c r="G18" s="298">
        <f>E18*F18</f>
        <v>0</v>
      </c>
      <c r="H18" s="299">
        <v>0</v>
      </c>
      <c r="I18" s="300">
        <f>E18*H18</f>
        <v>0</v>
      </c>
      <c r="J18" s="299">
        <v>0</v>
      </c>
      <c r="K18" s="300">
        <f>E18*J18</f>
        <v>0</v>
      </c>
      <c r="O18" s="292">
        <v>2</v>
      </c>
      <c r="AA18" s="261">
        <v>1</v>
      </c>
      <c r="AB18" s="261">
        <v>1</v>
      </c>
      <c r="AC18" s="261">
        <v>1</v>
      </c>
      <c r="AZ18" s="261">
        <v>1</v>
      </c>
      <c r="BA18" s="261">
        <f>IF(AZ18=1,G18,0)</f>
        <v>0</v>
      </c>
      <c r="BB18" s="261">
        <f>IF(AZ18=2,G18,0)</f>
        <v>0</v>
      </c>
      <c r="BC18" s="261">
        <f>IF(AZ18=3,G18,0)</f>
        <v>0</v>
      </c>
      <c r="BD18" s="261">
        <f>IF(AZ18=4,G18,0)</f>
        <v>0</v>
      </c>
      <c r="BE18" s="261">
        <f>IF(AZ18=5,G18,0)</f>
        <v>0</v>
      </c>
      <c r="CA18" s="292">
        <v>1</v>
      </c>
      <c r="CB18" s="292">
        <v>1</v>
      </c>
    </row>
    <row r="19" spans="1:80">
      <c r="A19" s="293">
        <v>9</v>
      </c>
      <c r="B19" s="294" t="s">
        <v>135</v>
      </c>
      <c r="C19" s="295" t="s">
        <v>136</v>
      </c>
      <c r="D19" s="296" t="s">
        <v>123</v>
      </c>
      <c r="E19" s="297">
        <v>2.2595999999999998</v>
      </c>
      <c r="F19" s="297">
        <v>0</v>
      </c>
      <c r="G19" s="298">
        <f>E19*F19</f>
        <v>0</v>
      </c>
      <c r="H19" s="299">
        <v>0</v>
      </c>
      <c r="I19" s="300">
        <f>E19*H19</f>
        <v>0</v>
      </c>
      <c r="J19" s="299">
        <v>0</v>
      </c>
      <c r="K19" s="300">
        <f>E19*J19</f>
        <v>0</v>
      </c>
      <c r="O19" s="292">
        <v>2</v>
      </c>
      <c r="AA19" s="261">
        <v>1</v>
      </c>
      <c r="AB19" s="261">
        <v>1</v>
      </c>
      <c r="AC19" s="261">
        <v>1</v>
      </c>
      <c r="AZ19" s="261">
        <v>1</v>
      </c>
      <c r="BA19" s="261">
        <f>IF(AZ19=1,G19,0)</f>
        <v>0</v>
      </c>
      <c r="BB19" s="261">
        <f>IF(AZ19=2,G19,0)</f>
        <v>0</v>
      </c>
      <c r="BC19" s="261">
        <f>IF(AZ19=3,G19,0)</f>
        <v>0</v>
      </c>
      <c r="BD19" s="261">
        <f>IF(AZ19=4,G19,0)</f>
        <v>0</v>
      </c>
      <c r="BE19" s="261">
        <f>IF(AZ19=5,G19,0)</f>
        <v>0</v>
      </c>
      <c r="CA19" s="292">
        <v>1</v>
      </c>
      <c r="CB19" s="292">
        <v>1</v>
      </c>
    </row>
    <row r="20" spans="1:80">
      <c r="A20" s="293">
        <v>10</v>
      </c>
      <c r="B20" s="294" t="s">
        <v>137</v>
      </c>
      <c r="C20" s="295" t="s">
        <v>138</v>
      </c>
      <c r="D20" s="296" t="s">
        <v>123</v>
      </c>
      <c r="E20" s="297">
        <v>2.2595999999999998</v>
      </c>
      <c r="F20" s="297">
        <v>0</v>
      </c>
      <c r="G20" s="298">
        <f>E20*F20</f>
        <v>0</v>
      </c>
      <c r="H20" s="299">
        <v>0</v>
      </c>
      <c r="I20" s="300">
        <f>E20*H20</f>
        <v>0</v>
      </c>
      <c r="J20" s="299">
        <v>0</v>
      </c>
      <c r="K20" s="300">
        <f>E20*J20</f>
        <v>0</v>
      </c>
      <c r="O20" s="292">
        <v>2</v>
      </c>
      <c r="AA20" s="261">
        <v>1</v>
      </c>
      <c r="AB20" s="261">
        <v>1</v>
      </c>
      <c r="AC20" s="261">
        <v>1</v>
      </c>
      <c r="AZ20" s="261">
        <v>1</v>
      </c>
      <c r="BA20" s="261">
        <f>IF(AZ20=1,G20,0)</f>
        <v>0</v>
      </c>
      <c r="BB20" s="261">
        <f>IF(AZ20=2,G20,0)</f>
        <v>0</v>
      </c>
      <c r="BC20" s="261">
        <f>IF(AZ20=3,G20,0)</f>
        <v>0</v>
      </c>
      <c r="BD20" s="261">
        <f>IF(AZ20=4,G20,0)</f>
        <v>0</v>
      </c>
      <c r="BE20" s="261">
        <f>IF(AZ20=5,G20,0)</f>
        <v>0</v>
      </c>
      <c r="CA20" s="292">
        <v>1</v>
      </c>
      <c r="CB20" s="292">
        <v>1</v>
      </c>
    </row>
    <row r="21" spans="1:80">
      <c r="A21" s="312"/>
      <c r="B21" s="313" t="s">
        <v>100</v>
      </c>
      <c r="C21" s="314" t="s">
        <v>120</v>
      </c>
      <c r="D21" s="315"/>
      <c r="E21" s="316"/>
      <c r="F21" s="317"/>
      <c r="G21" s="318">
        <f>SUM(G11:G20)</f>
        <v>0</v>
      </c>
      <c r="H21" s="319"/>
      <c r="I21" s="320">
        <f>SUM(I11:I20)</f>
        <v>0</v>
      </c>
      <c r="J21" s="319"/>
      <c r="K21" s="320">
        <f>SUM(K11:K20)</f>
        <v>0</v>
      </c>
      <c r="O21" s="292">
        <v>4</v>
      </c>
      <c r="BA21" s="321">
        <f>SUM(BA11:BA20)</f>
        <v>0</v>
      </c>
      <c r="BB21" s="321">
        <f>SUM(BB11:BB20)</f>
        <v>0</v>
      </c>
      <c r="BC21" s="321">
        <f>SUM(BC11:BC20)</f>
        <v>0</v>
      </c>
      <c r="BD21" s="321">
        <f>SUM(BD11:BD20)</f>
        <v>0</v>
      </c>
      <c r="BE21" s="321">
        <f>SUM(BE11:BE20)</f>
        <v>0</v>
      </c>
    </row>
    <row r="22" spans="1:80">
      <c r="A22" s="282" t="s">
        <v>97</v>
      </c>
      <c r="B22" s="283" t="s">
        <v>139</v>
      </c>
      <c r="C22" s="284" t="s">
        <v>140</v>
      </c>
      <c r="D22" s="285"/>
      <c r="E22" s="286"/>
      <c r="F22" s="286"/>
      <c r="G22" s="287"/>
      <c r="H22" s="288"/>
      <c r="I22" s="289"/>
      <c r="J22" s="290"/>
      <c r="K22" s="291"/>
      <c r="O22" s="292">
        <v>1</v>
      </c>
    </row>
    <row r="23" spans="1:80" ht="22.5">
      <c r="A23" s="293">
        <v>11</v>
      </c>
      <c r="B23" s="294" t="s">
        <v>142</v>
      </c>
      <c r="C23" s="295" t="s">
        <v>143</v>
      </c>
      <c r="D23" s="296" t="s">
        <v>144</v>
      </c>
      <c r="E23" s="297">
        <v>5.17</v>
      </c>
      <c r="F23" s="297">
        <v>0</v>
      </c>
      <c r="G23" s="298">
        <f>E23*F23</f>
        <v>0</v>
      </c>
      <c r="H23" s="299">
        <v>0</v>
      </c>
      <c r="I23" s="300">
        <f>E23*H23</f>
        <v>0</v>
      </c>
      <c r="J23" s="299">
        <v>0</v>
      </c>
      <c r="K23" s="300">
        <f>E23*J23</f>
        <v>0</v>
      </c>
      <c r="O23" s="292">
        <v>2</v>
      </c>
      <c r="AA23" s="261">
        <v>1</v>
      </c>
      <c r="AB23" s="261">
        <v>1</v>
      </c>
      <c r="AC23" s="261">
        <v>1</v>
      </c>
      <c r="AZ23" s="261">
        <v>1</v>
      </c>
      <c r="BA23" s="261">
        <f>IF(AZ23=1,G23,0)</f>
        <v>0</v>
      </c>
      <c r="BB23" s="261">
        <f>IF(AZ23=2,G23,0)</f>
        <v>0</v>
      </c>
      <c r="BC23" s="261">
        <f>IF(AZ23=3,G23,0)</f>
        <v>0</v>
      </c>
      <c r="BD23" s="261">
        <f>IF(AZ23=4,G23,0)</f>
        <v>0</v>
      </c>
      <c r="BE23" s="261">
        <f>IF(AZ23=5,G23,0)</f>
        <v>0</v>
      </c>
      <c r="CA23" s="292">
        <v>1</v>
      </c>
      <c r="CB23" s="292">
        <v>1</v>
      </c>
    </row>
    <row r="24" spans="1:80">
      <c r="A24" s="301"/>
      <c r="B24" s="304"/>
      <c r="C24" s="305" t="s">
        <v>145</v>
      </c>
      <c r="D24" s="306"/>
      <c r="E24" s="307">
        <v>5.17</v>
      </c>
      <c r="F24" s="308"/>
      <c r="G24" s="309"/>
      <c r="H24" s="310"/>
      <c r="I24" s="302"/>
      <c r="J24" s="311"/>
      <c r="K24" s="302"/>
      <c r="M24" s="303" t="s">
        <v>145</v>
      </c>
      <c r="O24" s="292"/>
    </row>
    <row r="25" spans="1:80">
      <c r="A25" s="293">
        <v>12</v>
      </c>
      <c r="B25" s="294" t="s">
        <v>146</v>
      </c>
      <c r="C25" s="295" t="s">
        <v>147</v>
      </c>
      <c r="D25" s="296" t="s">
        <v>123</v>
      </c>
      <c r="E25" s="297">
        <v>0.25850000000000001</v>
      </c>
      <c r="F25" s="297">
        <v>0</v>
      </c>
      <c r="G25" s="298">
        <f>E25*F25</f>
        <v>0</v>
      </c>
      <c r="H25" s="299">
        <v>2.5855999999999999</v>
      </c>
      <c r="I25" s="300">
        <f>E25*H25</f>
        <v>0.66837760000000002</v>
      </c>
      <c r="J25" s="299">
        <v>0</v>
      </c>
      <c r="K25" s="300">
        <f>E25*J25</f>
        <v>0</v>
      </c>
      <c r="O25" s="292">
        <v>2</v>
      </c>
      <c r="AA25" s="261">
        <v>1</v>
      </c>
      <c r="AB25" s="261">
        <v>1</v>
      </c>
      <c r="AC25" s="261">
        <v>1</v>
      </c>
      <c r="AZ25" s="261">
        <v>1</v>
      </c>
      <c r="BA25" s="261">
        <f>IF(AZ25=1,G25,0)</f>
        <v>0</v>
      </c>
      <c r="BB25" s="261">
        <f>IF(AZ25=2,G25,0)</f>
        <v>0</v>
      </c>
      <c r="BC25" s="261">
        <f>IF(AZ25=3,G25,0)</f>
        <v>0</v>
      </c>
      <c r="BD25" s="261">
        <f>IF(AZ25=4,G25,0)</f>
        <v>0</v>
      </c>
      <c r="BE25" s="261">
        <f>IF(AZ25=5,G25,0)</f>
        <v>0</v>
      </c>
      <c r="CA25" s="292">
        <v>1</v>
      </c>
      <c r="CB25" s="292">
        <v>1</v>
      </c>
    </row>
    <row r="26" spans="1:80">
      <c r="A26" s="301"/>
      <c r="B26" s="304"/>
      <c r="C26" s="305" t="s">
        <v>148</v>
      </c>
      <c r="D26" s="306"/>
      <c r="E26" s="307">
        <v>0.25850000000000001</v>
      </c>
      <c r="F26" s="308"/>
      <c r="G26" s="309"/>
      <c r="H26" s="310"/>
      <c r="I26" s="302"/>
      <c r="J26" s="311"/>
      <c r="K26" s="302"/>
      <c r="M26" s="303" t="s">
        <v>148</v>
      </c>
      <c r="O26" s="292"/>
    </row>
    <row r="27" spans="1:80">
      <c r="A27" s="293">
        <v>13</v>
      </c>
      <c r="B27" s="294" t="s">
        <v>149</v>
      </c>
      <c r="C27" s="295" t="s">
        <v>150</v>
      </c>
      <c r="D27" s="296" t="s">
        <v>123</v>
      </c>
      <c r="E27" s="297">
        <v>0.70199999999999996</v>
      </c>
      <c r="F27" s="297">
        <v>0</v>
      </c>
      <c r="G27" s="298">
        <f>E27*F27</f>
        <v>0</v>
      </c>
      <c r="H27" s="299">
        <v>2.5249999999999999</v>
      </c>
      <c r="I27" s="300">
        <f>E27*H27</f>
        <v>1.7725499999999998</v>
      </c>
      <c r="J27" s="299">
        <v>0</v>
      </c>
      <c r="K27" s="300">
        <f>E27*J27</f>
        <v>0</v>
      </c>
      <c r="O27" s="292">
        <v>2</v>
      </c>
      <c r="AA27" s="261">
        <v>1</v>
      </c>
      <c r="AB27" s="261">
        <v>1</v>
      </c>
      <c r="AC27" s="261">
        <v>1</v>
      </c>
      <c r="AZ27" s="261">
        <v>1</v>
      </c>
      <c r="BA27" s="261">
        <f>IF(AZ27=1,G27,0)</f>
        <v>0</v>
      </c>
      <c r="BB27" s="261">
        <f>IF(AZ27=2,G27,0)</f>
        <v>0</v>
      </c>
      <c r="BC27" s="261">
        <f>IF(AZ27=3,G27,0)</f>
        <v>0</v>
      </c>
      <c r="BD27" s="261">
        <f>IF(AZ27=4,G27,0)</f>
        <v>0</v>
      </c>
      <c r="BE27" s="261">
        <f>IF(AZ27=5,G27,0)</f>
        <v>0</v>
      </c>
      <c r="CA27" s="292">
        <v>1</v>
      </c>
      <c r="CB27" s="292">
        <v>1</v>
      </c>
    </row>
    <row r="28" spans="1:80">
      <c r="A28" s="301"/>
      <c r="B28" s="304"/>
      <c r="C28" s="305" t="s">
        <v>151</v>
      </c>
      <c r="D28" s="306"/>
      <c r="E28" s="307">
        <v>0.70199999999999996</v>
      </c>
      <c r="F28" s="308"/>
      <c r="G28" s="309"/>
      <c r="H28" s="310"/>
      <c r="I28" s="302"/>
      <c r="J28" s="311"/>
      <c r="K28" s="302"/>
      <c r="M28" s="303" t="s">
        <v>151</v>
      </c>
      <c r="O28" s="292"/>
    </row>
    <row r="29" spans="1:80">
      <c r="A29" s="293">
        <v>14</v>
      </c>
      <c r="B29" s="294" t="s">
        <v>152</v>
      </c>
      <c r="C29" s="295" t="s">
        <v>153</v>
      </c>
      <c r="D29" s="296" t="s">
        <v>154</v>
      </c>
      <c r="E29" s="297">
        <v>1.3299999999999999E-2</v>
      </c>
      <c r="F29" s="297">
        <v>0</v>
      </c>
      <c r="G29" s="298">
        <f>E29*F29</f>
        <v>0</v>
      </c>
      <c r="H29" s="299">
        <v>1.0217400000000001</v>
      </c>
      <c r="I29" s="300">
        <f>E29*H29</f>
        <v>1.3589142E-2</v>
      </c>
      <c r="J29" s="299">
        <v>0</v>
      </c>
      <c r="K29" s="300">
        <f>E29*J29</f>
        <v>0</v>
      </c>
      <c r="O29" s="292">
        <v>2</v>
      </c>
      <c r="AA29" s="261">
        <v>1</v>
      </c>
      <c r="AB29" s="261">
        <v>1</v>
      </c>
      <c r="AC29" s="261">
        <v>1</v>
      </c>
      <c r="AZ29" s="261">
        <v>1</v>
      </c>
      <c r="BA29" s="261">
        <f>IF(AZ29=1,G29,0)</f>
        <v>0</v>
      </c>
      <c r="BB29" s="261">
        <f>IF(AZ29=2,G29,0)</f>
        <v>0</v>
      </c>
      <c r="BC29" s="261">
        <f>IF(AZ29=3,G29,0)</f>
        <v>0</v>
      </c>
      <c r="BD29" s="261">
        <f>IF(AZ29=4,G29,0)</f>
        <v>0</v>
      </c>
      <c r="BE29" s="261">
        <f>IF(AZ29=5,G29,0)</f>
        <v>0</v>
      </c>
      <c r="CA29" s="292">
        <v>1</v>
      </c>
      <c r="CB29" s="292">
        <v>1</v>
      </c>
    </row>
    <row r="30" spans="1:80">
      <c r="A30" s="301"/>
      <c r="B30" s="304"/>
      <c r="C30" s="305" t="s">
        <v>155</v>
      </c>
      <c r="D30" s="306"/>
      <c r="E30" s="307">
        <v>1.3299999999999999E-2</v>
      </c>
      <c r="F30" s="308"/>
      <c r="G30" s="309"/>
      <c r="H30" s="310"/>
      <c r="I30" s="302"/>
      <c r="J30" s="311"/>
      <c r="K30" s="302"/>
      <c r="M30" s="303" t="s">
        <v>155</v>
      </c>
      <c r="O30" s="292"/>
    </row>
    <row r="31" spans="1:80" ht="22.5">
      <c r="A31" s="293">
        <v>15</v>
      </c>
      <c r="B31" s="294" t="s">
        <v>156</v>
      </c>
      <c r="C31" s="295" t="s">
        <v>157</v>
      </c>
      <c r="D31" s="296" t="s">
        <v>154</v>
      </c>
      <c r="E31" s="297">
        <v>4.0599999999999997E-2</v>
      </c>
      <c r="F31" s="297">
        <v>0</v>
      </c>
      <c r="G31" s="298">
        <f>E31*F31</f>
        <v>0</v>
      </c>
      <c r="H31" s="299">
        <v>1.05474</v>
      </c>
      <c r="I31" s="300">
        <f>E31*H31</f>
        <v>4.2822443999999994E-2</v>
      </c>
      <c r="J31" s="299">
        <v>0</v>
      </c>
      <c r="K31" s="300">
        <f>E31*J31</f>
        <v>0</v>
      </c>
      <c r="O31" s="292">
        <v>2</v>
      </c>
      <c r="AA31" s="261">
        <v>1</v>
      </c>
      <c r="AB31" s="261">
        <v>1</v>
      </c>
      <c r="AC31" s="261">
        <v>1</v>
      </c>
      <c r="AZ31" s="261">
        <v>1</v>
      </c>
      <c r="BA31" s="261">
        <f>IF(AZ31=1,G31,0)</f>
        <v>0</v>
      </c>
      <c r="BB31" s="261">
        <f>IF(AZ31=2,G31,0)</f>
        <v>0</v>
      </c>
      <c r="BC31" s="261">
        <f>IF(AZ31=3,G31,0)</f>
        <v>0</v>
      </c>
      <c r="BD31" s="261">
        <f>IF(AZ31=4,G31,0)</f>
        <v>0</v>
      </c>
      <c r="BE31" s="261">
        <f>IF(AZ31=5,G31,0)</f>
        <v>0</v>
      </c>
      <c r="CA31" s="292">
        <v>1</v>
      </c>
      <c r="CB31" s="292">
        <v>1</v>
      </c>
    </row>
    <row r="32" spans="1:80">
      <c r="A32" s="301"/>
      <c r="B32" s="304"/>
      <c r="C32" s="305" t="s">
        <v>158</v>
      </c>
      <c r="D32" s="306"/>
      <c r="E32" s="307">
        <v>4.0599999999999997E-2</v>
      </c>
      <c r="F32" s="308"/>
      <c r="G32" s="309"/>
      <c r="H32" s="310"/>
      <c r="I32" s="302"/>
      <c r="J32" s="311"/>
      <c r="K32" s="302"/>
      <c r="M32" s="303" t="s">
        <v>158</v>
      </c>
      <c r="O32" s="292"/>
    </row>
    <row r="33" spans="1:80">
      <c r="A33" s="293">
        <v>16</v>
      </c>
      <c r="B33" s="294" t="s">
        <v>159</v>
      </c>
      <c r="C33" s="295" t="s">
        <v>160</v>
      </c>
      <c r="D33" s="296" t="s">
        <v>123</v>
      </c>
      <c r="E33" s="297">
        <v>0.25850000000000001</v>
      </c>
      <c r="F33" s="297">
        <v>0</v>
      </c>
      <c r="G33" s="298">
        <f>E33*F33</f>
        <v>0</v>
      </c>
      <c r="H33" s="299">
        <v>0</v>
      </c>
      <c r="I33" s="300">
        <f>E33*H33</f>
        <v>0</v>
      </c>
      <c r="J33" s="299">
        <v>0</v>
      </c>
      <c r="K33" s="300">
        <f>E33*J33</f>
        <v>0</v>
      </c>
      <c r="O33" s="292">
        <v>2</v>
      </c>
      <c r="AA33" s="261">
        <v>1</v>
      </c>
      <c r="AB33" s="261">
        <v>1</v>
      </c>
      <c r="AC33" s="261">
        <v>1</v>
      </c>
      <c r="AZ33" s="261">
        <v>1</v>
      </c>
      <c r="BA33" s="261">
        <f>IF(AZ33=1,G33,0)</f>
        <v>0</v>
      </c>
      <c r="BB33" s="261">
        <f>IF(AZ33=2,G33,0)</f>
        <v>0</v>
      </c>
      <c r="BC33" s="261">
        <f>IF(AZ33=3,G33,0)</f>
        <v>0</v>
      </c>
      <c r="BD33" s="261">
        <f>IF(AZ33=4,G33,0)</f>
        <v>0</v>
      </c>
      <c r="BE33" s="261">
        <f>IF(AZ33=5,G33,0)</f>
        <v>0</v>
      </c>
      <c r="CA33" s="292">
        <v>1</v>
      </c>
      <c r="CB33" s="292">
        <v>1</v>
      </c>
    </row>
    <row r="34" spans="1:80">
      <c r="A34" s="301"/>
      <c r="B34" s="304"/>
      <c r="C34" s="305" t="s">
        <v>161</v>
      </c>
      <c r="D34" s="306"/>
      <c r="E34" s="307">
        <v>0.25850000000000001</v>
      </c>
      <c r="F34" s="308"/>
      <c r="G34" s="309"/>
      <c r="H34" s="310"/>
      <c r="I34" s="302"/>
      <c r="J34" s="311"/>
      <c r="K34" s="302"/>
      <c r="M34" s="303" t="s">
        <v>161</v>
      </c>
      <c r="O34" s="292"/>
    </row>
    <row r="35" spans="1:80">
      <c r="A35" s="293">
        <v>17</v>
      </c>
      <c r="B35" s="294" t="s">
        <v>162</v>
      </c>
      <c r="C35" s="295" t="s">
        <v>163</v>
      </c>
      <c r="D35" s="296" t="s">
        <v>123</v>
      </c>
      <c r="E35" s="297">
        <v>0.70199999999999996</v>
      </c>
      <c r="F35" s="297">
        <v>0</v>
      </c>
      <c r="G35" s="298">
        <f>E35*F35</f>
        <v>0</v>
      </c>
      <c r="H35" s="299">
        <v>0.01</v>
      </c>
      <c r="I35" s="300">
        <f>E35*H35</f>
        <v>7.0199999999999993E-3</v>
      </c>
      <c r="J35" s="299">
        <v>0</v>
      </c>
      <c r="K35" s="300">
        <f>E35*J35</f>
        <v>0</v>
      </c>
      <c r="O35" s="292">
        <v>2</v>
      </c>
      <c r="AA35" s="261">
        <v>1</v>
      </c>
      <c r="AB35" s="261">
        <v>1</v>
      </c>
      <c r="AC35" s="261">
        <v>1</v>
      </c>
      <c r="AZ35" s="261">
        <v>1</v>
      </c>
      <c r="BA35" s="261">
        <f>IF(AZ35=1,G35,0)</f>
        <v>0</v>
      </c>
      <c r="BB35" s="261">
        <f>IF(AZ35=2,G35,0)</f>
        <v>0</v>
      </c>
      <c r="BC35" s="261">
        <f>IF(AZ35=3,G35,0)</f>
        <v>0</v>
      </c>
      <c r="BD35" s="261">
        <f>IF(AZ35=4,G35,0)</f>
        <v>0</v>
      </c>
      <c r="BE35" s="261">
        <f>IF(AZ35=5,G35,0)</f>
        <v>0</v>
      </c>
      <c r="CA35" s="292">
        <v>1</v>
      </c>
      <c r="CB35" s="292">
        <v>1</v>
      </c>
    </row>
    <row r="36" spans="1:80">
      <c r="A36" s="301"/>
      <c r="B36" s="304"/>
      <c r="C36" s="305" t="s">
        <v>164</v>
      </c>
      <c r="D36" s="306"/>
      <c r="E36" s="307">
        <v>0.70199999999999996</v>
      </c>
      <c r="F36" s="308"/>
      <c r="G36" s="309"/>
      <c r="H36" s="310"/>
      <c r="I36" s="302"/>
      <c r="J36" s="311"/>
      <c r="K36" s="302"/>
      <c r="M36" s="303" t="s">
        <v>164</v>
      </c>
      <c r="O36" s="292"/>
    </row>
    <row r="37" spans="1:80">
      <c r="A37" s="293">
        <v>18</v>
      </c>
      <c r="B37" s="294" t="s">
        <v>165</v>
      </c>
      <c r="C37" s="295" t="s">
        <v>166</v>
      </c>
      <c r="D37" s="296" t="s">
        <v>123</v>
      </c>
      <c r="E37" s="297">
        <v>1.4039999999999999</v>
      </c>
      <c r="F37" s="297">
        <v>0</v>
      </c>
      <c r="G37" s="298">
        <f>E37*F37</f>
        <v>0</v>
      </c>
      <c r="H37" s="299">
        <v>0</v>
      </c>
      <c r="I37" s="300">
        <f>E37*H37</f>
        <v>0</v>
      </c>
      <c r="J37" s="299">
        <v>0</v>
      </c>
      <c r="K37" s="300">
        <f>E37*J37</f>
        <v>0</v>
      </c>
      <c r="O37" s="292">
        <v>2</v>
      </c>
      <c r="AA37" s="261">
        <v>1</v>
      </c>
      <c r="AB37" s="261">
        <v>1</v>
      </c>
      <c r="AC37" s="261">
        <v>1</v>
      </c>
      <c r="AZ37" s="261">
        <v>1</v>
      </c>
      <c r="BA37" s="261">
        <f>IF(AZ37=1,G37,0)</f>
        <v>0</v>
      </c>
      <c r="BB37" s="261">
        <f>IF(AZ37=2,G37,0)</f>
        <v>0</v>
      </c>
      <c r="BC37" s="261">
        <f>IF(AZ37=3,G37,0)</f>
        <v>0</v>
      </c>
      <c r="BD37" s="261">
        <f>IF(AZ37=4,G37,0)</f>
        <v>0</v>
      </c>
      <c r="BE37" s="261">
        <f>IF(AZ37=5,G37,0)</f>
        <v>0</v>
      </c>
      <c r="CA37" s="292">
        <v>1</v>
      </c>
      <c r="CB37" s="292">
        <v>1</v>
      </c>
    </row>
    <row r="38" spans="1:80">
      <c r="A38" s="301"/>
      <c r="B38" s="304"/>
      <c r="C38" s="305" t="s">
        <v>167</v>
      </c>
      <c r="D38" s="306"/>
      <c r="E38" s="307">
        <v>1.4039999999999999</v>
      </c>
      <c r="F38" s="308"/>
      <c r="G38" s="309"/>
      <c r="H38" s="310"/>
      <c r="I38" s="302"/>
      <c r="J38" s="311"/>
      <c r="K38" s="302"/>
      <c r="M38" s="303" t="s">
        <v>167</v>
      </c>
      <c r="O38" s="292"/>
    </row>
    <row r="39" spans="1:80">
      <c r="A39" s="312"/>
      <c r="B39" s="313" t="s">
        <v>100</v>
      </c>
      <c r="C39" s="314" t="s">
        <v>141</v>
      </c>
      <c r="D39" s="315"/>
      <c r="E39" s="316"/>
      <c r="F39" s="317"/>
      <c r="G39" s="318">
        <f>SUM(G22:G38)</f>
        <v>0</v>
      </c>
      <c r="H39" s="319"/>
      <c r="I39" s="320">
        <f>SUM(I22:I38)</f>
        <v>2.5043591859999994</v>
      </c>
      <c r="J39" s="319"/>
      <c r="K39" s="320">
        <f>SUM(K22:K38)</f>
        <v>0</v>
      </c>
      <c r="O39" s="292">
        <v>4</v>
      </c>
      <c r="BA39" s="321">
        <f>SUM(BA22:BA38)</f>
        <v>0</v>
      </c>
      <c r="BB39" s="321">
        <f>SUM(BB22:BB38)</f>
        <v>0</v>
      </c>
      <c r="BC39" s="321">
        <f>SUM(BC22:BC38)</f>
        <v>0</v>
      </c>
      <c r="BD39" s="321">
        <f>SUM(BD22:BD38)</f>
        <v>0</v>
      </c>
      <c r="BE39" s="321">
        <f>SUM(BE22:BE38)</f>
        <v>0</v>
      </c>
    </row>
    <row r="40" spans="1:80">
      <c r="A40" s="282" t="s">
        <v>97</v>
      </c>
      <c r="B40" s="283" t="s">
        <v>168</v>
      </c>
      <c r="C40" s="284" t="s">
        <v>169</v>
      </c>
      <c r="D40" s="285"/>
      <c r="E40" s="286"/>
      <c r="F40" s="286"/>
      <c r="G40" s="287"/>
      <c r="H40" s="288"/>
      <c r="I40" s="289"/>
      <c r="J40" s="290"/>
      <c r="K40" s="291"/>
      <c r="O40" s="292">
        <v>1</v>
      </c>
    </row>
    <row r="41" spans="1:80" ht="22.5">
      <c r="A41" s="293">
        <v>19</v>
      </c>
      <c r="B41" s="294" t="s">
        <v>171</v>
      </c>
      <c r="C41" s="295" t="s">
        <v>172</v>
      </c>
      <c r="D41" s="296" t="s">
        <v>144</v>
      </c>
      <c r="E41" s="297">
        <v>8.3000000000000007</v>
      </c>
      <c r="F41" s="297">
        <v>0</v>
      </c>
      <c r="G41" s="298">
        <f>E41*F41</f>
        <v>0</v>
      </c>
      <c r="H41" s="299">
        <v>0.50065000000000004</v>
      </c>
      <c r="I41" s="300">
        <f>E41*H41</f>
        <v>4.1553950000000004</v>
      </c>
      <c r="J41" s="299">
        <v>0</v>
      </c>
      <c r="K41" s="300">
        <f>E41*J41</f>
        <v>0</v>
      </c>
      <c r="O41" s="292">
        <v>2</v>
      </c>
      <c r="AA41" s="261">
        <v>1</v>
      </c>
      <c r="AB41" s="261">
        <v>1</v>
      </c>
      <c r="AC41" s="261">
        <v>1</v>
      </c>
      <c r="AZ41" s="261">
        <v>1</v>
      </c>
      <c r="BA41" s="261">
        <f>IF(AZ41=1,G41,0)</f>
        <v>0</v>
      </c>
      <c r="BB41" s="261">
        <f>IF(AZ41=2,G41,0)</f>
        <v>0</v>
      </c>
      <c r="BC41" s="261">
        <f>IF(AZ41=3,G41,0)</f>
        <v>0</v>
      </c>
      <c r="BD41" s="261">
        <f>IF(AZ41=4,G41,0)</f>
        <v>0</v>
      </c>
      <c r="BE41" s="261">
        <f>IF(AZ41=5,G41,0)</f>
        <v>0</v>
      </c>
      <c r="CA41" s="292">
        <v>1</v>
      </c>
      <c r="CB41" s="292">
        <v>1</v>
      </c>
    </row>
    <row r="42" spans="1:80">
      <c r="A42" s="301"/>
      <c r="B42" s="304"/>
      <c r="C42" s="305" t="s">
        <v>173</v>
      </c>
      <c r="D42" s="306"/>
      <c r="E42" s="307">
        <v>8.3000000000000007</v>
      </c>
      <c r="F42" s="308"/>
      <c r="G42" s="309"/>
      <c r="H42" s="310"/>
      <c r="I42" s="302"/>
      <c r="J42" s="311"/>
      <c r="K42" s="302"/>
      <c r="M42" s="303" t="s">
        <v>173</v>
      </c>
      <c r="O42" s="292"/>
    </row>
    <row r="43" spans="1:80">
      <c r="A43" s="293">
        <v>20</v>
      </c>
      <c r="B43" s="294" t="s">
        <v>174</v>
      </c>
      <c r="C43" s="295" t="s">
        <v>175</v>
      </c>
      <c r="D43" s="296" t="s">
        <v>154</v>
      </c>
      <c r="E43" s="297">
        <v>9.9299999999999999E-2</v>
      </c>
      <c r="F43" s="297">
        <v>0</v>
      </c>
      <c r="G43" s="298">
        <f>E43*F43</f>
        <v>0</v>
      </c>
      <c r="H43" s="299">
        <v>1.0202899999999999</v>
      </c>
      <c r="I43" s="300">
        <f>E43*H43</f>
        <v>0.101314797</v>
      </c>
      <c r="J43" s="299">
        <v>0</v>
      </c>
      <c r="K43" s="300">
        <f>E43*J43</f>
        <v>0</v>
      </c>
      <c r="O43" s="292">
        <v>2</v>
      </c>
      <c r="AA43" s="261">
        <v>1</v>
      </c>
      <c r="AB43" s="261">
        <v>1</v>
      </c>
      <c r="AC43" s="261">
        <v>1</v>
      </c>
      <c r="AZ43" s="261">
        <v>1</v>
      </c>
      <c r="BA43" s="261">
        <f>IF(AZ43=1,G43,0)</f>
        <v>0</v>
      </c>
      <c r="BB43" s="261">
        <f>IF(AZ43=2,G43,0)</f>
        <v>0</v>
      </c>
      <c r="BC43" s="261">
        <f>IF(AZ43=3,G43,0)</f>
        <v>0</v>
      </c>
      <c r="BD43" s="261">
        <f>IF(AZ43=4,G43,0)</f>
        <v>0</v>
      </c>
      <c r="BE43" s="261">
        <f>IF(AZ43=5,G43,0)</f>
        <v>0</v>
      </c>
      <c r="CA43" s="292">
        <v>1</v>
      </c>
      <c r="CB43" s="292">
        <v>1</v>
      </c>
    </row>
    <row r="44" spans="1:80">
      <c r="A44" s="301"/>
      <c r="B44" s="304"/>
      <c r="C44" s="305" t="s">
        <v>176</v>
      </c>
      <c r="D44" s="306"/>
      <c r="E44" s="307">
        <v>0</v>
      </c>
      <c r="F44" s="308"/>
      <c r="G44" s="309"/>
      <c r="H44" s="310"/>
      <c r="I44" s="302"/>
      <c r="J44" s="311"/>
      <c r="K44" s="302"/>
      <c r="M44" s="303" t="s">
        <v>176</v>
      </c>
      <c r="O44" s="292"/>
    </row>
    <row r="45" spans="1:80">
      <c r="A45" s="301"/>
      <c r="B45" s="304"/>
      <c r="C45" s="305" t="s">
        <v>177</v>
      </c>
      <c r="D45" s="306"/>
      <c r="E45" s="307">
        <v>8.2799999999999999E-2</v>
      </c>
      <c r="F45" s="308"/>
      <c r="G45" s="309"/>
      <c r="H45" s="310"/>
      <c r="I45" s="302"/>
      <c r="J45" s="311"/>
      <c r="K45" s="302"/>
      <c r="M45" s="303" t="s">
        <v>177</v>
      </c>
      <c r="O45" s="292"/>
    </row>
    <row r="46" spans="1:80">
      <c r="A46" s="301"/>
      <c r="B46" s="304"/>
      <c r="C46" s="305" t="s">
        <v>178</v>
      </c>
      <c r="D46" s="306"/>
      <c r="E46" s="307">
        <v>0</v>
      </c>
      <c r="F46" s="308"/>
      <c r="G46" s="309"/>
      <c r="H46" s="310"/>
      <c r="I46" s="302"/>
      <c r="J46" s="311"/>
      <c r="K46" s="302"/>
      <c r="M46" s="303" t="s">
        <v>178</v>
      </c>
      <c r="O46" s="292"/>
    </row>
    <row r="47" spans="1:80">
      <c r="A47" s="301"/>
      <c r="B47" s="304"/>
      <c r="C47" s="305" t="s">
        <v>179</v>
      </c>
      <c r="D47" s="306"/>
      <c r="E47" s="307">
        <v>1.6500000000000001E-2</v>
      </c>
      <c r="F47" s="308"/>
      <c r="G47" s="309"/>
      <c r="H47" s="310"/>
      <c r="I47" s="302"/>
      <c r="J47" s="311"/>
      <c r="K47" s="302"/>
      <c r="M47" s="303" t="s">
        <v>179</v>
      </c>
      <c r="O47" s="292"/>
    </row>
    <row r="48" spans="1:80">
      <c r="A48" s="312"/>
      <c r="B48" s="313" t="s">
        <v>100</v>
      </c>
      <c r="C48" s="314" t="s">
        <v>170</v>
      </c>
      <c r="D48" s="315"/>
      <c r="E48" s="316"/>
      <c r="F48" s="317"/>
      <c r="G48" s="318">
        <f>SUM(G40:G47)</f>
        <v>0</v>
      </c>
      <c r="H48" s="319"/>
      <c r="I48" s="320">
        <f>SUM(I40:I47)</f>
        <v>4.2567097970000001</v>
      </c>
      <c r="J48" s="319"/>
      <c r="K48" s="320">
        <f>SUM(K40:K47)</f>
        <v>0</v>
      </c>
      <c r="O48" s="292">
        <v>4</v>
      </c>
      <c r="BA48" s="321">
        <f>SUM(BA40:BA47)</f>
        <v>0</v>
      </c>
      <c r="BB48" s="321">
        <f>SUM(BB40:BB47)</f>
        <v>0</v>
      </c>
      <c r="BC48" s="321">
        <f>SUM(BC40:BC47)</f>
        <v>0</v>
      </c>
      <c r="BD48" s="321">
        <f>SUM(BD40:BD47)</f>
        <v>0</v>
      </c>
      <c r="BE48" s="321">
        <f>SUM(BE40:BE47)</f>
        <v>0</v>
      </c>
    </row>
    <row r="49" spans="1:80">
      <c r="A49" s="282" t="s">
        <v>97</v>
      </c>
      <c r="B49" s="283" t="s">
        <v>180</v>
      </c>
      <c r="C49" s="284" t="s">
        <v>181</v>
      </c>
      <c r="D49" s="285"/>
      <c r="E49" s="286"/>
      <c r="F49" s="286"/>
      <c r="G49" s="287"/>
      <c r="H49" s="288"/>
      <c r="I49" s="289"/>
      <c r="J49" s="290"/>
      <c r="K49" s="291"/>
      <c r="O49" s="292">
        <v>1</v>
      </c>
    </row>
    <row r="50" spans="1:80" ht="22.5">
      <c r="A50" s="293">
        <v>21</v>
      </c>
      <c r="B50" s="294" t="s">
        <v>183</v>
      </c>
      <c r="C50" s="295" t="s">
        <v>184</v>
      </c>
      <c r="D50" s="296" t="s">
        <v>185</v>
      </c>
      <c r="E50" s="297">
        <v>8.3000000000000007</v>
      </c>
      <c r="F50" s="297">
        <v>0</v>
      </c>
      <c r="G50" s="298">
        <f>E50*F50</f>
        <v>0</v>
      </c>
      <c r="H50" s="299">
        <v>0.16586000000000001</v>
      </c>
      <c r="I50" s="300">
        <f>E50*H50</f>
        <v>1.3766380000000003</v>
      </c>
      <c r="J50" s="299">
        <v>0</v>
      </c>
      <c r="K50" s="300">
        <f>E50*J50</f>
        <v>0</v>
      </c>
      <c r="O50" s="292">
        <v>2</v>
      </c>
      <c r="AA50" s="261">
        <v>2</v>
      </c>
      <c r="AB50" s="261">
        <v>1</v>
      </c>
      <c r="AC50" s="261">
        <v>1</v>
      </c>
      <c r="AZ50" s="261">
        <v>1</v>
      </c>
      <c r="BA50" s="261">
        <f>IF(AZ50=1,G50,0)</f>
        <v>0</v>
      </c>
      <c r="BB50" s="261">
        <f>IF(AZ50=2,G50,0)</f>
        <v>0</v>
      </c>
      <c r="BC50" s="261">
        <f>IF(AZ50=3,G50,0)</f>
        <v>0</v>
      </c>
      <c r="BD50" s="261">
        <f>IF(AZ50=4,G50,0)</f>
        <v>0</v>
      </c>
      <c r="BE50" s="261">
        <f>IF(AZ50=5,G50,0)</f>
        <v>0</v>
      </c>
      <c r="CA50" s="292">
        <v>2</v>
      </c>
      <c r="CB50" s="292">
        <v>1</v>
      </c>
    </row>
    <row r="51" spans="1:80">
      <c r="A51" s="301"/>
      <c r="B51" s="304"/>
      <c r="C51" s="305" t="s">
        <v>186</v>
      </c>
      <c r="D51" s="306"/>
      <c r="E51" s="307">
        <v>8.3000000000000007</v>
      </c>
      <c r="F51" s="308"/>
      <c r="G51" s="309"/>
      <c r="H51" s="310"/>
      <c r="I51" s="302"/>
      <c r="J51" s="311"/>
      <c r="K51" s="302"/>
      <c r="M51" s="303" t="s">
        <v>186</v>
      </c>
      <c r="O51" s="292"/>
    </row>
    <row r="52" spans="1:80">
      <c r="A52" s="312"/>
      <c r="B52" s="313" t="s">
        <v>100</v>
      </c>
      <c r="C52" s="314" t="s">
        <v>182</v>
      </c>
      <c r="D52" s="315"/>
      <c r="E52" s="316"/>
      <c r="F52" s="317"/>
      <c r="G52" s="318">
        <f>SUM(G49:G51)</f>
        <v>0</v>
      </c>
      <c r="H52" s="319"/>
      <c r="I52" s="320">
        <f>SUM(I49:I51)</f>
        <v>1.3766380000000003</v>
      </c>
      <c r="J52" s="319"/>
      <c r="K52" s="320">
        <f>SUM(K49:K51)</f>
        <v>0</v>
      </c>
      <c r="O52" s="292">
        <v>4</v>
      </c>
      <c r="BA52" s="321">
        <f>SUM(BA49:BA51)</f>
        <v>0</v>
      </c>
      <c r="BB52" s="321">
        <f>SUM(BB49:BB51)</f>
        <v>0</v>
      </c>
      <c r="BC52" s="321">
        <f>SUM(BC49:BC51)</f>
        <v>0</v>
      </c>
      <c r="BD52" s="321">
        <f>SUM(BD49:BD51)</f>
        <v>0</v>
      </c>
      <c r="BE52" s="321">
        <f>SUM(BE49:BE51)</f>
        <v>0</v>
      </c>
    </row>
    <row r="53" spans="1:80">
      <c r="A53" s="282" t="s">
        <v>97</v>
      </c>
      <c r="B53" s="283" t="s">
        <v>187</v>
      </c>
      <c r="C53" s="284" t="s">
        <v>188</v>
      </c>
      <c r="D53" s="285"/>
      <c r="E53" s="286"/>
      <c r="F53" s="286"/>
      <c r="G53" s="287"/>
      <c r="H53" s="288"/>
      <c r="I53" s="289"/>
      <c r="J53" s="290"/>
      <c r="K53" s="291"/>
      <c r="O53" s="292">
        <v>1</v>
      </c>
    </row>
    <row r="54" spans="1:80" ht="22.5">
      <c r="A54" s="293">
        <v>22</v>
      </c>
      <c r="B54" s="294" t="s">
        <v>190</v>
      </c>
      <c r="C54" s="295" t="s">
        <v>191</v>
      </c>
      <c r="D54" s="296" t="s">
        <v>144</v>
      </c>
      <c r="E54" s="297">
        <v>2.2181999999999999</v>
      </c>
      <c r="F54" s="297">
        <v>0</v>
      </c>
      <c r="G54" s="298">
        <f>E54*F54</f>
        <v>0</v>
      </c>
      <c r="H54" s="299">
        <v>6.8000000000000005E-2</v>
      </c>
      <c r="I54" s="300">
        <f>E54*H54</f>
        <v>0.15083760000000002</v>
      </c>
      <c r="J54" s="299">
        <v>0</v>
      </c>
      <c r="K54" s="300">
        <f>E54*J54</f>
        <v>0</v>
      </c>
      <c r="O54" s="292">
        <v>2</v>
      </c>
      <c r="AA54" s="261">
        <v>1</v>
      </c>
      <c r="AB54" s="261">
        <v>1</v>
      </c>
      <c r="AC54" s="261">
        <v>1</v>
      </c>
      <c r="AZ54" s="261">
        <v>1</v>
      </c>
      <c r="BA54" s="261">
        <f>IF(AZ54=1,G54,0)</f>
        <v>0</v>
      </c>
      <c r="BB54" s="261">
        <f>IF(AZ54=2,G54,0)</f>
        <v>0</v>
      </c>
      <c r="BC54" s="261">
        <f>IF(AZ54=3,G54,0)</f>
        <v>0</v>
      </c>
      <c r="BD54" s="261">
        <f>IF(AZ54=4,G54,0)</f>
        <v>0</v>
      </c>
      <c r="BE54" s="261">
        <f>IF(AZ54=5,G54,0)</f>
        <v>0</v>
      </c>
      <c r="CA54" s="292">
        <v>1</v>
      </c>
      <c r="CB54" s="292">
        <v>1</v>
      </c>
    </row>
    <row r="55" spans="1:80">
      <c r="A55" s="301"/>
      <c r="B55" s="304"/>
      <c r="C55" s="305" t="s">
        <v>192</v>
      </c>
      <c r="D55" s="306"/>
      <c r="E55" s="307">
        <v>2.2181999999999999</v>
      </c>
      <c r="F55" s="308"/>
      <c r="G55" s="309"/>
      <c r="H55" s="310"/>
      <c r="I55" s="302"/>
      <c r="J55" s="311"/>
      <c r="K55" s="302"/>
      <c r="M55" s="303" t="s">
        <v>192</v>
      </c>
      <c r="O55" s="292"/>
    </row>
    <row r="56" spans="1:80" ht="22.5">
      <c r="A56" s="293">
        <v>23</v>
      </c>
      <c r="B56" s="294" t="s">
        <v>193</v>
      </c>
      <c r="C56" s="295" t="s">
        <v>194</v>
      </c>
      <c r="D56" s="296" t="s">
        <v>185</v>
      </c>
      <c r="E56" s="297">
        <v>15.784000000000001</v>
      </c>
      <c r="F56" s="297">
        <v>0</v>
      </c>
      <c r="G56" s="298">
        <f>E56*F56</f>
        <v>0</v>
      </c>
      <c r="H56" s="299">
        <v>2.3800000000000002E-3</v>
      </c>
      <c r="I56" s="300">
        <f>E56*H56</f>
        <v>3.7565920000000003E-2</v>
      </c>
      <c r="J56" s="299">
        <v>0</v>
      </c>
      <c r="K56" s="300">
        <f>E56*J56</f>
        <v>0</v>
      </c>
      <c r="O56" s="292">
        <v>2</v>
      </c>
      <c r="AA56" s="261">
        <v>1</v>
      </c>
      <c r="AB56" s="261">
        <v>1</v>
      </c>
      <c r="AC56" s="261">
        <v>1</v>
      </c>
      <c r="AZ56" s="261">
        <v>1</v>
      </c>
      <c r="BA56" s="261">
        <f>IF(AZ56=1,G56,0)</f>
        <v>0</v>
      </c>
      <c r="BB56" s="261">
        <f>IF(AZ56=2,G56,0)</f>
        <v>0</v>
      </c>
      <c r="BC56" s="261">
        <f>IF(AZ56=3,G56,0)</f>
        <v>0</v>
      </c>
      <c r="BD56" s="261">
        <f>IF(AZ56=4,G56,0)</f>
        <v>0</v>
      </c>
      <c r="BE56" s="261">
        <f>IF(AZ56=5,G56,0)</f>
        <v>0</v>
      </c>
      <c r="CA56" s="292">
        <v>1</v>
      </c>
      <c r="CB56" s="292">
        <v>1</v>
      </c>
    </row>
    <row r="57" spans="1:80">
      <c r="A57" s="301"/>
      <c r="B57" s="304"/>
      <c r="C57" s="305" t="s">
        <v>195</v>
      </c>
      <c r="D57" s="306"/>
      <c r="E57" s="307">
        <v>8.39</v>
      </c>
      <c r="F57" s="308"/>
      <c r="G57" s="309"/>
      <c r="H57" s="310"/>
      <c r="I57" s="302"/>
      <c r="J57" s="311"/>
      <c r="K57" s="302"/>
      <c r="M57" s="303" t="s">
        <v>195</v>
      </c>
      <c r="O57" s="292"/>
    </row>
    <row r="58" spans="1:80">
      <c r="A58" s="301"/>
      <c r="B58" s="304"/>
      <c r="C58" s="305" t="s">
        <v>196</v>
      </c>
      <c r="D58" s="306"/>
      <c r="E58" s="307">
        <v>7.3940000000000001</v>
      </c>
      <c r="F58" s="308"/>
      <c r="G58" s="309"/>
      <c r="H58" s="310"/>
      <c r="I58" s="302"/>
      <c r="J58" s="311"/>
      <c r="K58" s="302"/>
      <c r="M58" s="303" t="s">
        <v>196</v>
      </c>
      <c r="O58" s="292"/>
    </row>
    <row r="59" spans="1:80">
      <c r="A59" s="312"/>
      <c r="B59" s="313" t="s">
        <v>100</v>
      </c>
      <c r="C59" s="314" t="s">
        <v>189</v>
      </c>
      <c r="D59" s="315"/>
      <c r="E59" s="316"/>
      <c r="F59" s="317"/>
      <c r="G59" s="318">
        <f>SUM(G53:G58)</f>
        <v>0</v>
      </c>
      <c r="H59" s="319"/>
      <c r="I59" s="320">
        <f>SUM(I53:I58)</f>
        <v>0.18840352000000002</v>
      </c>
      <c r="J59" s="319"/>
      <c r="K59" s="320">
        <f>SUM(K53:K58)</f>
        <v>0</v>
      </c>
      <c r="O59" s="292">
        <v>4</v>
      </c>
      <c r="BA59" s="321">
        <f>SUM(BA53:BA58)</f>
        <v>0</v>
      </c>
      <c r="BB59" s="321">
        <f>SUM(BB53:BB58)</f>
        <v>0</v>
      </c>
      <c r="BC59" s="321">
        <f>SUM(BC53:BC58)</f>
        <v>0</v>
      </c>
      <c r="BD59" s="321">
        <f>SUM(BD53:BD58)</f>
        <v>0</v>
      </c>
      <c r="BE59" s="321">
        <f>SUM(BE53:BE58)</f>
        <v>0</v>
      </c>
    </row>
    <row r="60" spans="1:80">
      <c r="A60" s="282" t="s">
        <v>97</v>
      </c>
      <c r="B60" s="283" t="s">
        <v>197</v>
      </c>
      <c r="C60" s="284" t="s">
        <v>198</v>
      </c>
      <c r="D60" s="285"/>
      <c r="E60" s="286"/>
      <c r="F60" s="286"/>
      <c r="G60" s="287"/>
      <c r="H60" s="288"/>
      <c r="I60" s="289"/>
      <c r="J60" s="290"/>
      <c r="K60" s="291"/>
      <c r="O60" s="292">
        <v>1</v>
      </c>
    </row>
    <row r="61" spans="1:80">
      <c r="A61" s="293">
        <v>24</v>
      </c>
      <c r="B61" s="294" t="s">
        <v>200</v>
      </c>
      <c r="C61" s="295" t="s">
        <v>201</v>
      </c>
      <c r="D61" s="296" t="s">
        <v>144</v>
      </c>
      <c r="E61" s="297">
        <v>5</v>
      </c>
      <c r="F61" s="297">
        <v>0</v>
      </c>
      <c r="G61" s="298">
        <f>E61*F61</f>
        <v>0</v>
      </c>
      <c r="H61" s="299">
        <v>2.1180000000000001E-2</v>
      </c>
      <c r="I61" s="300">
        <f>E61*H61</f>
        <v>0.10590000000000001</v>
      </c>
      <c r="J61" s="299">
        <v>0</v>
      </c>
      <c r="K61" s="300">
        <f>E61*J61</f>
        <v>0</v>
      </c>
      <c r="O61" s="292">
        <v>2</v>
      </c>
      <c r="AA61" s="261">
        <v>1</v>
      </c>
      <c r="AB61" s="261">
        <v>1</v>
      </c>
      <c r="AC61" s="261">
        <v>1</v>
      </c>
      <c r="AZ61" s="261">
        <v>1</v>
      </c>
      <c r="BA61" s="261">
        <f>IF(AZ61=1,G61,0)</f>
        <v>0</v>
      </c>
      <c r="BB61" s="261">
        <f>IF(AZ61=2,G61,0)</f>
        <v>0</v>
      </c>
      <c r="BC61" s="261">
        <f>IF(AZ61=3,G61,0)</f>
        <v>0</v>
      </c>
      <c r="BD61" s="261">
        <f>IF(AZ61=4,G61,0)</f>
        <v>0</v>
      </c>
      <c r="BE61" s="261">
        <f>IF(AZ61=5,G61,0)</f>
        <v>0</v>
      </c>
      <c r="CA61" s="292">
        <v>1</v>
      </c>
      <c r="CB61" s="292">
        <v>1</v>
      </c>
    </row>
    <row r="62" spans="1:80">
      <c r="A62" s="301"/>
      <c r="B62" s="304"/>
      <c r="C62" s="305" t="s">
        <v>202</v>
      </c>
      <c r="D62" s="306"/>
      <c r="E62" s="307">
        <v>5</v>
      </c>
      <c r="F62" s="308"/>
      <c r="G62" s="309"/>
      <c r="H62" s="310"/>
      <c r="I62" s="302"/>
      <c r="J62" s="311"/>
      <c r="K62" s="302"/>
      <c r="M62" s="303" t="s">
        <v>202</v>
      </c>
      <c r="O62" s="292"/>
    </row>
    <row r="63" spans="1:80">
      <c r="A63" s="312"/>
      <c r="B63" s="313" t="s">
        <v>100</v>
      </c>
      <c r="C63" s="314" t="s">
        <v>199</v>
      </c>
      <c r="D63" s="315"/>
      <c r="E63" s="316"/>
      <c r="F63" s="317"/>
      <c r="G63" s="318">
        <f>SUM(G60:G62)</f>
        <v>0</v>
      </c>
      <c r="H63" s="319"/>
      <c r="I63" s="320">
        <f>SUM(I60:I62)</f>
        <v>0.10590000000000001</v>
      </c>
      <c r="J63" s="319"/>
      <c r="K63" s="320">
        <f>SUM(K60:K62)</f>
        <v>0</v>
      </c>
      <c r="O63" s="292">
        <v>4</v>
      </c>
      <c r="BA63" s="321">
        <f>SUM(BA60:BA62)</f>
        <v>0</v>
      </c>
      <c r="BB63" s="321">
        <f>SUM(BB60:BB62)</f>
        <v>0</v>
      </c>
      <c r="BC63" s="321">
        <f>SUM(BC60:BC62)</f>
        <v>0</v>
      </c>
      <c r="BD63" s="321">
        <f>SUM(BD60:BD62)</f>
        <v>0</v>
      </c>
      <c r="BE63" s="321">
        <f>SUM(BE60:BE62)</f>
        <v>0</v>
      </c>
    </row>
    <row r="64" spans="1:80">
      <c r="A64" s="282" t="s">
        <v>97</v>
      </c>
      <c r="B64" s="283" t="s">
        <v>203</v>
      </c>
      <c r="C64" s="284" t="s">
        <v>204</v>
      </c>
      <c r="D64" s="285"/>
      <c r="E64" s="286"/>
      <c r="F64" s="286"/>
      <c r="G64" s="287"/>
      <c r="H64" s="288"/>
      <c r="I64" s="289"/>
      <c r="J64" s="290"/>
      <c r="K64" s="291"/>
      <c r="O64" s="292">
        <v>1</v>
      </c>
    </row>
    <row r="65" spans="1:80">
      <c r="A65" s="293">
        <v>25</v>
      </c>
      <c r="B65" s="294" t="s">
        <v>206</v>
      </c>
      <c r="C65" s="295" t="s">
        <v>207</v>
      </c>
      <c r="D65" s="296" t="s">
        <v>123</v>
      </c>
      <c r="E65" s="297">
        <v>0.68030000000000002</v>
      </c>
      <c r="F65" s="297">
        <v>0</v>
      </c>
      <c r="G65" s="298">
        <f>E65*F65</f>
        <v>0</v>
      </c>
      <c r="H65" s="299">
        <v>2.5</v>
      </c>
      <c r="I65" s="300">
        <f>E65*H65</f>
        <v>1.70075</v>
      </c>
      <c r="J65" s="299">
        <v>0</v>
      </c>
      <c r="K65" s="300">
        <f>E65*J65</f>
        <v>0</v>
      </c>
      <c r="O65" s="292">
        <v>2</v>
      </c>
      <c r="AA65" s="261">
        <v>1</v>
      </c>
      <c r="AB65" s="261">
        <v>1</v>
      </c>
      <c r="AC65" s="261">
        <v>1</v>
      </c>
      <c r="AZ65" s="261">
        <v>1</v>
      </c>
      <c r="BA65" s="261">
        <f>IF(AZ65=1,G65,0)</f>
        <v>0</v>
      </c>
      <c r="BB65" s="261">
        <f>IF(AZ65=2,G65,0)</f>
        <v>0</v>
      </c>
      <c r="BC65" s="261">
        <f>IF(AZ65=3,G65,0)</f>
        <v>0</v>
      </c>
      <c r="BD65" s="261">
        <f>IF(AZ65=4,G65,0)</f>
        <v>0</v>
      </c>
      <c r="BE65" s="261">
        <f>IF(AZ65=5,G65,0)</f>
        <v>0</v>
      </c>
      <c r="CA65" s="292">
        <v>1</v>
      </c>
      <c r="CB65" s="292">
        <v>1</v>
      </c>
    </row>
    <row r="66" spans="1:80">
      <c r="A66" s="301"/>
      <c r="B66" s="304"/>
      <c r="C66" s="305" t="s">
        <v>208</v>
      </c>
      <c r="D66" s="306"/>
      <c r="E66" s="307">
        <v>0.68030000000000002</v>
      </c>
      <c r="F66" s="308"/>
      <c r="G66" s="309"/>
      <c r="H66" s="310"/>
      <c r="I66" s="302"/>
      <c r="J66" s="311"/>
      <c r="K66" s="302"/>
      <c r="M66" s="303" t="s">
        <v>208</v>
      </c>
      <c r="O66" s="292"/>
    </row>
    <row r="67" spans="1:80">
      <c r="A67" s="301"/>
      <c r="B67" s="304"/>
      <c r="C67" s="305" t="s">
        <v>209</v>
      </c>
      <c r="D67" s="306"/>
      <c r="E67" s="307">
        <v>0</v>
      </c>
      <c r="F67" s="308"/>
      <c r="G67" s="309"/>
      <c r="H67" s="310"/>
      <c r="I67" s="302"/>
      <c r="J67" s="311"/>
      <c r="K67" s="302"/>
      <c r="M67" s="303" t="s">
        <v>209</v>
      </c>
      <c r="O67" s="292"/>
    </row>
    <row r="68" spans="1:80">
      <c r="A68" s="293">
        <v>26</v>
      </c>
      <c r="B68" s="294" t="s">
        <v>210</v>
      </c>
      <c r="C68" s="295" t="s">
        <v>211</v>
      </c>
      <c r="D68" s="296" t="s">
        <v>123</v>
      </c>
      <c r="E68" s="297">
        <v>0.68030000000000002</v>
      </c>
      <c r="F68" s="297">
        <v>0</v>
      </c>
      <c r="G68" s="298">
        <f>E68*F68</f>
        <v>0</v>
      </c>
      <c r="H68" s="299">
        <v>0</v>
      </c>
      <c r="I68" s="300">
        <f>E68*H68</f>
        <v>0</v>
      </c>
      <c r="J68" s="299">
        <v>0</v>
      </c>
      <c r="K68" s="300">
        <f>E68*J68</f>
        <v>0</v>
      </c>
      <c r="O68" s="292">
        <v>2</v>
      </c>
      <c r="AA68" s="261">
        <v>1</v>
      </c>
      <c r="AB68" s="261">
        <v>1</v>
      </c>
      <c r="AC68" s="261">
        <v>1</v>
      </c>
      <c r="AZ68" s="261">
        <v>1</v>
      </c>
      <c r="BA68" s="261">
        <f>IF(AZ68=1,G68,0)</f>
        <v>0</v>
      </c>
      <c r="BB68" s="261">
        <f>IF(AZ68=2,G68,0)</f>
        <v>0</v>
      </c>
      <c r="BC68" s="261">
        <f>IF(AZ68=3,G68,0)</f>
        <v>0</v>
      </c>
      <c r="BD68" s="261">
        <f>IF(AZ68=4,G68,0)</f>
        <v>0</v>
      </c>
      <c r="BE68" s="261">
        <f>IF(AZ68=5,G68,0)</f>
        <v>0</v>
      </c>
      <c r="CA68" s="292">
        <v>1</v>
      </c>
      <c r="CB68" s="292">
        <v>1</v>
      </c>
    </row>
    <row r="69" spans="1:80" ht="22.5">
      <c r="A69" s="293">
        <v>27</v>
      </c>
      <c r="B69" s="294" t="s">
        <v>212</v>
      </c>
      <c r="C69" s="295" t="s">
        <v>213</v>
      </c>
      <c r="D69" s="296" t="s">
        <v>123</v>
      </c>
      <c r="E69" s="297">
        <v>0.27210000000000001</v>
      </c>
      <c r="F69" s="297">
        <v>0</v>
      </c>
      <c r="G69" s="298">
        <f>E69*F69</f>
        <v>0</v>
      </c>
      <c r="H69" s="299">
        <v>2.02</v>
      </c>
      <c r="I69" s="300">
        <f>E69*H69</f>
        <v>0.54964200000000007</v>
      </c>
      <c r="J69" s="299">
        <v>0</v>
      </c>
      <c r="K69" s="300">
        <f>E69*J69</f>
        <v>0</v>
      </c>
      <c r="O69" s="292">
        <v>2</v>
      </c>
      <c r="AA69" s="261">
        <v>1</v>
      </c>
      <c r="AB69" s="261">
        <v>1</v>
      </c>
      <c r="AC69" s="261">
        <v>1</v>
      </c>
      <c r="AZ69" s="261">
        <v>1</v>
      </c>
      <c r="BA69" s="261">
        <f>IF(AZ69=1,G69,0)</f>
        <v>0</v>
      </c>
      <c r="BB69" s="261">
        <f>IF(AZ69=2,G69,0)</f>
        <v>0</v>
      </c>
      <c r="BC69" s="261">
        <f>IF(AZ69=3,G69,0)</f>
        <v>0</v>
      </c>
      <c r="BD69" s="261">
        <f>IF(AZ69=4,G69,0)</f>
        <v>0</v>
      </c>
      <c r="BE69" s="261">
        <f>IF(AZ69=5,G69,0)</f>
        <v>0</v>
      </c>
      <c r="CA69" s="292">
        <v>1</v>
      </c>
      <c r="CB69" s="292">
        <v>1</v>
      </c>
    </row>
    <row r="70" spans="1:80">
      <c r="A70" s="301"/>
      <c r="B70" s="304"/>
      <c r="C70" s="305" t="s">
        <v>214</v>
      </c>
      <c r="D70" s="306"/>
      <c r="E70" s="307">
        <v>0.27210000000000001</v>
      </c>
      <c r="F70" s="308"/>
      <c r="G70" s="309"/>
      <c r="H70" s="310"/>
      <c r="I70" s="302"/>
      <c r="J70" s="311"/>
      <c r="K70" s="302"/>
      <c r="M70" s="303" t="s">
        <v>214</v>
      </c>
      <c r="O70" s="292"/>
    </row>
    <row r="71" spans="1:80">
      <c r="A71" s="301"/>
      <c r="B71" s="304"/>
      <c r="C71" s="305" t="s">
        <v>209</v>
      </c>
      <c r="D71" s="306"/>
      <c r="E71" s="307">
        <v>0</v>
      </c>
      <c r="F71" s="308"/>
      <c r="G71" s="309"/>
      <c r="H71" s="310"/>
      <c r="I71" s="302"/>
      <c r="J71" s="311"/>
      <c r="K71" s="302"/>
      <c r="M71" s="303" t="s">
        <v>209</v>
      </c>
      <c r="O71" s="292"/>
    </row>
    <row r="72" spans="1:80">
      <c r="A72" s="293">
        <v>28</v>
      </c>
      <c r="B72" s="294" t="s">
        <v>215</v>
      </c>
      <c r="C72" s="295" t="s">
        <v>216</v>
      </c>
      <c r="D72" s="296" t="s">
        <v>144</v>
      </c>
      <c r="E72" s="297">
        <v>1.66</v>
      </c>
      <c r="F72" s="297">
        <v>0</v>
      </c>
      <c r="G72" s="298">
        <f>E72*F72</f>
        <v>0</v>
      </c>
      <c r="H72" s="299">
        <v>4.9840000000000002E-2</v>
      </c>
      <c r="I72" s="300">
        <f>E72*H72</f>
        <v>8.27344E-2</v>
      </c>
      <c r="J72" s="299">
        <v>0</v>
      </c>
      <c r="K72" s="300">
        <f>E72*J72</f>
        <v>0</v>
      </c>
      <c r="O72" s="292">
        <v>2</v>
      </c>
      <c r="AA72" s="261">
        <v>1</v>
      </c>
      <c r="AB72" s="261">
        <v>1</v>
      </c>
      <c r="AC72" s="261">
        <v>1</v>
      </c>
      <c r="AZ72" s="261">
        <v>1</v>
      </c>
      <c r="BA72" s="261">
        <f>IF(AZ72=1,G72,0)</f>
        <v>0</v>
      </c>
      <c r="BB72" s="261">
        <f>IF(AZ72=2,G72,0)</f>
        <v>0</v>
      </c>
      <c r="BC72" s="261">
        <f>IF(AZ72=3,G72,0)</f>
        <v>0</v>
      </c>
      <c r="BD72" s="261">
        <f>IF(AZ72=4,G72,0)</f>
        <v>0</v>
      </c>
      <c r="BE72" s="261">
        <f>IF(AZ72=5,G72,0)</f>
        <v>0</v>
      </c>
      <c r="CA72" s="292">
        <v>1</v>
      </c>
      <c r="CB72" s="292">
        <v>1</v>
      </c>
    </row>
    <row r="73" spans="1:80">
      <c r="A73" s="301"/>
      <c r="B73" s="304"/>
      <c r="C73" s="305" t="s">
        <v>217</v>
      </c>
      <c r="D73" s="306"/>
      <c r="E73" s="307">
        <v>1.66</v>
      </c>
      <c r="F73" s="308"/>
      <c r="G73" s="309"/>
      <c r="H73" s="310"/>
      <c r="I73" s="302"/>
      <c r="J73" s="311"/>
      <c r="K73" s="302"/>
      <c r="M73" s="303" t="s">
        <v>217</v>
      </c>
      <c r="O73" s="292"/>
    </row>
    <row r="74" spans="1:80">
      <c r="A74" s="312"/>
      <c r="B74" s="313" t="s">
        <v>100</v>
      </c>
      <c r="C74" s="314" t="s">
        <v>205</v>
      </c>
      <c r="D74" s="315"/>
      <c r="E74" s="316"/>
      <c r="F74" s="317"/>
      <c r="G74" s="318">
        <f>SUM(G64:G73)</f>
        <v>0</v>
      </c>
      <c r="H74" s="319"/>
      <c r="I74" s="320">
        <f>SUM(I64:I73)</f>
        <v>2.3331264000000003</v>
      </c>
      <c r="J74" s="319"/>
      <c r="K74" s="320">
        <f>SUM(K64:K73)</f>
        <v>0</v>
      </c>
      <c r="O74" s="292">
        <v>4</v>
      </c>
      <c r="BA74" s="321">
        <f>SUM(BA64:BA73)</f>
        <v>0</v>
      </c>
      <c r="BB74" s="321">
        <f>SUM(BB64:BB73)</f>
        <v>0</v>
      </c>
      <c r="BC74" s="321">
        <f>SUM(BC64:BC73)</f>
        <v>0</v>
      </c>
      <c r="BD74" s="321">
        <f>SUM(BD64:BD73)</f>
        <v>0</v>
      </c>
      <c r="BE74" s="321">
        <f>SUM(BE64:BE73)</f>
        <v>0</v>
      </c>
    </row>
    <row r="75" spans="1:80">
      <c r="A75" s="282" t="s">
        <v>97</v>
      </c>
      <c r="B75" s="283" t="s">
        <v>218</v>
      </c>
      <c r="C75" s="284" t="s">
        <v>219</v>
      </c>
      <c r="D75" s="285"/>
      <c r="E75" s="286"/>
      <c r="F75" s="286"/>
      <c r="G75" s="287"/>
      <c r="H75" s="288"/>
      <c r="I75" s="289"/>
      <c r="J75" s="290"/>
      <c r="K75" s="291"/>
      <c r="O75" s="292">
        <v>1</v>
      </c>
    </row>
    <row r="76" spans="1:80">
      <c r="A76" s="293">
        <v>29</v>
      </c>
      <c r="B76" s="294" t="s">
        <v>221</v>
      </c>
      <c r="C76" s="295" t="s">
        <v>222</v>
      </c>
      <c r="D76" s="296" t="s">
        <v>144</v>
      </c>
      <c r="E76" s="297">
        <v>30</v>
      </c>
      <c r="F76" s="297">
        <v>0</v>
      </c>
      <c r="G76" s="298">
        <f>E76*F76</f>
        <v>0</v>
      </c>
      <c r="H76" s="299">
        <v>1.2099999999999999E-3</v>
      </c>
      <c r="I76" s="300">
        <f>E76*H76</f>
        <v>3.6299999999999999E-2</v>
      </c>
      <c r="J76" s="299">
        <v>0</v>
      </c>
      <c r="K76" s="300">
        <f>E76*J76</f>
        <v>0</v>
      </c>
      <c r="O76" s="292">
        <v>2</v>
      </c>
      <c r="AA76" s="261">
        <v>1</v>
      </c>
      <c r="AB76" s="261">
        <v>1</v>
      </c>
      <c r="AC76" s="261">
        <v>1</v>
      </c>
      <c r="AZ76" s="261">
        <v>1</v>
      </c>
      <c r="BA76" s="261">
        <f>IF(AZ76=1,G76,0)</f>
        <v>0</v>
      </c>
      <c r="BB76" s="261">
        <f>IF(AZ76=2,G76,0)</f>
        <v>0</v>
      </c>
      <c r="BC76" s="261">
        <f>IF(AZ76=3,G76,0)</f>
        <v>0</v>
      </c>
      <c r="BD76" s="261">
        <f>IF(AZ76=4,G76,0)</f>
        <v>0</v>
      </c>
      <c r="BE76" s="261">
        <f>IF(AZ76=5,G76,0)</f>
        <v>0</v>
      </c>
      <c r="CA76" s="292">
        <v>1</v>
      </c>
      <c r="CB76" s="292">
        <v>1</v>
      </c>
    </row>
    <row r="77" spans="1:80">
      <c r="A77" s="301"/>
      <c r="B77" s="304"/>
      <c r="C77" s="305" t="s">
        <v>223</v>
      </c>
      <c r="D77" s="306"/>
      <c r="E77" s="307">
        <v>30</v>
      </c>
      <c r="F77" s="308"/>
      <c r="G77" s="309"/>
      <c r="H77" s="310"/>
      <c r="I77" s="302"/>
      <c r="J77" s="311"/>
      <c r="K77" s="302"/>
      <c r="M77" s="303" t="s">
        <v>223</v>
      </c>
      <c r="O77" s="292"/>
    </row>
    <row r="78" spans="1:80">
      <c r="A78" s="293">
        <v>30</v>
      </c>
      <c r="B78" s="294" t="s">
        <v>224</v>
      </c>
      <c r="C78" s="295" t="s">
        <v>225</v>
      </c>
      <c r="D78" s="296" t="s">
        <v>185</v>
      </c>
      <c r="E78" s="297">
        <v>20</v>
      </c>
      <c r="F78" s="297">
        <v>0</v>
      </c>
      <c r="G78" s="298">
        <f>E78*F78</f>
        <v>0</v>
      </c>
      <c r="H78" s="299">
        <v>0</v>
      </c>
      <c r="I78" s="300">
        <f>E78*H78</f>
        <v>0</v>
      </c>
      <c r="J78" s="299">
        <v>0</v>
      </c>
      <c r="K78" s="300">
        <f>E78*J78</f>
        <v>0</v>
      </c>
      <c r="O78" s="292">
        <v>2</v>
      </c>
      <c r="AA78" s="261">
        <v>1</v>
      </c>
      <c r="AB78" s="261">
        <v>1</v>
      </c>
      <c r="AC78" s="261">
        <v>1</v>
      </c>
      <c r="AZ78" s="261">
        <v>1</v>
      </c>
      <c r="BA78" s="261">
        <f>IF(AZ78=1,G78,0)</f>
        <v>0</v>
      </c>
      <c r="BB78" s="261">
        <f>IF(AZ78=2,G78,0)</f>
        <v>0</v>
      </c>
      <c r="BC78" s="261">
        <f>IF(AZ78=3,G78,0)</f>
        <v>0</v>
      </c>
      <c r="BD78" s="261">
        <f>IF(AZ78=4,G78,0)</f>
        <v>0</v>
      </c>
      <c r="BE78" s="261">
        <f>IF(AZ78=5,G78,0)</f>
        <v>0</v>
      </c>
      <c r="CA78" s="292">
        <v>1</v>
      </c>
      <c r="CB78" s="292">
        <v>1</v>
      </c>
    </row>
    <row r="79" spans="1:80">
      <c r="A79" s="293">
        <v>31</v>
      </c>
      <c r="B79" s="294" t="s">
        <v>226</v>
      </c>
      <c r="C79" s="295" t="s">
        <v>227</v>
      </c>
      <c r="D79" s="296" t="s">
        <v>185</v>
      </c>
      <c r="E79" s="297">
        <v>300</v>
      </c>
      <c r="F79" s="297">
        <v>0</v>
      </c>
      <c r="G79" s="298">
        <f>E79*F79</f>
        <v>0</v>
      </c>
      <c r="H79" s="299">
        <v>0</v>
      </c>
      <c r="I79" s="300">
        <f>E79*H79</f>
        <v>0</v>
      </c>
      <c r="J79" s="299">
        <v>0</v>
      </c>
      <c r="K79" s="300">
        <f>E79*J79</f>
        <v>0</v>
      </c>
      <c r="O79" s="292">
        <v>2</v>
      </c>
      <c r="AA79" s="261">
        <v>1</v>
      </c>
      <c r="AB79" s="261">
        <v>1</v>
      </c>
      <c r="AC79" s="261">
        <v>1</v>
      </c>
      <c r="AZ79" s="261">
        <v>1</v>
      </c>
      <c r="BA79" s="261">
        <f>IF(AZ79=1,G79,0)</f>
        <v>0</v>
      </c>
      <c r="BB79" s="261">
        <f>IF(AZ79=2,G79,0)</f>
        <v>0</v>
      </c>
      <c r="BC79" s="261">
        <f>IF(AZ79=3,G79,0)</f>
        <v>0</v>
      </c>
      <c r="BD79" s="261">
        <f>IF(AZ79=4,G79,0)</f>
        <v>0</v>
      </c>
      <c r="BE79" s="261">
        <f>IF(AZ79=5,G79,0)</f>
        <v>0</v>
      </c>
      <c r="CA79" s="292">
        <v>1</v>
      </c>
      <c r="CB79" s="292">
        <v>1</v>
      </c>
    </row>
    <row r="80" spans="1:80">
      <c r="A80" s="301"/>
      <c r="B80" s="304"/>
      <c r="C80" s="305" t="s">
        <v>228</v>
      </c>
      <c r="D80" s="306"/>
      <c r="E80" s="307">
        <v>300</v>
      </c>
      <c r="F80" s="308"/>
      <c r="G80" s="309"/>
      <c r="H80" s="310"/>
      <c r="I80" s="302"/>
      <c r="J80" s="311"/>
      <c r="K80" s="302"/>
      <c r="M80" s="303" t="s">
        <v>228</v>
      </c>
      <c r="O80" s="292"/>
    </row>
    <row r="81" spans="1:80">
      <c r="A81" s="293">
        <v>32</v>
      </c>
      <c r="B81" s="294" t="s">
        <v>229</v>
      </c>
      <c r="C81" s="295" t="s">
        <v>230</v>
      </c>
      <c r="D81" s="296" t="s">
        <v>185</v>
      </c>
      <c r="E81" s="297">
        <v>25</v>
      </c>
      <c r="F81" s="297">
        <v>0</v>
      </c>
      <c r="G81" s="298">
        <f>E81*F81</f>
        <v>0</v>
      </c>
      <c r="H81" s="299">
        <v>0</v>
      </c>
      <c r="I81" s="300">
        <f>E81*H81</f>
        <v>0</v>
      </c>
      <c r="J81" s="299">
        <v>0</v>
      </c>
      <c r="K81" s="300">
        <f>E81*J81</f>
        <v>0</v>
      </c>
      <c r="O81" s="292">
        <v>2</v>
      </c>
      <c r="AA81" s="261">
        <v>1</v>
      </c>
      <c r="AB81" s="261">
        <v>1</v>
      </c>
      <c r="AC81" s="261">
        <v>1</v>
      </c>
      <c r="AZ81" s="261">
        <v>1</v>
      </c>
      <c r="BA81" s="261">
        <f>IF(AZ81=1,G81,0)</f>
        <v>0</v>
      </c>
      <c r="BB81" s="261">
        <f>IF(AZ81=2,G81,0)</f>
        <v>0</v>
      </c>
      <c r="BC81" s="261">
        <f>IF(AZ81=3,G81,0)</f>
        <v>0</v>
      </c>
      <c r="BD81" s="261">
        <f>IF(AZ81=4,G81,0)</f>
        <v>0</v>
      </c>
      <c r="BE81" s="261">
        <f>IF(AZ81=5,G81,0)</f>
        <v>0</v>
      </c>
      <c r="CA81" s="292">
        <v>1</v>
      </c>
      <c r="CB81" s="292">
        <v>1</v>
      </c>
    </row>
    <row r="82" spans="1:80">
      <c r="A82" s="312"/>
      <c r="B82" s="313" t="s">
        <v>100</v>
      </c>
      <c r="C82" s="314" t="s">
        <v>220</v>
      </c>
      <c r="D82" s="315"/>
      <c r="E82" s="316"/>
      <c r="F82" s="317"/>
      <c r="G82" s="318">
        <f>SUM(G75:G81)</f>
        <v>0</v>
      </c>
      <c r="H82" s="319"/>
      <c r="I82" s="320">
        <f>SUM(I75:I81)</f>
        <v>3.6299999999999999E-2</v>
      </c>
      <c r="J82" s="319"/>
      <c r="K82" s="320">
        <f>SUM(K75:K81)</f>
        <v>0</v>
      </c>
      <c r="O82" s="292">
        <v>4</v>
      </c>
      <c r="BA82" s="321">
        <f>SUM(BA75:BA81)</f>
        <v>0</v>
      </c>
      <c r="BB82" s="321">
        <f>SUM(BB75:BB81)</f>
        <v>0</v>
      </c>
      <c r="BC82" s="321">
        <f>SUM(BC75:BC81)</f>
        <v>0</v>
      </c>
      <c r="BD82" s="321">
        <f>SUM(BD75:BD81)</f>
        <v>0</v>
      </c>
      <c r="BE82" s="321">
        <f>SUM(BE75:BE81)</f>
        <v>0</v>
      </c>
    </row>
    <row r="83" spans="1:80">
      <c r="A83" s="282" t="s">
        <v>97</v>
      </c>
      <c r="B83" s="283" t="s">
        <v>231</v>
      </c>
      <c r="C83" s="284" t="s">
        <v>232</v>
      </c>
      <c r="D83" s="285"/>
      <c r="E83" s="286"/>
      <c r="F83" s="286"/>
      <c r="G83" s="287"/>
      <c r="H83" s="288"/>
      <c r="I83" s="289"/>
      <c r="J83" s="290"/>
      <c r="K83" s="291"/>
      <c r="O83" s="292">
        <v>1</v>
      </c>
    </row>
    <row r="84" spans="1:80">
      <c r="A84" s="293">
        <v>33</v>
      </c>
      <c r="B84" s="294" t="s">
        <v>234</v>
      </c>
      <c r="C84" s="295" t="s">
        <v>235</v>
      </c>
      <c r="D84" s="296" t="s">
        <v>144</v>
      </c>
      <c r="E84" s="297">
        <v>200</v>
      </c>
      <c r="F84" s="297">
        <v>0</v>
      </c>
      <c r="G84" s="298">
        <f>E84*F84</f>
        <v>0</v>
      </c>
      <c r="H84" s="299">
        <v>4.0000000000000003E-5</v>
      </c>
      <c r="I84" s="300">
        <f>E84*H84</f>
        <v>8.0000000000000002E-3</v>
      </c>
      <c r="J84" s="299">
        <v>0</v>
      </c>
      <c r="K84" s="300">
        <f>E84*J84</f>
        <v>0</v>
      </c>
      <c r="O84" s="292">
        <v>2</v>
      </c>
      <c r="AA84" s="261">
        <v>1</v>
      </c>
      <c r="AB84" s="261">
        <v>1</v>
      </c>
      <c r="AC84" s="261">
        <v>1</v>
      </c>
      <c r="AZ84" s="261">
        <v>1</v>
      </c>
      <c r="BA84" s="261">
        <f>IF(AZ84=1,G84,0)</f>
        <v>0</v>
      </c>
      <c r="BB84" s="261">
        <f>IF(AZ84=2,G84,0)</f>
        <v>0</v>
      </c>
      <c r="BC84" s="261">
        <f>IF(AZ84=3,G84,0)</f>
        <v>0</v>
      </c>
      <c r="BD84" s="261">
        <f>IF(AZ84=4,G84,0)</f>
        <v>0</v>
      </c>
      <c r="BE84" s="261">
        <f>IF(AZ84=5,G84,0)</f>
        <v>0</v>
      </c>
      <c r="CA84" s="292">
        <v>1</v>
      </c>
      <c r="CB84" s="292">
        <v>1</v>
      </c>
    </row>
    <row r="85" spans="1:80">
      <c r="A85" s="312"/>
      <c r="B85" s="313" t="s">
        <v>100</v>
      </c>
      <c r="C85" s="314" t="s">
        <v>233</v>
      </c>
      <c r="D85" s="315"/>
      <c r="E85" s="316"/>
      <c r="F85" s="317"/>
      <c r="G85" s="318">
        <f>SUM(G83:G84)</f>
        <v>0</v>
      </c>
      <c r="H85" s="319"/>
      <c r="I85" s="320">
        <f>SUM(I83:I84)</f>
        <v>8.0000000000000002E-3</v>
      </c>
      <c r="J85" s="319"/>
      <c r="K85" s="320">
        <f>SUM(K83:K84)</f>
        <v>0</v>
      </c>
      <c r="O85" s="292">
        <v>4</v>
      </c>
      <c r="BA85" s="321">
        <f>SUM(BA83:BA84)</f>
        <v>0</v>
      </c>
      <c r="BB85" s="321">
        <f>SUM(BB83:BB84)</f>
        <v>0</v>
      </c>
      <c r="BC85" s="321">
        <f>SUM(BC83:BC84)</f>
        <v>0</v>
      </c>
      <c r="BD85" s="321">
        <f>SUM(BD83:BD84)</f>
        <v>0</v>
      </c>
      <c r="BE85" s="321">
        <f>SUM(BE83:BE84)</f>
        <v>0</v>
      </c>
    </row>
    <row r="86" spans="1:80">
      <c r="A86" s="282" t="s">
        <v>97</v>
      </c>
      <c r="B86" s="283" t="s">
        <v>236</v>
      </c>
      <c r="C86" s="284" t="s">
        <v>237</v>
      </c>
      <c r="D86" s="285"/>
      <c r="E86" s="286"/>
      <c r="F86" s="286"/>
      <c r="G86" s="287"/>
      <c r="H86" s="288"/>
      <c r="I86" s="289"/>
      <c r="J86" s="290"/>
      <c r="K86" s="291"/>
      <c r="O86" s="292">
        <v>1</v>
      </c>
    </row>
    <row r="87" spans="1:80">
      <c r="A87" s="293">
        <v>34</v>
      </c>
      <c r="B87" s="294" t="s">
        <v>239</v>
      </c>
      <c r="C87" s="295" t="s">
        <v>240</v>
      </c>
      <c r="D87" s="296" t="s">
        <v>123</v>
      </c>
      <c r="E87" s="297">
        <v>0.74860000000000004</v>
      </c>
      <c r="F87" s="297">
        <v>0</v>
      </c>
      <c r="G87" s="298">
        <f>E87*F87</f>
        <v>0</v>
      </c>
      <c r="H87" s="299">
        <v>0</v>
      </c>
      <c r="I87" s="300">
        <f>E87*H87</f>
        <v>0</v>
      </c>
      <c r="J87" s="299">
        <v>-2.4</v>
      </c>
      <c r="K87" s="300">
        <f>E87*J87</f>
        <v>-1.79664</v>
      </c>
      <c r="O87" s="292">
        <v>2</v>
      </c>
      <c r="AA87" s="261">
        <v>1</v>
      </c>
      <c r="AB87" s="261">
        <v>1</v>
      </c>
      <c r="AC87" s="261">
        <v>1</v>
      </c>
      <c r="AZ87" s="261">
        <v>1</v>
      </c>
      <c r="BA87" s="261">
        <f>IF(AZ87=1,G87,0)</f>
        <v>0</v>
      </c>
      <c r="BB87" s="261">
        <f>IF(AZ87=2,G87,0)</f>
        <v>0</v>
      </c>
      <c r="BC87" s="261">
        <f>IF(AZ87=3,G87,0)</f>
        <v>0</v>
      </c>
      <c r="BD87" s="261">
        <f>IF(AZ87=4,G87,0)</f>
        <v>0</v>
      </c>
      <c r="BE87" s="261">
        <f>IF(AZ87=5,G87,0)</f>
        <v>0</v>
      </c>
      <c r="CA87" s="292">
        <v>1</v>
      </c>
      <c r="CB87" s="292">
        <v>1</v>
      </c>
    </row>
    <row r="88" spans="1:80">
      <c r="A88" s="301"/>
      <c r="B88" s="304"/>
      <c r="C88" s="305" t="s">
        <v>241</v>
      </c>
      <c r="D88" s="306"/>
      <c r="E88" s="307">
        <v>0.74860000000000004</v>
      </c>
      <c r="F88" s="308"/>
      <c r="G88" s="309"/>
      <c r="H88" s="310"/>
      <c r="I88" s="302"/>
      <c r="J88" s="311"/>
      <c r="K88" s="302"/>
      <c r="M88" s="303" t="s">
        <v>241</v>
      </c>
      <c r="O88" s="292"/>
    </row>
    <row r="89" spans="1:80">
      <c r="A89" s="293">
        <v>35</v>
      </c>
      <c r="B89" s="294" t="s">
        <v>242</v>
      </c>
      <c r="C89" s="295" t="s">
        <v>243</v>
      </c>
      <c r="D89" s="296" t="s">
        <v>123</v>
      </c>
      <c r="E89" s="297">
        <v>35.994700000000002</v>
      </c>
      <c r="F89" s="297">
        <v>0</v>
      </c>
      <c r="G89" s="298">
        <f>E89*F89</f>
        <v>0</v>
      </c>
      <c r="H89" s="299">
        <v>1.2800000000000001E-3</v>
      </c>
      <c r="I89" s="300">
        <f>E89*H89</f>
        <v>4.6073216000000007E-2</v>
      </c>
      <c r="J89" s="299">
        <v>-1.8</v>
      </c>
      <c r="K89" s="300">
        <f>E89*J89</f>
        <v>-64.79046000000001</v>
      </c>
      <c r="O89" s="292">
        <v>2</v>
      </c>
      <c r="AA89" s="261">
        <v>1</v>
      </c>
      <c r="AB89" s="261">
        <v>1</v>
      </c>
      <c r="AC89" s="261">
        <v>1</v>
      </c>
      <c r="AZ89" s="261">
        <v>1</v>
      </c>
      <c r="BA89" s="261">
        <f>IF(AZ89=1,G89,0)</f>
        <v>0</v>
      </c>
      <c r="BB89" s="261">
        <f>IF(AZ89=2,G89,0)</f>
        <v>0</v>
      </c>
      <c r="BC89" s="261">
        <f>IF(AZ89=3,G89,0)</f>
        <v>0</v>
      </c>
      <c r="BD89" s="261">
        <f>IF(AZ89=4,G89,0)</f>
        <v>0</v>
      </c>
      <c r="BE89" s="261">
        <f>IF(AZ89=5,G89,0)</f>
        <v>0</v>
      </c>
      <c r="CA89" s="292">
        <v>1</v>
      </c>
      <c r="CB89" s="292">
        <v>1</v>
      </c>
    </row>
    <row r="90" spans="1:80">
      <c r="A90" s="301"/>
      <c r="B90" s="304"/>
      <c r="C90" s="305" t="s">
        <v>244</v>
      </c>
      <c r="D90" s="306"/>
      <c r="E90" s="307">
        <v>39.018700000000003</v>
      </c>
      <c r="F90" s="308"/>
      <c r="G90" s="309"/>
      <c r="H90" s="310"/>
      <c r="I90" s="302"/>
      <c r="J90" s="311"/>
      <c r="K90" s="302"/>
      <c r="M90" s="303" t="s">
        <v>244</v>
      </c>
      <c r="O90" s="292"/>
    </row>
    <row r="91" spans="1:80">
      <c r="A91" s="301"/>
      <c r="B91" s="304"/>
      <c r="C91" s="305" t="s">
        <v>245</v>
      </c>
      <c r="D91" s="306"/>
      <c r="E91" s="307">
        <v>-3.024</v>
      </c>
      <c r="F91" s="308"/>
      <c r="G91" s="309"/>
      <c r="H91" s="310"/>
      <c r="I91" s="302"/>
      <c r="J91" s="311"/>
      <c r="K91" s="302"/>
      <c r="M91" s="303" t="s">
        <v>245</v>
      </c>
      <c r="O91" s="292"/>
    </row>
    <row r="92" spans="1:80">
      <c r="A92" s="293">
        <v>36</v>
      </c>
      <c r="B92" s="294" t="s">
        <v>246</v>
      </c>
      <c r="C92" s="295" t="s">
        <v>247</v>
      </c>
      <c r="D92" s="296" t="s">
        <v>123</v>
      </c>
      <c r="E92" s="297">
        <v>0.18559999999999999</v>
      </c>
      <c r="F92" s="297">
        <v>0</v>
      </c>
      <c r="G92" s="298">
        <f>E92*F92</f>
        <v>0</v>
      </c>
      <c r="H92" s="299">
        <v>1.47E-3</v>
      </c>
      <c r="I92" s="300">
        <f>E92*H92</f>
        <v>2.7283199999999998E-4</v>
      </c>
      <c r="J92" s="299">
        <v>-2.4</v>
      </c>
      <c r="K92" s="300">
        <f>E92*J92</f>
        <v>-0.44543999999999995</v>
      </c>
      <c r="O92" s="292">
        <v>2</v>
      </c>
      <c r="AA92" s="261">
        <v>1</v>
      </c>
      <c r="AB92" s="261">
        <v>1</v>
      </c>
      <c r="AC92" s="261">
        <v>1</v>
      </c>
      <c r="AZ92" s="261">
        <v>1</v>
      </c>
      <c r="BA92" s="261">
        <f>IF(AZ92=1,G92,0)</f>
        <v>0</v>
      </c>
      <c r="BB92" s="261">
        <f>IF(AZ92=2,G92,0)</f>
        <v>0</v>
      </c>
      <c r="BC92" s="261">
        <f>IF(AZ92=3,G92,0)</f>
        <v>0</v>
      </c>
      <c r="BD92" s="261">
        <f>IF(AZ92=4,G92,0)</f>
        <v>0</v>
      </c>
      <c r="BE92" s="261">
        <f>IF(AZ92=5,G92,0)</f>
        <v>0</v>
      </c>
      <c r="CA92" s="292">
        <v>1</v>
      </c>
      <c r="CB92" s="292">
        <v>1</v>
      </c>
    </row>
    <row r="93" spans="1:80">
      <c r="A93" s="301"/>
      <c r="B93" s="304"/>
      <c r="C93" s="305" t="s">
        <v>248</v>
      </c>
      <c r="D93" s="306"/>
      <c r="E93" s="307">
        <v>0.18559999999999999</v>
      </c>
      <c r="F93" s="308"/>
      <c r="G93" s="309"/>
      <c r="H93" s="310"/>
      <c r="I93" s="302"/>
      <c r="J93" s="311"/>
      <c r="K93" s="302"/>
      <c r="M93" s="303" t="s">
        <v>248</v>
      </c>
      <c r="O93" s="292"/>
    </row>
    <row r="94" spans="1:80" ht="22.5">
      <c r="A94" s="293">
        <v>37</v>
      </c>
      <c r="B94" s="294" t="s">
        <v>249</v>
      </c>
      <c r="C94" s="295" t="s">
        <v>250</v>
      </c>
      <c r="D94" s="296" t="s">
        <v>123</v>
      </c>
      <c r="E94" s="297">
        <v>0.27210000000000001</v>
      </c>
      <c r="F94" s="297">
        <v>0</v>
      </c>
      <c r="G94" s="298">
        <f>E94*F94</f>
        <v>0</v>
      </c>
      <c r="H94" s="299">
        <v>0</v>
      </c>
      <c r="I94" s="300">
        <f>E94*H94</f>
        <v>0</v>
      </c>
      <c r="J94" s="299">
        <v>-2.2000000000000002</v>
      </c>
      <c r="K94" s="300">
        <f>E94*J94</f>
        <v>-0.59862000000000004</v>
      </c>
      <c r="O94" s="292">
        <v>2</v>
      </c>
      <c r="AA94" s="261">
        <v>1</v>
      </c>
      <c r="AB94" s="261">
        <v>1</v>
      </c>
      <c r="AC94" s="261">
        <v>1</v>
      </c>
      <c r="AZ94" s="261">
        <v>1</v>
      </c>
      <c r="BA94" s="261">
        <f>IF(AZ94=1,G94,0)</f>
        <v>0</v>
      </c>
      <c r="BB94" s="261">
        <f>IF(AZ94=2,G94,0)</f>
        <v>0</v>
      </c>
      <c r="BC94" s="261">
        <f>IF(AZ94=3,G94,0)</f>
        <v>0</v>
      </c>
      <c r="BD94" s="261">
        <f>IF(AZ94=4,G94,0)</f>
        <v>0</v>
      </c>
      <c r="BE94" s="261">
        <f>IF(AZ94=5,G94,0)</f>
        <v>0</v>
      </c>
      <c r="CA94" s="292">
        <v>1</v>
      </c>
      <c r="CB94" s="292">
        <v>1</v>
      </c>
    </row>
    <row r="95" spans="1:80">
      <c r="A95" s="301"/>
      <c r="B95" s="304"/>
      <c r="C95" s="305" t="s">
        <v>251</v>
      </c>
      <c r="D95" s="306"/>
      <c r="E95" s="307">
        <v>0.14779999999999999</v>
      </c>
      <c r="F95" s="308"/>
      <c r="G95" s="309"/>
      <c r="H95" s="310"/>
      <c r="I95" s="302"/>
      <c r="J95" s="311"/>
      <c r="K95" s="302"/>
      <c r="M95" s="303" t="s">
        <v>251</v>
      </c>
      <c r="O95" s="292"/>
    </row>
    <row r="96" spans="1:80">
      <c r="A96" s="301"/>
      <c r="B96" s="304"/>
      <c r="C96" s="305" t="s">
        <v>252</v>
      </c>
      <c r="D96" s="306"/>
      <c r="E96" s="307">
        <v>8.43E-2</v>
      </c>
      <c r="F96" s="308"/>
      <c r="G96" s="309"/>
      <c r="H96" s="310"/>
      <c r="I96" s="302"/>
      <c r="J96" s="311"/>
      <c r="K96" s="302"/>
      <c r="M96" s="303" t="s">
        <v>252</v>
      </c>
      <c r="O96" s="292"/>
    </row>
    <row r="97" spans="1:80">
      <c r="A97" s="301"/>
      <c r="B97" s="304"/>
      <c r="C97" s="305" t="s">
        <v>253</v>
      </c>
      <c r="D97" s="306"/>
      <c r="E97" s="307">
        <v>0.04</v>
      </c>
      <c r="F97" s="308"/>
      <c r="G97" s="309"/>
      <c r="H97" s="310"/>
      <c r="I97" s="302"/>
      <c r="J97" s="311"/>
      <c r="K97" s="302"/>
      <c r="M97" s="303" t="s">
        <v>253</v>
      </c>
      <c r="O97" s="292"/>
    </row>
    <row r="98" spans="1:80" ht="22.5">
      <c r="A98" s="293">
        <v>38</v>
      </c>
      <c r="B98" s="294" t="s">
        <v>254</v>
      </c>
      <c r="C98" s="295" t="s">
        <v>255</v>
      </c>
      <c r="D98" s="296" t="s">
        <v>123</v>
      </c>
      <c r="E98" s="297">
        <v>1.7055</v>
      </c>
      <c r="F98" s="297">
        <v>0</v>
      </c>
      <c r="G98" s="298">
        <f>E98*F98</f>
        <v>0</v>
      </c>
      <c r="H98" s="299">
        <v>0</v>
      </c>
      <c r="I98" s="300">
        <f>E98*H98</f>
        <v>0</v>
      </c>
      <c r="J98" s="299">
        <v>-2.2000000000000002</v>
      </c>
      <c r="K98" s="300">
        <f>E98*J98</f>
        <v>-3.7521000000000004</v>
      </c>
      <c r="O98" s="292">
        <v>2</v>
      </c>
      <c r="AA98" s="261">
        <v>1</v>
      </c>
      <c r="AB98" s="261">
        <v>1</v>
      </c>
      <c r="AC98" s="261">
        <v>1</v>
      </c>
      <c r="AZ98" s="261">
        <v>1</v>
      </c>
      <c r="BA98" s="261">
        <f>IF(AZ98=1,G98,0)</f>
        <v>0</v>
      </c>
      <c r="BB98" s="261">
        <f>IF(AZ98=2,G98,0)</f>
        <v>0</v>
      </c>
      <c r="BC98" s="261">
        <f>IF(AZ98=3,G98,0)</f>
        <v>0</v>
      </c>
      <c r="BD98" s="261">
        <f>IF(AZ98=4,G98,0)</f>
        <v>0</v>
      </c>
      <c r="BE98" s="261">
        <f>IF(AZ98=5,G98,0)</f>
        <v>0</v>
      </c>
      <c r="CA98" s="292">
        <v>1</v>
      </c>
      <c r="CB98" s="292">
        <v>1</v>
      </c>
    </row>
    <row r="99" spans="1:80">
      <c r="A99" s="301"/>
      <c r="B99" s="304"/>
      <c r="C99" s="305" t="s">
        <v>256</v>
      </c>
      <c r="D99" s="306"/>
      <c r="E99" s="307">
        <v>1.0251999999999999</v>
      </c>
      <c r="F99" s="308"/>
      <c r="G99" s="309"/>
      <c r="H99" s="310"/>
      <c r="I99" s="302"/>
      <c r="J99" s="311"/>
      <c r="K99" s="302"/>
      <c r="M99" s="303" t="s">
        <v>256</v>
      </c>
      <c r="O99" s="292"/>
    </row>
    <row r="100" spans="1:80">
      <c r="A100" s="301"/>
      <c r="B100" s="304"/>
      <c r="C100" s="305" t="s">
        <v>257</v>
      </c>
      <c r="D100" s="306"/>
      <c r="E100" s="307">
        <v>0.68030000000000002</v>
      </c>
      <c r="F100" s="308"/>
      <c r="G100" s="309"/>
      <c r="H100" s="310"/>
      <c r="I100" s="302"/>
      <c r="J100" s="311"/>
      <c r="K100" s="302"/>
      <c r="M100" s="303" t="s">
        <v>257</v>
      </c>
      <c r="O100" s="292"/>
    </row>
    <row r="101" spans="1:80">
      <c r="A101" s="293">
        <v>39</v>
      </c>
      <c r="B101" s="294" t="s">
        <v>258</v>
      </c>
      <c r="C101" s="295" t="s">
        <v>259</v>
      </c>
      <c r="D101" s="296" t="s">
        <v>123</v>
      </c>
      <c r="E101" s="297">
        <v>1.0251999999999999</v>
      </c>
      <c r="F101" s="297">
        <v>0</v>
      </c>
      <c r="G101" s="298">
        <f>E101*F101</f>
        <v>0</v>
      </c>
      <c r="H101" s="299">
        <v>0</v>
      </c>
      <c r="I101" s="300">
        <f>E101*H101</f>
        <v>0</v>
      </c>
      <c r="J101" s="299">
        <v>0</v>
      </c>
      <c r="K101" s="300">
        <f>E101*J101</f>
        <v>0</v>
      </c>
      <c r="O101" s="292">
        <v>2</v>
      </c>
      <c r="AA101" s="261">
        <v>1</v>
      </c>
      <c r="AB101" s="261">
        <v>1</v>
      </c>
      <c r="AC101" s="261">
        <v>1</v>
      </c>
      <c r="AZ101" s="261">
        <v>1</v>
      </c>
      <c r="BA101" s="261">
        <f>IF(AZ101=1,G101,0)</f>
        <v>0</v>
      </c>
      <c r="BB101" s="261">
        <f>IF(AZ101=2,G101,0)</f>
        <v>0</v>
      </c>
      <c r="BC101" s="261">
        <f>IF(AZ101=3,G101,0)</f>
        <v>0</v>
      </c>
      <c r="BD101" s="261">
        <f>IF(AZ101=4,G101,0)</f>
        <v>0</v>
      </c>
      <c r="BE101" s="261">
        <f>IF(AZ101=5,G101,0)</f>
        <v>0</v>
      </c>
      <c r="CA101" s="292">
        <v>1</v>
      </c>
      <c r="CB101" s="292">
        <v>1</v>
      </c>
    </row>
    <row r="102" spans="1:80" ht="22.5">
      <c r="A102" s="293">
        <v>40</v>
      </c>
      <c r="B102" s="294" t="s">
        <v>260</v>
      </c>
      <c r="C102" s="295" t="s">
        <v>261</v>
      </c>
      <c r="D102" s="296" t="s">
        <v>185</v>
      </c>
      <c r="E102" s="297">
        <v>5</v>
      </c>
      <c r="F102" s="297">
        <v>0</v>
      </c>
      <c r="G102" s="298">
        <f>E102*F102</f>
        <v>0</v>
      </c>
      <c r="H102" s="299">
        <v>0</v>
      </c>
      <c r="I102" s="300">
        <f>E102*H102</f>
        <v>0</v>
      </c>
      <c r="J102" s="299">
        <v>-8.2400000000000008E-3</v>
      </c>
      <c r="K102" s="300">
        <f>E102*J102</f>
        <v>-4.1200000000000001E-2</v>
      </c>
      <c r="O102" s="292">
        <v>2</v>
      </c>
      <c r="AA102" s="261">
        <v>1</v>
      </c>
      <c r="AB102" s="261">
        <v>1</v>
      </c>
      <c r="AC102" s="261">
        <v>1</v>
      </c>
      <c r="AZ102" s="261">
        <v>1</v>
      </c>
      <c r="BA102" s="261">
        <f>IF(AZ102=1,G102,0)</f>
        <v>0</v>
      </c>
      <c r="BB102" s="261">
        <f>IF(AZ102=2,G102,0)</f>
        <v>0</v>
      </c>
      <c r="BC102" s="261">
        <f>IF(AZ102=3,G102,0)</f>
        <v>0</v>
      </c>
      <c r="BD102" s="261">
        <f>IF(AZ102=4,G102,0)</f>
        <v>0</v>
      </c>
      <c r="BE102" s="261">
        <f>IF(AZ102=5,G102,0)</f>
        <v>0</v>
      </c>
      <c r="CA102" s="292">
        <v>1</v>
      </c>
      <c r="CB102" s="292">
        <v>1</v>
      </c>
    </row>
    <row r="103" spans="1:80">
      <c r="A103" s="301"/>
      <c r="B103" s="304"/>
      <c r="C103" s="305" t="s">
        <v>262</v>
      </c>
      <c r="D103" s="306"/>
      <c r="E103" s="307">
        <v>5</v>
      </c>
      <c r="F103" s="308"/>
      <c r="G103" s="309"/>
      <c r="H103" s="310"/>
      <c r="I103" s="302"/>
      <c r="J103" s="311"/>
      <c r="K103" s="302"/>
      <c r="M103" s="303" t="s">
        <v>262</v>
      </c>
      <c r="O103" s="292"/>
    </row>
    <row r="104" spans="1:80" ht="22.5">
      <c r="A104" s="293">
        <v>41</v>
      </c>
      <c r="B104" s="294" t="s">
        <v>263</v>
      </c>
      <c r="C104" s="295" t="s">
        <v>264</v>
      </c>
      <c r="D104" s="296" t="s">
        <v>144</v>
      </c>
      <c r="E104" s="297">
        <v>5</v>
      </c>
      <c r="F104" s="297">
        <v>0</v>
      </c>
      <c r="G104" s="298">
        <f>E104*F104</f>
        <v>0</v>
      </c>
      <c r="H104" s="299">
        <v>0</v>
      </c>
      <c r="I104" s="300">
        <f>E104*H104</f>
        <v>0</v>
      </c>
      <c r="J104" s="299">
        <v>-6.5000000000000002E-2</v>
      </c>
      <c r="K104" s="300">
        <f>E104*J104</f>
        <v>-0.32500000000000001</v>
      </c>
      <c r="O104" s="292">
        <v>2</v>
      </c>
      <c r="AA104" s="261">
        <v>1</v>
      </c>
      <c r="AB104" s="261">
        <v>1</v>
      </c>
      <c r="AC104" s="261">
        <v>1</v>
      </c>
      <c r="AZ104" s="261">
        <v>1</v>
      </c>
      <c r="BA104" s="261">
        <f>IF(AZ104=1,G104,0)</f>
        <v>0</v>
      </c>
      <c r="BB104" s="261">
        <f>IF(AZ104=2,G104,0)</f>
        <v>0</v>
      </c>
      <c r="BC104" s="261">
        <f>IF(AZ104=3,G104,0)</f>
        <v>0</v>
      </c>
      <c r="BD104" s="261">
        <f>IF(AZ104=4,G104,0)</f>
        <v>0</v>
      </c>
      <c r="BE104" s="261">
        <f>IF(AZ104=5,G104,0)</f>
        <v>0</v>
      </c>
      <c r="CA104" s="292">
        <v>1</v>
      </c>
      <c r="CB104" s="292">
        <v>1</v>
      </c>
    </row>
    <row r="105" spans="1:80">
      <c r="A105" s="301"/>
      <c r="B105" s="304"/>
      <c r="C105" s="305" t="s">
        <v>265</v>
      </c>
      <c r="D105" s="306"/>
      <c r="E105" s="307">
        <v>5</v>
      </c>
      <c r="F105" s="308"/>
      <c r="G105" s="309"/>
      <c r="H105" s="310"/>
      <c r="I105" s="302"/>
      <c r="J105" s="311"/>
      <c r="K105" s="302"/>
      <c r="M105" s="303" t="s">
        <v>265</v>
      </c>
      <c r="O105" s="292"/>
    </row>
    <row r="106" spans="1:80">
      <c r="A106" s="293">
        <v>42</v>
      </c>
      <c r="B106" s="294" t="s">
        <v>266</v>
      </c>
      <c r="C106" s="295" t="s">
        <v>267</v>
      </c>
      <c r="D106" s="296" t="s">
        <v>144</v>
      </c>
      <c r="E106" s="297">
        <v>0.33750000000000002</v>
      </c>
      <c r="F106" s="297">
        <v>0</v>
      </c>
      <c r="G106" s="298">
        <f>E106*F106</f>
        <v>0</v>
      </c>
      <c r="H106" s="299">
        <v>0</v>
      </c>
      <c r="I106" s="300">
        <f>E106*H106</f>
        <v>0</v>
      </c>
      <c r="J106" s="299">
        <v>-6.6000000000000003E-2</v>
      </c>
      <c r="K106" s="300">
        <f>E106*J106</f>
        <v>-2.2275000000000003E-2</v>
      </c>
      <c r="O106" s="292">
        <v>2</v>
      </c>
      <c r="AA106" s="261">
        <v>1</v>
      </c>
      <c r="AB106" s="261">
        <v>1</v>
      </c>
      <c r="AC106" s="261">
        <v>1</v>
      </c>
      <c r="AZ106" s="261">
        <v>1</v>
      </c>
      <c r="BA106" s="261">
        <f>IF(AZ106=1,G106,0)</f>
        <v>0</v>
      </c>
      <c r="BB106" s="261">
        <f>IF(AZ106=2,G106,0)</f>
        <v>0</v>
      </c>
      <c r="BC106" s="261">
        <f>IF(AZ106=3,G106,0)</f>
        <v>0</v>
      </c>
      <c r="BD106" s="261">
        <f>IF(AZ106=4,G106,0)</f>
        <v>0</v>
      </c>
      <c r="BE106" s="261">
        <f>IF(AZ106=5,G106,0)</f>
        <v>0</v>
      </c>
      <c r="CA106" s="292">
        <v>1</v>
      </c>
      <c r="CB106" s="292">
        <v>1</v>
      </c>
    </row>
    <row r="107" spans="1:80">
      <c r="A107" s="301"/>
      <c r="B107" s="304"/>
      <c r="C107" s="305" t="s">
        <v>268</v>
      </c>
      <c r="D107" s="306"/>
      <c r="E107" s="307">
        <v>0.33750000000000002</v>
      </c>
      <c r="F107" s="308"/>
      <c r="G107" s="309"/>
      <c r="H107" s="310"/>
      <c r="I107" s="302"/>
      <c r="J107" s="311"/>
      <c r="K107" s="302"/>
      <c r="M107" s="303" t="s">
        <v>268</v>
      </c>
      <c r="O107" s="292"/>
    </row>
    <row r="108" spans="1:80">
      <c r="A108" s="293">
        <v>43</v>
      </c>
      <c r="B108" s="294" t="s">
        <v>269</v>
      </c>
      <c r="C108" s="295" t="s">
        <v>270</v>
      </c>
      <c r="D108" s="296" t="s">
        <v>116</v>
      </c>
      <c r="E108" s="297">
        <v>6</v>
      </c>
      <c r="F108" s="297">
        <v>0</v>
      </c>
      <c r="G108" s="298">
        <f>E108*F108</f>
        <v>0</v>
      </c>
      <c r="H108" s="299">
        <v>0</v>
      </c>
      <c r="I108" s="300">
        <f>E108*H108</f>
        <v>0</v>
      </c>
      <c r="J108" s="299">
        <v>0</v>
      </c>
      <c r="K108" s="300">
        <f>E108*J108</f>
        <v>0</v>
      </c>
      <c r="O108" s="292">
        <v>2</v>
      </c>
      <c r="AA108" s="261">
        <v>1</v>
      </c>
      <c r="AB108" s="261">
        <v>1</v>
      </c>
      <c r="AC108" s="261">
        <v>1</v>
      </c>
      <c r="AZ108" s="261">
        <v>1</v>
      </c>
      <c r="BA108" s="261">
        <f>IF(AZ108=1,G108,0)</f>
        <v>0</v>
      </c>
      <c r="BB108" s="261">
        <f>IF(AZ108=2,G108,0)</f>
        <v>0</v>
      </c>
      <c r="BC108" s="261">
        <f>IF(AZ108=3,G108,0)</f>
        <v>0</v>
      </c>
      <c r="BD108" s="261">
        <f>IF(AZ108=4,G108,0)</f>
        <v>0</v>
      </c>
      <c r="BE108" s="261">
        <f>IF(AZ108=5,G108,0)</f>
        <v>0</v>
      </c>
      <c r="CA108" s="292">
        <v>1</v>
      </c>
      <c r="CB108" s="292">
        <v>1</v>
      </c>
    </row>
    <row r="109" spans="1:80">
      <c r="A109" s="293">
        <v>44</v>
      </c>
      <c r="B109" s="294" t="s">
        <v>271</v>
      </c>
      <c r="C109" s="295" t="s">
        <v>272</v>
      </c>
      <c r="D109" s="296" t="s">
        <v>144</v>
      </c>
      <c r="E109" s="297">
        <v>10.71</v>
      </c>
      <c r="F109" s="297">
        <v>0</v>
      </c>
      <c r="G109" s="298">
        <f>E109*F109</f>
        <v>0</v>
      </c>
      <c r="H109" s="299">
        <v>1.17E-3</v>
      </c>
      <c r="I109" s="300">
        <f>E109*H109</f>
        <v>1.2530700000000001E-2</v>
      </c>
      <c r="J109" s="299">
        <v>-7.5999999999999998E-2</v>
      </c>
      <c r="K109" s="300">
        <f>E109*J109</f>
        <v>-0.81396000000000002</v>
      </c>
      <c r="O109" s="292">
        <v>2</v>
      </c>
      <c r="AA109" s="261">
        <v>1</v>
      </c>
      <c r="AB109" s="261">
        <v>1</v>
      </c>
      <c r="AC109" s="261">
        <v>1</v>
      </c>
      <c r="AZ109" s="261">
        <v>1</v>
      </c>
      <c r="BA109" s="261">
        <f>IF(AZ109=1,G109,0)</f>
        <v>0</v>
      </c>
      <c r="BB109" s="261">
        <f>IF(AZ109=2,G109,0)</f>
        <v>0</v>
      </c>
      <c r="BC109" s="261">
        <f>IF(AZ109=3,G109,0)</f>
        <v>0</v>
      </c>
      <c r="BD109" s="261">
        <f>IF(AZ109=4,G109,0)</f>
        <v>0</v>
      </c>
      <c r="BE109" s="261">
        <f>IF(AZ109=5,G109,0)</f>
        <v>0</v>
      </c>
      <c r="CA109" s="292">
        <v>1</v>
      </c>
      <c r="CB109" s="292">
        <v>1</v>
      </c>
    </row>
    <row r="110" spans="1:80">
      <c r="A110" s="301"/>
      <c r="B110" s="304"/>
      <c r="C110" s="305" t="s">
        <v>273</v>
      </c>
      <c r="D110" s="306"/>
      <c r="E110" s="307">
        <v>10.71</v>
      </c>
      <c r="F110" s="308"/>
      <c r="G110" s="309"/>
      <c r="H110" s="310"/>
      <c r="I110" s="302"/>
      <c r="J110" s="311"/>
      <c r="K110" s="302"/>
      <c r="M110" s="303" t="s">
        <v>273</v>
      </c>
      <c r="O110" s="292"/>
    </row>
    <row r="111" spans="1:80">
      <c r="A111" s="312"/>
      <c r="B111" s="313" t="s">
        <v>100</v>
      </c>
      <c r="C111" s="314" t="s">
        <v>238</v>
      </c>
      <c r="D111" s="315"/>
      <c r="E111" s="316"/>
      <c r="F111" s="317"/>
      <c r="G111" s="318">
        <f>SUM(G86:G110)</f>
        <v>0</v>
      </c>
      <c r="H111" s="319"/>
      <c r="I111" s="320">
        <f>SUM(I86:I110)</f>
        <v>5.8876748000000007E-2</v>
      </c>
      <c r="J111" s="319"/>
      <c r="K111" s="320">
        <f>SUM(K86:K110)</f>
        <v>-72.585695000000001</v>
      </c>
      <c r="O111" s="292">
        <v>4</v>
      </c>
      <c r="BA111" s="321">
        <f>SUM(BA86:BA110)</f>
        <v>0</v>
      </c>
      <c r="BB111" s="321">
        <f>SUM(BB86:BB110)</f>
        <v>0</v>
      </c>
      <c r="BC111" s="321">
        <f>SUM(BC86:BC110)</f>
        <v>0</v>
      </c>
      <c r="BD111" s="321">
        <f>SUM(BD86:BD110)</f>
        <v>0</v>
      </c>
      <c r="BE111" s="321">
        <f>SUM(BE86:BE110)</f>
        <v>0</v>
      </c>
    </row>
    <row r="112" spans="1:80">
      <c r="A112" s="282" t="s">
        <v>97</v>
      </c>
      <c r="B112" s="283" t="s">
        <v>274</v>
      </c>
      <c r="C112" s="284" t="s">
        <v>275</v>
      </c>
      <c r="D112" s="285"/>
      <c r="E112" s="286"/>
      <c r="F112" s="286"/>
      <c r="G112" s="287"/>
      <c r="H112" s="288"/>
      <c r="I112" s="289"/>
      <c r="J112" s="290"/>
      <c r="K112" s="291"/>
      <c r="O112" s="292">
        <v>1</v>
      </c>
    </row>
    <row r="113" spans="1:80">
      <c r="A113" s="293">
        <v>45</v>
      </c>
      <c r="B113" s="294" t="s">
        <v>277</v>
      </c>
      <c r="C113" s="295" t="s">
        <v>278</v>
      </c>
      <c r="D113" s="296" t="s">
        <v>185</v>
      </c>
      <c r="E113" s="297">
        <v>9.06</v>
      </c>
      <c r="F113" s="297">
        <v>0</v>
      </c>
      <c r="G113" s="298">
        <f>E113*F113</f>
        <v>0</v>
      </c>
      <c r="H113" s="299">
        <v>0</v>
      </c>
      <c r="I113" s="300">
        <f>E113*H113</f>
        <v>0</v>
      </c>
      <c r="J113" s="299">
        <v>-4.6000000000000001E-4</v>
      </c>
      <c r="K113" s="300">
        <f>E113*J113</f>
        <v>-4.1676000000000005E-3</v>
      </c>
      <c r="O113" s="292">
        <v>2</v>
      </c>
      <c r="AA113" s="261">
        <v>1</v>
      </c>
      <c r="AB113" s="261">
        <v>1</v>
      </c>
      <c r="AC113" s="261">
        <v>1</v>
      </c>
      <c r="AZ113" s="261">
        <v>1</v>
      </c>
      <c r="BA113" s="261">
        <f>IF(AZ113=1,G113,0)</f>
        <v>0</v>
      </c>
      <c r="BB113" s="261">
        <f>IF(AZ113=2,G113,0)</f>
        <v>0</v>
      </c>
      <c r="BC113" s="261">
        <f>IF(AZ113=3,G113,0)</f>
        <v>0</v>
      </c>
      <c r="BD113" s="261">
        <f>IF(AZ113=4,G113,0)</f>
        <v>0</v>
      </c>
      <c r="BE113" s="261">
        <f>IF(AZ113=5,G113,0)</f>
        <v>0</v>
      </c>
      <c r="CA113" s="292">
        <v>1</v>
      </c>
      <c r="CB113" s="292">
        <v>1</v>
      </c>
    </row>
    <row r="114" spans="1:80">
      <c r="A114" s="301"/>
      <c r="B114" s="304"/>
      <c r="C114" s="305" t="s">
        <v>279</v>
      </c>
      <c r="D114" s="306"/>
      <c r="E114" s="307">
        <v>9.06</v>
      </c>
      <c r="F114" s="308"/>
      <c r="G114" s="309"/>
      <c r="H114" s="310"/>
      <c r="I114" s="302"/>
      <c r="J114" s="311"/>
      <c r="K114" s="302"/>
      <c r="M114" s="303" t="s">
        <v>279</v>
      </c>
      <c r="O114" s="292"/>
    </row>
    <row r="115" spans="1:80">
      <c r="A115" s="312"/>
      <c r="B115" s="313" t="s">
        <v>100</v>
      </c>
      <c r="C115" s="314" t="s">
        <v>276</v>
      </c>
      <c r="D115" s="315"/>
      <c r="E115" s="316"/>
      <c r="F115" s="317"/>
      <c r="G115" s="318">
        <f>SUM(G112:G114)</f>
        <v>0</v>
      </c>
      <c r="H115" s="319"/>
      <c r="I115" s="320">
        <f>SUM(I112:I114)</f>
        <v>0</v>
      </c>
      <c r="J115" s="319"/>
      <c r="K115" s="320">
        <f>SUM(K112:K114)</f>
        <v>-4.1676000000000005E-3</v>
      </c>
      <c r="O115" s="292">
        <v>4</v>
      </c>
      <c r="BA115" s="321">
        <f>SUM(BA112:BA114)</f>
        <v>0</v>
      </c>
      <c r="BB115" s="321">
        <f>SUM(BB112:BB114)</f>
        <v>0</v>
      </c>
      <c r="BC115" s="321">
        <f>SUM(BC112:BC114)</f>
        <v>0</v>
      </c>
      <c r="BD115" s="321">
        <f>SUM(BD112:BD114)</f>
        <v>0</v>
      </c>
      <c r="BE115" s="321">
        <f>SUM(BE112:BE114)</f>
        <v>0</v>
      </c>
    </row>
    <row r="116" spans="1:80">
      <c r="A116" s="282" t="s">
        <v>97</v>
      </c>
      <c r="B116" s="283" t="s">
        <v>280</v>
      </c>
      <c r="C116" s="284" t="s">
        <v>281</v>
      </c>
      <c r="D116" s="285"/>
      <c r="E116" s="286"/>
      <c r="F116" s="286"/>
      <c r="G116" s="287"/>
      <c r="H116" s="288"/>
      <c r="I116" s="289"/>
      <c r="J116" s="290"/>
      <c r="K116" s="291"/>
      <c r="O116" s="292">
        <v>1</v>
      </c>
    </row>
    <row r="117" spans="1:80">
      <c r="A117" s="293">
        <v>46</v>
      </c>
      <c r="B117" s="294" t="s">
        <v>283</v>
      </c>
      <c r="C117" s="295" t="s">
        <v>284</v>
      </c>
      <c r="D117" s="296" t="s">
        <v>154</v>
      </c>
      <c r="E117" s="297">
        <v>9.4916756509999995</v>
      </c>
      <c r="F117" s="297">
        <v>0</v>
      </c>
      <c r="G117" s="298">
        <f>E117*F117</f>
        <v>0</v>
      </c>
      <c r="H117" s="299">
        <v>0</v>
      </c>
      <c r="I117" s="300">
        <f>E117*H117</f>
        <v>0</v>
      </c>
      <c r="J117" s="299"/>
      <c r="K117" s="300">
        <f>E117*J117</f>
        <v>0</v>
      </c>
      <c r="O117" s="292">
        <v>2</v>
      </c>
      <c r="AA117" s="261">
        <v>7</v>
      </c>
      <c r="AB117" s="261">
        <v>1</v>
      </c>
      <c r="AC117" s="261">
        <v>2</v>
      </c>
      <c r="AZ117" s="261">
        <v>1</v>
      </c>
      <c r="BA117" s="261">
        <f>IF(AZ117=1,G117,0)</f>
        <v>0</v>
      </c>
      <c r="BB117" s="261">
        <f>IF(AZ117=2,G117,0)</f>
        <v>0</v>
      </c>
      <c r="BC117" s="261">
        <f>IF(AZ117=3,G117,0)</f>
        <v>0</v>
      </c>
      <c r="BD117" s="261">
        <f>IF(AZ117=4,G117,0)</f>
        <v>0</v>
      </c>
      <c r="BE117" s="261">
        <f>IF(AZ117=5,G117,0)</f>
        <v>0</v>
      </c>
      <c r="CA117" s="292">
        <v>7</v>
      </c>
      <c r="CB117" s="292">
        <v>1</v>
      </c>
    </row>
    <row r="118" spans="1:80">
      <c r="A118" s="312"/>
      <c r="B118" s="313" t="s">
        <v>100</v>
      </c>
      <c r="C118" s="314" t="s">
        <v>282</v>
      </c>
      <c r="D118" s="315"/>
      <c r="E118" s="316"/>
      <c r="F118" s="317"/>
      <c r="G118" s="318">
        <f>SUM(G116:G117)</f>
        <v>0</v>
      </c>
      <c r="H118" s="319"/>
      <c r="I118" s="320">
        <f>SUM(I116:I117)</f>
        <v>0</v>
      </c>
      <c r="J118" s="319"/>
      <c r="K118" s="320">
        <f>SUM(K116:K117)</f>
        <v>0</v>
      </c>
      <c r="O118" s="292">
        <v>4</v>
      </c>
      <c r="BA118" s="321">
        <f>SUM(BA116:BA117)</f>
        <v>0</v>
      </c>
      <c r="BB118" s="321">
        <f>SUM(BB116:BB117)</f>
        <v>0</v>
      </c>
      <c r="BC118" s="321">
        <f>SUM(BC116:BC117)</f>
        <v>0</v>
      </c>
      <c r="BD118" s="321">
        <f>SUM(BD116:BD117)</f>
        <v>0</v>
      </c>
      <c r="BE118" s="321">
        <f>SUM(BE116:BE117)</f>
        <v>0</v>
      </c>
    </row>
    <row r="119" spans="1:80">
      <c r="A119" s="282" t="s">
        <v>97</v>
      </c>
      <c r="B119" s="283" t="s">
        <v>285</v>
      </c>
      <c r="C119" s="284" t="s">
        <v>286</v>
      </c>
      <c r="D119" s="285"/>
      <c r="E119" s="286"/>
      <c r="F119" s="286"/>
      <c r="G119" s="287"/>
      <c r="H119" s="288"/>
      <c r="I119" s="289"/>
      <c r="J119" s="290"/>
      <c r="K119" s="291"/>
      <c r="O119" s="292">
        <v>1</v>
      </c>
    </row>
    <row r="120" spans="1:80">
      <c r="A120" s="293">
        <v>47</v>
      </c>
      <c r="B120" s="294" t="s">
        <v>288</v>
      </c>
      <c r="C120" s="295" t="s">
        <v>289</v>
      </c>
      <c r="D120" s="296" t="s">
        <v>144</v>
      </c>
      <c r="E120" s="297">
        <v>14.786300000000001</v>
      </c>
      <c r="F120" s="297">
        <v>0</v>
      </c>
      <c r="G120" s="298">
        <f>E120*F120</f>
        <v>0</v>
      </c>
      <c r="H120" s="299">
        <v>2.1000000000000001E-4</v>
      </c>
      <c r="I120" s="300">
        <f>E120*H120</f>
        <v>3.1051230000000004E-3</v>
      </c>
      <c r="J120" s="299">
        <v>0</v>
      </c>
      <c r="K120" s="300">
        <f>E120*J120</f>
        <v>0</v>
      </c>
      <c r="O120" s="292">
        <v>2</v>
      </c>
      <c r="AA120" s="261">
        <v>1</v>
      </c>
      <c r="AB120" s="261">
        <v>7</v>
      </c>
      <c r="AC120" s="261">
        <v>7</v>
      </c>
      <c r="AZ120" s="261">
        <v>2</v>
      </c>
      <c r="BA120" s="261">
        <f>IF(AZ120=1,G120,0)</f>
        <v>0</v>
      </c>
      <c r="BB120" s="261">
        <f>IF(AZ120=2,G120,0)</f>
        <v>0</v>
      </c>
      <c r="BC120" s="261">
        <f>IF(AZ120=3,G120,0)</f>
        <v>0</v>
      </c>
      <c r="BD120" s="261">
        <f>IF(AZ120=4,G120,0)</f>
        <v>0</v>
      </c>
      <c r="BE120" s="261">
        <f>IF(AZ120=5,G120,0)</f>
        <v>0</v>
      </c>
      <c r="CA120" s="292">
        <v>1</v>
      </c>
      <c r="CB120" s="292">
        <v>7</v>
      </c>
    </row>
    <row r="121" spans="1:80">
      <c r="A121" s="301"/>
      <c r="B121" s="304"/>
      <c r="C121" s="305" t="s">
        <v>290</v>
      </c>
      <c r="D121" s="306"/>
      <c r="E121" s="307">
        <v>3.51</v>
      </c>
      <c r="F121" s="308"/>
      <c r="G121" s="309"/>
      <c r="H121" s="310"/>
      <c r="I121" s="302"/>
      <c r="J121" s="311"/>
      <c r="K121" s="302"/>
      <c r="M121" s="303" t="s">
        <v>290</v>
      </c>
      <c r="O121" s="292"/>
    </row>
    <row r="122" spans="1:80">
      <c r="A122" s="301"/>
      <c r="B122" s="304"/>
      <c r="C122" s="305" t="s">
        <v>291</v>
      </c>
      <c r="D122" s="306"/>
      <c r="E122" s="307">
        <v>7.875</v>
      </c>
      <c r="F122" s="308"/>
      <c r="G122" s="309"/>
      <c r="H122" s="310"/>
      <c r="I122" s="302"/>
      <c r="J122" s="311"/>
      <c r="K122" s="302"/>
      <c r="M122" s="303" t="s">
        <v>291</v>
      </c>
      <c r="O122" s="292"/>
    </row>
    <row r="123" spans="1:80">
      <c r="A123" s="301"/>
      <c r="B123" s="304"/>
      <c r="C123" s="305" t="s">
        <v>292</v>
      </c>
      <c r="D123" s="306"/>
      <c r="E123" s="307">
        <v>3.4013</v>
      </c>
      <c r="F123" s="308"/>
      <c r="G123" s="309"/>
      <c r="H123" s="310"/>
      <c r="I123" s="302"/>
      <c r="J123" s="311"/>
      <c r="K123" s="302"/>
      <c r="M123" s="303" t="s">
        <v>292</v>
      </c>
      <c r="O123" s="292"/>
    </row>
    <row r="124" spans="1:80" ht="22.5">
      <c r="A124" s="293">
        <v>48</v>
      </c>
      <c r="B124" s="294" t="s">
        <v>293</v>
      </c>
      <c r="C124" s="295" t="s">
        <v>294</v>
      </c>
      <c r="D124" s="296" t="s">
        <v>144</v>
      </c>
      <c r="E124" s="297">
        <v>29.572600000000001</v>
      </c>
      <c r="F124" s="297">
        <v>0</v>
      </c>
      <c r="G124" s="298">
        <f>E124*F124</f>
        <v>0</v>
      </c>
      <c r="H124" s="299">
        <v>3.3999999999999998E-3</v>
      </c>
      <c r="I124" s="300">
        <f>E124*H124</f>
        <v>0.10054684</v>
      </c>
      <c r="J124" s="299">
        <v>0</v>
      </c>
      <c r="K124" s="300">
        <f>E124*J124</f>
        <v>0</v>
      </c>
      <c r="O124" s="292">
        <v>2</v>
      </c>
      <c r="AA124" s="261">
        <v>1</v>
      </c>
      <c r="AB124" s="261">
        <v>7</v>
      </c>
      <c r="AC124" s="261">
        <v>7</v>
      </c>
      <c r="AZ124" s="261">
        <v>2</v>
      </c>
      <c r="BA124" s="261">
        <f>IF(AZ124=1,G124,0)</f>
        <v>0</v>
      </c>
      <c r="BB124" s="261">
        <f>IF(AZ124=2,G124,0)</f>
        <v>0</v>
      </c>
      <c r="BC124" s="261">
        <f>IF(AZ124=3,G124,0)</f>
        <v>0</v>
      </c>
      <c r="BD124" s="261">
        <f>IF(AZ124=4,G124,0)</f>
        <v>0</v>
      </c>
      <c r="BE124" s="261">
        <f>IF(AZ124=5,G124,0)</f>
        <v>0</v>
      </c>
      <c r="CA124" s="292">
        <v>1</v>
      </c>
      <c r="CB124" s="292">
        <v>7</v>
      </c>
    </row>
    <row r="125" spans="1:80">
      <c r="A125" s="301"/>
      <c r="B125" s="304"/>
      <c r="C125" s="305" t="s">
        <v>295</v>
      </c>
      <c r="D125" s="306"/>
      <c r="E125" s="307">
        <v>29.572600000000001</v>
      </c>
      <c r="F125" s="308"/>
      <c r="G125" s="309"/>
      <c r="H125" s="310"/>
      <c r="I125" s="302"/>
      <c r="J125" s="311"/>
      <c r="K125" s="302"/>
      <c r="M125" s="303" t="s">
        <v>295</v>
      </c>
      <c r="O125" s="292"/>
    </row>
    <row r="126" spans="1:80">
      <c r="A126" s="293">
        <v>49</v>
      </c>
      <c r="B126" s="294" t="s">
        <v>296</v>
      </c>
      <c r="C126" s="295" t="s">
        <v>297</v>
      </c>
      <c r="D126" s="296" t="s">
        <v>185</v>
      </c>
      <c r="E126" s="297">
        <v>11.7</v>
      </c>
      <c r="F126" s="297">
        <v>0</v>
      </c>
      <c r="G126" s="298">
        <f>E126*F126</f>
        <v>0</v>
      </c>
      <c r="H126" s="299">
        <v>2.9E-4</v>
      </c>
      <c r="I126" s="300">
        <f>E126*H126</f>
        <v>3.3929999999999997E-3</v>
      </c>
      <c r="J126" s="299">
        <v>0</v>
      </c>
      <c r="K126" s="300">
        <f>E126*J126</f>
        <v>0</v>
      </c>
      <c r="O126" s="292">
        <v>2</v>
      </c>
      <c r="AA126" s="261">
        <v>1</v>
      </c>
      <c r="AB126" s="261">
        <v>7</v>
      </c>
      <c r="AC126" s="261">
        <v>7</v>
      </c>
      <c r="AZ126" s="261">
        <v>2</v>
      </c>
      <c r="BA126" s="261">
        <f>IF(AZ126=1,G126,0)</f>
        <v>0</v>
      </c>
      <c r="BB126" s="261">
        <f>IF(AZ126=2,G126,0)</f>
        <v>0</v>
      </c>
      <c r="BC126" s="261">
        <f>IF(AZ126=3,G126,0)</f>
        <v>0</v>
      </c>
      <c r="BD126" s="261">
        <f>IF(AZ126=4,G126,0)</f>
        <v>0</v>
      </c>
      <c r="BE126" s="261">
        <f>IF(AZ126=5,G126,0)</f>
        <v>0</v>
      </c>
      <c r="CA126" s="292">
        <v>1</v>
      </c>
      <c r="CB126" s="292">
        <v>7</v>
      </c>
    </row>
    <row r="127" spans="1:80">
      <c r="A127" s="301"/>
      <c r="B127" s="304"/>
      <c r="C127" s="305" t="s">
        <v>298</v>
      </c>
      <c r="D127" s="306"/>
      <c r="E127" s="307">
        <v>11.7</v>
      </c>
      <c r="F127" s="308"/>
      <c r="G127" s="309"/>
      <c r="H127" s="310"/>
      <c r="I127" s="302"/>
      <c r="J127" s="311"/>
      <c r="K127" s="302"/>
      <c r="M127" s="303" t="s">
        <v>298</v>
      </c>
      <c r="O127" s="292"/>
    </row>
    <row r="128" spans="1:80" ht="22.5">
      <c r="A128" s="293">
        <v>50</v>
      </c>
      <c r="B128" s="294" t="s">
        <v>299</v>
      </c>
      <c r="C128" s="295" t="s">
        <v>300</v>
      </c>
      <c r="D128" s="296" t="s">
        <v>116</v>
      </c>
      <c r="E128" s="297">
        <v>4</v>
      </c>
      <c r="F128" s="297">
        <v>0</v>
      </c>
      <c r="G128" s="298">
        <f>E128*F128</f>
        <v>0</v>
      </c>
      <c r="H128" s="299">
        <v>1.1E-4</v>
      </c>
      <c r="I128" s="300">
        <f>E128*H128</f>
        <v>4.4000000000000002E-4</v>
      </c>
      <c r="J128" s="299">
        <v>0</v>
      </c>
      <c r="K128" s="300">
        <f>E128*J128</f>
        <v>0</v>
      </c>
      <c r="O128" s="292">
        <v>2</v>
      </c>
      <c r="AA128" s="261">
        <v>1</v>
      </c>
      <c r="AB128" s="261">
        <v>7</v>
      </c>
      <c r="AC128" s="261">
        <v>7</v>
      </c>
      <c r="AZ128" s="261">
        <v>2</v>
      </c>
      <c r="BA128" s="261">
        <f>IF(AZ128=1,G128,0)</f>
        <v>0</v>
      </c>
      <c r="BB128" s="261">
        <f>IF(AZ128=2,G128,0)</f>
        <v>0</v>
      </c>
      <c r="BC128" s="261">
        <f>IF(AZ128=3,G128,0)</f>
        <v>0</v>
      </c>
      <c r="BD128" s="261">
        <f>IF(AZ128=4,G128,0)</f>
        <v>0</v>
      </c>
      <c r="BE128" s="261">
        <f>IF(AZ128=5,G128,0)</f>
        <v>0</v>
      </c>
      <c r="CA128" s="292">
        <v>1</v>
      </c>
      <c r="CB128" s="292">
        <v>7</v>
      </c>
    </row>
    <row r="129" spans="1:80">
      <c r="A129" s="293">
        <v>51</v>
      </c>
      <c r="B129" s="294" t="s">
        <v>301</v>
      </c>
      <c r="C129" s="295" t="s">
        <v>302</v>
      </c>
      <c r="D129" s="296" t="s">
        <v>154</v>
      </c>
      <c r="E129" s="297">
        <v>0.107484963</v>
      </c>
      <c r="F129" s="297">
        <v>0</v>
      </c>
      <c r="G129" s="298">
        <f>E129*F129</f>
        <v>0</v>
      </c>
      <c r="H129" s="299">
        <v>0</v>
      </c>
      <c r="I129" s="300">
        <f>E129*H129</f>
        <v>0</v>
      </c>
      <c r="J129" s="299"/>
      <c r="K129" s="300">
        <f>E129*J129</f>
        <v>0</v>
      </c>
      <c r="O129" s="292">
        <v>2</v>
      </c>
      <c r="AA129" s="261">
        <v>7</v>
      </c>
      <c r="AB129" s="261">
        <v>1001</v>
      </c>
      <c r="AC129" s="261">
        <v>5</v>
      </c>
      <c r="AZ129" s="261">
        <v>2</v>
      </c>
      <c r="BA129" s="261">
        <f>IF(AZ129=1,G129,0)</f>
        <v>0</v>
      </c>
      <c r="BB129" s="261">
        <f>IF(AZ129=2,G129,0)</f>
        <v>0</v>
      </c>
      <c r="BC129" s="261">
        <f>IF(AZ129=3,G129,0)</f>
        <v>0</v>
      </c>
      <c r="BD129" s="261">
        <f>IF(AZ129=4,G129,0)</f>
        <v>0</v>
      </c>
      <c r="BE129" s="261">
        <f>IF(AZ129=5,G129,0)</f>
        <v>0</v>
      </c>
      <c r="CA129" s="292">
        <v>7</v>
      </c>
      <c r="CB129" s="292">
        <v>1001</v>
      </c>
    </row>
    <row r="130" spans="1:80">
      <c r="A130" s="312"/>
      <c r="B130" s="313" t="s">
        <v>100</v>
      </c>
      <c r="C130" s="314" t="s">
        <v>287</v>
      </c>
      <c r="D130" s="315"/>
      <c r="E130" s="316"/>
      <c r="F130" s="317"/>
      <c r="G130" s="318">
        <f>SUM(G119:G129)</f>
        <v>0</v>
      </c>
      <c r="H130" s="319"/>
      <c r="I130" s="320">
        <f>SUM(I119:I129)</f>
        <v>0.10748496299999999</v>
      </c>
      <c r="J130" s="319"/>
      <c r="K130" s="320">
        <f>SUM(K119:K129)</f>
        <v>0</v>
      </c>
      <c r="O130" s="292">
        <v>4</v>
      </c>
      <c r="BA130" s="321">
        <f>SUM(BA119:BA129)</f>
        <v>0</v>
      </c>
      <c r="BB130" s="321">
        <f>SUM(BB119:BB129)</f>
        <v>0</v>
      </c>
      <c r="BC130" s="321">
        <f>SUM(BC119:BC129)</f>
        <v>0</v>
      </c>
      <c r="BD130" s="321">
        <f>SUM(BD119:BD129)</f>
        <v>0</v>
      </c>
      <c r="BE130" s="321">
        <f>SUM(BE119:BE129)</f>
        <v>0</v>
      </c>
    </row>
    <row r="131" spans="1:80">
      <c r="A131" s="282" t="s">
        <v>97</v>
      </c>
      <c r="B131" s="283" t="s">
        <v>303</v>
      </c>
      <c r="C131" s="284" t="s">
        <v>304</v>
      </c>
      <c r="D131" s="285"/>
      <c r="E131" s="286"/>
      <c r="F131" s="286"/>
      <c r="G131" s="287"/>
      <c r="H131" s="288"/>
      <c r="I131" s="289"/>
      <c r="J131" s="290"/>
      <c r="K131" s="291"/>
      <c r="O131" s="292">
        <v>1</v>
      </c>
    </row>
    <row r="132" spans="1:80" ht="22.5">
      <c r="A132" s="293">
        <v>52</v>
      </c>
      <c r="B132" s="294" t="s">
        <v>306</v>
      </c>
      <c r="C132" s="295" t="s">
        <v>307</v>
      </c>
      <c r="D132" s="296" t="s">
        <v>119</v>
      </c>
      <c r="E132" s="297">
        <v>5</v>
      </c>
      <c r="F132" s="297">
        <v>0</v>
      </c>
      <c r="G132" s="298">
        <f>E132*F132</f>
        <v>0</v>
      </c>
      <c r="H132" s="299">
        <v>1.8079999999999999E-2</v>
      </c>
      <c r="I132" s="300">
        <f>E132*H132</f>
        <v>9.0399999999999994E-2</v>
      </c>
      <c r="J132" s="299">
        <v>0</v>
      </c>
      <c r="K132" s="300">
        <f>E132*J132</f>
        <v>0</v>
      </c>
      <c r="O132" s="292">
        <v>2</v>
      </c>
      <c r="AA132" s="261">
        <v>2</v>
      </c>
      <c r="AB132" s="261">
        <v>7</v>
      </c>
      <c r="AC132" s="261">
        <v>7</v>
      </c>
      <c r="AZ132" s="261">
        <v>2</v>
      </c>
      <c r="BA132" s="261">
        <f>IF(AZ132=1,G132,0)</f>
        <v>0</v>
      </c>
      <c r="BB132" s="261">
        <f>IF(AZ132=2,G132,0)</f>
        <v>0</v>
      </c>
      <c r="BC132" s="261">
        <f>IF(AZ132=3,G132,0)</f>
        <v>0</v>
      </c>
      <c r="BD132" s="261">
        <f>IF(AZ132=4,G132,0)</f>
        <v>0</v>
      </c>
      <c r="BE132" s="261">
        <f>IF(AZ132=5,G132,0)</f>
        <v>0</v>
      </c>
      <c r="CA132" s="292">
        <v>2</v>
      </c>
      <c r="CB132" s="292">
        <v>7</v>
      </c>
    </row>
    <row r="133" spans="1:80">
      <c r="A133" s="312"/>
      <c r="B133" s="313" t="s">
        <v>100</v>
      </c>
      <c r="C133" s="314" t="s">
        <v>305</v>
      </c>
      <c r="D133" s="315"/>
      <c r="E133" s="316"/>
      <c r="F133" s="317"/>
      <c r="G133" s="318">
        <f>SUM(G131:G132)</f>
        <v>0</v>
      </c>
      <c r="H133" s="319"/>
      <c r="I133" s="320">
        <f>SUM(I131:I132)</f>
        <v>9.0399999999999994E-2</v>
      </c>
      <c r="J133" s="319"/>
      <c r="K133" s="320">
        <f>SUM(K131:K132)</f>
        <v>0</v>
      </c>
      <c r="O133" s="292">
        <v>4</v>
      </c>
      <c r="BA133" s="321">
        <f>SUM(BA131:BA132)</f>
        <v>0</v>
      </c>
      <c r="BB133" s="321">
        <f>SUM(BB131:BB132)</f>
        <v>0</v>
      </c>
      <c r="BC133" s="321">
        <f>SUM(BC131:BC132)</f>
        <v>0</v>
      </c>
      <c r="BD133" s="321">
        <f>SUM(BD131:BD132)</f>
        <v>0</v>
      </c>
      <c r="BE133" s="321">
        <f>SUM(BE131:BE132)</f>
        <v>0</v>
      </c>
    </row>
    <row r="134" spans="1:80">
      <c r="A134" s="282" t="s">
        <v>97</v>
      </c>
      <c r="B134" s="283" t="s">
        <v>308</v>
      </c>
      <c r="C134" s="284" t="s">
        <v>309</v>
      </c>
      <c r="D134" s="285"/>
      <c r="E134" s="286"/>
      <c r="F134" s="286"/>
      <c r="G134" s="287"/>
      <c r="H134" s="288"/>
      <c r="I134" s="289"/>
      <c r="J134" s="290"/>
      <c r="K134" s="291"/>
      <c r="O134" s="292">
        <v>1</v>
      </c>
    </row>
    <row r="135" spans="1:80" ht="22.5">
      <c r="A135" s="293">
        <v>53</v>
      </c>
      <c r="B135" s="294" t="s">
        <v>311</v>
      </c>
      <c r="C135" s="295" t="s">
        <v>312</v>
      </c>
      <c r="D135" s="296" t="s">
        <v>185</v>
      </c>
      <c r="E135" s="297">
        <v>5</v>
      </c>
      <c r="F135" s="297">
        <v>0</v>
      </c>
      <c r="G135" s="298">
        <f>E135*F135</f>
        <v>0</v>
      </c>
      <c r="H135" s="299">
        <v>1.6330000000000001E-2</v>
      </c>
      <c r="I135" s="300">
        <f>E135*H135</f>
        <v>8.165E-2</v>
      </c>
      <c r="J135" s="299">
        <v>0</v>
      </c>
      <c r="K135" s="300">
        <f>E135*J135</f>
        <v>0</v>
      </c>
      <c r="O135" s="292">
        <v>2</v>
      </c>
      <c r="AA135" s="261">
        <v>2</v>
      </c>
      <c r="AB135" s="261">
        <v>7</v>
      </c>
      <c r="AC135" s="261">
        <v>7</v>
      </c>
      <c r="AZ135" s="261">
        <v>2</v>
      </c>
      <c r="BA135" s="261">
        <f>IF(AZ135=1,G135,0)</f>
        <v>0</v>
      </c>
      <c r="BB135" s="261">
        <f>IF(AZ135=2,G135,0)</f>
        <v>0</v>
      </c>
      <c r="BC135" s="261">
        <f>IF(AZ135=3,G135,0)</f>
        <v>0</v>
      </c>
      <c r="BD135" s="261">
        <f>IF(AZ135=4,G135,0)</f>
        <v>0</v>
      </c>
      <c r="BE135" s="261">
        <f>IF(AZ135=5,G135,0)</f>
        <v>0</v>
      </c>
      <c r="CA135" s="292">
        <v>2</v>
      </c>
      <c r="CB135" s="292">
        <v>7</v>
      </c>
    </row>
    <row r="136" spans="1:80">
      <c r="A136" s="301"/>
      <c r="B136" s="304"/>
      <c r="C136" s="305" t="s">
        <v>313</v>
      </c>
      <c r="D136" s="306"/>
      <c r="E136" s="307">
        <v>5</v>
      </c>
      <c r="F136" s="308"/>
      <c r="G136" s="309"/>
      <c r="H136" s="310"/>
      <c r="I136" s="302"/>
      <c r="J136" s="311"/>
      <c r="K136" s="302"/>
      <c r="M136" s="303" t="s">
        <v>313</v>
      </c>
      <c r="O136" s="292"/>
    </row>
    <row r="137" spans="1:80" ht="22.5">
      <c r="A137" s="293">
        <v>54</v>
      </c>
      <c r="B137" s="294" t="s">
        <v>314</v>
      </c>
      <c r="C137" s="295" t="s">
        <v>315</v>
      </c>
      <c r="D137" s="296" t="s">
        <v>144</v>
      </c>
      <c r="E137" s="297">
        <v>5</v>
      </c>
      <c r="F137" s="297">
        <v>0</v>
      </c>
      <c r="G137" s="298">
        <f>E137*F137</f>
        <v>0</v>
      </c>
      <c r="H137" s="299">
        <v>0.12053</v>
      </c>
      <c r="I137" s="300">
        <f>E137*H137</f>
        <v>0.60265000000000002</v>
      </c>
      <c r="J137" s="299">
        <v>0</v>
      </c>
      <c r="K137" s="300">
        <f>E137*J137</f>
        <v>0</v>
      </c>
      <c r="O137" s="292">
        <v>2</v>
      </c>
      <c r="AA137" s="261">
        <v>2</v>
      </c>
      <c r="AB137" s="261">
        <v>7</v>
      </c>
      <c r="AC137" s="261">
        <v>7</v>
      </c>
      <c r="AZ137" s="261">
        <v>2</v>
      </c>
      <c r="BA137" s="261">
        <f>IF(AZ137=1,G137,0)</f>
        <v>0</v>
      </c>
      <c r="BB137" s="261">
        <f>IF(AZ137=2,G137,0)</f>
        <v>0</v>
      </c>
      <c r="BC137" s="261">
        <f>IF(AZ137=3,G137,0)</f>
        <v>0</v>
      </c>
      <c r="BD137" s="261">
        <f>IF(AZ137=4,G137,0)</f>
        <v>0</v>
      </c>
      <c r="BE137" s="261">
        <f>IF(AZ137=5,G137,0)</f>
        <v>0</v>
      </c>
      <c r="CA137" s="292">
        <v>2</v>
      </c>
      <c r="CB137" s="292">
        <v>7</v>
      </c>
    </row>
    <row r="138" spans="1:80">
      <c r="A138" s="301"/>
      <c r="B138" s="304"/>
      <c r="C138" s="305" t="s">
        <v>313</v>
      </c>
      <c r="D138" s="306"/>
      <c r="E138" s="307">
        <v>5</v>
      </c>
      <c r="F138" s="308"/>
      <c r="G138" s="309"/>
      <c r="H138" s="310"/>
      <c r="I138" s="302"/>
      <c r="J138" s="311"/>
      <c r="K138" s="302"/>
      <c r="M138" s="303" t="s">
        <v>313</v>
      </c>
      <c r="O138" s="292"/>
    </row>
    <row r="139" spans="1:80">
      <c r="A139" s="312"/>
      <c r="B139" s="313" t="s">
        <v>100</v>
      </c>
      <c r="C139" s="314" t="s">
        <v>310</v>
      </c>
      <c r="D139" s="315"/>
      <c r="E139" s="316"/>
      <c r="F139" s="317"/>
      <c r="G139" s="318">
        <f>SUM(G134:G138)</f>
        <v>0</v>
      </c>
      <c r="H139" s="319"/>
      <c r="I139" s="320">
        <f>SUM(I134:I138)</f>
        <v>0.68430000000000002</v>
      </c>
      <c r="J139" s="319"/>
      <c r="K139" s="320">
        <f>SUM(K134:K138)</f>
        <v>0</v>
      </c>
      <c r="O139" s="292">
        <v>4</v>
      </c>
      <c r="BA139" s="321">
        <f>SUM(BA134:BA138)</f>
        <v>0</v>
      </c>
      <c r="BB139" s="321">
        <f>SUM(BB134:BB138)</f>
        <v>0</v>
      </c>
      <c r="BC139" s="321">
        <f>SUM(BC134:BC138)</f>
        <v>0</v>
      </c>
      <c r="BD139" s="321">
        <f>SUM(BD134:BD138)</f>
        <v>0</v>
      </c>
      <c r="BE139" s="321">
        <f>SUM(BE134:BE138)</f>
        <v>0</v>
      </c>
    </row>
    <row r="140" spans="1:80">
      <c r="A140" s="282" t="s">
        <v>97</v>
      </c>
      <c r="B140" s="283" t="s">
        <v>316</v>
      </c>
      <c r="C140" s="284" t="s">
        <v>317</v>
      </c>
      <c r="D140" s="285"/>
      <c r="E140" s="286"/>
      <c r="F140" s="286"/>
      <c r="G140" s="287"/>
      <c r="H140" s="288"/>
      <c r="I140" s="289"/>
      <c r="J140" s="290"/>
      <c r="K140" s="291"/>
      <c r="O140" s="292">
        <v>1</v>
      </c>
    </row>
    <row r="141" spans="1:80" ht="22.5">
      <c r="A141" s="293">
        <v>55</v>
      </c>
      <c r="B141" s="294" t="s">
        <v>319</v>
      </c>
      <c r="C141" s="295" t="s">
        <v>320</v>
      </c>
      <c r="D141" s="296" t="s">
        <v>144</v>
      </c>
      <c r="E141" s="297">
        <v>4.6349999999999998</v>
      </c>
      <c r="F141" s="297">
        <v>0</v>
      </c>
      <c r="G141" s="298">
        <f>E141*F141</f>
        <v>0</v>
      </c>
      <c r="H141" s="299">
        <v>1.1999999999999999E-3</v>
      </c>
      <c r="I141" s="300">
        <f>E141*H141</f>
        <v>5.5619999999999992E-3</v>
      </c>
      <c r="J141" s="299">
        <v>0</v>
      </c>
      <c r="K141" s="300">
        <f>E141*J141</f>
        <v>0</v>
      </c>
      <c r="O141" s="292">
        <v>2</v>
      </c>
      <c r="AA141" s="261">
        <v>1</v>
      </c>
      <c r="AB141" s="261">
        <v>0</v>
      </c>
      <c r="AC141" s="261">
        <v>0</v>
      </c>
      <c r="AZ141" s="261">
        <v>2</v>
      </c>
      <c r="BA141" s="261">
        <f>IF(AZ141=1,G141,0)</f>
        <v>0</v>
      </c>
      <c r="BB141" s="261">
        <f>IF(AZ141=2,G141,0)</f>
        <v>0</v>
      </c>
      <c r="BC141" s="261">
        <f>IF(AZ141=3,G141,0)</f>
        <v>0</v>
      </c>
      <c r="BD141" s="261">
        <f>IF(AZ141=4,G141,0)</f>
        <v>0</v>
      </c>
      <c r="BE141" s="261">
        <f>IF(AZ141=5,G141,0)</f>
        <v>0</v>
      </c>
      <c r="CA141" s="292">
        <v>1</v>
      </c>
      <c r="CB141" s="292">
        <v>0</v>
      </c>
    </row>
    <row r="142" spans="1:80">
      <c r="A142" s="301"/>
      <c r="B142" s="304"/>
      <c r="C142" s="305" t="s">
        <v>290</v>
      </c>
      <c r="D142" s="306"/>
      <c r="E142" s="307">
        <v>3.51</v>
      </c>
      <c r="F142" s="308"/>
      <c r="G142" s="309"/>
      <c r="H142" s="310"/>
      <c r="I142" s="302"/>
      <c r="J142" s="311"/>
      <c r="K142" s="302"/>
      <c r="M142" s="303" t="s">
        <v>290</v>
      </c>
      <c r="O142" s="292"/>
    </row>
    <row r="143" spans="1:80">
      <c r="A143" s="301"/>
      <c r="B143" s="304"/>
      <c r="C143" s="305" t="s">
        <v>321</v>
      </c>
      <c r="D143" s="306"/>
      <c r="E143" s="307">
        <v>1.125</v>
      </c>
      <c r="F143" s="308"/>
      <c r="G143" s="309"/>
      <c r="H143" s="310"/>
      <c r="I143" s="302"/>
      <c r="J143" s="311"/>
      <c r="K143" s="302"/>
      <c r="M143" s="303" t="s">
        <v>321</v>
      </c>
      <c r="O143" s="292"/>
    </row>
    <row r="144" spans="1:80">
      <c r="A144" s="312"/>
      <c r="B144" s="313" t="s">
        <v>100</v>
      </c>
      <c r="C144" s="314" t="s">
        <v>318</v>
      </c>
      <c r="D144" s="315"/>
      <c r="E144" s="316"/>
      <c r="F144" s="317"/>
      <c r="G144" s="318">
        <f>SUM(G140:G143)</f>
        <v>0</v>
      </c>
      <c r="H144" s="319"/>
      <c r="I144" s="320">
        <f>SUM(I140:I143)</f>
        <v>5.5619999999999992E-3</v>
      </c>
      <c r="J144" s="319"/>
      <c r="K144" s="320">
        <f>SUM(K140:K143)</f>
        <v>0</v>
      </c>
      <c r="O144" s="292">
        <v>4</v>
      </c>
      <c r="BA144" s="321">
        <f>SUM(BA140:BA143)</f>
        <v>0</v>
      </c>
      <c r="BB144" s="321">
        <f>SUM(BB140:BB143)</f>
        <v>0</v>
      </c>
      <c r="BC144" s="321">
        <f>SUM(BC140:BC143)</f>
        <v>0</v>
      </c>
      <c r="BD144" s="321">
        <f>SUM(BD140:BD143)</f>
        <v>0</v>
      </c>
      <c r="BE144" s="321">
        <f>SUM(BE140:BE143)</f>
        <v>0</v>
      </c>
    </row>
    <row r="145" spans="1:80">
      <c r="A145" s="282" t="s">
        <v>97</v>
      </c>
      <c r="B145" s="283" t="s">
        <v>322</v>
      </c>
      <c r="C145" s="284" t="s">
        <v>323</v>
      </c>
      <c r="D145" s="285"/>
      <c r="E145" s="286"/>
      <c r="F145" s="286"/>
      <c r="G145" s="287"/>
      <c r="H145" s="288"/>
      <c r="I145" s="289"/>
      <c r="J145" s="290"/>
      <c r="K145" s="291"/>
      <c r="O145" s="292">
        <v>1</v>
      </c>
    </row>
    <row r="146" spans="1:80">
      <c r="A146" s="293">
        <v>56</v>
      </c>
      <c r="B146" s="294" t="s">
        <v>325</v>
      </c>
      <c r="C146" s="295" t="s">
        <v>326</v>
      </c>
      <c r="D146" s="296" t="s">
        <v>144</v>
      </c>
      <c r="E146" s="297">
        <v>73.86</v>
      </c>
      <c r="F146" s="297">
        <v>0</v>
      </c>
      <c r="G146" s="298">
        <f>E146*F146</f>
        <v>0</v>
      </c>
      <c r="H146" s="299">
        <v>5.0000000000000002E-5</v>
      </c>
      <c r="I146" s="300">
        <f>E146*H146</f>
        <v>3.6930000000000001E-3</v>
      </c>
      <c r="J146" s="299">
        <v>0</v>
      </c>
      <c r="K146" s="300">
        <f>E146*J146</f>
        <v>0</v>
      </c>
      <c r="O146" s="292">
        <v>2</v>
      </c>
      <c r="AA146" s="261">
        <v>1</v>
      </c>
      <c r="AB146" s="261">
        <v>7</v>
      </c>
      <c r="AC146" s="261">
        <v>7</v>
      </c>
      <c r="AZ146" s="261">
        <v>2</v>
      </c>
      <c r="BA146" s="261">
        <f>IF(AZ146=1,G146,0)</f>
        <v>0</v>
      </c>
      <c r="BB146" s="261">
        <f>IF(AZ146=2,G146,0)</f>
        <v>0</v>
      </c>
      <c r="BC146" s="261">
        <f>IF(AZ146=3,G146,0)</f>
        <v>0</v>
      </c>
      <c r="BD146" s="261">
        <f>IF(AZ146=4,G146,0)</f>
        <v>0</v>
      </c>
      <c r="BE146" s="261">
        <f>IF(AZ146=5,G146,0)</f>
        <v>0</v>
      </c>
      <c r="CA146" s="292">
        <v>1</v>
      </c>
      <c r="CB146" s="292">
        <v>7</v>
      </c>
    </row>
    <row r="147" spans="1:80">
      <c r="A147" s="301"/>
      <c r="B147" s="304"/>
      <c r="C147" s="305" t="s">
        <v>327</v>
      </c>
      <c r="D147" s="306"/>
      <c r="E147" s="307">
        <v>75.66</v>
      </c>
      <c r="F147" s="308"/>
      <c r="G147" s="309"/>
      <c r="H147" s="310"/>
      <c r="I147" s="302"/>
      <c r="J147" s="311"/>
      <c r="K147" s="302"/>
      <c r="M147" s="303" t="s">
        <v>327</v>
      </c>
      <c r="O147" s="292"/>
    </row>
    <row r="148" spans="1:80">
      <c r="A148" s="301"/>
      <c r="B148" s="304"/>
      <c r="C148" s="305" t="s">
        <v>328</v>
      </c>
      <c r="D148" s="306"/>
      <c r="E148" s="307">
        <v>-1.8</v>
      </c>
      <c r="F148" s="308"/>
      <c r="G148" s="309"/>
      <c r="H148" s="310"/>
      <c r="I148" s="302"/>
      <c r="J148" s="311"/>
      <c r="K148" s="302"/>
      <c r="M148" s="303" t="s">
        <v>328</v>
      </c>
      <c r="O148" s="292"/>
    </row>
    <row r="149" spans="1:80">
      <c r="A149" s="293">
        <v>57</v>
      </c>
      <c r="B149" s="294" t="s">
        <v>329</v>
      </c>
      <c r="C149" s="295" t="s">
        <v>330</v>
      </c>
      <c r="D149" s="296" t="s">
        <v>144</v>
      </c>
      <c r="E149" s="297">
        <v>70.84</v>
      </c>
      <c r="F149" s="297">
        <v>0</v>
      </c>
      <c r="G149" s="298">
        <f>E149*F149</f>
        <v>0</v>
      </c>
      <c r="H149" s="299">
        <v>2.9999999999999997E-4</v>
      </c>
      <c r="I149" s="300">
        <f>E149*H149</f>
        <v>2.1252E-2</v>
      </c>
      <c r="J149" s="299">
        <v>0</v>
      </c>
      <c r="K149" s="300">
        <f>E149*J149</f>
        <v>0</v>
      </c>
      <c r="O149" s="292">
        <v>2</v>
      </c>
      <c r="AA149" s="261">
        <v>1</v>
      </c>
      <c r="AB149" s="261">
        <v>7</v>
      </c>
      <c r="AC149" s="261">
        <v>7</v>
      </c>
      <c r="AZ149" s="261">
        <v>2</v>
      </c>
      <c r="BA149" s="261">
        <f>IF(AZ149=1,G149,0)</f>
        <v>0</v>
      </c>
      <c r="BB149" s="261">
        <f>IF(AZ149=2,G149,0)</f>
        <v>0</v>
      </c>
      <c r="BC149" s="261">
        <f>IF(AZ149=3,G149,0)</f>
        <v>0</v>
      </c>
      <c r="BD149" s="261">
        <f>IF(AZ149=4,G149,0)</f>
        <v>0</v>
      </c>
      <c r="BE149" s="261">
        <f>IF(AZ149=5,G149,0)</f>
        <v>0</v>
      </c>
      <c r="CA149" s="292">
        <v>1</v>
      </c>
      <c r="CB149" s="292">
        <v>7</v>
      </c>
    </row>
    <row r="150" spans="1:80">
      <c r="A150" s="293">
        <v>58</v>
      </c>
      <c r="B150" s="294" t="s">
        <v>331</v>
      </c>
      <c r="C150" s="295" t="s">
        <v>332</v>
      </c>
      <c r="D150" s="296" t="s">
        <v>144</v>
      </c>
      <c r="E150" s="297">
        <v>138.11000000000001</v>
      </c>
      <c r="F150" s="297">
        <v>0</v>
      </c>
      <c r="G150" s="298">
        <f>E150*F150</f>
        <v>0</v>
      </c>
      <c r="H150" s="299">
        <v>6.9999999999999994E-5</v>
      </c>
      <c r="I150" s="300">
        <f>E150*H150</f>
        <v>9.6676999999999996E-3</v>
      </c>
      <c r="J150" s="299">
        <v>0</v>
      </c>
      <c r="K150" s="300">
        <f>E150*J150</f>
        <v>0</v>
      </c>
      <c r="O150" s="292">
        <v>2</v>
      </c>
      <c r="AA150" s="261">
        <v>1</v>
      </c>
      <c r="AB150" s="261">
        <v>7</v>
      </c>
      <c r="AC150" s="261">
        <v>7</v>
      </c>
      <c r="AZ150" s="261">
        <v>2</v>
      </c>
      <c r="BA150" s="261">
        <f>IF(AZ150=1,G150,0)</f>
        <v>0</v>
      </c>
      <c r="BB150" s="261">
        <f>IF(AZ150=2,G150,0)</f>
        <v>0</v>
      </c>
      <c r="BC150" s="261">
        <f>IF(AZ150=3,G150,0)</f>
        <v>0</v>
      </c>
      <c r="BD150" s="261">
        <f>IF(AZ150=4,G150,0)</f>
        <v>0</v>
      </c>
      <c r="BE150" s="261">
        <f>IF(AZ150=5,G150,0)</f>
        <v>0</v>
      </c>
      <c r="CA150" s="292">
        <v>1</v>
      </c>
      <c r="CB150" s="292">
        <v>7</v>
      </c>
    </row>
    <row r="151" spans="1:80">
      <c r="A151" s="301"/>
      <c r="B151" s="304"/>
      <c r="C151" s="305" t="s">
        <v>333</v>
      </c>
      <c r="D151" s="306"/>
      <c r="E151" s="307">
        <v>60</v>
      </c>
      <c r="F151" s="308"/>
      <c r="G151" s="309"/>
      <c r="H151" s="310"/>
      <c r="I151" s="302"/>
      <c r="J151" s="311"/>
      <c r="K151" s="302"/>
      <c r="M151" s="303" t="s">
        <v>333</v>
      </c>
      <c r="O151" s="292"/>
    </row>
    <row r="152" spans="1:80">
      <c r="A152" s="301"/>
      <c r="B152" s="304"/>
      <c r="C152" s="305" t="s">
        <v>334</v>
      </c>
      <c r="D152" s="306"/>
      <c r="E152" s="307">
        <v>78.11</v>
      </c>
      <c r="F152" s="308"/>
      <c r="G152" s="309"/>
      <c r="H152" s="310"/>
      <c r="I152" s="302"/>
      <c r="J152" s="311"/>
      <c r="K152" s="302"/>
      <c r="M152" s="303" t="s">
        <v>334</v>
      </c>
      <c r="O152" s="292"/>
    </row>
    <row r="153" spans="1:80">
      <c r="A153" s="293">
        <v>59</v>
      </c>
      <c r="B153" s="294" t="s">
        <v>335</v>
      </c>
      <c r="C153" s="295" t="s">
        <v>336</v>
      </c>
      <c r="D153" s="296" t="s">
        <v>144</v>
      </c>
      <c r="E153" s="297">
        <v>138.11000000000001</v>
      </c>
      <c r="F153" s="297">
        <v>0</v>
      </c>
      <c r="G153" s="298">
        <f>E153*F153</f>
        <v>0</v>
      </c>
      <c r="H153" s="299">
        <v>1.3999999999999999E-4</v>
      </c>
      <c r="I153" s="300">
        <f>E153*H153</f>
        <v>1.9335399999999999E-2</v>
      </c>
      <c r="J153" s="299">
        <v>0</v>
      </c>
      <c r="K153" s="300">
        <f>E153*J153</f>
        <v>0</v>
      </c>
      <c r="O153" s="292">
        <v>2</v>
      </c>
      <c r="AA153" s="261">
        <v>1</v>
      </c>
      <c r="AB153" s="261">
        <v>7</v>
      </c>
      <c r="AC153" s="261">
        <v>7</v>
      </c>
      <c r="AZ153" s="261">
        <v>2</v>
      </c>
      <c r="BA153" s="261">
        <f>IF(AZ153=1,G153,0)</f>
        <v>0</v>
      </c>
      <c r="BB153" s="261">
        <f>IF(AZ153=2,G153,0)</f>
        <v>0</v>
      </c>
      <c r="BC153" s="261">
        <f>IF(AZ153=3,G153,0)</f>
        <v>0</v>
      </c>
      <c r="BD153" s="261">
        <f>IF(AZ153=4,G153,0)</f>
        <v>0</v>
      </c>
      <c r="BE153" s="261">
        <f>IF(AZ153=5,G153,0)</f>
        <v>0</v>
      </c>
      <c r="CA153" s="292">
        <v>1</v>
      </c>
      <c r="CB153" s="292">
        <v>7</v>
      </c>
    </row>
    <row r="154" spans="1:80">
      <c r="A154" s="312"/>
      <c r="B154" s="313" t="s">
        <v>100</v>
      </c>
      <c r="C154" s="314" t="s">
        <v>324</v>
      </c>
      <c r="D154" s="315"/>
      <c r="E154" s="316"/>
      <c r="F154" s="317"/>
      <c r="G154" s="318">
        <f>SUM(G145:G153)</f>
        <v>0</v>
      </c>
      <c r="H154" s="319"/>
      <c r="I154" s="320">
        <f>SUM(I145:I153)</f>
        <v>5.3948099999999999E-2</v>
      </c>
      <c r="J154" s="319"/>
      <c r="K154" s="320">
        <f>SUM(K145:K153)</f>
        <v>0</v>
      </c>
      <c r="O154" s="292">
        <v>4</v>
      </c>
      <c r="BA154" s="321">
        <f>SUM(BA145:BA153)</f>
        <v>0</v>
      </c>
      <c r="BB154" s="321">
        <f>SUM(BB145:BB153)</f>
        <v>0</v>
      </c>
      <c r="BC154" s="321">
        <f>SUM(BC145:BC153)</f>
        <v>0</v>
      </c>
      <c r="BD154" s="321">
        <f>SUM(BD145:BD153)</f>
        <v>0</v>
      </c>
      <c r="BE154" s="321">
        <f>SUM(BE145:BE153)</f>
        <v>0</v>
      </c>
    </row>
    <row r="155" spans="1:80">
      <c r="A155" s="282" t="s">
        <v>97</v>
      </c>
      <c r="B155" s="283" t="s">
        <v>337</v>
      </c>
      <c r="C155" s="284" t="s">
        <v>338</v>
      </c>
      <c r="D155" s="285"/>
      <c r="E155" s="286"/>
      <c r="F155" s="286"/>
      <c r="G155" s="287"/>
      <c r="H155" s="288"/>
      <c r="I155" s="289"/>
      <c r="J155" s="290"/>
      <c r="K155" s="291"/>
      <c r="O155" s="292">
        <v>1</v>
      </c>
    </row>
    <row r="156" spans="1:80">
      <c r="A156" s="293">
        <v>60</v>
      </c>
      <c r="B156" s="294" t="s">
        <v>340</v>
      </c>
      <c r="C156" s="295" t="s">
        <v>341</v>
      </c>
      <c r="D156" s="296" t="s">
        <v>342</v>
      </c>
      <c r="E156" s="297">
        <v>1</v>
      </c>
      <c r="F156" s="297">
        <v>0</v>
      </c>
      <c r="G156" s="298">
        <f>E156*F156</f>
        <v>0</v>
      </c>
      <c r="H156" s="299">
        <v>0</v>
      </c>
      <c r="I156" s="300">
        <f>E156*H156</f>
        <v>0</v>
      </c>
      <c r="J156" s="299"/>
      <c r="K156" s="300">
        <f>E156*J156</f>
        <v>0</v>
      </c>
      <c r="O156" s="292">
        <v>2</v>
      </c>
      <c r="AA156" s="261">
        <v>11</v>
      </c>
      <c r="AB156" s="261">
        <v>3</v>
      </c>
      <c r="AC156" s="261">
        <v>384</v>
      </c>
      <c r="AZ156" s="261">
        <v>4</v>
      </c>
      <c r="BA156" s="261">
        <f>IF(AZ156=1,G156,0)</f>
        <v>0</v>
      </c>
      <c r="BB156" s="261">
        <f>IF(AZ156=2,G156,0)</f>
        <v>0</v>
      </c>
      <c r="BC156" s="261">
        <f>IF(AZ156=3,G156,0)</f>
        <v>0</v>
      </c>
      <c r="BD156" s="261">
        <f>IF(AZ156=4,G156,0)</f>
        <v>0</v>
      </c>
      <c r="BE156" s="261">
        <f>IF(AZ156=5,G156,0)</f>
        <v>0</v>
      </c>
      <c r="CA156" s="292">
        <v>11</v>
      </c>
      <c r="CB156" s="292">
        <v>3</v>
      </c>
    </row>
    <row r="157" spans="1:80">
      <c r="A157" s="312"/>
      <c r="B157" s="313" t="s">
        <v>100</v>
      </c>
      <c r="C157" s="314" t="s">
        <v>339</v>
      </c>
      <c r="D157" s="315"/>
      <c r="E157" s="316"/>
      <c r="F157" s="317"/>
      <c r="G157" s="318">
        <f>SUM(G155:G156)</f>
        <v>0</v>
      </c>
      <c r="H157" s="319"/>
      <c r="I157" s="320">
        <f>SUM(I155:I156)</f>
        <v>0</v>
      </c>
      <c r="J157" s="319"/>
      <c r="K157" s="320">
        <f>SUM(K155:K156)</f>
        <v>0</v>
      </c>
      <c r="O157" s="292">
        <v>4</v>
      </c>
      <c r="BA157" s="321">
        <f>SUM(BA155:BA156)</f>
        <v>0</v>
      </c>
      <c r="BB157" s="321">
        <f>SUM(BB155:BB156)</f>
        <v>0</v>
      </c>
      <c r="BC157" s="321">
        <f>SUM(BC155:BC156)</f>
        <v>0</v>
      </c>
      <c r="BD157" s="321">
        <f>SUM(BD155:BD156)</f>
        <v>0</v>
      </c>
      <c r="BE157" s="321">
        <f>SUM(BE155:BE156)</f>
        <v>0</v>
      </c>
    </row>
    <row r="158" spans="1:80">
      <c r="A158" s="282" t="s">
        <v>97</v>
      </c>
      <c r="B158" s="283" t="s">
        <v>343</v>
      </c>
      <c r="C158" s="284" t="s">
        <v>344</v>
      </c>
      <c r="D158" s="285"/>
      <c r="E158" s="286"/>
      <c r="F158" s="286"/>
      <c r="G158" s="287"/>
      <c r="H158" s="288"/>
      <c r="I158" s="289"/>
      <c r="J158" s="290"/>
      <c r="K158" s="291"/>
      <c r="O158" s="292">
        <v>1</v>
      </c>
    </row>
    <row r="159" spans="1:80">
      <c r="A159" s="293">
        <v>61</v>
      </c>
      <c r="B159" s="294" t="s">
        <v>346</v>
      </c>
      <c r="C159" s="295" t="s">
        <v>347</v>
      </c>
      <c r="D159" s="296" t="s">
        <v>119</v>
      </c>
      <c r="E159" s="297">
        <v>1</v>
      </c>
      <c r="F159" s="297">
        <v>0</v>
      </c>
      <c r="G159" s="298">
        <f>E159*F159</f>
        <v>0</v>
      </c>
      <c r="H159" s="299">
        <v>0</v>
      </c>
      <c r="I159" s="300">
        <f>E159*H159</f>
        <v>0</v>
      </c>
      <c r="J159" s="299"/>
      <c r="K159" s="300">
        <f>E159*J159</f>
        <v>0</v>
      </c>
      <c r="O159" s="292">
        <v>2</v>
      </c>
      <c r="AA159" s="261">
        <v>12</v>
      </c>
      <c r="AB159" s="261">
        <v>0</v>
      </c>
      <c r="AC159" s="261">
        <v>920</v>
      </c>
      <c r="AZ159" s="261">
        <v>4</v>
      </c>
      <c r="BA159" s="261">
        <f>IF(AZ159=1,G159,0)</f>
        <v>0</v>
      </c>
      <c r="BB159" s="261">
        <f>IF(AZ159=2,G159,0)</f>
        <v>0</v>
      </c>
      <c r="BC159" s="261">
        <f>IF(AZ159=3,G159,0)</f>
        <v>0</v>
      </c>
      <c r="BD159" s="261">
        <f>IF(AZ159=4,G159,0)</f>
        <v>0</v>
      </c>
      <c r="BE159" s="261">
        <f>IF(AZ159=5,G159,0)</f>
        <v>0</v>
      </c>
      <c r="CA159" s="292">
        <v>12</v>
      </c>
      <c r="CB159" s="292">
        <v>0</v>
      </c>
    </row>
    <row r="160" spans="1:80">
      <c r="A160" s="312"/>
      <c r="B160" s="313" t="s">
        <v>100</v>
      </c>
      <c r="C160" s="314" t="s">
        <v>345</v>
      </c>
      <c r="D160" s="315"/>
      <c r="E160" s="316"/>
      <c r="F160" s="317"/>
      <c r="G160" s="318">
        <f>SUM(G158:G159)</f>
        <v>0</v>
      </c>
      <c r="H160" s="319"/>
      <c r="I160" s="320">
        <f>SUM(I158:I159)</f>
        <v>0</v>
      </c>
      <c r="J160" s="319"/>
      <c r="K160" s="320">
        <f>SUM(K158:K159)</f>
        <v>0</v>
      </c>
      <c r="O160" s="292">
        <v>4</v>
      </c>
      <c r="BA160" s="321">
        <f>SUM(BA158:BA159)</f>
        <v>0</v>
      </c>
      <c r="BB160" s="321">
        <f>SUM(BB158:BB159)</f>
        <v>0</v>
      </c>
      <c r="BC160" s="321">
        <f>SUM(BC158:BC159)</f>
        <v>0</v>
      </c>
      <c r="BD160" s="321">
        <f>SUM(BD158:BD159)</f>
        <v>0</v>
      </c>
      <c r="BE160" s="321">
        <f>SUM(BE158:BE159)</f>
        <v>0</v>
      </c>
    </row>
    <row r="161" spans="1:80">
      <c r="A161" s="282" t="s">
        <v>97</v>
      </c>
      <c r="B161" s="283" t="s">
        <v>348</v>
      </c>
      <c r="C161" s="284" t="s">
        <v>349</v>
      </c>
      <c r="D161" s="285"/>
      <c r="E161" s="286"/>
      <c r="F161" s="286"/>
      <c r="G161" s="287"/>
      <c r="H161" s="288"/>
      <c r="I161" s="289"/>
      <c r="J161" s="290"/>
      <c r="K161" s="291"/>
      <c r="O161" s="292">
        <v>1</v>
      </c>
    </row>
    <row r="162" spans="1:80">
      <c r="A162" s="293">
        <v>62</v>
      </c>
      <c r="B162" s="294" t="s">
        <v>351</v>
      </c>
      <c r="C162" s="295" t="s">
        <v>352</v>
      </c>
      <c r="D162" s="296" t="s">
        <v>154</v>
      </c>
      <c r="E162" s="297">
        <v>72.589862600000004</v>
      </c>
      <c r="F162" s="297">
        <v>0</v>
      </c>
      <c r="G162" s="298">
        <f>E162*F162</f>
        <v>0</v>
      </c>
      <c r="H162" s="299">
        <v>0</v>
      </c>
      <c r="I162" s="300">
        <f>E162*H162</f>
        <v>0</v>
      </c>
      <c r="J162" s="299"/>
      <c r="K162" s="300">
        <f>E162*J162</f>
        <v>0</v>
      </c>
      <c r="O162" s="292">
        <v>2</v>
      </c>
      <c r="AA162" s="261">
        <v>8</v>
      </c>
      <c r="AB162" s="261">
        <v>0</v>
      </c>
      <c r="AC162" s="261">
        <v>3</v>
      </c>
      <c r="AZ162" s="261">
        <v>1</v>
      </c>
      <c r="BA162" s="261">
        <f>IF(AZ162=1,G162,0)</f>
        <v>0</v>
      </c>
      <c r="BB162" s="261">
        <f>IF(AZ162=2,G162,0)</f>
        <v>0</v>
      </c>
      <c r="BC162" s="261">
        <f>IF(AZ162=3,G162,0)</f>
        <v>0</v>
      </c>
      <c r="BD162" s="261">
        <f>IF(AZ162=4,G162,0)</f>
        <v>0</v>
      </c>
      <c r="BE162" s="261">
        <f>IF(AZ162=5,G162,0)</f>
        <v>0</v>
      </c>
      <c r="CA162" s="292">
        <v>8</v>
      </c>
      <c r="CB162" s="292">
        <v>0</v>
      </c>
    </row>
    <row r="163" spans="1:80">
      <c r="A163" s="293">
        <v>63</v>
      </c>
      <c r="B163" s="294" t="s">
        <v>353</v>
      </c>
      <c r="C163" s="295" t="s">
        <v>354</v>
      </c>
      <c r="D163" s="296" t="s">
        <v>154</v>
      </c>
      <c r="E163" s="297">
        <v>217.76958780000001</v>
      </c>
      <c r="F163" s="297">
        <v>0</v>
      </c>
      <c r="G163" s="298">
        <f>E163*F163</f>
        <v>0</v>
      </c>
      <c r="H163" s="299">
        <v>0</v>
      </c>
      <c r="I163" s="300">
        <f>E163*H163</f>
        <v>0</v>
      </c>
      <c r="J163" s="299"/>
      <c r="K163" s="300">
        <f>E163*J163</f>
        <v>0</v>
      </c>
      <c r="O163" s="292">
        <v>2</v>
      </c>
      <c r="AA163" s="261">
        <v>8</v>
      </c>
      <c r="AB163" s="261">
        <v>0</v>
      </c>
      <c r="AC163" s="261">
        <v>3</v>
      </c>
      <c r="AZ163" s="261">
        <v>1</v>
      </c>
      <c r="BA163" s="261">
        <f>IF(AZ163=1,G163,0)</f>
        <v>0</v>
      </c>
      <c r="BB163" s="261">
        <f>IF(AZ163=2,G163,0)</f>
        <v>0</v>
      </c>
      <c r="BC163" s="261">
        <f>IF(AZ163=3,G163,0)</f>
        <v>0</v>
      </c>
      <c r="BD163" s="261">
        <f>IF(AZ163=4,G163,0)</f>
        <v>0</v>
      </c>
      <c r="BE163" s="261">
        <f>IF(AZ163=5,G163,0)</f>
        <v>0</v>
      </c>
      <c r="CA163" s="292">
        <v>8</v>
      </c>
      <c r="CB163" s="292">
        <v>0</v>
      </c>
    </row>
    <row r="164" spans="1:80">
      <c r="A164" s="293">
        <v>64</v>
      </c>
      <c r="B164" s="294" t="s">
        <v>355</v>
      </c>
      <c r="C164" s="295" t="s">
        <v>356</v>
      </c>
      <c r="D164" s="296" t="s">
        <v>154</v>
      </c>
      <c r="E164" s="297">
        <v>72.589862600000004</v>
      </c>
      <c r="F164" s="297">
        <v>0</v>
      </c>
      <c r="G164" s="298">
        <f>E164*F164</f>
        <v>0</v>
      </c>
      <c r="H164" s="299">
        <v>0</v>
      </c>
      <c r="I164" s="300">
        <f>E164*H164</f>
        <v>0</v>
      </c>
      <c r="J164" s="299"/>
      <c r="K164" s="300">
        <f>E164*J164</f>
        <v>0</v>
      </c>
      <c r="O164" s="292">
        <v>2</v>
      </c>
      <c r="AA164" s="261">
        <v>8</v>
      </c>
      <c r="AB164" s="261">
        <v>1</v>
      </c>
      <c r="AC164" s="261">
        <v>3</v>
      </c>
      <c r="AZ164" s="261">
        <v>1</v>
      </c>
      <c r="BA164" s="261">
        <f>IF(AZ164=1,G164,0)</f>
        <v>0</v>
      </c>
      <c r="BB164" s="261">
        <f>IF(AZ164=2,G164,0)</f>
        <v>0</v>
      </c>
      <c r="BC164" s="261">
        <f>IF(AZ164=3,G164,0)</f>
        <v>0</v>
      </c>
      <c r="BD164" s="261">
        <f>IF(AZ164=4,G164,0)</f>
        <v>0</v>
      </c>
      <c r="BE164" s="261">
        <f>IF(AZ164=5,G164,0)</f>
        <v>0</v>
      </c>
      <c r="CA164" s="292">
        <v>8</v>
      </c>
      <c r="CB164" s="292">
        <v>1</v>
      </c>
    </row>
    <row r="165" spans="1:80">
      <c r="A165" s="293">
        <v>65</v>
      </c>
      <c r="B165" s="294" t="s">
        <v>357</v>
      </c>
      <c r="C165" s="295" t="s">
        <v>358</v>
      </c>
      <c r="D165" s="296" t="s">
        <v>154</v>
      </c>
      <c r="E165" s="297">
        <v>725.89862600000004</v>
      </c>
      <c r="F165" s="297">
        <v>0</v>
      </c>
      <c r="G165" s="298">
        <f>E165*F165</f>
        <v>0</v>
      </c>
      <c r="H165" s="299">
        <v>0</v>
      </c>
      <c r="I165" s="300">
        <f>E165*H165</f>
        <v>0</v>
      </c>
      <c r="J165" s="299"/>
      <c r="K165" s="300">
        <f>E165*J165</f>
        <v>0</v>
      </c>
      <c r="O165" s="292">
        <v>2</v>
      </c>
      <c r="AA165" s="261">
        <v>8</v>
      </c>
      <c r="AB165" s="261">
        <v>1</v>
      </c>
      <c r="AC165" s="261">
        <v>3</v>
      </c>
      <c r="AZ165" s="261">
        <v>1</v>
      </c>
      <c r="BA165" s="261">
        <f>IF(AZ165=1,G165,0)</f>
        <v>0</v>
      </c>
      <c r="BB165" s="261">
        <f>IF(AZ165=2,G165,0)</f>
        <v>0</v>
      </c>
      <c r="BC165" s="261">
        <f>IF(AZ165=3,G165,0)</f>
        <v>0</v>
      </c>
      <c r="BD165" s="261">
        <f>IF(AZ165=4,G165,0)</f>
        <v>0</v>
      </c>
      <c r="BE165" s="261">
        <f>IF(AZ165=5,G165,0)</f>
        <v>0</v>
      </c>
      <c r="CA165" s="292">
        <v>8</v>
      </c>
      <c r="CB165" s="292">
        <v>1</v>
      </c>
    </row>
    <row r="166" spans="1:80">
      <c r="A166" s="293">
        <v>66</v>
      </c>
      <c r="B166" s="294" t="s">
        <v>359</v>
      </c>
      <c r="C166" s="295" t="s">
        <v>360</v>
      </c>
      <c r="D166" s="296" t="s">
        <v>154</v>
      </c>
      <c r="E166" s="297">
        <v>72.589862600000004</v>
      </c>
      <c r="F166" s="297">
        <v>0</v>
      </c>
      <c r="G166" s="298">
        <f>E166*F166</f>
        <v>0</v>
      </c>
      <c r="H166" s="299">
        <v>0</v>
      </c>
      <c r="I166" s="300">
        <f>E166*H166</f>
        <v>0</v>
      </c>
      <c r="J166" s="299"/>
      <c r="K166" s="300">
        <f>E166*J166</f>
        <v>0</v>
      </c>
      <c r="O166" s="292">
        <v>2</v>
      </c>
      <c r="AA166" s="261">
        <v>8</v>
      </c>
      <c r="AB166" s="261">
        <v>1</v>
      </c>
      <c r="AC166" s="261">
        <v>3</v>
      </c>
      <c r="AZ166" s="261">
        <v>1</v>
      </c>
      <c r="BA166" s="261">
        <f>IF(AZ166=1,G166,0)</f>
        <v>0</v>
      </c>
      <c r="BB166" s="261">
        <f>IF(AZ166=2,G166,0)</f>
        <v>0</v>
      </c>
      <c r="BC166" s="261">
        <f>IF(AZ166=3,G166,0)</f>
        <v>0</v>
      </c>
      <c r="BD166" s="261">
        <f>IF(AZ166=4,G166,0)</f>
        <v>0</v>
      </c>
      <c r="BE166" s="261">
        <f>IF(AZ166=5,G166,0)</f>
        <v>0</v>
      </c>
      <c r="CA166" s="292">
        <v>8</v>
      </c>
      <c r="CB166" s="292">
        <v>1</v>
      </c>
    </row>
    <row r="167" spans="1:80">
      <c r="A167" s="293">
        <v>67</v>
      </c>
      <c r="B167" s="294" t="s">
        <v>361</v>
      </c>
      <c r="C167" s="295" t="s">
        <v>362</v>
      </c>
      <c r="D167" s="296" t="s">
        <v>154</v>
      </c>
      <c r="E167" s="297">
        <v>290.35945040000001</v>
      </c>
      <c r="F167" s="297">
        <v>0</v>
      </c>
      <c r="G167" s="298">
        <f>E167*F167</f>
        <v>0</v>
      </c>
      <c r="H167" s="299">
        <v>0</v>
      </c>
      <c r="I167" s="300">
        <f>E167*H167</f>
        <v>0</v>
      </c>
      <c r="J167" s="299"/>
      <c r="K167" s="300">
        <f>E167*J167</f>
        <v>0</v>
      </c>
      <c r="O167" s="292">
        <v>2</v>
      </c>
      <c r="AA167" s="261">
        <v>8</v>
      </c>
      <c r="AB167" s="261">
        <v>1</v>
      </c>
      <c r="AC167" s="261">
        <v>3</v>
      </c>
      <c r="AZ167" s="261">
        <v>1</v>
      </c>
      <c r="BA167" s="261">
        <f>IF(AZ167=1,G167,0)</f>
        <v>0</v>
      </c>
      <c r="BB167" s="261">
        <f>IF(AZ167=2,G167,0)</f>
        <v>0</v>
      </c>
      <c r="BC167" s="261">
        <f>IF(AZ167=3,G167,0)</f>
        <v>0</v>
      </c>
      <c r="BD167" s="261">
        <f>IF(AZ167=4,G167,0)</f>
        <v>0</v>
      </c>
      <c r="BE167" s="261">
        <f>IF(AZ167=5,G167,0)</f>
        <v>0</v>
      </c>
      <c r="CA167" s="292">
        <v>8</v>
      </c>
      <c r="CB167" s="292">
        <v>1</v>
      </c>
    </row>
    <row r="168" spans="1:80">
      <c r="A168" s="293">
        <v>68</v>
      </c>
      <c r="B168" s="294" t="s">
        <v>363</v>
      </c>
      <c r="C168" s="295" t="s">
        <v>364</v>
      </c>
      <c r="D168" s="296" t="s">
        <v>154</v>
      </c>
      <c r="E168" s="297">
        <v>72.589862600000004</v>
      </c>
      <c r="F168" s="297">
        <v>0</v>
      </c>
      <c r="G168" s="298">
        <f>E168*F168</f>
        <v>0</v>
      </c>
      <c r="H168" s="299">
        <v>0</v>
      </c>
      <c r="I168" s="300">
        <f>E168*H168</f>
        <v>0</v>
      </c>
      <c r="J168" s="299"/>
      <c r="K168" s="300">
        <f>E168*J168</f>
        <v>0</v>
      </c>
      <c r="O168" s="292">
        <v>2</v>
      </c>
      <c r="AA168" s="261">
        <v>8</v>
      </c>
      <c r="AB168" s="261">
        <v>0</v>
      </c>
      <c r="AC168" s="261">
        <v>3</v>
      </c>
      <c r="AZ168" s="261">
        <v>1</v>
      </c>
      <c r="BA168" s="261">
        <f>IF(AZ168=1,G168,0)</f>
        <v>0</v>
      </c>
      <c r="BB168" s="261">
        <f>IF(AZ168=2,G168,0)</f>
        <v>0</v>
      </c>
      <c r="BC168" s="261">
        <f>IF(AZ168=3,G168,0)</f>
        <v>0</v>
      </c>
      <c r="BD168" s="261">
        <f>IF(AZ168=4,G168,0)</f>
        <v>0</v>
      </c>
      <c r="BE168" s="261">
        <f>IF(AZ168=5,G168,0)</f>
        <v>0</v>
      </c>
      <c r="CA168" s="292">
        <v>8</v>
      </c>
      <c r="CB168" s="292">
        <v>0</v>
      </c>
    </row>
    <row r="169" spans="1:80">
      <c r="A169" s="293">
        <v>69</v>
      </c>
      <c r="B169" s="294" t="s">
        <v>365</v>
      </c>
      <c r="C169" s="295" t="s">
        <v>366</v>
      </c>
      <c r="D169" s="296" t="s">
        <v>154</v>
      </c>
      <c r="E169" s="297">
        <v>72.589862600000004</v>
      </c>
      <c r="F169" s="297">
        <v>0</v>
      </c>
      <c r="G169" s="298">
        <f>E169*F169</f>
        <v>0</v>
      </c>
      <c r="H169" s="299">
        <v>0</v>
      </c>
      <c r="I169" s="300">
        <f>E169*H169</f>
        <v>0</v>
      </c>
      <c r="J169" s="299"/>
      <c r="K169" s="300">
        <f>E169*J169</f>
        <v>0</v>
      </c>
      <c r="O169" s="292">
        <v>2</v>
      </c>
      <c r="AA169" s="261">
        <v>8</v>
      </c>
      <c r="AB169" s="261">
        <v>0</v>
      </c>
      <c r="AC169" s="261">
        <v>3</v>
      </c>
      <c r="AZ169" s="261">
        <v>1</v>
      </c>
      <c r="BA169" s="261">
        <f>IF(AZ169=1,G169,0)</f>
        <v>0</v>
      </c>
      <c r="BB169" s="261">
        <f>IF(AZ169=2,G169,0)</f>
        <v>0</v>
      </c>
      <c r="BC169" s="261">
        <f>IF(AZ169=3,G169,0)</f>
        <v>0</v>
      </c>
      <c r="BD169" s="261">
        <f>IF(AZ169=4,G169,0)</f>
        <v>0</v>
      </c>
      <c r="BE169" s="261">
        <f>IF(AZ169=5,G169,0)</f>
        <v>0</v>
      </c>
      <c r="CA169" s="292">
        <v>8</v>
      </c>
      <c r="CB169" s="292">
        <v>0</v>
      </c>
    </row>
    <row r="170" spans="1:80">
      <c r="A170" s="312"/>
      <c r="B170" s="313" t="s">
        <v>100</v>
      </c>
      <c r="C170" s="314" t="s">
        <v>350</v>
      </c>
      <c r="D170" s="315"/>
      <c r="E170" s="316"/>
      <c r="F170" s="317"/>
      <c r="G170" s="318">
        <f>SUM(G161:G169)</f>
        <v>0</v>
      </c>
      <c r="H170" s="319"/>
      <c r="I170" s="320">
        <f>SUM(I161:I169)</f>
        <v>0</v>
      </c>
      <c r="J170" s="319"/>
      <c r="K170" s="320">
        <f>SUM(K161:K169)</f>
        <v>0</v>
      </c>
      <c r="O170" s="292">
        <v>4</v>
      </c>
      <c r="BA170" s="321">
        <f>SUM(BA161:BA169)</f>
        <v>0</v>
      </c>
      <c r="BB170" s="321">
        <f>SUM(BB161:BB169)</f>
        <v>0</v>
      </c>
      <c r="BC170" s="321">
        <f>SUM(BC161:BC169)</f>
        <v>0</v>
      </c>
      <c r="BD170" s="321">
        <f>SUM(BD161:BD169)</f>
        <v>0</v>
      </c>
      <c r="BE170" s="321">
        <f>SUM(BE161:BE169)</f>
        <v>0</v>
      </c>
    </row>
    <row r="171" spans="1:80">
      <c r="E171" s="261"/>
    </row>
    <row r="172" spans="1:80">
      <c r="E172" s="261"/>
    </row>
    <row r="173" spans="1:80">
      <c r="E173" s="261"/>
    </row>
    <row r="174" spans="1:80">
      <c r="E174" s="261"/>
    </row>
    <row r="175" spans="1:80">
      <c r="E175" s="261"/>
    </row>
    <row r="176" spans="1:80">
      <c r="E176" s="261"/>
    </row>
    <row r="177" spans="5:5">
      <c r="E177" s="261"/>
    </row>
    <row r="178" spans="5:5">
      <c r="E178" s="261"/>
    </row>
    <row r="179" spans="5:5">
      <c r="E179" s="261"/>
    </row>
    <row r="180" spans="5:5">
      <c r="E180" s="261"/>
    </row>
    <row r="181" spans="5:5">
      <c r="E181" s="261"/>
    </row>
    <row r="182" spans="5:5">
      <c r="E182" s="261"/>
    </row>
    <row r="183" spans="5:5">
      <c r="E183" s="261"/>
    </row>
    <row r="184" spans="5:5">
      <c r="E184" s="261"/>
    </row>
    <row r="185" spans="5:5">
      <c r="E185" s="261"/>
    </row>
    <row r="186" spans="5:5">
      <c r="E186" s="261"/>
    </row>
    <row r="187" spans="5:5">
      <c r="E187" s="261"/>
    </row>
    <row r="188" spans="5:5">
      <c r="E188" s="261"/>
    </row>
    <row r="189" spans="5:5">
      <c r="E189" s="261"/>
    </row>
    <row r="190" spans="5:5">
      <c r="E190" s="261"/>
    </row>
    <row r="191" spans="5:5">
      <c r="E191" s="261"/>
    </row>
    <row r="192" spans="5:5">
      <c r="E192" s="261"/>
    </row>
    <row r="193" spans="1:7">
      <c r="E193" s="261"/>
    </row>
    <row r="194" spans="1:7">
      <c r="A194" s="311"/>
      <c r="B194" s="311"/>
      <c r="C194" s="311"/>
      <c r="D194" s="311"/>
      <c r="E194" s="311"/>
      <c r="F194" s="311"/>
      <c r="G194" s="311"/>
    </row>
    <row r="195" spans="1:7">
      <c r="A195" s="311"/>
      <c r="B195" s="311"/>
      <c r="C195" s="311"/>
      <c r="D195" s="311"/>
      <c r="E195" s="311"/>
      <c r="F195" s="311"/>
      <c r="G195" s="311"/>
    </row>
    <row r="196" spans="1:7">
      <c r="A196" s="311"/>
      <c r="B196" s="311"/>
      <c r="C196" s="311"/>
      <c r="D196" s="311"/>
      <c r="E196" s="311"/>
      <c r="F196" s="311"/>
      <c r="G196" s="311"/>
    </row>
    <row r="197" spans="1:7">
      <c r="A197" s="311"/>
      <c r="B197" s="311"/>
      <c r="C197" s="311"/>
      <c r="D197" s="311"/>
      <c r="E197" s="311"/>
      <c r="F197" s="311"/>
      <c r="G197" s="311"/>
    </row>
    <row r="198" spans="1:7">
      <c r="E198" s="261"/>
    </row>
    <row r="199" spans="1:7">
      <c r="E199" s="261"/>
    </row>
    <row r="200" spans="1:7">
      <c r="E200" s="261"/>
    </row>
    <row r="201" spans="1:7">
      <c r="E201" s="261"/>
    </row>
    <row r="202" spans="1:7">
      <c r="E202" s="261"/>
    </row>
    <row r="203" spans="1:7">
      <c r="E203" s="261"/>
    </row>
    <row r="204" spans="1:7">
      <c r="E204" s="261"/>
    </row>
    <row r="205" spans="1:7">
      <c r="E205" s="261"/>
    </row>
    <row r="206" spans="1:7">
      <c r="E206" s="261"/>
    </row>
    <row r="207" spans="1:7">
      <c r="E207" s="261"/>
    </row>
    <row r="208" spans="1:7">
      <c r="E208" s="261"/>
    </row>
    <row r="209" spans="5:5">
      <c r="E209" s="261"/>
    </row>
    <row r="210" spans="5:5">
      <c r="E210" s="261"/>
    </row>
    <row r="211" spans="5:5">
      <c r="E211" s="261"/>
    </row>
    <row r="212" spans="5:5">
      <c r="E212" s="261"/>
    </row>
    <row r="213" spans="5:5">
      <c r="E213" s="261"/>
    </row>
    <row r="214" spans="5:5">
      <c r="E214" s="261"/>
    </row>
    <row r="215" spans="5:5">
      <c r="E215" s="261"/>
    </row>
    <row r="216" spans="5:5">
      <c r="E216" s="261"/>
    </row>
    <row r="217" spans="5:5">
      <c r="E217" s="261"/>
    </row>
    <row r="218" spans="5:5">
      <c r="E218" s="261"/>
    </row>
    <row r="219" spans="5:5">
      <c r="E219" s="261"/>
    </row>
    <row r="220" spans="5:5">
      <c r="E220" s="261"/>
    </row>
    <row r="221" spans="5:5">
      <c r="E221" s="261"/>
    </row>
    <row r="222" spans="5:5">
      <c r="E222" s="261"/>
    </row>
    <row r="223" spans="5:5">
      <c r="E223" s="261"/>
    </row>
    <row r="224" spans="5:5">
      <c r="E224" s="261"/>
    </row>
    <row r="225" spans="1:7">
      <c r="E225" s="261"/>
    </row>
    <row r="226" spans="1:7">
      <c r="E226" s="261"/>
    </row>
    <row r="227" spans="1:7">
      <c r="E227" s="261"/>
    </row>
    <row r="228" spans="1:7">
      <c r="E228" s="261"/>
    </row>
    <row r="229" spans="1:7">
      <c r="A229" s="322"/>
      <c r="B229" s="322"/>
    </row>
    <row r="230" spans="1:7">
      <c r="A230" s="311"/>
      <c r="B230" s="311"/>
      <c r="C230" s="323"/>
      <c r="D230" s="323"/>
      <c r="E230" s="324"/>
      <c r="F230" s="323"/>
      <c r="G230" s="325"/>
    </row>
    <row r="231" spans="1:7">
      <c r="A231" s="326"/>
      <c r="B231" s="326"/>
      <c r="C231" s="311"/>
      <c r="D231" s="311"/>
      <c r="E231" s="327"/>
      <c r="F231" s="311"/>
      <c r="G231" s="311"/>
    </row>
    <row r="232" spans="1:7">
      <c r="A232" s="311"/>
      <c r="B232" s="311"/>
      <c r="C232" s="311"/>
      <c r="D232" s="311"/>
      <c r="E232" s="327"/>
      <c r="F232" s="311"/>
      <c r="G232" s="311"/>
    </row>
    <row r="233" spans="1:7">
      <c r="A233" s="311"/>
      <c r="B233" s="311"/>
      <c r="C233" s="311"/>
      <c r="D233" s="311"/>
      <c r="E233" s="327"/>
      <c r="F233" s="311"/>
      <c r="G233" s="311"/>
    </row>
    <row r="234" spans="1:7">
      <c r="A234" s="311"/>
      <c r="B234" s="311"/>
      <c r="C234" s="311"/>
      <c r="D234" s="311"/>
      <c r="E234" s="327"/>
      <c r="F234" s="311"/>
      <c r="G234" s="311"/>
    </row>
    <row r="235" spans="1:7">
      <c r="A235" s="311"/>
      <c r="B235" s="311"/>
      <c r="C235" s="311"/>
      <c r="D235" s="311"/>
      <c r="E235" s="327"/>
      <c r="F235" s="311"/>
      <c r="G235" s="311"/>
    </row>
    <row r="236" spans="1:7">
      <c r="A236" s="311"/>
      <c r="B236" s="311"/>
      <c r="C236" s="311"/>
      <c r="D236" s="311"/>
      <c r="E236" s="327"/>
      <c r="F236" s="311"/>
      <c r="G236" s="311"/>
    </row>
    <row r="237" spans="1:7">
      <c r="A237" s="311"/>
      <c r="B237" s="311"/>
      <c r="C237" s="311"/>
      <c r="D237" s="311"/>
      <c r="E237" s="327"/>
      <c r="F237" s="311"/>
      <c r="G237" s="311"/>
    </row>
    <row r="238" spans="1:7">
      <c r="A238" s="311"/>
      <c r="B238" s="311"/>
      <c r="C238" s="311"/>
      <c r="D238" s="311"/>
      <c r="E238" s="327"/>
      <c r="F238" s="311"/>
      <c r="G238" s="311"/>
    </row>
    <row r="239" spans="1:7">
      <c r="A239" s="311"/>
      <c r="B239" s="311"/>
      <c r="C239" s="311"/>
      <c r="D239" s="311"/>
      <c r="E239" s="327"/>
      <c r="F239" s="311"/>
      <c r="G239" s="311"/>
    </row>
    <row r="240" spans="1:7">
      <c r="A240" s="311"/>
      <c r="B240" s="311"/>
      <c r="C240" s="311"/>
      <c r="D240" s="311"/>
      <c r="E240" s="327"/>
      <c r="F240" s="311"/>
      <c r="G240" s="311"/>
    </row>
    <row r="241" spans="1:7">
      <c r="A241" s="311"/>
      <c r="B241" s="311"/>
      <c r="C241" s="311"/>
      <c r="D241" s="311"/>
      <c r="E241" s="327"/>
      <c r="F241" s="311"/>
      <c r="G241" s="311"/>
    </row>
    <row r="242" spans="1:7">
      <c r="A242" s="311"/>
      <c r="B242" s="311"/>
      <c r="C242" s="311"/>
      <c r="D242" s="311"/>
      <c r="E242" s="327"/>
      <c r="F242" s="311"/>
      <c r="G242" s="311"/>
    </row>
    <row r="243" spans="1:7">
      <c r="A243" s="311"/>
      <c r="B243" s="311"/>
      <c r="C243" s="311"/>
      <c r="D243" s="311"/>
      <c r="E243" s="327"/>
      <c r="F243" s="311"/>
      <c r="G243" s="311"/>
    </row>
  </sheetData>
  <mergeCells count="57">
    <mergeCell ref="C142:D142"/>
    <mergeCell ref="C143:D143"/>
    <mergeCell ref="C147:D147"/>
    <mergeCell ref="C148:D148"/>
    <mergeCell ref="C151:D151"/>
    <mergeCell ref="C152:D152"/>
    <mergeCell ref="C127:D127"/>
    <mergeCell ref="C136:D136"/>
    <mergeCell ref="C138:D138"/>
    <mergeCell ref="C114:D114"/>
    <mergeCell ref="C121:D121"/>
    <mergeCell ref="C122:D122"/>
    <mergeCell ref="C123:D123"/>
    <mergeCell ref="C125:D125"/>
    <mergeCell ref="C100:D100"/>
    <mergeCell ref="C103:D103"/>
    <mergeCell ref="C105:D105"/>
    <mergeCell ref="C107:D107"/>
    <mergeCell ref="C110:D110"/>
    <mergeCell ref="C88:D88"/>
    <mergeCell ref="C90:D90"/>
    <mergeCell ref="C91:D91"/>
    <mergeCell ref="C93:D93"/>
    <mergeCell ref="C95:D95"/>
    <mergeCell ref="C96:D96"/>
    <mergeCell ref="C97:D97"/>
    <mergeCell ref="C99:D99"/>
    <mergeCell ref="C77:D77"/>
    <mergeCell ref="C80:D80"/>
    <mergeCell ref="C62:D62"/>
    <mergeCell ref="C66:D66"/>
    <mergeCell ref="C67:D67"/>
    <mergeCell ref="C70:D70"/>
    <mergeCell ref="C71:D71"/>
    <mergeCell ref="C73:D73"/>
    <mergeCell ref="C51:D51"/>
    <mergeCell ref="C55:D55"/>
    <mergeCell ref="C57:D57"/>
    <mergeCell ref="C58:D58"/>
    <mergeCell ref="C34:D34"/>
    <mergeCell ref="C36:D36"/>
    <mergeCell ref="C38:D38"/>
    <mergeCell ref="C42:D42"/>
    <mergeCell ref="C44:D44"/>
    <mergeCell ref="C45:D45"/>
    <mergeCell ref="C46:D46"/>
    <mergeCell ref="C47:D47"/>
    <mergeCell ref="C13:D13"/>
    <mergeCell ref="C24:D24"/>
    <mergeCell ref="C26:D26"/>
    <mergeCell ref="C28:D28"/>
    <mergeCell ref="C30:D30"/>
    <mergeCell ref="C32:D32"/>
    <mergeCell ref="A1:G1"/>
    <mergeCell ref="A3:B3"/>
    <mergeCell ref="A4:B4"/>
    <mergeCell ref="E4:G4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List22"/>
  <dimension ref="A1:BE51"/>
  <sheetViews>
    <sheetView topLeftCell="A34" zoomScaleNormal="100" workbookViewId="0"/>
  </sheetViews>
  <sheetFormatPr defaultRowHeight="12.75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>
      <c r="A1" s="101" t="s">
        <v>101</v>
      </c>
      <c r="B1" s="102"/>
      <c r="C1" s="102"/>
      <c r="D1" s="102"/>
      <c r="E1" s="102"/>
      <c r="F1" s="102"/>
      <c r="G1" s="102"/>
    </row>
    <row r="2" spans="1:57" ht="12.75" customHeight="1">
      <c r="A2" s="103" t="s">
        <v>32</v>
      </c>
      <c r="B2" s="104"/>
      <c r="C2" s="105" t="s">
        <v>378</v>
      </c>
      <c r="D2" s="105" t="s">
        <v>379</v>
      </c>
      <c r="E2" s="106"/>
      <c r="F2" s="107" t="s">
        <v>33</v>
      </c>
      <c r="G2" s="108"/>
    </row>
    <row r="3" spans="1:57" ht="3" hidden="1" customHeight="1">
      <c r="A3" s="109"/>
      <c r="B3" s="110"/>
      <c r="C3" s="111"/>
      <c r="D3" s="111"/>
      <c r="E3" s="112"/>
      <c r="F3" s="113"/>
      <c r="G3" s="114"/>
    </row>
    <row r="4" spans="1:57" ht="12" customHeight="1">
      <c r="A4" s="115" t="s">
        <v>34</v>
      </c>
      <c r="B4" s="110"/>
      <c r="C4" s="111"/>
      <c r="D4" s="111"/>
      <c r="E4" s="112"/>
      <c r="F4" s="113" t="s">
        <v>35</v>
      </c>
      <c r="G4" s="116"/>
    </row>
    <row r="5" spans="1:57" ht="12.95" customHeight="1">
      <c r="A5" s="117" t="s">
        <v>106</v>
      </c>
      <c r="B5" s="118"/>
      <c r="C5" s="119" t="s">
        <v>107</v>
      </c>
      <c r="D5" s="120"/>
      <c r="E5" s="118"/>
      <c r="F5" s="113" t="s">
        <v>36</v>
      </c>
      <c r="G5" s="114"/>
    </row>
    <row r="6" spans="1:57" ht="12.95" customHeight="1">
      <c r="A6" s="115" t="s">
        <v>37</v>
      </c>
      <c r="B6" s="110"/>
      <c r="C6" s="111"/>
      <c r="D6" s="111"/>
      <c r="E6" s="112"/>
      <c r="F6" s="121" t="s">
        <v>38</v>
      </c>
      <c r="G6" s="122"/>
      <c r="O6" s="123"/>
    </row>
    <row r="7" spans="1:57" ht="12.95" customHeight="1">
      <c r="A7" s="124" t="s">
        <v>103</v>
      </c>
      <c r="B7" s="125"/>
      <c r="C7" s="126" t="s">
        <v>104</v>
      </c>
      <c r="D7" s="127"/>
      <c r="E7" s="127"/>
      <c r="F7" s="128" t="s">
        <v>39</v>
      </c>
      <c r="G7" s="122">
        <f>IF(G6=0,,ROUND((F30+F32)/G6,1))</f>
        <v>0</v>
      </c>
    </row>
    <row r="8" spans="1:57">
      <c r="A8" s="129" t="s">
        <v>40</v>
      </c>
      <c r="B8" s="113"/>
      <c r="C8" s="130" t="s">
        <v>376</v>
      </c>
      <c r="D8" s="130"/>
      <c r="E8" s="131"/>
      <c r="F8" s="132" t="s">
        <v>41</v>
      </c>
      <c r="G8" s="133"/>
      <c r="H8" s="134"/>
      <c r="I8" s="135"/>
    </row>
    <row r="9" spans="1:57">
      <c r="A9" s="129" t="s">
        <v>42</v>
      </c>
      <c r="B9" s="113"/>
      <c r="C9" s="130"/>
      <c r="D9" s="130"/>
      <c r="E9" s="131"/>
      <c r="F9" s="113"/>
      <c r="G9" s="136"/>
      <c r="H9" s="137"/>
    </row>
    <row r="10" spans="1:57">
      <c r="A10" s="129" t="s">
        <v>43</v>
      </c>
      <c r="B10" s="113"/>
      <c r="C10" s="130"/>
      <c r="D10" s="130"/>
      <c r="E10" s="130"/>
      <c r="F10" s="138"/>
      <c r="G10" s="139"/>
      <c r="H10" s="140"/>
    </row>
    <row r="11" spans="1:57" ht="13.5" customHeight="1">
      <c r="A11" s="129" t="s">
        <v>44</v>
      </c>
      <c r="B11" s="113"/>
      <c r="C11" s="130"/>
      <c r="D11" s="130"/>
      <c r="E11" s="130"/>
      <c r="F11" s="141" t="s">
        <v>45</v>
      </c>
      <c r="G11" s="142"/>
      <c r="H11" s="137"/>
      <c r="BA11" s="143"/>
      <c r="BB11" s="143"/>
      <c r="BC11" s="143"/>
      <c r="BD11" s="143"/>
      <c r="BE11" s="143"/>
    </row>
    <row r="12" spans="1:57" ht="12.75" customHeight="1">
      <c r="A12" s="144" t="s">
        <v>46</v>
      </c>
      <c r="B12" s="110"/>
      <c r="C12" s="145"/>
      <c r="D12" s="145"/>
      <c r="E12" s="145"/>
      <c r="F12" s="146" t="s">
        <v>47</v>
      </c>
      <c r="G12" s="147"/>
      <c r="H12" s="137"/>
    </row>
    <row r="13" spans="1:57" ht="28.5" customHeight="1" thickBot="1">
      <c r="A13" s="148" t="s">
        <v>48</v>
      </c>
      <c r="B13" s="149"/>
      <c r="C13" s="149"/>
      <c r="D13" s="149"/>
      <c r="E13" s="150"/>
      <c r="F13" s="150"/>
      <c r="G13" s="151"/>
      <c r="H13" s="137"/>
    </row>
    <row r="14" spans="1:57" ht="17.25" customHeight="1" thickBot="1">
      <c r="A14" s="152" t="s">
        <v>49</v>
      </c>
      <c r="B14" s="153"/>
      <c r="C14" s="154"/>
      <c r="D14" s="155" t="s">
        <v>50</v>
      </c>
      <c r="E14" s="156"/>
      <c r="F14" s="156"/>
      <c r="G14" s="154"/>
    </row>
    <row r="15" spans="1:57" ht="15.95" customHeight="1">
      <c r="A15" s="157"/>
      <c r="B15" s="158" t="s">
        <v>51</v>
      </c>
      <c r="C15" s="159">
        <f>'486 002 Rek'!E12</f>
        <v>0</v>
      </c>
      <c r="D15" s="160" t="str">
        <f>'486 002 Rek'!A17</f>
        <v>Ztížené výrobní podmínky</v>
      </c>
      <c r="E15" s="161"/>
      <c r="F15" s="162"/>
      <c r="G15" s="159">
        <f>'486 002 Rek'!I17</f>
        <v>0</v>
      </c>
    </row>
    <row r="16" spans="1:57" ht="15.95" customHeight="1">
      <c r="A16" s="157" t="s">
        <v>52</v>
      </c>
      <c r="B16" s="158" t="s">
        <v>53</v>
      </c>
      <c r="C16" s="159">
        <f>'486 002 Rek'!F12</f>
        <v>0</v>
      </c>
      <c r="D16" s="109" t="str">
        <f>'486 002 Rek'!A18</f>
        <v>Oborová přirážka</v>
      </c>
      <c r="E16" s="163"/>
      <c r="F16" s="164"/>
      <c r="G16" s="159">
        <f>'486 002 Rek'!I18</f>
        <v>0</v>
      </c>
    </row>
    <row r="17" spans="1:7" ht="15.95" customHeight="1">
      <c r="A17" s="157" t="s">
        <v>54</v>
      </c>
      <c r="B17" s="158" t="s">
        <v>55</v>
      </c>
      <c r="C17" s="159">
        <f>'486 002 Rek'!H12</f>
        <v>0</v>
      </c>
      <c r="D17" s="109" t="str">
        <f>'486 002 Rek'!A19</f>
        <v>Přesun stavebních kapacit</v>
      </c>
      <c r="E17" s="163"/>
      <c r="F17" s="164"/>
      <c r="G17" s="159">
        <f>'486 002 Rek'!I19</f>
        <v>0</v>
      </c>
    </row>
    <row r="18" spans="1:7" ht="15.95" customHeight="1">
      <c r="A18" s="165" t="s">
        <v>56</v>
      </c>
      <c r="B18" s="166" t="s">
        <v>57</v>
      </c>
      <c r="C18" s="159">
        <f>'486 002 Rek'!G12</f>
        <v>0</v>
      </c>
      <c r="D18" s="109" t="str">
        <f>'486 002 Rek'!A20</f>
        <v>Mimostaveništní doprava</v>
      </c>
      <c r="E18" s="163"/>
      <c r="F18" s="164"/>
      <c r="G18" s="159">
        <f>'486 002 Rek'!I20</f>
        <v>0</v>
      </c>
    </row>
    <row r="19" spans="1:7" ht="15.95" customHeight="1">
      <c r="A19" s="167" t="s">
        <v>58</v>
      </c>
      <c r="B19" s="158"/>
      <c r="C19" s="159">
        <f>SUM(C15:C18)</f>
        <v>0</v>
      </c>
      <c r="D19" s="109" t="str">
        <f>'486 002 Rek'!A21</f>
        <v>Zařízení staveniště</v>
      </c>
      <c r="E19" s="163"/>
      <c r="F19" s="164"/>
      <c r="G19" s="159">
        <f>'486 002 Rek'!I21</f>
        <v>0</v>
      </c>
    </row>
    <row r="20" spans="1:7" ht="15.95" customHeight="1">
      <c r="A20" s="167"/>
      <c r="B20" s="158"/>
      <c r="C20" s="159"/>
      <c r="D20" s="109" t="str">
        <f>'486 002 Rek'!A22</f>
        <v>Provoz investora</v>
      </c>
      <c r="E20" s="163"/>
      <c r="F20" s="164"/>
      <c r="G20" s="159">
        <f>'486 002 Rek'!I22</f>
        <v>0</v>
      </c>
    </row>
    <row r="21" spans="1:7" ht="15.95" customHeight="1">
      <c r="A21" s="167" t="s">
        <v>29</v>
      </c>
      <c r="B21" s="158"/>
      <c r="C21" s="159">
        <f>'486 002 Rek'!I12</f>
        <v>0</v>
      </c>
      <c r="D21" s="109" t="str">
        <f>'486 002 Rek'!A23</f>
        <v>Rezerva rozpočtu</v>
      </c>
      <c r="E21" s="163"/>
      <c r="F21" s="164"/>
      <c r="G21" s="159">
        <f>'486 002 Rek'!I23</f>
        <v>0</v>
      </c>
    </row>
    <row r="22" spans="1:7" ht="15.95" customHeight="1">
      <c r="A22" s="168" t="s">
        <v>59</v>
      </c>
      <c r="B22" s="137"/>
      <c r="C22" s="159">
        <f>C19+C21</f>
        <v>0</v>
      </c>
      <c r="D22" s="109" t="s">
        <v>60</v>
      </c>
      <c r="E22" s="163"/>
      <c r="F22" s="164"/>
      <c r="G22" s="159">
        <f>G23-SUM(G15:G21)</f>
        <v>0</v>
      </c>
    </row>
    <row r="23" spans="1:7" ht="15.95" customHeight="1" thickBot="1">
      <c r="A23" s="169" t="s">
        <v>61</v>
      </c>
      <c r="B23" s="170"/>
      <c r="C23" s="171">
        <f>C22+G23</f>
        <v>0</v>
      </c>
      <c r="D23" s="172" t="s">
        <v>62</v>
      </c>
      <c r="E23" s="173"/>
      <c r="F23" s="174"/>
      <c r="G23" s="159">
        <f>'486 002 Rek'!H26</f>
        <v>0</v>
      </c>
    </row>
    <row r="24" spans="1:7">
      <c r="A24" s="175" t="s">
        <v>63</v>
      </c>
      <c r="B24" s="176"/>
      <c r="C24" s="177"/>
      <c r="D24" s="176" t="s">
        <v>64</v>
      </c>
      <c r="E24" s="176"/>
      <c r="F24" s="178" t="s">
        <v>65</v>
      </c>
      <c r="G24" s="179"/>
    </row>
    <row r="25" spans="1:7">
      <c r="A25" s="168" t="s">
        <v>66</v>
      </c>
      <c r="B25" s="137"/>
      <c r="C25" s="180"/>
      <c r="D25" s="137" t="s">
        <v>66</v>
      </c>
      <c r="F25" s="181" t="s">
        <v>66</v>
      </c>
      <c r="G25" s="182"/>
    </row>
    <row r="26" spans="1:7" ht="37.5" customHeight="1">
      <c r="A26" s="168" t="s">
        <v>67</v>
      </c>
      <c r="B26" s="183"/>
      <c r="C26" s="180"/>
      <c r="D26" s="137" t="s">
        <v>67</v>
      </c>
      <c r="F26" s="181" t="s">
        <v>67</v>
      </c>
      <c r="G26" s="182"/>
    </row>
    <row r="27" spans="1:7">
      <c r="A27" s="168"/>
      <c r="B27" s="184"/>
      <c r="C27" s="180"/>
      <c r="D27" s="137"/>
      <c r="F27" s="181"/>
      <c r="G27" s="182"/>
    </row>
    <row r="28" spans="1:7">
      <c r="A28" s="168" t="s">
        <v>68</v>
      </c>
      <c r="B28" s="137"/>
      <c r="C28" s="180"/>
      <c r="D28" s="181" t="s">
        <v>69</v>
      </c>
      <c r="E28" s="180"/>
      <c r="F28" s="185" t="s">
        <v>69</v>
      </c>
      <c r="G28" s="182"/>
    </row>
    <row r="29" spans="1:7" ht="69" customHeight="1">
      <c r="A29" s="168"/>
      <c r="B29" s="137"/>
      <c r="C29" s="186"/>
      <c r="D29" s="187"/>
      <c r="E29" s="186"/>
      <c r="F29" s="137"/>
      <c r="G29" s="182"/>
    </row>
    <row r="30" spans="1:7">
      <c r="A30" s="188" t="s">
        <v>11</v>
      </c>
      <c r="B30" s="189"/>
      <c r="C30" s="190">
        <v>15</v>
      </c>
      <c r="D30" s="189" t="s">
        <v>70</v>
      </c>
      <c r="E30" s="191"/>
      <c r="F30" s="192">
        <f>C23-F32</f>
        <v>0</v>
      </c>
      <c r="G30" s="193"/>
    </row>
    <row r="31" spans="1:7">
      <c r="A31" s="188" t="s">
        <v>71</v>
      </c>
      <c r="B31" s="189"/>
      <c r="C31" s="190">
        <f>C30</f>
        <v>15</v>
      </c>
      <c r="D31" s="189" t="s">
        <v>72</v>
      </c>
      <c r="E31" s="191"/>
      <c r="F31" s="192">
        <f>ROUND(PRODUCT(F30,C31/100),0)</f>
        <v>0</v>
      </c>
      <c r="G31" s="193"/>
    </row>
    <row r="32" spans="1:7">
      <c r="A32" s="188" t="s">
        <v>11</v>
      </c>
      <c r="B32" s="189"/>
      <c r="C32" s="190">
        <v>0</v>
      </c>
      <c r="D32" s="189" t="s">
        <v>72</v>
      </c>
      <c r="E32" s="191"/>
      <c r="F32" s="192">
        <v>0</v>
      </c>
      <c r="G32" s="193"/>
    </row>
    <row r="33" spans="1:8">
      <c r="A33" s="188" t="s">
        <v>71</v>
      </c>
      <c r="B33" s="194"/>
      <c r="C33" s="195">
        <f>C32</f>
        <v>0</v>
      </c>
      <c r="D33" s="189" t="s">
        <v>72</v>
      </c>
      <c r="E33" s="164"/>
      <c r="F33" s="192">
        <f>ROUND(PRODUCT(F32,C33/100),0)</f>
        <v>0</v>
      </c>
      <c r="G33" s="193"/>
    </row>
    <row r="34" spans="1:8" s="201" customFormat="1" ht="19.5" customHeight="1" thickBot="1">
      <c r="A34" s="196" t="s">
        <v>73</v>
      </c>
      <c r="B34" s="197"/>
      <c r="C34" s="197"/>
      <c r="D34" s="197"/>
      <c r="E34" s="198"/>
      <c r="F34" s="199">
        <f>ROUND(SUM(F30:F33),0)</f>
        <v>0</v>
      </c>
      <c r="G34" s="200"/>
    </row>
    <row r="36" spans="1:8">
      <c r="A36" s="2" t="s">
        <v>74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>
      <c r="A37" s="2"/>
      <c r="B37" s="202"/>
      <c r="C37" s="202"/>
      <c r="D37" s="202"/>
      <c r="E37" s="202"/>
      <c r="F37" s="202"/>
      <c r="G37" s="202"/>
      <c r="H37" s="1" t="s">
        <v>1</v>
      </c>
    </row>
    <row r="38" spans="1:8" ht="12.75" customHeight="1">
      <c r="A38" s="203"/>
      <c r="B38" s="202"/>
      <c r="C38" s="202"/>
      <c r="D38" s="202"/>
      <c r="E38" s="202"/>
      <c r="F38" s="202"/>
      <c r="G38" s="202"/>
      <c r="H38" s="1" t="s">
        <v>1</v>
      </c>
    </row>
    <row r="39" spans="1:8">
      <c r="A39" s="203"/>
      <c r="B39" s="202"/>
      <c r="C39" s="202"/>
      <c r="D39" s="202"/>
      <c r="E39" s="202"/>
      <c r="F39" s="202"/>
      <c r="G39" s="202"/>
      <c r="H39" s="1" t="s">
        <v>1</v>
      </c>
    </row>
    <row r="40" spans="1:8">
      <c r="A40" s="203"/>
      <c r="B40" s="202"/>
      <c r="C40" s="202"/>
      <c r="D40" s="202"/>
      <c r="E40" s="202"/>
      <c r="F40" s="202"/>
      <c r="G40" s="202"/>
      <c r="H40" s="1" t="s">
        <v>1</v>
      </c>
    </row>
    <row r="41" spans="1:8">
      <c r="A41" s="203"/>
      <c r="B41" s="202"/>
      <c r="C41" s="202"/>
      <c r="D41" s="202"/>
      <c r="E41" s="202"/>
      <c r="F41" s="202"/>
      <c r="G41" s="202"/>
      <c r="H41" s="1" t="s">
        <v>1</v>
      </c>
    </row>
    <row r="42" spans="1:8">
      <c r="A42" s="203"/>
      <c r="B42" s="202"/>
      <c r="C42" s="202"/>
      <c r="D42" s="202"/>
      <c r="E42" s="202"/>
      <c r="F42" s="202"/>
      <c r="G42" s="202"/>
      <c r="H42" s="1" t="s">
        <v>1</v>
      </c>
    </row>
    <row r="43" spans="1:8">
      <c r="A43" s="203"/>
      <c r="B43" s="202"/>
      <c r="C43" s="202"/>
      <c r="D43" s="202"/>
      <c r="E43" s="202"/>
      <c r="F43" s="202"/>
      <c r="G43" s="202"/>
      <c r="H43" s="1" t="s">
        <v>1</v>
      </c>
    </row>
    <row r="44" spans="1:8" ht="12.75" customHeight="1">
      <c r="A44" s="203"/>
      <c r="B44" s="202"/>
      <c r="C44" s="202"/>
      <c r="D44" s="202"/>
      <c r="E44" s="202"/>
      <c r="F44" s="202"/>
      <c r="G44" s="202"/>
      <c r="H44" s="1" t="s">
        <v>1</v>
      </c>
    </row>
    <row r="45" spans="1:8" ht="12.75" customHeight="1">
      <c r="A45" s="203"/>
      <c r="B45" s="202"/>
      <c r="C45" s="202"/>
      <c r="D45" s="202"/>
      <c r="E45" s="202"/>
      <c r="F45" s="202"/>
      <c r="G45" s="202"/>
      <c r="H45" s="1" t="s">
        <v>1</v>
      </c>
    </row>
    <row r="46" spans="1:8">
      <c r="B46" s="204"/>
      <c r="C46" s="204"/>
      <c r="D46" s="204"/>
      <c r="E46" s="204"/>
      <c r="F46" s="204"/>
      <c r="G46" s="204"/>
    </row>
    <row r="47" spans="1:8">
      <c r="B47" s="204"/>
      <c r="C47" s="204"/>
      <c r="D47" s="204"/>
      <c r="E47" s="204"/>
      <c r="F47" s="204"/>
      <c r="G47" s="204"/>
    </row>
    <row r="48" spans="1:8">
      <c r="B48" s="204"/>
      <c r="C48" s="204"/>
      <c r="D48" s="204"/>
      <c r="E48" s="204"/>
      <c r="F48" s="204"/>
      <c r="G48" s="204"/>
    </row>
    <row r="49" spans="2:7">
      <c r="B49" s="204"/>
      <c r="C49" s="204"/>
      <c r="D49" s="204"/>
      <c r="E49" s="204"/>
      <c r="F49" s="204"/>
      <c r="G49" s="204"/>
    </row>
    <row r="50" spans="2:7">
      <c r="B50" s="204"/>
      <c r="C50" s="204"/>
      <c r="D50" s="204"/>
      <c r="E50" s="204"/>
      <c r="F50" s="204"/>
      <c r="G50" s="204"/>
    </row>
    <row r="51" spans="2:7">
      <c r="B51" s="204"/>
      <c r="C51" s="204"/>
      <c r="D51" s="204"/>
      <c r="E51" s="204"/>
      <c r="F51" s="204"/>
      <c r="G51" s="204"/>
    </row>
  </sheetData>
  <mergeCells count="18">
    <mergeCell ref="B46:G46"/>
    <mergeCell ref="B47:G47"/>
    <mergeCell ref="B48:G48"/>
    <mergeCell ref="B49:G49"/>
    <mergeCell ref="B50:G50"/>
    <mergeCell ref="B51:G51"/>
    <mergeCell ref="F30:G30"/>
    <mergeCell ref="F31:G31"/>
    <mergeCell ref="F32:G32"/>
    <mergeCell ref="F33:G33"/>
    <mergeCell ref="F34:G34"/>
    <mergeCell ref="B37:G45"/>
    <mergeCell ref="C8:E8"/>
    <mergeCell ref="C9:E9"/>
    <mergeCell ref="C10:E10"/>
    <mergeCell ref="C11:E11"/>
    <mergeCell ref="C12:E12"/>
    <mergeCell ref="A23:B23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List32"/>
  <dimension ref="A1:BE77"/>
  <sheetViews>
    <sheetView workbookViewId="0">
      <selection sqref="A1:B1"/>
    </sheetView>
  </sheetViews>
  <sheetFormatPr defaultRowHeight="12.75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57" ht="13.5" thickTop="1">
      <c r="A1" s="205" t="s">
        <v>2</v>
      </c>
      <c r="B1" s="206"/>
      <c r="C1" s="207" t="s">
        <v>105</v>
      </c>
      <c r="D1" s="208"/>
      <c r="E1" s="209"/>
      <c r="F1" s="208"/>
      <c r="G1" s="210" t="s">
        <v>75</v>
      </c>
      <c r="H1" s="211" t="s">
        <v>378</v>
      </c>
      <c r="I1" s="212"/>
    </row>
    <row r="2" spans="1:57" ht="13.5" thickBot="1">
      <c r="A2" s="213" t="s">
        <v>76</v>
      </c>
      <c r="B2" s="214"/>
      <c r="C2" s="215" t="s">
        <v>108</v>
      </c>
      <c r="D2" s="216"/>
      <c r="E2" s="217"/>
      <c r="F2" s="216"/>
      <c r="G2" s="218" t="s">
        <v>379</v>
      </c>
      <c r="H2" s="219"/>
      <c r="I2" s="220"/>
    </row>
    <row r="3" spans="1:57" ht="13.5" thickTop="1">
      <c r="F3" s="137"/>
    </row>
    <row r="4" spans="1:57" ht="19.5" customHeight="1">
      <c r="A4" s="221" t="s">
        <v>77</v>
      </c>
      <c r="B4" s="222"/>
      <c r="C4" s="222"/>
      <c r="D4" s="222"/>
      <c r="E4" s="223"/>
      <c r="F4" s="222"/>
      <c r="G4" s="222"/>
      <c r="H4" s="222"/>
      <c r="I4" s="222"/>
    </row>
    <row r="5" spans="1:57" ht="13.5" thickBot="1"/>
    <row r="6" spans="1:57" s="137" customFormat="1" ht="13.5" thickBot="1">
      <c r="A6" s="224"/>
      <c r="B6" s="225" t="s">
        <v>78</v>
      </c>
      <c r="C6" s="225"/>
      <c r="D6" s="226"/>
      <c r="E6" s="227" t="s">
        <v>25</v>
      </c>
      <c r="F6" s="228" t="s">
        <v>26</v>
      </c>
      <c r="G6" s="228" t="s">
        <v>27</v>
      </c>
      <c r="H6" s="228" t="s">
        <v>28</v>
      </c>
      <c r="I6" s="229" t="s">
        <v>29</v>
      </c>
    </row>
    <row r="7" spans="1:57" s="137" customFormat="1">
      <c r="A7" s="328" t="str">
        <f>'486 002 Pol'!B7</f>
        <v>311</v>
      </c>
      <c r="B7" s="70" t="str">
        <f>'486 002 Pol'!C7</f>
        <v>Sádrokartony</v>
      </c>
      <c r="D7" s="230"/>
      <c r="E7" s="329">
        <f>'486 002 Pol'!BA13</f>
        <v>0</v>
      </c>
      <c r="F7" s="330">
        <f>'486 002 Pol'!BB13</f>
        <v>0</v>
      </c>
      <c r="G7" s="330">
        <f>'486 002 Pol'!BC13</f>
        <v>0</v>
      </c>
      <c r="H7" s="330">
        <f>'486 002 Pol'!BD13</f>
        <v>0</v>
      </c>
      <c r="I7" s="331">
        <f>'486 002 Pol'!BE13</f>
        <v>0</v>
      </c>
    </row>
    <row r="8" spans="1:57" s="137" customFormat="1">
      <c r="A8" s="328" t="str">
        <f>'486 002 Pol'!B14</f>
        <v>94</v>
      </c>
      <c r="B8" s="70" t="str">
        <f>'486 002 Pol'!C14</f>
        <v>Lešení a stavební výtahy</v>
      </c>
      <c r="D8" s="230"/>
      <c r="E8" s="329">
        <f>'486 002 Pol'!BA16</f>
        <v>0</v>
      </c>
      <c r="F8" s="330">
        <f>'486 002 Pol'!BB16</f>
        <v>0</v>
      </c>
      <c r="G8" s="330">
        <f>'486 002 Pol'!BC16</f>
        <v>0</v>
      </c>
      <c r="H8" s="330">
        <f>'486 002 Pol'!BD16</f>
        <v>0</v>
      </c>
      <c r="I8" s="331">
        <f>'486 002 Pol'!BE16</f>
        <v>0</v>
      </c>
    </row>
    <row r="9" spans="1:57" s="137" customFormat="1">
      <c r="A9" s="328" t="str">
        <f>'486 002 Pol'!B17</f>
        <v>783</v>
      </c>
      <c r="B9" s="70" t="str">
        <f>'486 002 Pol'!C17</f>
        <v>Nátěry</v>
      </c>
      <c r="D9" s="230"/>
      <c r="E9" s="329">
        <f>'486 002 Pol'!BA37</f>
        <v>0</v>
      </c>
      <c r="F9" s="330">
        <f>'486 002 Pol'!BB37</f>
        <v>0</v>
      </c>
      <c r="G9" s="330">
        <f>'486 002 Pol'!BC37</f>
        <v>0</v>
      </c>
      <c r="H9" s="330">
        <f>'486 002 Pol'!BD37</f>
        <v>0</v>
      </c>
      <c r="I9" s="331">
        <f>'486 002 Pol'!BE37</f>
        <v>0</v>
      </c>
    </row>
    <row r="10" spans="1:57" s="137" customFormat="1">
      <c r="A10" s="328" t="str">
        <f>'486 002 Pol'!B38</f>
        <v>787</v>
      </c>
      <c r="B10" s="70" t="str">
        <f>'486 002 Pol'!C38</f>
        <v>Zasklívání</v>
      </c>
      <c r="D10" s="230"/>
      <c r="E10" s="329">
        <f>'486 002 Pol'!BA45</f>
        <v>0</v>
      </c>
      <c r="F10" s="330">
        <f>'486 002 Pol'!BB45</f>
        <v>0</v>
      </c>
      <c r="G10" s="330">
        <f>'486 002 Pol'!BC45</f>
        <v>0</v>
      </c>
      <c r="H10" s="330">
        <f>'486 002 Pol'!BD45</f>
        <v>0</v>
      </c>
      <c r="I10" s="331">
        <f>'486 002 Pol'!BE45</f>
        <v>0</v>
      </c>
    </row>
    <row r="11" spans="1:57" s="137" customFormat="1" ht="13.5" thickBot="1">
      <c r="A11" s="328" t="str">
        <f>'486 002 Pol'!B46</f>
        <v>M43</v>
      </c>
      <c r="B11" s="70" t="str">
        <f>'486 002 Pol'!C46</f>
        <v>Montáže ocelových konstrukcí</v>
      </c>
      <c r="D11" s="230"/>
      <c r="E11" s="329">
        <f>'486 002 Pol'!BA74</f>
        <v>0</v>
      </c>
      <c r="F11" s="330">
        <f>'486 002 Pol'!BB74</f>
        <v>0</v>
      </c>
      <c r="G11" s="330">
        <f>'486 002 Pol'!BC74</f>
        <v>0</v>
      </c>
      <c r="H11" s="330">
        <f>'486 002 Pol'!BD74</f>
        <v>0</v>
      </c>
      <c r="I11" s="331">
        <f>'486 002 Pol'!BE74</f>
        <v>0</v>
      </c>
    </row>
    <row r="12" spans="1:57" s="14" customFormat="1" ht="13.5" thickBot="1">
      <c r="A12" s="231"/>
      <c r="B12" s="232" t="s">
        <v>79</v>
      </c>
      <c r="C12" s="232"/>
      <c r="D12" s="233"/>
      <c r="E12" s="234">
        <f>SUM(E7:E11)</f>
        <v>0</v>
      </c>
      <c r="F12" s="235">
        <f>SUM(F7:F11)</f>
        <v>0</v>
      </c>
      <c r="G12" s="235">
        <f>SUM(G7:G11)</f>
        <v>0</v>
      </c>
      <c r="H12" s="235">
        <f>SUM(H7:H11)</f>
        <v>0</v>
      </c>
      <c r="I12" s="236">
        <f>SUM(I7:I11)</f>
        <v>0</v>
      </c>
    </row>
    <row r="13" spans="1:57">
      <c r="A13" s="137"/>
      <c r="B13" s="137"/>
      <c r="C13" s="137"/>
      <c r="D13" s="137"/>
      <c r="E13" s="137"/>
      <c r="F13" s="137"/>
      <c r="G13" s="137"/>
      <c r="H13" s="137"/>
      <c r="I13" s="137"/>
    </row>
    <row r="14" spans="1:57" ht="19.5" customHeight="1">
      <c r="A14" s="222" t="s">
        <v>80</v>
      </c>
      <c r="B14" s="222"/>
      <c r="C14" s="222"/>
      <c r="D14" s="222"/>
      <c r="E14" s="222"/>
      <c r="F14" s="222"/>
      <c r="G14" s="237"/>
      <c r="H14" s="222"/>
      <c r="I14" s="222"/>
      <c r="BA14" s="143"/>
      <c r="BB14" s="143"/>
      <c r="BC14" s="143"/>
      <c r="BD14" s="143"/>
      <c r="BE14" s="143"/>
    </row>
    <row r="15" spans="1:57" ht="13.5" thickBot="1"/>
    <row r="16" spans="1:57">
      <c r="A16" s="175" t="s">
        <v>81</v>
      </c>
      <c r="B16" s="176"/>
      <c r="C16" s="176"/>
      <c r="D16" s="238"/>
      <c r="E16" s="239" t="s">
        <v>82</v>
      </c>
      <c r="F16" s="240" t="s">
        <v>12</v>
      </c>
      <c r="G16" s="241" t="s">
        <v>83</v>
      </c>
      <c r="H16" s="242"/>
      <c r="I16" s="243" t="s">
        <v>82</v>
      </c>
    </row>
    <row r="17" spans="1:53">
      <c r="A17" s="167" t="s">
        <v>367</v>
      </c>
      <c r="B17" s="158"/>
      <c r="C17" s="158"/>
      <c r="D17" s="244"/>
      <c r="E17" s="245"/>
      <c r="F17" s="246"/>
      <c r="G17" s="247">
        <v>0</v>
      </c>
      <c r="H17" s="248"/>
      <c r="I17" s="249">
        <f>E17+F17*G17/100</f>
        <v>0</v>
      </c>
      <c r="BA17" s="1">
        <v>2</v>
      </c>
    </row>
    <row r="18" spans="1:53">
      <c r="A18" s="167" t="s">
        <v>368</v>
      </c>
      <c r="B18" s="158"/>
      <c r="C18" s="158"/>
      <c r="D18" s="244"/>
      <c r="E18" s="245"/>
      <c r="F18" s="246"/>
      <c r="G18" s="247">
        <v>0</v>
      </c>
      <c r="H18" s="248"/>
      <c r="I18" s="249">
        <f>E18+F18*G18/100</f>
        <v>0</v>
      </c>
      <c r="BA18" s="1">
        <v>2</v>
      </c>
    </row>
    <row r="19" spans="1:53">
      <c r="A19" s="167" t="s">
        <v>369</v>
      </c>
      <c r="B19" s="158"/>
      <c r="C19" s="158"/>
      <c r="D19" s="244"/>
      <c r="E19" s="245"/>
      <c r="F19" s="246"/>
      <c r="G19" s="247">
        <v>0</v>
      </c>
      <c r="H19" s="248"/>
      <c r="I19" s="249">
        <f>E19+F19*G19/100</f>
        <v>0</v>
      </c>
      <c r="BA19" s="1">
        <v>2</v>
      </c>
    </row>
    <row r="20" spans="1:53">
      <c r="A20" s="167" t="s">
        <v>370</v>
      </c>
      <c r="B20" s="158"/>
      <c r="C20" s="158"/>
      <c r="D20" s="244"/>
      <c r="E20" s="245"/>
      <c r="F20" s="246"/>
      <c r="G20" s="247">
        <v>0</v>
      </c>
      <c r="H20" s="248"/>
      <c r="I20" s="249">
        <f>E20+F20*G20/100</f>
        <v>0</v>
      </c>
      <c r="BA20" s="1">
        <v>1</v>
      </c>
    </row>
    <row r="21" spans="1:53">
      <c r="A21" s="167" t="s">
        <v>371</v>
      </c>
      <c r="B21" s="158"/>
      <c r="C21" s="158"/>
      <c r="D21" s="244"/>
      <c r="E21" s="245"/>
      <c r="F21" s="246"/>
      <c r="G21" s="247">
        <v>0</v>
      </c>
      <c r="H21" s="248"/>
      <c r="I21" s="249">
        <f>E21+F21*G21/100</f>
        <v>0</v>
      </c>
      <c r="BA21" s="1">
        <v>1</v>
      </c>
    </row>
    <row r="22" spans="1:53">
      <c r="A22" s="167" t="s">
        <v>372</v>
      </c>
      <c r="B22" s="158"/>
      <c r="C22" s="158"/>
      <c r="D22" s="244"/>
      <c r="E22" s="245"/>
      <c r="F22" s="246"/>
      <c r="G22" s="247">
        <v>0</v>
      </c>
      <c r="H22" s="248"/>
      <c r="I22" s="249">
        <f>E22+F22*G22/100</f>
        <v>0</v>
      </c>
      <c r="BA22" s="1">
        <v>2</v>
      </c>
    </row>
    <row r="23" spans="1:53">
      <c r="A23" s="167" t="s">
        <v>373</v>
      </c>
      <c r="B23" s="158"/>
      <c r="C23" s="158"/>
      <c r="D23" s="244"/>
      <c r="E23" s="245"/>
      <c r="F23" s="246"/>
      <c r="G23" s="247">
        <v>0</v>
      </c>
      <c r="H23" s="248"/>
      <c r="I23" s="249">
        <f>E23+F23*G23/100</f>
        <v>0</v>
      </c>
      <c r="BA23" s="1">
        <v>2</v>
      </c>
    </row>
    <row r="24" spans="1:53">
      <c r="A24" s="167" t="s">
        <v>374</v>
      </c>
      <c r="B24" s="158"/>
      <c r="C24" s="158"/>
      <c r="D24" s="244"/>
      <c r="E24" s="245"/>
      <c r="F24" s="246"/>
      <c r="G24" s="247">
        <v>0</v>
      </c>
      <c r="H24" s="248"/>
      <c r="I24" s="249">
        <f>E24+F24*G24/100</f>
        <v>0</v>
      </c>
      <c r="BA24" s="1">
        <v>2</v>
      </c>
    </row>
    <row r="25" spans="1:53">
      <c r="A25" s="167" t="s">
        <v>375</v>
      </c>
      <c r="B25" s="158"/>
      <c r="C25" s="158"/>
      <c r="D25" s="244"/>
      <c r="E25" s="245"/>
      <c r="F25" s="246"/>
      <c r="G25" s="247">
        <v>0</v>
      </c>
      <c r="H25" s="248"/>
      <c r="I25" s="249">
        <f>E25+F25*G25/100</f>
        <v>0</v>
      </c>
      <c r="BA25" s="1">
        <v>2</v>
      </c>
    </row>
    <row r="26" spans="1:53" ht="13.5" thickBot="1">
      <c r="A26" s="250"/>
      <c r="B26" s="251" t="s">
        <v>84</v>
      </c>
      <c r="C26" s="252"/>
      <c r="D26" s="253"/>
      <c r="E26" s="254"/>
      <c r="F26" s="255"/>
      <c r="G26" s="255"/>
      <c r="H26" s="256">
        <f>SUM(I17:I25)</f>
        <v>0</v>
      </c>
      <c r="I26" s="257"/>
    </row>
    <row r="28" spans="1:53">
      <c r="B28" s="14"/>
      <c r="F28" s="258"/>
      <c r="G28" s="259"/>
      <c r="H28" s="259"/>
      <c r="I28" s="54"/>
    </row>
    <row r="29" spans="1:53">
      <c r="F29" s="258"/>
      <c r="G29" s="259"/>
      <c r="H29" s="259"/>
      <c r="I29" s="54"/>
    </row>
    <row r="30" spans="1:53">
      <c r="F30" s="258"/>
      <c r="G30" s="259"/>
      <c r="H30" s="259"/>
      <c r="I30" s="54"/>
    </row>
    <row r="31" spans="1:53">
      <c r="F31" s="258"/>
      <c r="G31" s="259"/>
      <c r="H31" s="259"/>
      <c r="I31" s="54"/>
    </row>
    <row r="32" spans="1:53">
      <c r="F32" s="258"/>
      <c r="G32" s="259"/>
      <c r="H32" s="259"/>
      <c r="I32" s="54"/>
    </row>
    <row r="33" spans="6:9">
      <c r="F33" s="258"/>
      <c r="G33" s="259"/>
      <c r="H33" s="259"/>
      <c r="I33" s="54"/>
    </row>
    <row r="34" spans="6:9">
      <c r="F34" s="258"/>
      <c r="G34" s="259"/>
      <c r="H34" s="259"/>
      <c r="I34" s="54"/>
    </row>
    <row r="35" spans="6:9">
      <c r="F35" s="258"/>
      <c r="G35" s="259"/>
      <c r="H35" s="259"/>
      <c r="I35" s="54"/>
    </row>
    <row r="36" spans="6:9">
      <c r="F36" s="258"/>
      <c r="G36" s="259"/>
      <c r="H36" s="259"/>
      <c r="I36" s="54"/>
    </row>
    <row r="37" spans="6:9">
      <c r="F37" s="258"/>
      <c r="G37" s="259"/>
      <c r="H37" s="259"/>
      <c r="I37" s="54"/>
    </row>
    <row r="38" spans="6:9">
      <c r="F38" s="258"/>
      <c r="G38" s="259"/>
      <c r="H38" s="259"/>
      <c r="I38" s="54"/>
    </row>
    <row r="39" spans="6:9">
      <c r="F39" s="258"/>
      <c r="G39" s="259"/>
      <c r="H39" s="259"/>
      <c r="I39" s="54"/>
    </row>
    <row r="40" spans="6:9">
      <c r="F40" s="258"/>
      <c r="G40" s="259"/>
      <c r="H40" s="259"/>
      <c r="I40" s="54"/>
    </row>
    <row r="41" spans="6:9">
      <c r="F41" s="258"/>
      <c r="G41" s="259"/>
      <c r="H41" s="259"/>
      <c r="I41" s="54"/>
    </row>
    <row r="42" spans="6:9">
      <c r="F42" s="258"/>
      <c r="G42" s="259"/>
      <c r="H42" s="259"/>
      <c r="I42" s="54"/>
    </row>
    <row r="43" spans="6:9">
      <c r="F43" s="258"/>
      <c r="G43" s="259"/>
      <c r="H43" s="259"/>
      <c r="I43" s="54"/>
    </row>
    <row r="44" spans="6:9">
      <c r="F44" s="258"/>
      <c r="G44" s="259"/>
      <c r="H44" s="259"/>
      <c r="I44" s="54"/>
    </row>
    <row r="45" spans="6:9">
      <c r="F45" s="258"/>
      <c r="G45" s="259"/>
      <c r="H45" s="259"/>
      <c r="I45" s="54"/>
    </row>
    <row r="46" spans="6:9">
      <c r="F46" s="258"/>
      <c r="G46" s="259"/>
      <c r="H46" s="259"/>
      <c r="I46" s="54"/>
    </row>
    <row r="47" spans="6:9">
      <c r="F47" s="258"/>
      <c r="G47" s="259"/>
      <c r="H47" s="259"/>
      <c r="I47" s="54"/>
    </row>
    <row r="48" spans="6:9">
      <c r="F48" s="258"/>
      <c r="G48" s="259"/>
      <c r="H48" s="259"/>
      <c r="I48" s="54"/>
    </row>
    <row r="49" spans="6:9">
      <c r="F49" s="258"/>
      <c r="G49" s="259"/>
      <c r="H49" s="259"/>
      <c r="I49" s="54"/>
    </row>
    <row r="50" spans="6:9">
      <c r="F50" s="258"/>
      <c r="G50" s="259"/>
      <c r="H50" s="259"/>
      <c r="I50" s="54"/>
    </row>
    <row r="51" spans="6:9">
      <c r="F51" s="258"/>
      <c r="G51" s="259"/>
      <c r="H51" s="259"/>
      <c r="I51" s="54"/>
    </row>
    <row r="52" spans="6:9">
      <c r="F52" s="258"/>
      <c r="G52" s="259"/>
      <c r="H52" s="259"/>
      <c r="I52" s="54"/>
    </row>
    <row r="53" spans="6:9">
      <c r="F53" s="258"/>
      <c r="G53" s="259"/>
      <c r="H53" s="259"/>
      <c r="I53" s="54"/>
    </row>
    <row r="54" spans="6:9">
      <c r="F54" s="258"/>
      <c r="G54" s="259"/>
      <c r="H54" s="259"/>
      <c r="I54" s="54"/>
    </row>
    <row r="55" spans="6:9">
      <c r="F55" s="258"/>
      <c r="G55" s="259"/>
      <c r="H55" s="259"/>
      <c r="I55" s="54"/>
    </row>
    <row r="56" spans="6:9">
      <c r="F56" s="258"/>
      <c r="G56" s="259"/>
      <c r="H56" s="259"/>
      <c r="I56" s="54"/>
    </row>
    <row r="57" spans="6:9">
      <c r="F57" s="258"/>
      <c r="G57" s="259"/>
      <c r="H57" s="259"/>
      <c r="I57" s="54"/>
    </row>
    <row r="58" spans="6:9">
      <c r="F58" s="258"/>
      <c r="G58" s="259"/>
      <c r="H58" s="259"/>
      <c r="I58" s="54"/>
    </row>
    <row r="59" spans="6:9">
      <c r="F59" s="258"/>
      <c r="G59" s="259"/>
      <c r="H59" s="259"/>
      <c r="I59" s="54"/>
    </row>
    <row r="60" spans="6:9">
      <c r="F60" s="258"/>
      <c r="G60" s="259"/>
      <c r="H60" s="259"/>
      <c r="I60" s="54"/>
    </row>
    <row r="61" spans="6:9">
      <c r="F61" s="258"/>
      <c r="G61" s="259"/>
      <c r="H61" s="259"/>
      <c r="I61" s="54"/>
    </row>
    <row r="62" spans="6:9">
      <c r="F62" s="258"/>
      <c r="G62" s="259"/>
      <c r="H62" s="259"/>
      <c r="I62" s="54"/>
    </row>
    <row r="63" spans="6:9">
      <c r="F63" s="258"/>
      <c r="G63" s="259"/>
      <c r="H63" s="259"/>
      <c r="I63" s="54"/>
    </row>
    <row r="64" spans="6:9">
      <c r="F64" s="258"/>
      <c r="G64" s="259"/>
      <c r="H64" s="259"/>
      <c r="I64" s="54"/>
    </row>
    <row r="65" spans="6:9">
      <c r="F65" s="258"/>
      <c r="G65" s="259"/>
      <c r="H65" s="259"/>
      <c r="I65" s="54"/>
    </row>
    <row r="66" spans="6:9">
      <c r="F66" s="258"/>
      <c r="G66" s="259"/>
      <c r="H66" s="259"/>
      <c r="I66" s="54"/>
    </row>
    <row r="67" spans="6:9">
      <c r="F67" s="258"/>
      <c r="G67" s="259"/>
      <c r="H67" s="259"/>
      <c r="I67" s="54"/>
    </row>
    <row r="68" spans="6:9">
      <c r="F68" s="258"/>
      <c r="G68" s="259"/>
      <c r="H68" s="259"/>
      <c r="I68" s="54"/>
    </row>
    <row r="69" spans="6:9">
      <c r="F69" s="258"/>
      <c r="G69" s="259"/>
      <c r="H69" s="259"/>
      <c r="I69" s="54"/>
    </row>
    <row r="70" spans="6:9">
      <c r="F70" s="258"/>
      <c r="G70" s="259"/>
      <c r="H70" s="259"/>
      <c r="I70" s="54"/>
    </row>
    <row r="71" spans="6:9">
      <c r="F71" s="258"/>
      <c r="G71" s="259"/>
      <c r="H71" s="259"/>
      <c r="I71" s="54"/>
    </row>
    <row r="72" spans="6:9">
      <c r="F72" s="258"/>
      <c r="G72" s="259"/>
      <c r="H72" s="259"/>
      <c r="I72" s="54"/>
    </row>
    <row r="73" spans="6:9">
      <c r="F73" s="258"/>
      <c r="G73" s="259"/>
      <c r="H73" s="259"/>
      <c r="I73" s="54"/>
    </row>
    <row r="74" spans="6:9">
      <c r="F74" s="258"/>
      <c r="G74" s="259"/>
      <c r="H74" s="259"/>
      <c r="I74" s="54"/>
    </row>
    <row r="75" spans="6:9">
      <c r="F75" s="258"/>
      <c r="G75" s="259"/>
      <c r="H75" s="259"/>
      <c r="I75" s="54"/>
    </row>
    <row r="76" spans="6:9">
      <c r="F76" s="258"/>
      <c r="G76" s="259"/>
      <c r="H76" s="259"/>
      <c r="I76" s="54"/>
    </row>
    <row r="77" spans="6:9">
      <c r="F77" s="258"/>
      <c r="G77" s="259"/>
      <c r="H77" s="259"/>
      <c r="I77" s="54"/>
    </row>
  </sheetData>
  <mergeCells count="4">
    <mergeCell ref="A1:B1"/>
    <mergeCell ref="A2:B2"/>
    <mergeCell ref="G2:I2"/>
    <mergeCell ref="H26:I26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List3">
    <tabColor theme="9" tint="0.59999389629810485"/>
  </sheetPr>
  <dimension ref="A1:CB147"/>
  <sheetViews>
    <sheetView showGridLines="0" showZeros="0" zoomScaleNormal="100" zoomScaleSheetLayoutView="100" workbookViewId="0">
      <selection activeCell="J1" sqref="J1:J65536 K1:K65536"/>
    </sheetView>
  </sheetViews>
  <sheetFormatPr defaultRowHeight="12.75"/>
  <cols>
    <col min="1" max="1" width="4.42578125" style="261" customWidth="1"/>
    <col min="2" max="2" width="11.5703125" style="261" customWidth="1"/>
    <col min="3" max="3" width="40.42578125" style="261" customWidth="1"/>
    <col min="4" max="4" width="5.5703125" style="261" customWidth="1"/>
    <col min="5" max="5" width="8.5703125" style="275" customWidth="1"/>
    <col min="6" max="6" width="9.85546875" style="261" customWidth="1"/>
    <col min="7" max="7" width="13.85546875" style="261" customWidth="1"/>
    <col min="8" max="8" width="11.7109375" style="261" hidden="1" customWidth="1"/>
    <col min="9" max="9" width="11.5703125" style="261" hidden="1" customWidth="1"/>
    <col min="10" max="10" width="11" style="261" hidden="1" customWidth="1"/>
    <col min="11" max="11" width="10.42578125" style="261" hidden="1" customWidth="1"/>
    <col min="12" max="12" width="75.42578125" style="261" customWidth="1"/>
    <col min="13" max="13" width="45.28515625" style="261" customWidth="1"/>
    <col min="14" max="16384" width="9.140625" style="261"/>
  </cols>
  <sheetData>
    <row r="1" spans="1:80" ht="15.75">
      <c r="A1" s="260" t="s">
        <v>102</v>
      </c>
      <c r="B1" s="260"/>
      <c r="C1" s="260"/>
      <c r="D1" s="260"/>
      <c r="E1" s="260"/>
      <c r="F1" s="260"/>
      <c r="G1" s="260"/>
    </row>
    <row r="2" spans="1:80" ht="14.25" customHeight="1" thickBot="1">
      <c r="B2" s="262"/>
      <c r="C2" s="263"/>
      <c r="D2" s="263"/>
      <c r="E2" s="264"/>
      <c r="F2" s="263"/>
      <c r="G2" s="263"/>
    </row>
    <row r="3" spans="1:80" ht="13.5" thickTop="1">
      <c r="A3" s="205" t="s">
        <v>2</v>
      </c>
      <c r="B3" s="206"/>
      <c r="C3" s="207" t="s">
        <v>105</v>
      </c>
      <c r="D3" s="265"/>
      <c r="E3" s="266" t="s">
        <v>85</v>
      </c>
      <c r="F3" s="267" t="str">
        <f>'486 002 Rek'!H1</f>
        <v>002</v>
      </c>
      <c r="G3" s="268"/>
    </row>
    <row r="4" spans="1:80" ht="13.5" thickBot="1">
      <c r="A4" s="269" t="s">
        <v>76</v>
      </c>
      <c r="B4" s="214"/>
      <c r="C4" s="215" t="s">
        <v>108</v>
      </c>
      <c r="D4" s="270"/>
      <c r="E4" s="271" t="str">
        <f>'486 002 Rek'!G2</f>
        <v>Nová ocelová konstrukce</v>
      </c>
      <c r="F4" s="272"/>
      <c r="G4" s="273"/>
    </row>
    <row r="5" spans="1:80" ht="13.5" thickTop="1">
      <c r="A5" s="274"/>
      <c r="G5" s="276"/>
    </row>
    <row r="6" spans="1:80" ht="27" customHeight="1">
      <c r="A6" s="277" t="s">
        <v>86</v>
      </c>
      <c r="B6" s="278" t="s">
        <v>87</v>
      </c>
      <c r="C6" s="278" t="s">
        <v>88</v>
      </c>
      <c r="D6" s="278" t="s">
        <v>89</v>
      </c>
      <c r="E6" s="279" t="s">
        <v>90</v>
      </c>
      <c r="F6" s="278" t="s">
        <v>91</v>
      </c>
      <c r="G6" s="280" t="s">
        <v>92</v>
      </c>
      <c r="H6" s="281" t="s">
        <v>93</v>
      </c>
      <c r="I6" s="281" t="s">
        <v>94</v>
      </c>
      <c r="J6" s="281" t="s">
        <v>95</v>
      </c>
      <c r="K6" s="281" t="s">
        <v>96</v>
      </c>
    </row>
    <row r="7" spans="1:80">
      <c r="A7" s="282" t="s">
        <v>97</v>
      </c>
      <c r="B7" s="283" t="s">
        <v>380</v>
      </c>
      <c r="C7" s="284" t="s">
        <v>381</v>
      </c>
      <c r="D7" s="285"/>
      <c r="E7" s="286"/>
      <c r="F7" s="286"/>
      <c r="G7" s="287"/>
      <c r="H7" s="288"/>
      <c r="I7" s="289"/>
      <c r="J7" s="290"/>
      <c r="K7" s="291"/>
      <c r="O7" s="292">
        <v>1</v>
      </c>
    </row>
    <row r="8" spans="1:80" ht="22.5">
      <c r="A8" s="293">
        <v>1</v>
      </c>
      <c r="B8" s="294" t="s">
        <v>383</v>
      </c>
      <c r="C8" s="295" t="s">
        <v>384</v>
      </c>
      <c r="D8" s="296" t="s">
        <v>116</v>
      </c>
      <c r="E8" s="297">
        <v>5</v>
      </c>
      <c r="F8" s="297">
        <v>0</v>
      </c>
      <c r="G8" s="298">
        <f>E8*F8</f>
        <v>0</v>
      </c>
      <c r="H8" s="299">
        <v>1.3339999999999999E-2</v>
      </c>
      <c r="I8" s="300">
        <f>E8*H8</f>
        <v>6.6699999999999995E-2</v>
      </c>
      <c r="J8" s="299">
        <v>0</v>
      </c>
      <c r="K8" s="300">
        <f>E8*J8</f>
        <v>0</v>
      </c>
      <c r="O8" s="292">
        <v>2</v>
      </c>
      <c r="AA8" s="261">
        <v>1</v>
      </c>
      <c r="AB8" s="261">
        <v>1</v>
      </c>
      <c r="AC8" s="261">
        <v>1</v>
      </c>
      <c r="AZ8" s="261">
        <v>1</v>
      </c>
      <c r="BA8" s="261">
        <f>IF(AZ8=1,G8,0)</f>
        <v>0</v>
      </c>
      <c r="BB8" s="261">
        <f>IF(AZ8=2,G8,0)</f>
        <v>0</v>
      </c>
      <c r="BC8" s="261">
        <f>IF(AZ8=3,G8,0)</f>
        <v>0</v>
      </c>
      <c r="BD8" s="261">
        <f>IF(AZ8=4,G8,0)</f>
        <v>0</v>
      </c>
      <c r="BE8" s="261">
        <f>IF(AZ8=5,G8,0)</f>
        <v>0</v>
      </c>
      <c r="CA8" s="292">
        <v>1</v>
      </c>
      <c r="CB8" s="292">
        <v>1</v>
      </c>
    </row>
    <row r="9" spans="1:80" ht="22.5">
      <c r="A9" s="293">
        <v>2</v>
      </c>
      <c r="B9" s="294" t="s">
        <v>385</v>
      </c>
      <c r="C9" s="295" t="s">
        <v>386</v>
      </c>
      <c r="D9" s="296" t="s">
        <v>144</v>
      </c>
      <c r="E9" s="297">
        <v>73.86</v>
      </c>
      <c r="F9" s="297">
        <v>0</v>
      </c>
      <c r="G9" s="298">
        <f>E9*F9</f>
        <v>0</v>
      </c>
      <c r="H9" s="299">
        <v>7.7999999999999996E-3</v>
      </c>
      <c r="I9" s="300">
        <f>E9*H9</f>
        <v>0.57610799999999995</v>
      </c>
      <c r="J9" s="299">
        <v>0</v>
      </c>
      <c r="K9" s="300">
        <f>E9*J9</f>
        <v>0</v>
      </c>
      <c r="O9" s="292">
        <v>2</v>
      </c>
      <c r="AA9" s="261">
        <v>1</v>
      </c>
      <c r="AB9" s="261">
        <v>1</v>
      </c>
      <c r="AC9" s="261">
        <v>1</v>
      </c>
      <c r="AZ9" s="261">
        <v>1</v>
      </c>
      <c r="BA9" s="261">
        <f>IF(AZ9=1,G9,0)</f>
        <v>0</v>
      </c>
      <c r="BB9" s="261">
        <f>IF(AZ9=2,G9,0)</f>
        <v>0</v>
      </c>
      <c r="BC9" s="261">
        <f>IF(AZ9=3,G9,0)</f>
        <v>0</v>
      </c>
      <c r="BD9" s="261">
        <f>IF(AZ9=4,G9,0)</f>
        <v>0</v>
      </c>
      <c r="BE9" s="261">
        <f>IF(AZ9=5,G9,0)</f>
        <v>0</v>
      </c>
      <c r="CA9" s="292">
        <v>1</v>
      </c>
      <c r="CB9" s="292">
        <v>1</v>
      </c>
    </row>
    <row r="10" spans="1:80" ht="22.5">
      <c r="A10" s="293">
        <v>3</v>
      </c>
      <c r="B10" s="294" t="s">
        <v>387</v>
      </c>
      <c r="C10" s="295" t="s">
        <v>388</v>
      </c>
      <c r="D10" s="296" t="s">
        <v>144</v>
      </c>
      <c r="E10" s="297">
        <v>73.86</v>
      </c>
      <c r="F10" s="297">
        <v>0</v>
      </c>
      <c r="G10" s="298">
        <f>E10*F10</f>
        <v>0</v>
      </c>
      <c r="H10" s="299">
        <v>2.5090000000000001E-2</v>
      </c>
      <c r="I10" s="300">
        <f>E10*H10</f>
        <v>1.8531474000000001</v>
      </c>
      <c r="J10" s="299">
        <v>0</v>
      </c>
      <c r="K10" s="300">
        <f>E10*J10</f>
        <v>0</v>
      </c>
      <c r="O10" s="292">
        <v>2</v>
      </c>
      <c r="AA10" s="261">
        <v>1</v>
      </c>
      <c r="AB10" s="261">
        <v>1</v>
      </c>
      <c r="AC10" s="261">
        <v>1</v>
      </c>
      <c r="AZ10" s="261">
        <v>1</v>
      </c>
      <c r="BA10" s="261">
        <f>IF(AZ10=1,G10,0)</f>
        <v>0</v>
      </c>
      <c r="BB10" s="261">
        <f>IF(AZ10=2,G10,0)</f>
        <v>0</v>
      </c>
      <c r="BC10" s="261">
        <f>IF(AZ10=3,G10,0)</f>
        <v>0</v>
      </c>
      <c r="BD10" s="261">
        <f>IF(AZ10=4,G10,0)</f>
        <v>0</v>
      </c>
      <c r="BE10" s="261">
        <f>IF(AZ10=5,G10,0)</f>
        <v>0</v>
      </c>
      <c r="CA10" s="292">
        <v>1</v>
      </c>
      <c r="CB10" s="292">
        <v>1</v>
      </c>
    </row>
    <row r="11" spans="1:80">
      <c r="A11" s="301"/>
      <c r="B11" s="304"/>
      <c r="C11" s="305" t="s">
        <v>327</v>
      </c>
      <c r="D11" s="306"/>
      <c r="E11" s="307">
        <v>75.66</v>
      </c>
      <c r="F11" s="308"/>
      <c r="G11" s="309"/>
      <c r="H11" s="310"/>
      <c r="I11" s="302"/>
      <c r="J11" s="311"/>
      <c r="K11" s="302"/>
      <c r="M11" s="303" t="s">
        <v>327</v>
      </c>
      <c r="O11" s="292"/>
    </row>
    <row r="12" spans="1:80">
      <c r="A12" s="301"/>
      <c r="B12" s="304"/>
      <c r="C12" s="305" t="s">
        <v>328</v>
      </c>
      <c r="D12" s="306"/>
      <c r="E12" s="307">
        <v>-1.8</v>
      </c>
      <c r="F12" s="308"/>
      <c r="G12" s="309"/>
      <c r="H12" s="310"/>
      <c r="I12" s="302"/>
      <c r="J12" s="311"/>
      <c r="K12" s="302"/>
      <c r="M12" s="303" t="s">
        <v>328</v>
      </c>
      <c r="O12" s="292"/>
    </row>
    <row r="13" spans="1:80">
      <c r="A13" s="312"/>
      <c r="B13" s="313" t="s">
        <v>100</v>
      </c>
      <c r="C13" s="314" t="s">
        <v>382</v>
      </c>
      <c r="D13" s="315"/>
      <c r="E13" s="316"/>
      <c r="F13" s="317"/>
      <c r="G13" s="318">
        <f>SUM(G7:G12)</f>
        <v>0</v>
      </c>
      <c r="H13" s="319"/>
      <c r="I13" s="320">
        <f>SUM(I7:I12)</f>
        <v>2.4959554000000002</v>
      </c>
      <c r="J13" s="319"/>
      <c r="K13" s="320">
        <f>SUM(K7:K12)</f>
        <v>0</v>
      </c>
      <c r="O13" s="292">
        <v>4</v>
      </c>
      <c r="BA13" s="321">
        <f>SUM(BA7:BA12)</f>
        <v>0</v>
      </c>
      <c r="BB13" s="321">
        <f>SUM(BB7:BB12)</f>
        <v>0</v>
      </c>
      <c r="BC13" s="321">
        <f>SUM(BC7:BC12)</f>
        <v>0</v>
      </c>
      <c r="BD13" s="321">
        <f>SUM(BD7:BD12)</f>
        <v>0</v>
      </c>
      <c r="BE13" s="321">
        <f>SUM(BE7:BE12)</f>
        <v>0</v>
      </c>
    </row>
    <row r="14" spans="1:80">
      <c r="A14" s="282" t="s">
        <v>97</v>
      </c>
      <c r="B14" s="283" t="s">
        <v>218</v>
      </c>
      <c r="C14" s="284" t="s">
        <v>219</v>
      </c>
      <c r="D14" s="285"/>
      <c r="E14" s="286"/>
      <c r="F14" s="286"/>
      <c r="G14" s="287"/>
      <c r="H14" s="288"/>
      <c r="I14" s="289"/>
      <c r="J14" s="290"/>
      <c r="K14" s="291"/>
      <c r="O14" s="292">
        <v>1</v>
      </c>
    </row>
    <row r="15" spans="1:80">
      <c r="A15" s="293">
        <v>4</v>
      </c>
      <c r="B15" s="294" t="s">
        <v>389</v>
      </c>
      <c r="C15" s="295" t="s">
        <v>390</v>
      </c>
      <c r="D15" s="296" t="s">
        <v>119</v>
      </c>
      <c r="E15" s="297">
        <v>1</v>
      </c>
      <c r="F15" s="297">
        <v>0</v>
      </c>
      <c r="G15" s="298">
        <f>E15*F15</f>
        <v>0</v>
      </c>
      <c r="H15" s="299">
        <v>1.2099999999999999E-3</v>
      </c>
      <c r="I15" s="300">
        <f>E15*H15</f>
        <v>1.2099999999999999E-3</v>
      </c>
      <c r="J15" s="299">
        <v>0</v>
      </c>
      <c r="K15" s="300">
        <f>E15*J15</f>
        <v>0</v>
      </c>
      <c r="O15" s="292">
        <v>2</v>
      </c>
      <c r="AA15" s="261">
        <v>1</v>
      </c>
      <c r="AB15" s="261">
        <v>1</v>
      </c>
      <c r="AC15" s="261">
        <v>1</v>
      </c>
      <c r="AZ15" s="261">
        <v>1</v>
      </c>
      <c r="BA15" s="261">
        <f>IF(AZ15=1,G15,0)</f>
        <v>0</v>
      </c>
      <c r="BB15" s="261">
        <f>IF(AZ15=2,G15,0)</f>
        <v>0</v>
      </c>
      <c r="BC15" s="261">
        <f>IF(AZ15=3,G15,0)</f>
        <v>0</v>
      </c>
      <c r="BD15" s="261">
        <f>IF(AZ15=4,G15,0)</f>
        <v>0</v>
      </c>
      <c r="BE15" s="261">
        <f>IF(AZ15=5,G15,0)</f>
        <v>0</v>
      </c>
      <c r="CA15" s="292">
        <v>1</v>
      </c>
      <c r="CB15" s="292">
        <v>1</v>
      </c>
    </row>
    <row r="16" spans="1:80">
      <c r="A16" s="312"/>
      <c r="B16" s="313" t="s">
        <v>100</v>
      </c>
      <c r="C16" s="314" t="s">
        <v>220</v>
      </c>
      <c r="D16" s="315"/>
      <c r="E16" s="316"/>
      <c r="F16" s="317"/>
      <c r="G16" s="318">
        <f>SUM(G14:G15)</f>
        <v>0</v>
      </c>
      <c r="H16" s="319"/>
      <c r="I16" s="320">
        <f>SUM(I14:I15)</f>
        <v>1.2099999999999999E-3</v>
      </c>
      <c r="J16" s="319"/>
      <c r="K16" s="320">
        <f>SUM(K14:K15)</f>
        <v>0</v>
      </c>
      <c r="O16" s="292">
        <v>4</v>
      </c>
      <c r="BA16" s="321">
        <f>SUM(BA14:BA15)</f>
        <v>0</v>
      </c>
      <c r="BB16" s="321">
        <f>SUM(BB14:BB15)</f>
        <v>0</v>
      </c>
      <c r="BC16" s="321">
        <f>SUM(BC14:BC15)</f>
        <v>0</v>
      </c>
      <c r="BD16" s="321">
        <f>SUM(BD14:BD15)</f>
        <v>0</v>
      </c>
      <c r="BE16" s="321">
        <f>SUM(BE14:BE15)</f>
        <v>0</v>
      </c>
    </row>
    <row r="17" spans="1:80">
      <c r="A17" s="282" t="s">
        <v>97</v>
      </c>
      <c r="B17" s="283" t="s">
        <v>316</v>
      </c>
      <c r="C17" s="284" t="s">
        <v>317</v>
      </c>
      <c r="D17" s="285"/>
      <c r="E17" s="286"/>
      <c r="F17" s="286"/>
      <c r="G17" s="287"/>
      <c r="H17" s="288"/>
      <c r="I17" s="289"/>
      <c r="J17" s="290"/>
      <c r="K17" s="291"/>
      <c r="O17" s="292">
        <v>1</v>
      </c>
    </row>
    <row r="18" spans="1:80">
      <c r="A18" s="293">
        <v>5</v>
      </c>
      <c r="B18" s="294" t="s">
        <v>391</v>
      </c>
      <c r="C18" s="295" t="s">
        <v>392</v>
      </c>
      <c r="D18" s="296" t="s">
        <v>144</v>
      </c>
      <c r="E18" s="297">
        <v>76.738799999999998</v>
      </c>
      <c r="F18" s="297">
        <v>0</v>
      </c>
      <c r="G18" s="298">
        <f>E18*F18</f>
        <v>0</v>
      </c>
      <c r="H18" s="299">
        <v>5.2999999999999998E-4</v>
      </c>
      <c r="I18" s="300">
        <f>E18*H18</f>
        <v>4.0671564E-2</v>
      </c>
      <c r="J18" s="299">
        <v>0</v>
      </c>
      <c r="K18" s="300">
        <f>E18*J18</f>
        <v>0</v>
      </c>
      <c r="O18" s="292">
        <v>2</v>
      </c>
      <c r="AA18" s="261">
        <v>1</v>
      </c>
      <c r="AB18" s="261">
        <v>7</v>
      </c>
      <c r="AC18" s="261">
        <v>7</v>
      </c>
      <c r="AZ18" s="261">
        <v>2</v>
      </c>
      <c r="BA18" s="261">
        <f>IF(AZ18=1,G18,0)</f>
        <v>0</v>
      </c>
      <c r="BB18" s="261">
        <f>IF(AZ18=2,G18,0)</f>
        <v>0</v>
      </c>
      <c r="BC18" s="261">
        <f>IF(AZ18=3,G18,0)</f>
        <v>0</v>
      </c>
      <c r="BD18" s="261">
        <f>IF(AZ18=4,G18,0)</f>
        <v>0</v>
      </c>
      <c r="BE18" s="261">
        <f>IF(AZ18=5,G18,0)</f>
        <v>0</v>
      </c>
      <c r="CA18" s="292">
        <v>1</v>
      </c>
      <c r="CB18" s="292">
        <v>7</v>
      </c>
    </row>
    <row r="19" spans="1:80">
      <c r="A19" s="301"/>
      <c r="B19" s="304"/>
      <c r="C19" s="305" t="s">
        <v>393</v>
      </c>
      <c r="D19" s="306"/>
      <c r="E19" s="307">
        <v>23.015999999999998</v>
      </c>
      <c r="F19" s="308"/>
      <c r="G19" s="309"/>
      <c r="H19" s="310"/>
      <c r="I19" s="302"/>
      <c r="J19" s="311"/>
      <c r="K19" s="302"/>
      <c r="M19" s="303" t="s">
        <v>393</v>
      </c>
      <c r="O19" s="292"/>
    </row>
    <row r="20" spans="1:80">
      <c r="A20" s="301"/>
      <c r="B20" s="304"/>
      <c r="C20" s="305" t="s">
        <v>394</v>
      </c>
      <c r="D20" s="306"/>
      <c r="E20" s="307">
        <v>10.752000000000001</v>
      </c>
      <c r="F20" s="308"/>
      <c r="G20" s="309"/>
      <c r="H20" s="310"/>
      <c r="I20" s="302"/>
      <c r="J20" s="311"/>
      <c r="K20" s="302"/>
      <c r="M20" s="303" t="s">
        <v>394</v>
      </c>
      <c r="O20" s="292"/>
    </row>
    <row r="21" spans="1:80">
      <c r="A21" s="301"/>
      <c r="B21" s="304"/>
      <c r="C21" s="305" t="s">
        <v>395</v>
      </c>
      <c r="D21" s="306"/>
      <c r="E21" s="307">
        <v>2.3231999999999999</v>
      </c>
      <c r="F21" s="308"/>
      <c r="G21" s="309"/>
      <c r="H21" s="310"/>
      <c r="I21" s="302"/>
      <c r="J21" s="311"/>
      <c r="K21" s="302"/>
      <c r="M21" s="303" t="s">
        <v>395</v>
      </c>
      <c r="O21" s="292"/>
    </row>
    <row r="22" spans="1:80">
      <c r="A22" s="301"/>
      <c r="B22" s="304"/>
      <c r="C22" s="305" t="s">
        <v>396</v>
      </c>
      <c r="D22" s="306"/>
      <c r="E22" s="307">
        <v>17.0352</v>
      </c>
      <c r="F22" s="308"/>
      <c r="G22" s="309"/>
      <c r="H22" s="310"/>
      <c r="I22" s="302"/>
      <c r="J22" s="311"/>
      <c r="K22" s="302"/>
      <c r="M22" s="303" t="s">
        <v>396</v>
      </c>
      <c r="O22" s="292"/>
    </row>
    <row r="23" spans="1:80">
      <c r="A23" s="301"/>
      <c r="B23" s="304"/>
      <c r="C23" s="305" t="s">
        <v>397</v>
      </c>
      <c r="D23" s="306"/>
      <c r="E23" s="307">
        <v>8.0640000000000001</v>
      </c>
      <c r="F23" s="308"/>
      <c r="G23" s="309"/>
      <c r="H23" s="310"/>
      <c r="I23" s="302"/>
      <c r="J23" s="311"/>
      <c r="K23" s="302"/>
      <c r="M23" s="303" t="s">
        <v>397</v>
      </c>
      <c r="O23" s="292"/>
    </row>
    <row r="24" spans="1:80">
      <c r="A24" s="301"/>
      <c r="B24" s="304"/>
      <c r="C24" s="305" t="s">
        <v>398</v>
      </c>
      <c r="D24" s="306"/>
      <c r="E24" s="307">
        <v>6.1440000000000001</v>
      </c>
      <c r="F24" s="308"/>
      <c r="G24" s="309"/>
      <c r="H24" s="310"/>
      <c r="I24" s="302"/>
      <c r="J24" s="311"/>
      <c r="K24" s="302"/>
      <c r="M24" s="303" t="s">
        <v>398</v>
      </c>
      <c r="O24" s="292"/>
    </row>
    <row r="25" spans="1:80">
      <c r="A25" s="301"/>
      <c r="B25" s="304"/>
      <c r="C25" s="305" t="s">
        <v>399</v>
      </c>
      <c r="D25" s="306"/>
      <c r="E25" s="307">
        <v>0.3876</v>
      </c>
      <c r="F25" s="308"/>
      <c r="G25" s="309"/>
      <c r="H25" s="310"/>
      <c r="I25" s="302"/>
      <c r="J25" s="311"/>
      <c r="K25" s="302"/>
      <c r="M25" s="303" t="s">
        <v>399</v>
      </c>
      <c r="O25" s="292"/>
    </row>
    <row r="26" spans="1:80">
      <c r="A26" s="301"/>
      <c r="B26" s="304"/>
      <c r="C26" s="305" t="s">
        <v>400</v>
      </c>
      <c r="D26" s="306"/>
      <c r="E26" s="307">
        <v>3.3048000000000002</v>
      </c>
      <c r="F26" s="308"/>
      <c r="G26" s="309"/>
      <c r="H26" s="310"/>
      <c r="I26" s="302"/>
      <c r="J26" s="311"/>
      <c r="K26" s="302"/>
      <c r="M26" s="303" t="s">
        <v>400</v>
      </c>
      <c r="O26" s="292"/>
    </row>
    <row r="27" spans="1:80">
      <c r="A27" s="301"/>
      <c r="B27" s="304"/>
      <c r="C27" s="305" t="s">
        <v>401</v>
      </c>
      <c r="D27" s="306"/>
      <c r="E27" s="307">
        <v>0.67200000000000004</v>
      </c>
      <c r="F27" s="308"/>
      <c r="G27" s="309"/>
      <c r="H27" s="310"/>
      <c r="I27" s="302"/>
      <c r="J27" s="311"/>
      <c r="K27" s="302"/>
      <c r="M27" s="303" t="s">
        <v>401</v>
      </c>
      <c r="O27" s="292"/>
    </row>
    <row r="28" spans="1:80">
      <c r="A28" s="301"/>
      <c r="B28" s="304"/>
      <c r="C28" s="305" t="s">
        <v>402</v>
      </c>
      <c r="D28" s="306"/>
      <c r="E28" s="307">
        <v>2.0720000000000001</v>
      </c>
      <c r="F28" s="308"/>
      <c r="G28" s="309"/>
      <c r="H28" s="310"/>
      <c r="I28" s="302"/>
      <c r="J28" s="311"/>
      <c r="K28" s="302"/>
      <c r="M28" s="303" t="s">
        <v>402</v>
      </c>
      <c r="O28" s="292"/>
    </row>
    <row r="29" spans="1:80">
      <c r="A29" s="301"/>
      <c r="B29" s="304"/>
      <c r="C29" s="305" t="s">
        <v>403</v>
      </c>
      <c r="D29" s="306"/>
      <c r="E29" s="307">
        <v>1.9263999999999999</v>
      </c>
      <c r="F29" s="308"/>
      <c r="G29" s="309"/>
      <c r="H29" s="310"/>
      <c r="I29" s="302"/>
      <c r="J29" s="311"/>
      <c r="K29" s="302"/>
      <c r="M29" s="303" t="s">
        <v>403</v>
      </c>
      <c r="O29" s="292"/>
    </row>
    <row r="30" spans="1:80">
      <c r="A30" s="301"/>
      <c r="B30" s="304"/>
      <c r="C30" s="305" t="s">
        <v>404</v>
      </c>
      <c r="D30" s="306"/>
      <c r="E30" s="307">
        <v>0.3836</v>
      </c>
      <c r="F30" s="308"/>
      <c r="G30" s="309"/>
      <c r="H30" s="310"/>
      <c r="I30" s="302"/>
      <c r="J30" s="311"/>
      <c r="K30" s="302"/>
      <c r="M30" s="303" t="s">
        <v>404</v>
      </c>
      <c r="O30" s="292"/>
    </row>
    <row r="31" spans="1:80">
      <c r="A31" s="301"/>
      <c r="B31" s="304"/>
      <c r="C31" s="305" t="s">
        <v>405</v>
      </c>
      <c r="D31" s="306"/>
      <c r="E31" s="307">
        <v>1.7999999999999999E-2</v>
      </c>
      <c r="F31" s="308"/>
      <c r="G31" s="309"/>
      <c r="H31" s="310"/>
      <c r="I31" s="302"/>
      <c r="J31" s="311"/>
      <c r="K31" s="302"/>
      <c r="M31" s="303" t="s">
        <v>405</v>
      </c>
      <c r="O31" s="292"/>
    </row>
    <row r="32" spans="1:80">
      <c r="A32" s="301"/>
      <c r="B32" s="304"/>
      <c r="C32" s="305" t="s">
        <v>406</v>
      </c>
      <c r="D32" s="306"/>
      <c r="E32" s="307">
        <v>0.128</v>
      </c>
      <c r="F32" s="308"/>
      <c r="G32" s="309"/>
      <c r="H32" s="310"/>
      <c r="I32" s="302"/>
      <c r="J32" s="311"/>
      <c r="K32" s="302"/>
      <c r="M32" s="303" t="s">
        <v>406</v>
      </c>
      <c r="O32" s="292"/>
    </row>
    <row r="33" spans="1:80">
      <c r="A33" s="301"/>
      <c r="B33" s="304"/>
      <c r="C33" s="305" t="s">
        <v>407</v>
      </c>
      <c r="D33" s="306"/>
      <c r="E33" s="307">
        <v>0.51200000000000001</v>
      </c>
      <c r="F33" s="308"/>
      <c r="G33" s="309"/>
      <c r="H33" s="310"/>
      <c r="I33" s="302"/>
      <c r="J33" s="311"/>
      <c r="K33" s="302"/>
      <c r="M33" s="303" t="s">
        <v>407</v>
      </c>
      <c r="O33" s="292"/>
    </row>
    <row r="34" spans="1:80">
      <c r="A34" s="293">
        <v>6</v>
      </c>
      <c r="B34" s="294" t="s">
        <v>408</v>
      </c>
      <c r="C34" s="295" t="s">
        <v>409</v>
      </c>
      <c r="D34" s="296" t="s">
        <v>144</v>
      </c>
      <c r="E34" s="297">
        <v>76.738799999999998</v>
      </c>
      <c r="F34" s="297">
        <v>0</v>
      </c>
      <c r="G34" s="298">
        <f>E34*F34</f>
        <v>0</v>
      </c>
      <c r="H34" s="299">
        <v>1.7000000000000001E-4</v>
      </c>
      <c r="I34" s="300">
        <f>E34*H34</f>
        <v>1.3045596000000001E-2</v>
      </c>
      <c r="J34" s="299">
        <v>0</v>
      </c>
      <c r="K34" s="300">
        <f>E34*J34</f>
        <v>0</v>
      </c>
      <c r="O34" s="292">
        <v>2</v>
      </c>
      <c r="AA34" s="261">
        <v>1</v>
      </c>
      <c r="AB34" s="261">
        <v>7</v>
      </c>
      <c r="AC34" s="261">
        <v>7</v>
      </c>
      <c r="AZ34" s="261">
        <v>2</v>
      </c>
      <c r="BA34" s="261">
        <f>IF(AZ34=1,G34,0)</f>
        <v>0</v>
      </c>
      <c r="BB34" s="261">
        <f>IF(AZ34=2,G34,0)</f>
        <v>0</v>
      </c>
      <c r="BC34" s="261">
        <f>IF(AZ34=3,G34,0)</f>
        <v>0</v>
      </c>
      <c r="BD34" s="261">
        <f>IF(AZ34=4,G34,0)</f>
        <v>0</v>
      </c>
      <c r="BE34" s="261">
        <f>IF(AZ34=5,G34,0)</f>
        <v>0</v>
      </c>
      <c r="CA34" s="292">
        <v>1</v>
      </c>
      <c r="CB34" s="292">
        <v>7</v>
      </c>
    </row>
    <row r="35" spans="1:80">
      <c r="A35" s="293">
        <v>7</v>
      </c>
      <c r="B35" s="294" t="s">
        <v>410</v>
      </c>
      <c r="C35" s="295" t="s">
        <v>411</v>
      </c>
      <c r="D35" s="296" t="s">
        <v>144</v>
      </c>
      <c r="E35" s="297">
        <v>76.738799999999998</v>
      </c>
      <c r="F35" s="297">
        <v>0</v>
      </c>
      <c r="G35" s="298">
        <f>E35*F35</f>
        <v>0</v>
      </c>
      <c r="H35" s="299">
        <v>5.0000000000000002E-5</v>
      </c>
      <c r="I35" s="300">
        <f>E35*H35</f>
        <v>3.8369400000000001E-3</v>
      </c>
      <c r="J35" s="299">
        <v>0</v>
      </c>
      <c r="K35" s="300">
        <f>E35*J35</f>
        <v>0</v>
      </c>
      <c r="O35" s="292">
        <v>2</v>
      </c>
      <c r="AA35" s="261">
        <v>1</v>
      </c>
      <c r="AB35" s="261">
        <v>7</v>
      </c>
      <c r="AC35" s="261">
        <v>7</v>
      </c>
      <c r="AZ35" s="261">
        <v>2</v>
      </c>
      <c r="BA35" s="261">
        <f>IF(AZ35=1,G35,0)</f>
        <v>0</v>
      </c>
      <c r="BB35" s="261">
        <f>IF(AZ35=2,G35,0)</f>
        <v>0</v>
      </c>
      <c r="BC35" s="261">
        <f>IF(AZ35=3,G35,0)</f>
        <v>0</v>
      </c>
      <c r="BD35" s="261">
        <f>IF(AZ35=4,G35,0)</f>
        <v>0</v>
      </c>
      <c r="BE35" s="261">
        <f>IF(AZ35=5,G35,0)</f>
        <v>0</v>
      </c>
      <c r="CA35" s="292">
        <v>1</v>
      </c>
      <c r="CB35" s="292">
        <v>7</v>
      </c>
    </row>
    <row r="36" spans="1:80">
      <c r="A36" s="293">
        <v>8</v>
      </c>
      <c r="B36" s="294" t="s">
        <v>412</v>
      </c>
      <c r="C36" s="295" t="s">
        <v>413</v>
      </c>
      <c r="D36" s="296" t="s">
        <v>144</v>
      </c>
      <c r="E36" s="297">
        <v>76.738799999999998</v>
      </c>
      <c r="F36" s="297">
        <v>0</v>
      </c>
      <c r="G36" s="298">
        <f>E36*F36</f>
        <v>0</v>
      </c>
      <c r="H36" s="299">
        <v>1.0000000000000001E-5</v>
      </c>
      <c r="I36" s="300">
        <f>E36*H36</f>
        <v>7.6738800000000003E-4</v>
      </c>
      <c r="J36" s="299">
        <v>0</v>
      </c>
      <c r="K36" s="300">
        <f>E36*J36</f>
        <v>0</v>
      </c>
      <c r="O36" s="292">
        <v>2</v>
      </c>
      <c r="AA36" s="261">
        <v>1</v>
      </c>
      <c r="AB36" s="261">
        <v>7</v>
      </c>
      <c r="AC36" s="261">
        <v>7</v>
      </c>
      <c r="AZ36" s="261">
        <v>2</v>
      </c>
      <c r="BA36" s="261">
        <f>IF(AZ36=1,G36,0)</f>
        <v>0</v>
      </c>
      <c r="BB36" s="261">
        <f>IF(AZ36=2,G36,0)</f>
        <v>0</v>
      </c>
      <c r="BC36" s="261">
        <f>IF(AZ36=3,G36,0)</f>
        <v>0</v>
      </c>
      <c r="BD36" s="261">
        <f>IF(AZ36=4,G36,0)</f>
        <v>0</v>
      </c>
      <c r="BE36" s="261">
        <f>IF(AZ36=5,G36,0)</f>
        <v>0</v>
      </c>
      <c r="CA36" s="292">
        <v>1</v>
      </c>
      <c r="CB36" s="292">
        <v>7</v>
      </c>
    </row>
    <row r="37" spans="1:80">
      <c r="A37" s="312"/>
      <c r="B37" s="313" t="s">
        <v>100</v>
      </c>
      <c r="C37" s="314" t="s">
        <v>318</v>
      </c>
      <c r="D37" s="315"/>
      <c r="E37" s="316"/>
      <c r="F37" s="317"/>
      <c r="G37" s="318">
        <f>SUM(G17:G36)</f>
        <v>0</v>
      </c>
      <c r="H37" s="319"/>
      <c r="I37" s="320">
        <f>SUM(I17:I36)</f>
        <v>5.8321487999999998E-2</v>
      </c>
      <c r="J37" s="319"/>
      <c r="K37" s="320">
        <f>SUM(K17:K36)</f>
        <v>0</v>
      </c>
      <c r="O37" s="292">
        <v>4</v>
      </c>
      <c r="BA37" s="321">
        <f>SUM(BA17:BA36)</f>
        <v>0</v>
      </c>
      <c r="BB37" s="321">
        <f>SUM(BB17:BB36)</f>
        <v>0</v>
      </c>
      <c r="BC37" s="321">
        <f>SUM(BC17:BC36)</f>
        <v>0</v>
      </c>
      <c r="BD37" s="321">
        <f>SUM(BD17:BD36)</f>
        <v>0</v>
      </c>
      <c r="BE37" s="321">
        <f>SUM(BE17:BE36)</f>
        <v>0</v>
      </c>
    </row>
    <row r="38" spans="1:80">
      <c r="A38" s="282" t="s">
        <v>97</v>
      </c>
      <c r="B38" s="283" t="s">
        <v>414</v>
      </c>
      <c r="C38" s="284" t="s">
        <v>415</v>
      </c>
      <c r="D38" s="285"/>
      <c r="E38" s="286"/>
      <c r="F38" s="286"/>
      <c r="G38" s="287"/>
      <c r="H38" s="288"/>
      <c r="I38" s="289"/>
      <c r="J38" s="290"/>
      <c r="K38" s="291"/>
      <c r="O38" s="292">
        <v>1</v>
      </c>
    </row>
    <row r="39" spans="1:80">
      <c r="A39" s="293">
        <v>9</v>
      </c>
      <c r="B39" s="294" t="s">
        <v>417</v>
      </c>
      <c r="C39" s="295" t="s">
        <v>418</v>
      </c>
      <c r="D39" s="296" t="s">
        <v>144</v>
      </c>
      <c r="E39" s="297">
        <v>113.90600000000001</v>
      </c>
      <c r="F39" s="297">
        <v>0</v>
      </c>
      <c r="G39" s="298">
        <f>E39*F39</f>
        <v>0</v>
      </c>
      <c r="H39" s="299">
        <v>1.34E-3</v>
      </c>
      <c r="I39" s="300">
        <f>E39*H39</f>
        <v>0.15263404000000003</v>
      </c>
      <c r="J39" s="299">
        <v>0</v>
      </c>
      <c r="K39" s="300">
        <f>E39*J39</f>
        <v>0</v>
      </c>
      <c r="O39" s="292">
        <v>2</v>
      </c>
      <c r="AA39" s="261">
        <v>1</v>
      </c>
      <c r="AB39" s="261">
        <v>7</v>
      </c>
      <c r="AC39" s="261">
        <v>7</v>
      </c>
      <c r="AZ39" s="261">
        <v>2</v>
      </c>
      <c r="BA39" s="261">
        <f>IF(AZ39=1,G39,0)</f>
        <v>0</v>
      </c>
      <c r="BB39" s="261">
        <f>IF(AZ39=2,G39,0)</f>
        <v>0</v>
      </c>
      <c r="BC39" s="261">
        <f>IF(AZ39=3,G39,0)</f>
        <v>0</v>
      </c>
      <c r="BD39" s="261">
        <f>IF(AZ39=4,G39,0)</f>
        <v>0</v>
      </c>
      <c r="BE39" s="261">
        <f>IF(AZ39=5,G39,0)</f>
        <v>0</v>
      </c>
      <c r="CA39" s="292">
        <v>1</v>
      </c>
      <c r="CB39" s="292">
        <v>7</v>
      </c>
    </row>
    <row r="40" spans="1:80">
      <c r="A40" s="301"/>
      <c r="B40" s="304"/>
      <c r="C40" s="305" t="s">
        <v>419</v>
      </c>
      <c r="D40" s="306"/>
      <c r="E40" s="307">
        <v>104.006</v>
      </c>
      <c r="F40" s="308"/>
      <c r="G40" s="309"/>
      <c r="H40" s="310"/>
      <c r="I40" s="302"/>
      <c r="J40" s="311"/>
      <c r="K40" s="302"/>
      <c r="M40" s="303" t="s">
        <v>419</v>
      </c>
      <c r="O40" s="292"/>
    </row>
    <row r="41" spans="1:80">
      <c r="A41" s="301"/>
      <c r="B41" s="304"/>
      <c r="C41" s="305" t="s">
        <v>420</v>
      </c>
      <c r="D41" s="306"/>
      <c r="E41" s="307">
        <v>9.9</v>
      </c>
      <c r="F41" s="308"/>
      <c r="G41" s="309"/>
      <c r="H41" s="310"/>
      <c r="I41" s="302"/>
      <c r="J41" s="311"/>
      <c r="K41" s="302"/>
      <c r="M41" s="303" t="s">
        <v>420</v>
      </c>
      <c r="O41" s="292"/>
    </row>
    <row r="42" spans="1:80">
      <c r="A42" s="293">
        <v>10</v>
      </c>
      <c r="B42" s="294" t="s">
        <v>421</v>
      </c>
      <c r="C42" s="295" t="s">
        <v>422</v>
      </c>
      <c r="D42" s="296" t="s">
        <v>144</v>
      </c>
      <c r="E42" s="297">
        <v>136.68719999999999</v>
      </c>
      <c r="F42" s="297">
        <v>0</v>
      </c>
      <c r="G42" s="298">
        <f>E42*F42</f>
        <v>0</v>
      </c>
      <c r="H42" s="299">
        <v>2.3800000000000002E-2</v>
      </c>
      <c r="I42" s="300">
        <f>E42*H42</f>
        <v>3.2531553600000001</v>
      </c>
      <c r="J42" s="299"/>
      <c r="K42" s="300">
        <f>E42*J42</f>
        <v>0</v>
      </c>
      <c r="O42" s="292">
        <v>2</v>
      </c>
      <c r="AA42" s="261">
        <v>3</v>
      </c>
      <c r="AB42" s="261">
        <v>7</v>
      </c>
      <c r="AC42" s="261" t="s">
        <v>421</v>
      </c>
      <c r="AZ42" s="261">
        <v>2</v>
      </c>
      <c r="BA42" s="261">
        <f>IF(AZ42=1,G42,0)</f>
        <v>0</v>
      </c>
      <c r="BB42" s="261">
        <f>IF(AZ42=2,G42,0)</f>
        <v>0</v>
      </c>
      <c r="BC42" s="261">
        <f>IF(AZ42=3,G42,0)</f>
        <v>0</v>
      </c>
      <c r="BD42" s="261">
        <f>IF(AZ42=4,G42,0)</f>
        <v>0</v>
      </c>
      <c r="BE42" s="261">
        <f>IF(AZ42=5,G42,0)</f>
        <v>0</v>
      </c>
      <c r="CA42" s="292">
        <v>3</v>
      </c>
      <c r="CB42" s="292">
        <v>7</v>
      </c>
    </row>
    <row r="43" spans="1:80">
      <c r="A43" s="301"/>
      <c r="B43" s="304"/>
      <c r="C43" s="305" t="s">
        <v>423</v>
      </c>
      <c r="D43" s="306"/>
      <c r="E43" s="307">
        <v>136.68719999999999</v>
      </c>
      <c r="F43" s="308"/>
      <c r="G43" s="309"/>
      <c r="H43" s="310"/>
      <c r="I43" s="302"/>
      <c r="J43" s="311"/>
      <c r="K43" s="302"/>
      <c r="M43" s="303" t="s">
        <v>423</v>
      </c>
      <c r="O43" s="292"/>
    </row>
    <row r="44" spans="1:80">
      <c r="A44" s="293">
        <v>11</v>
      </c>
      <c r="B44" s="294" t="s">
        <v>424</v>
      </c>
      <c r="C44" s="295" t="s">
        <v>425</v>
      </c>
      <c r="D44" s="296" t="s">
        <v>154</v>
      </c>
      <c r="E44" s="297">
        <v>3.4057894000000002</v>
      </c>
      <c r="F44" s="297">
        <v>0</v>
      </c>
      <c r="G44" s="298">
        <f>E44*F44</f>
        <v>0</v>
      </c>
      <c r="H44" s="299">
        <v>0</v>
      </c>
      <c r="I44" s="300">
        <f>E44*H44</f>
        <v>0</v>
      </c>
      <c r="J44" s="299"/>
      <c r="K44" s="300">
        <f>E44*J44</f>
        <v>0</v>
      </c>
      <c r="O44" s="292">
        <v>2</v>
      </c>
      <c r="AA44" s="261">
        <v>7</v>
      </c>
      <c r="AB44" s="261">
        <v>1001</v>
      </c>
      <c r="AC44" s="261">
        <v>5</v>
      </c>
      <c r="AZ44" s="261">
        <v>2</v>
      </c>
      <c r="BA44" s="261">
        <f>IF(AZ44=1,G44,0)</f>
        <v>0</v>
      </c>
      <c r="BB44" s="261">
        <f>IF(AZ44=2,G44,0)</f>
        <v>0</v>
      </c>
      <c r="BC44" s="261">
        <f>IF(AZ44=3,G44,0)</f>
        <v>0</v>
      </c>
      <c r="BD44" s="261">
        <f>IF(AZ44=4,G44,0)</f>
        <v>0</v>
      </c>
      <c r="BE44" s="261">
        <f>IF(AZ44=5,G44,0)</f>
        <v>0</v>
      </c>
      <c r="CA44" s="292">
        <v>7</v>
      </c>
      <c r="CB44" s="292">
        <v>1001</v>
      </c>
    </row>
    <row r="45" spans="1:80">
      <c r="A45" s="312"/>
      <c r="B45" s="313" t="s">
        <v>100</v>
      </c>
      <c r="C45" s="314" t="s">
        <v>416</v>
      </c>
      <c r="D45" s="315"/>
      <c r="E45" s="316"/>
      <c r="F45" s="317"/>
      <c r="G45" s="318">
        <f>SUM(G38:G44)</f>
        <v>0</v>
      </c>
      <c r="H45" s="319"/>
      <c r="I45" s="320">
        <f>SUM(I38:I44)</f>
        <v>3.4057894000000002</v>
      </c>
      <c r="J45" s="319"/>
      <c r="K45" s="320">
        <f>SUM(K38:K44)</f>
        <v>0</v>
      </c>
      <c r="O45" s="292">
        <v>4</v>
      </c>
      <c r="BA45" s="321">
        <f>SUM(BA38:BA44)</f>
        <v>0</v>
      </c>
      <c r="BB45" s="321">
        <f>SUM(BB38:BB44)</f>
        <v>0</v>
      </c>
      <c r="BC45" s="321">
        <f>SUM(BC38:BC44)</f>
        <v>0</v>
      </c>
      <c r="BD45" s="321">
        <f>SUM(BD38:BD44)</f>
        <v>0</v>
      </c>
      <c r="BE45" s="321">
        <f>SUM(BE38:BE44)</f>
        <v>0</v>
      </c>
    </row>
    <row r="46" spans="1:80">
      <c r="A46" s="282" t="s">
        <v>97</v>
      </c>
      <c r="B46" s="283" t="s">
        <v>426</v>
      </c>
      <c r="C46" s="284" t="s">
        <v>427</v>
      </c>
      <c r="D46" s="285"/>
      <c r="E46" s="286"/>
      <c r="F46" s="286"/>
      <c r="G46" s="287"/>
      <c r="H46" s="288"/>
      <c r="I46" s="289"/>
      <c r="J46" s="290"/>
      <c r="K46" s="291"/>
      <c r="O46" s="292">
        <v>1</v>
      </c>
    </row>
    <row r="47" spans="1:80">
      <c r="A47" s="293">
        <v>12</v>
      </c>
      <c r="B47" s="294" t="s">
        <v>429</v>
      </c>
      <c r="C47" s="295" t="s">
        <v>430</v>
      </c>
      <c r="D47" s="296" t="s">
        <v>116</v>
      </c>
      <c r="E47" s="297">
        <v>4</v>
      </c>
      <c r="F47" s="297">
        <v>0</v>
      </c>
      <c r="G47" s="298">
        <f>E47*F47</f>
        <v>0</v>
      </c>
      <c r="H47" s="299">
        <v>0</v>
      </c>
      <c r="I47" s="300">
        <f>E47*H47</f>
        <v>0</v>
      </c>
      <c r="J47" s="299"/>
      <c r="K47" s="300">
        <f>E47*J47</f>
        <v>0</v>
      </c>
      <c r="O47" s="292">
        <v>2</v>
      </c>
      <c r="AA47" s="261">
        <v>12</v>
      </c>
      <c r="AB47" s="261">
        <v>0</v>
      </c>
      <c r="AC47" s="261">
        <v>1026</v>
      </c>
      <c r="AZ47" s="261">
        <v>4</v>
      </c>
      <c r="BA47" s="261">
        <f>IF(AZ47=1,G47,0)</f>
        <v>0</v>
      </c>
      <c r="BB47" s="261">
        <f>IF(AZ47=2,G47,0)</f>
        <v>0</v>
      </c>
      <c r="BC47" s="261">
        <f>IF(AZ47=3,G47,0)</f>
        <v>0</v>
      </c>
      <c r="BD47" s="261">
        <f>IF(AZ47=4,G47,0)</f>
        <v>0</v>
      </c>
      <c r="BE47" s="261">
        <f>IF(AZ47=5,G47,0)</f>
        <v>0</v>
      </c>
      <c r="CA47" s="292">
        <v>12</v>
      </c>
      <c r="CB47" s="292">
        <v>0</v>
      </c>
    </row>
    <row r="48" spans="1:80">
      <c r="A48" s="301"/>
      <c r="B48" s="304"/>
      <c r="C48" s="305" t="s">
        <v>431</v>
      </c>
      <c r="D48" s="306"/>
      <c r="E48" s="307">
        <v>4</v>
      </c>
      <c r="F48" s="308"/>
      <c r="G48" s="309"/>
      <c r="H48" s="310"/>
      <c r="I48" s="302"/>
      <c r="J48" s="311"/>
      <c r="K48" s="302"/>
      <c r="M48" s="303" t="s">
        <v>431</v>
      </c>
      <c r="O48" s="292"/>
    </row>
    <row r="49" spans="1:80">
      <c r="A49" s="293">
        <v>13</v>
      </c>
      <c r="B49" s="294" t="s">
        <v>432</v>
      </c>
      <c r="C49" s="295" t="s">
        <v>433</v>
      </c>
      <c r="D49" s="296" t="s">
        <v>116</v>
      </c>
      <c r="E49" s="297">
        <v>10</v>
      </c>
      <c r="F49" s="297">
        <v>0</v>
      </c>
      <c r="G49" s="298">
        <f>E49*F49</f>
        <v>0</v>
      </c>
      <c r="H49" s="299">
        <v>0</v>
      </c>
      <c r="I49" s="300">
        <f>E49*H49</f>
        <v>0</v>
      </c>
      <c r="J49" s="299"/>
      <c r="K49" s="300">
        <f>E49*J49</f>
        <v>0</v>
      </c>
      <c r="O49" s="292">
        <v>2</v>
      </c>
      <c r="AA49" s="261">
        <v>12</v>
      </c>
      <c r="AB49" s="261">
        <v>0</v>
      </c>
      <c r="AC49" s="261">
        <v>1044</v>
      </c>
      <c r="AZ49" s="261">
        <v>4</v>
      </c>
      <c r="BA49" s="261">
        <f>IF(AZ49=1,G49,0)</f>
        <v>0</v>
      </c>
      <c r="BB49" s="261">
        <f>IF(AZ49=2,G49,0)</f>
        <v>0</v>
      </c>
      <c r="BC49" s="261">
        <f>IF(AZ49=3,G49,0)</f>
        <v>0</v>
      </c>
      <c r="BD49" s="261">
        <f>IF(AZ49=4,G49,0)</f>
        <v>0</v>
      </c>
      <c r="BE49" s="261">
        <f>IF(AZ49=5,G49,0)</f>
        <v>0</v>
      </c>
      <c r="CA49" s="292">
        <v>12</v>
      </c>
      <c r="CB49" s="292">
        <v>0</v>
      </c>
    </row>
    <row r="50" spans="1:80">
      <c r="A50" s="301"/>
      <c r="B50" s="304"/>
      <c r="C50" s="305" t="s">
        <v>434</v>
      </c>
      <c r="D50" s="306"/>
      <c r="E50" s="307">
        <v>10</v>
      </c>
      <c r="F50" s="308"/>
      <c r="G50" s="309"/>
      <c r="H50" s="310"/>
      <c r="I50" s="302"/>
      <c r="J50" s="311"/>
      <c r="K50" s="302"/>
      <c r="M50" s="303" t="s">
        <v>434</v>
      </c>
      <c r="O50" s="292"/>
    </row>
    <row r="51" spans="1:80">
      <c r="A51" s="293">
        <v>14</v>
      </c>
      <c r="B51" s="294" t="s">
        <v>435</v>
      </c>
      <c r="C51" s="295" t="s">
        <v>436</v>
      </c>
      <c r="D51" s="296" t="s">
        <v>185</v>
      </c>
      <c r="E51" s="297">
        <v>224.52</v>
      </c>
      <c r="F51" s="297">
        <v>0</v>
      </c>
      <c r="G51" s="298">
        <f>E51*F51</f>
        <v>0</v>
      </c>
      <c r="H51" s="299">
        <v>0</v>
      </c>
      <c r="I51" s="300">
        <f>E51*H51</f>
        <v>0</v>
      </c>
      <c r="J51" s="299"/>
      <c r="K51" s="300">
        <f>E51*J51</f>
        <v>0</v>
      </c>
      <c r="O51" s="292">
        <v>2</v>
      </c>
      <c r="AA51" s="261">
        <v>12</v>
      </c>
      <c r="AB51" s="261">
        <v>0</v>
      </c>
      <c r="AC51" s="261">
        <v>947</v>
      </c>
      <c r="AZ51" s="261">
        <v>4</v>
      </c>
      <c r="BA51" s="261">
        <f>IF(AZ51=1,G51,0)</f>
        <v>0</v>
      </c>
      <c r="BB51" s="261">
        <f>IF(AZ51=2,G51,0)</f>
        <v>0</v>
      </c>
      <c r="BC51" s="261">
        <f>IF(AZ51=3,G51,0)</f>
        <v>0</v>
      </c>
      <c r="BD51" s="261">
        <f>IF(AZ51=4,G51,0)</f>
        <v>0</v>
      </c>
      <c r="BE51" s="261">
        <f>IF(AZ51=5,G51,0)</f>
        <v>0</v>
      </c>
      <c r="CA51" s="292">
        <v>12</v>
      </c>
      <c r="CB51" s="292">
        <v>0</v>
      </c>
    </row>
    <row r="52" spans="1:80">
      <c r="A52" s="301"/>
      <c r="B52" s="304"/>
      <c r="C52" s="305" t="s">
        <v>437</v>
      </c>
      <c r="D52" s="306"/>
      <c r="E52" s="307">
        <v>82.2</v>
      </c>
      <c r="F52" s="308"/>
      <c r="G52" s="309"/>
      <c r="H52" s="310"/>
      <c r="I52" s="302"/>
      <c r="J52" s="311"/>
      <c r="K52" s="302"/>
      <c r="M52" s="303" t="s">
        <v>437</v>
      </c>
      <c r="O52" s="292"/>
    </row>
    <row r="53" spans="1:80">
      <c r="A53" s="301"/>
      <c r="B53" s="304"/>
      <c r="C53" s="305" t="s">
        <v>438</v>
      </c>
      <c r="D53" s="306"/>
      <c r="E53" s="307">
        <v>38.4</v>
      </c>
      <c r="F53" s="308"/>
      <c r="G53" s="309"/>
      <c r="H53" s="310"/>
      <c r="I53" s="302"/>
      <c r="J53" s="311"/>
      <c r="K53" s="302"/>
      <c r="M53" s="303" t="s">
        <v>438</v>
      </c>
      <c r="O53" s="292"/>
    </row>
    <row r="54" spans="1:80">
      <c r="A54" s="301"/>
      <c r="B54" s="304"/>
      <c r="C54" s="305" t="s">
        <v>439</v>
      </c>
      <c r="D54" s="306"/>
      <c r="E54" s="307">
        <v>60.84</v>
      </c>
      <c r="F54" s="308"/>
      <c r="G54" s="309"/>
      <c r="H54" s="310"/>
      <c r="I54" s="302"/>
      <c r="J54" s="311"/>
      <c r="K54" s="302"/>
      <c r="M54" s="303" t="s">
        <v>439</v>
      </c>
      <c r="O54" s="292"/>
    </row>
    <row r="55" spans="1:80">
      <c r="A55" s="301"/>
      <c r="B55" s="304"/>
      <c r="C55" s="305" t="s">
        <v>440</v>
      </c>
      <c r="D55" s="306"/>
      <c r="E55" s="307">
        <v>28.8</v>
      </c>
      <c r="F55" s="308"/>
      <c r="G55" s="309"/>
      <c r="H55" s="310"/>
      <c r="I55" s="302"/>
      <c r="J55" s="311"/>
      <c r="K55" s="302"/>
      <c r="M55" s="303" t="s">
        <v>440</v>
      </c>
      <c r="O55" s="292"/>
    </row>
    <row r="56" spans="1:80">
      <c r="A56" s="301"/>
      <c r="B56" s="304"/>
      <c r="C56" s="305" t="s">
        <v>441</v>
      </c>
      <c r="D56" s="306"/>
      <c r="E56" s="307">
        <v>7.4</v>
      </c>
      <c r="F56" s="308"/>
      <c r="G56" s="309"/>
      <c r="H56" s="310"/>
      <c r="I56" s="302"/>
      <c r="J56" s="311"/>
      <c r="K56" s="302"/>
      <c r="M56" s="303" t="s">
        <v>441</v>
      </c>
      <c r="O56" s="292"/>
    </row>
    <row r="57" spans="1:80">
      <c r="A57" s="301"/>
      <c r="B57" s="304"/>
      <c r="C57" s="305" t="s">
        <v>442</v>
      </c>
      <c r="D57" s="306"/>
      <c r="E57" s="307">
        <v>6.88</v>
      </c>
      <c r="F57" s="308"/>
      <c r="G57" s="309"/>
      <c r="H57" s="310"/>
      <c r="I57" s="302"/>
      <c r="J57" s="311"/>
      <c r="K57" s="302"/>
      <c r="M57" s="303" t="s">
        <v>442</v>
      </c>
      <c r="O57" s="292"/>
    </row>
    <row r="58" spans="1:80">
      <c r="A58" s="293">
        <v>15</v>
      </c>
      <c r="B58" s="294" t="s">
        <v>443</v>
      </c>
      <c r="C58" s="295" t="s">
        <v>444</v>
      </c>
      <c r="D58" s="296" t="s">
        <v>185</v>
      </c>
      <c r="E58" s="297">
        <v>25.6</v>
      </c>
      <c r="F58" s="297">
        <v>0</v>
      </c>
      <c r="G58" s="298">
        <f>E58*F58</f>
        <v>0</v>
      </c>
      <c r="H58" s="299">
        <v>0</v>
      </c>
      <c r="I58" s="300">
        <f>E58*H58</f>
        <v>0</v>
      </c>
      <c r="J58" s="299"/>
      <c r="K58" s="300">
        <f>E58*J58</f>
        <v>0</v>
      </c>
      <c r="O58" s="292">
        <v>2</v>
      </c>
      <c r="AA58" s="261">
        <v>12</v>
      </c>
      <c r="AB58" s="261">
        <v>0</v>
      </c>
      <c r="AC58" s="261">
        <v>948</v>
      </c>
      <c r="AZ58" s="261">
        <v>4</v>
      </c>
      <c r="BA58" s="261">
        <f>IF(AZ58=1,G58,0)</f>
        <v>0</v>
      </c>
      <c r="BB58" s="261">
        <f>IF(AZ58=2,G58,0)</f>
        <v>0</v>
      </c>
      <c r="BC58" s="261">
        <f>IF(AZ58=3,G58,0)</f>
        <v>0</v>
      </c>
      <c r="BD58" s="261">
        <f>IF(AZ58=4,G58,0)</f>
        <v>0</v>
      </c>
      <c r="BE58" s="261">
        <f>IF(AZ58=5,G58,0)</f>
        <v>0</v>
      </c>
      <c r="CA58" s="292">
        <v>12</v>
      </c>
      <c r="CB58" s="292">
        <v>0</v>
      </c>
    </row>
    <row r="59" spans="1:80">
      <c r="A59" s="301"/>
      <c r="B59" s="304"/>
      <c r="C59" s="305" t="s">
        <v>445</v>
      </c>
      <c r="D59" s="306"/>
      <c r="E59" s="307">
        <v>25.6</v>
      </c>
      <c r="F59" s="308"/>
      <c r="G59" s="309"/>
      <c r="H59" s="310"/>
      <c r="I59" s="302"/>
      <c r="J59" s="311"/>
      <c r="K59" s="302"/>
      <c r="M59" s="303" t="s">
        <v>445</v>
      </c>
      <c r="O59" s="292"/>
    </row>
    <row r="60" spans="1:80">
      <c r="A60" s="293">
        <v>16</v>
      </c>
      <c r="B60" s="294" t="s">
        <v>446</v>
      </c>
      <c r="C60" s="295" t="s">
        <v>447</v>
      </c>
      <c r="D60" s="296" t="s">
        <v>185</v>
      </c>
      <c r="E60" s="297">
        <v>53.49</v>
      </c>
      <c r="F60" s="297">
        <v>0</v>
      </c>
      <c r="G60" s="298">
        <f>E60*F60</f>
        <v>0</v>
      </c>
      <c r="H60" s="299">
        <v>0</v>
      </c>
      <c r="I60" s="300">
        <f>E60*H60</f>
        <v>0</v>
      </c>
      <c r="J60" s="299"/>
      <c r="K60" s="300">
        <f>E60*J60</f>
        <v>0</v>
      </c>
      <c r="O60" s="292">
        <v>2</v>
      </c>
      <c r="AA60" s="261">
        <v>12</v>
      </c>
      <c r="AB60" s="261">
        <v>0</v>
      </c>
      <c r="AC60" s="261">
        <v>1050</v>
      </c>
      <c r="AZ60" s="261">
        <v>4</v>
      </c>
      <c r="BA60" s="261">
        <f>IF(AZ60=1,G60,0)</f>
        <v>0</v>
      </c>
      <c r="BB60" s="261">
        <f>IF(AZ60=2,G60,0)</f>
        <v>0</v>
      </c>
      <c r="BC60" s="261">
        <f>IF(AZ60=3,G60,0)</f>
        <v>0</v>
      </c>
      <c r="BD60" s="261">
        <f>IF(AZ60=4,G60,0)</f>
        <v>0</v>
      </c>
      <c r="BE60" s="261">
        <f>IF(AZ60=5,G60,0)</f>
        <v>0</v>
      </c>
      <c r="CA60" s="292">
        <v>12</v>
      </c>
      <c r="CB60" s="292">
        <v>0</v>
      </c>
    </row>
    <row r="61" spans="1:80">
      <c r="A61" s="301"/>
      <c r="B61" s="304"/>
      <c r="C61" s="305" t="s">
        <v>448</v>
      </c>
      <c r="D61" s="306"/>
      <c r="E61" s="307">
        <v>14.52</v>
      </c>
      <c r="F61" s="308"/>
      <c r="G61" s="309"/>
      <c r="H61" s="310"/>
      <c r="I61" s="302"/>
      <c r="J61" s="311"/>
      <c r="K61" s="302"/>
      <c r="M61" s="303" t="s">
        <v>448</v>
      </c>
      <c r="O61" s="292"/>
    </row>
    <row r="62" spans="1:80">
      <c r="A62" s="301"/>
      <c r="B62" s="304"/>
      <c r="C62" s="305" t="s">
        <v>449</v>
      </c>
      <c r="D62" s="306"/>
      <c r="E62" s="307">
        <v>4.2</v>
      </c>
      <c r="F62" s="308"/>
      <c r="G62" s="309"/>
      <c r="H62" s="310"/>
      <c r="I62" s="302"/>
      <c r="J62" s="311"/>
      <c r="K62" s="302"/>
      <c r="M62" s="303" t="s">
        <v>449</v>
      </c>
      <c r="O62" s="292"/>
    </row>
    <row r="63" spans="1:80">
      <c r="A63" s="301"/>
      <c r="B63" s="304"/>
      <c r="C63" s="305" t="s">
        <v>450</v>
      </c>
      <c r="D63" s="306"/>
      <c r="E63" s="307">
        <v>3.23</v>
      </c>
      <c r="F63" s="308"/>
      <c r="G63" s="309"/>
      <c r="H63" s="310"/>
      <c r="I63" s="302"/>
      <c r="J63" s="311"/>
      <c r="K63" s="302"/>
      <c r="M63" s="303" t="s">
        <v>450</v>
      </c>
      <c r="O63" s="292"/>
    </row>
    <row r="64" spans="1:80">
      <c r="A64" s="301"/>
      <c r="B64" s="304"/>
      <c r="C64" s="305" t="s">
        <v>451</v>
      </c>
      <c r="D64" s="306"/>
      <c r="E64" s="307">
        <v>27.54</v>
      </c>
      <c r="F64" s="308"/>
      <c r="G64" s="309"/>
      <c r="H64" s="310"/>
      <c r="I64" s="302"/>
      <c r="J64" s="311"/>
      <c r="K64" s="302"/>
      <c r="M64" s="303" t="s">
        <v>451</v>
      </c>
      <c r="O64" s="292"/>
    </row>
    <row r="65" spans="1:80">
      <c r="A65" s="301"/>
      <c r="B65" s="304"/>
      <c r="C65" s="305" t="s">
        <v>452</v>
      </c>
      <c r="D65" s="306"/>
      <c r="E65" s="307">
        <v>0.8</v>
      </c>
      <c r="F65" s="308"/>
      <c r="G65" s="309"/>
      <c r="H65" s="310"/>
      <c r="I65" s="302"/>
      <c r="J65" s="311"/>
      <c r="K65" s="302"/>
      <c r="M65" s="303" t="s">
        <v>452</v>
      </c>
      <c r="O65" s="292"/>
    </row>
    <row r="66" spans="1:80">
      <c r="A66" s="301"/>
      <c r="B66" s="304"/>
      <c r="C66" s="305" t="s">
        <v>453</v>
      </c>
      <c r="D66" s="306"/>
      <c r="E66" s="307">
        <v>3.2</v>
      </c>
      <c r="F66" s="308"/>
      <c r="G66" s="309"/>
      <c r="H66" s="310"/>
      <c r="I66" s="302"/>
      <c r="J66" s="311"/>
      <c r="K66" s="302"/>
      <c r="M66" s="303" t="s">
        <v>453</v>
      </c>
      <c r="O66" s="292"/>
    </row>
    <row r="67" spans="1:80">
      <c r="A67" s="293">
        <v>17</v>
      </c>
      <c r="B67" s="294" t="s">
        <v>454</v>
      </c>
      <c r="C67" s="295" t="s">
        <v>455</v>
      </c>
      <c r="D67" s="296" t="s">
        <v>144</v>
      </c>
      <c r="E67" s="297">
        <v>0.09</v>
      </c>
      <c r="F67" s="297">
        <v>0</v>
      </c>
      <c r="G67" s="298">
        <f>E67*F67</f>
        <v>0</v>
      </c>
      <c r="H67" s="299">
        <v>0</v>
      </c>
      <c r="I67" s="300">
        <f>E67*H67</f>
        <v>0</v>
      </c>
      <c r="J67" s="299"/>
      <c r="K67" s="300">
        <f>E67*J67</f>
        <v>0</v>
      </c>
      <c r="O67" s="292">
        <v>2</v>
      </c>
      <c r="AA67" s="261">
        <v>12</v>
      </c>
      <c r="AB67" s="261">
        <v>0</v>
      </c>
      <c r="AC67" s="261">
        <v>1019</v>
      </c>
      <c r="AZ67" s="261">
        <v>4</v>
      </c>
      <c r="BA67" s="261">
        <f>IF(AZ67=1,G67,0)</f>
        <v>0</v>
      </c>
      <c r="BB67" s="261">
        <f>IF(AZ67=2,G67,0)</f>
        <v>0</v>
      </c>
      <c r="BC67" s="261">
        <f>IF(AZ67=3,G67,0)</f>
        <v>0</v>
      </c>
      <c r="BD67" s="261">
        <f>IF(AZ67=4,G67,0)</f>
        <v>0</v>
      </c>
      <c r="BE67" s="261">
        <f>IF(AZ67=5,G67,0)</f>
        <v>0</v>
      </c>
      <c r="CA67" s="292">
        <v>12</v>
      </c>
      <c r="CB67" s="292">
        <v>0</v>
      </c>
    </row>
    <row r="68" spans="1:80">
      <c r="A68" s="301"/>
      <c r="B68" s="304"/>
      <c r="C68" s="305" t="s">
        <v>456</v>
      </c>
      <c r="D68" s="306"/>
      <c r="E68" s="307">
        <v>0.09</v>
      </c>
      <c r="F68" s="308"/>
      <c r="G68" s="309"/>
      <c r="H68" s="310"/>
      <c r="I68" s="302"/>
      <c r="J68" s="311"/>
      <c r="K68" s="302"/>
      <c r="M68" s="303" t="s">
        <v>456</v>
      </c>
      <c r="O68" s="292"/>
    </row>
    <row r="69" spans="1:80">
      <c r="A69" s="293">
        <v>18</v>
      </c>
      <c r="B69" s="294" t="s">
        <v>457</v>
      </c>
      <c r="C69" s="295" t="s">
        <v>458</v>
      </c>
      <c r="D69" s="296" t="s">
        <v>185</v>
      </c>
      <c r="E69" s="297">
        <v>1.4</v>
      </c>
      <c r="F69" s="297">
        <v>0</v>
      </c>
      <c r="G69" s="298">
        <f>E69*F69</f>
        <v>0</v>
      </c>
      <c r="H69" s="299">
        <v>0</v>
      </c>
      <c r="I69" s="300">
        <f>E69*H69</f>
        <v>0</v>
      </c>
      <c r="J69" s="299"/>
      <c r="K69" s="300">
        <f>E69*J69</f>
        <v>0</v>
      </c>
      <c r="O69" s="292">
        <v>2</v>
      </c>
      <c r="AA69" s="261">
        <v>12</v>
      </c>
      <c r="AB69" s="261">
        <v>0</v>
      </c>
      <c r="AC69" s="261">
        <v>1018</v>
      </c>
      <c r="AZ69" s="261">
        <v>4</v>
      </c>
      <c r="BA69" s="261">
        <f>IF(AZ69=1,G69,0)</f>
        <v>0</v>
      </c>
      <c r="BB69" s="261">
        <f>IF(AZ69=2,G69,0)</f>
        <v>0</v>
      </c>
      <c r="BC69" s="261">
        <f>IF(AZ69=3,G69,0)</f>
        <v>0</v>
      </c>
      <c r="BD69" s="261">
        <f>IF(AZ69=4,G69,0)</f>
        <v>0</v>
      </c>
      <c r="BE69" s="261">
        <f>IF(AZ69=5,G69,0)</f>
        <v>0</v>
      </c>
      <c r="CA69" s="292">
        <v>12</v>
      </c>
      <c r="CB69" s="292">
        <v>0</v>
      </c>
    </row>
    <row r="70" spans="1:80">
      <c r="A70" s="301"/>
      <c r="B70" s="304"/>
      <c r="C70" s="305" t="s">
        <v>459</v>
      </c>
      <c r="D70" s="306"/>
      <c r="E70" s="307">
        <v>1.4</v>
      </c>
      <c r="F70" s="308"/>
      <c r="G70" s="309"/>
      <c r="H70" s="310"/>
      <c r="I70" s="302"/>
      <c r="J70" s="311"/>
      <c r="K70" s="302"/>
      <c r="M70" s="303" t="s">
        <v>459</v>
      </c>
      <c r="O70" s="292"/>
    </row>
    <row r="71" spans="1:80">
      <c r="A71" s="293">
        <v>19</v>
      </c>
      <c r="B71" s="294" t="s">
        <v>460</v>
      </c>
      <c r="C71" s="295" t="s">
        <v>461</v>
      </c>
      <c r="D71" s="296" t="s">
        <v>154</v>
      </c>
      <c r="E71" s="297">
        <v>2.6599999999999999E-2</v>
      </c>
      <c r="F71" s="297">
        <v>0</v>
      </c>
      <c r="G71" s="298">
        <f>E71*F71</f>
        <v>0</v>
      </c>
      <c r="H71" s="299">
        <v>1</v>
      </c>
      <c r="I71" s="300">
        <f>E71*H71</f>
        <v>2.6599999999999999E-2</v>
      </c>
      <c r="J71" s="299"/>
      <c r="K71" s="300">
        <f>E71*J71</f>
        <v>0</v>
      </c>
      <c r="O71" s="292">
        <v>2</v>
      </c>
      <c r="AA71" s="261">
        <v>12</v>
      </c>
      <c r="AB71" s="261">
        <v>1</v>
      </c>
      <c r="AC71" s="261">
        <v>1051</v>
      </c>
      <c r="AZ71" s="261">
        <v>3</v>
      </c>
      <c r="BA71" s="261">
        <f>IF(AZ71=1,G71,0)</f>
        <v>0</v>
      </c>
      <c r="BB71" s="261">
        <f>IF(AZ71=2,G71,0)</f>
        <v>0</v>
      </c>
      <c r="BC71" s="261">
        <f>IF(AZ71=3,G71,0)</f>
        <v>0</v>
      </c>
      <c r="BD71" s="261">
        <f>IF(AZ71=4,G71,0)</f>
        <v>0</v>
      </c>
      <c r="BE71" s="261">
        <f>IF(AZ71=5,G71,0)</f>
        <v>0</v>
      </c>
      <c r="CA71" s="292">
        <v>12</v>
      </c>
      <c r="CB71" s="292">
        <v>1</v>
      </c>
    </row>
    <row r="72" spans="1:80">
      <c r="A72" s="301"/>
      <c r="B72" s="304"/>
      <c r="C72" s="305" t="s">
        <v>462</v>
      </c>
      <c r="D72" s="306"/>
      <c r="E72" s="307">
        <v>0</v>
      </c>
      <c r="F72" s="308"/>
      <c r="G72" s="309"/>
      <c r="H72" s="310"/>
      <c r="I72" s="302"/>
      <c r="J72" s="311"/>
      <c r="K72" s="302"/>
      <c r="M72" s="303" t="s">
        <v>462</v>
      </c>
      <c r="O72" s="292"/>
    </row>
    <row r="73" spans="1:80">
      <c r="A73" s="301"/>
      <c r="B73" s="304"/>
      <c r="C73" s="305" t="s">
        <v>463</v>
      </c>
      <c r="D73" s="306"/>
      <c r="E73" s="307">
        <v>2.6599999999999999E-2</v>
      </c>
      <c r="F73" s="308"/>
      <c r="G73" s="309"/>
      <c r="H73" s="310"/>
      <c r="I73" s="302"/>
      <c r="J73" s="311"/>
      <c r="K73" s="302"/>
      <c r="M73" s="303" t="s">
        <v>463</v>
      </c>
      <c r="O73" s="292"/>
    </row>
    <row r="74" spans="1:80">
      <c r="A74" s="312"/>
      <c r="B74" s="313" t="s">
        <v>100</v>
      </c>
      <c r="C74" s="314" t="s">
        <v>428</v>
      </c>
      <c r="D74" s="315"/>
      <c r="E74" s="316"/>
      <c r="F74" s="317"/>
      <c r="G74" s="318">
        <f>SUM(G46:G73)</f>
        <v>0</v>
      </c>
      <c r="H74" s="319"/>
      <c r="I74" s="320">
        <f>SUM(I46:I73)</f>
        <v>2.6599999999999999E-2</v>
      </c>
      <c r="J74" s="319"/>
      <c r="K74" s="320">
        <f>SUM(K46:K73)</f>
        <v>0</v>
      </c>
      <c r="O74" s="292">
        <v>4</v>
      </c>
      <c r="BA74" s="321">
        <f>SUM(BA46:BA73)</f>
        <v>0</v>
      </c>
      <c r="BB74" s="321">
        <f>SUM(BB46:BB73)</f>
        <v>0</v>
      </c>
      <c r="BC74" s="321">
        <f>SUM(BC46:BC73)</f>
        <v>0</v>
      </c>
      <c r="BD74" s="321">
        <f>SUM(BD46:BD73)</f>
        <v>0</v>
      </c>
      <c r="BE74" s="321">
        <f>SUM(BE46:BE73)</f>
        <v>0</v>
      </c>
    </row>
    <row r="75" spans="1:80">
      <c r="E75" s="261"/>
    </row>
    <row r="76" spans="1:80">
      <c r="E76" s="261"/>
    </row>
    <row r="77" spans="1:80">
      <c r="E77" s="261"/>
    </row>
    <row r="78" spans="1:80">
      <c r="E78" s="261"/>
    </row>
    <row r="79" spans="1:80">
      <c r="E79" s="261"/>
    </row>
    <row r="80" spans="1:80">
      <c r="E80" s="261"/>
    </row>
    <row r="81" spans="5:5">
      <c r="E81" s="261"/>
    </row>
    <row r="82" spans="5:5">
      <c r="E82" s="261"/>
    </row>
    <row r="83" spans="5:5">
      <c r="E83" s="261"/>
    </row>
    <row r="84" spans="5:5">
      <c r="E84" s="261"/>
    </row>
    <row r="85" spans="5:5">
      <c r="E85" s="261"/>
    </row>
    <row r="86" spans="5:5">
      <c r="E86" s="261"/>
    </row>
    <row r="87" spans="5:5">
      <c r="E87" s="261"/>
    </row>
    <row r="88" spans="5:5">
      <c r="E88" s="261"/>
    </row>
    <row r="89" spans="5:5">
      <c r="E89" s="261"/>
    </row>
    <row r="90" spans="5:5">
      <c r="E90" s="261"/>
    </row>
    <row r="91" spans="5:5">
      <c r="E91" s="261"/>
    </row>
    <row r="92" spans="5:5">
      <c r="E92" s="261"/>
    </row>
    <row r="93" spans="5:5">
      <c r="E93" s="261"/>
    </row>
    <row r="94" spans="5:5">
      <c r="E94" s="261"/>
    </row>
    <row r="95" spans="5:5">
      <c r="E95" s="261"/>
    </row>
    <row r="96" spans="5:5">
      <c r="E96" s="261"/>
    </row>
    <row r="97" spans="1:7">
      <c r="E97" s="261"/>
    </row>
    <row r="98" spans="1:7">
      <c r="A98" s="311"/>
      <c r="B98" s="311"/>
      <c r="C98" s="311"/>
      <c r="D98" s="311"/>
      <c r="E98" s="311"/>
      <c r="F98" s="311"/>
      <c r="G98" s="311"/>
    </row>
    <row r="99" spans="1:7">
      <c r="A99" s="311"/>
      <c r="B99" s="311"/>
      <c r="C99" s="311"/>
      <c r="D99" s="311"/>
      <c r="E99" s="311"/>
      <c r="F99" s="311"/>
      <c r="G99" s="311"/>
    </row>
    <row r="100" spans="1:7">
      <c r="A100" s="311"/>
      <c r="B100" s="311"/>
      <c r="C100" s="311"/>
      <c r="D100" s="311"/>
      <c r="E100" s="311"/>
      <c r="F100" s="311"/>
      <c r="G100" s="311"/>
    </row>
    <row r="101" spans="1:7">
      <c r="A101" s="311"/>
      <c r="B101" s="311"/>
      <c r="C101" s="311"/>
      <c r="D101" s="311"/>
      <c r="E101" s="311"/>
      <c r="F101" s="311"/>
      <c r="G101" s="311"/>
    </row>
    <row r="102" spans="1:7">
      <c r="E102" s="261"/>
    </row>
    <row r="103" spans="1:7">
      <c r="E103" s="261"/>
    </row>
    <row r="104" spans="1:7">
      <c r="E104" s="261"/>
    </row>
    <row r="105" spans="1:7">
      <c r="E105" s="261"/>
    </row>
    <row r="106" spans="1:7">
      <c r="E106" s="261"/>
    </row>
    <row r="107" spans="1:7">
      <c r="E107" s="261"/>
    </row>
    <row r="108" spans="1:7">
      <c r="E108" s="261"/>
    </row>
    <row r="109" spans="1:7">
      <c r="E109" s="261"/>
    </row>
    <row r="110" spans="1:7">
      <c r="E110" s="261"/>
    </row>
    <row r="111" spans="1:7">
      <c r="E111" s="261"/>
    </row>
    <row r="112" spans="1:7">
      <c r="E112" s="261"/>
    </row>
    <row r="113" spans="5:5">
      <c r="E113" s="261"/>
    </row>
    <row r="114" spans="5:5">
      <c r="E114" s="261"/>
    </row>
    <row r="115" spans="5:5">
      <c r="E115" s="261"/>
    </row>
    <row r="116" spans="5:5">
      <c r="E116" s="261"/>
    </row>
    <row r="117" spans="5:5">
      <c r="E117" s="261"/>
    </row>
    <row r="118" spans="5:5">
      <c r="E118" s="261"/>
    </row>
    <row r="119" spans="5:5">
      <c r="E119" s="261"/>
    </row>
    <row r="120" spans="5:5">
      <c r="E120" s="261"/>
    </row>
    <row r="121" spans="5:5">
      <c r="E121" s="261"/>
    </row>
    <row r="122" spans="5:5">
      <c r="E122" s="261"/>
    </row>
    <row r="123" spans="5:5">
      <c r="E123" s="261"/>
    </row>
    <row r="124" spans="5:5">
      <c r="E124" s="261"/>
    </row>
    <row r="125" spans="5:5">
      <c r="E125" s="261"/>
    </row>
    <row r="126" spans="5:5">
      <c r="E126" s="261"/>
    </row>
    <row r="127" spans="5:5">
      <c r="E127" s="261"/>
    </row>
    <row r="128" spans="5:5">
      <c r="E128" s="261"/>
    </row>
    <row r="129" spans="1:7">
      <c r="E129" s="261"/>
    </row>
    <row r="130" spans="1:7">
      <c r="E130" s="261"/>
    </row>
    <row r="131" spans="1:7">
      <c r="E131" s="261"/>
    </row>
    <row r="132" spans="1:7">
      <c r="E132" s="261"/>
    </row>
    <row r="133" spans="1:7">
      <c r="A133" s="322"/>
      <c r="B133" s="322"/>
    </row>
    <row r="134" spans="1:7">
      <c r="A134" s="311"/>
      <c r="B134" s="311"/>
      <c r="C134" s="323"/>
      <c r="D134" s="323"/>
      <c r="E134" s="324"/>
      <c r="F134" s="323"/>
      <c r="G134" s="325"/>
    </row>
    <row r="135" spans="1:7">
      <c r="A135" s="326"/>
      <c r="B135" s="326"/>
      <c r="C135" s="311"/>
      <c r="D135" s="311"/>
      <c r="E135" s="327"/>
      <c r="F135" s="311"/>
      <c r="G135" s="311"/>
    </row>
    <row r="136" spans="1:7">
      <c r="A136" s="311"/>
      <c r="B136" s="311"/>
      <c r="C136" s="311"/>
      <c r="D136" s="311"/>
      <c r="E136" s="327"/>
      <c r="F136" s="311"/>
      <c r="G136" s="311"/>
    </row>
    <row r="137" spans="1:7">
      <c r="A137" s="311"/>
      <c r="B137" s="311"/>
      <c r="C137" s="311"/>
      <c r="D137" s="311"/>
      <c r="E137" s="327"/>
      <c r="F137" s="311"/>
      <c r="G137" s="311"/>
    </row>
    <row r="138" spans="1:7">
      <c r="A138" s="311"/>
      <c r="B138" s="311"/>
      <c r="C138" s="311"/>
      <c r="D138" s="311"/>
      <c r="E138" s="327"/>
      <c r="F138" s="311"/>
      <c r="G138" s="311"/>
    </row>
    <row r="139" spans="1:7">
      <c r="A139" s="311"/>
      <c r="B139" s="311"/>
      <c r="C139" s="311"/>
      <c r="D139" s="311"/>
      <c r="E139" s="327"/>
      <c r="F139" s="311"/>
      <c r="G139" s="311"/>
    </row>
    <row r="140" spans="1:7">
      <c r="A140" s="311"/>
      <c r="B140" s="311"/>
      <c r="C140" s="311"/>
      <c r="D140" s="311"/>
      <c r="E140" s="327"/>
      <c r="F140" s="311"/>
      <c r="G140" s="311"/>
    </row>
    <row r="141" spans="1:7">
      <c r="A141" s="311"/>
      <c r="B141" s="311"/>
      <c r="C141" s="311"/>
      <c r="D141" s="311"/>
      <c r="E141" s="327"/>
      <c r="F141" s="311"/>
      <c r="G141" s="311"/>
    </row>
    <row r="142" spans="1:7">
      <c r="A142" s="311"/>
      <c r="B142" s="311"/>
      <c r="C142" s="311"/>
      <c r="D142" s="311"/>
      <c r="E142" s="327"/>
      <c r="F142" s="311"/>
      <c r="G142" s="311"/>
    </row>
    <row r="143" spans="1:7">
      <c r="A143" s="311"/>
      <c r="B143" s="311"/>
      <c r="C143" s="311"/>
      <c r="D143" s="311"/>
      <c r="E143" s="327"/>
      <c r="F143" s="311"/>
      <c r="G143" s="311"/>
    </row>
    <row r="144" spans="1:7">
      <c r="A144" s="311"/>
      <c r="B144" s="311"/>
      <c r="C144" s="311"/>
      <c r="D144" s="311"/>
      <c r="E144" s="327"/>
      <c r="F144" s="311"/>
      <c r="G144" s="311"/>
    </row>
    <row r="145" spans="1:7">
      <c r="A145" s="311"/>
      <c r="B145" s="311"/>
      <c r="C145" s="311"/>
      <c r="D145" s="311"/>
      <c r="E145" s="327"/>
      <c r="F145" s="311"/>
      <c r="G145" s="311"/>
    </row>
    <row r="146" spans="1:7">
      <c r="A146" s="311"/>
      <c r="B146" s="311"/>
      <c r="C146" s="311"/>
      <c r="D146" s="311"/>
      <c r="E146" s="327"/>
      <c r="F146" s="311"/>
      <c r="G146" s="311"/>
    </row>
    <row r="147" spans="1:7">
      <c r="A147" s="311"/>
      <c r="B147" s="311"/>
      <c r="C147" s="311"/>
      <c r="D147" s="311"/>
      <c r="E147" s="327"/>
      <c r="F147" s="311"/>
      <c r="G147" s="311"/>
    </row>
  </sheetData>
  <mergeCells count="43">
    <mergeCell ref="C66:D66"/>
    <mergeCell ref="C68:D68"/>
    <mergeCell ref="C70:D70"/>
    <mergeCell ref="C72:D72"/>
    <mergeCell ref="C73:D73"/>
    <mergeCell ref="C59:D59"/>
    <mergeCell ref="C61:D61"/>
    <mergeCell ref="C62:D62"/>
    <mergeCell ref="C63:D63"/>
    <mergeCell ref="C64:D64"/>
    <mergeCell ref="C65:D65"/>
    <mergeCell ref="C48:D48"/>
    <mergeCell ref="C50:D50"/>
    <mergeCell ref="C52:D52"/>
    <mergeCell ref="C53:D53"/>
    <mergeCell ref="C54:D54"/>
    <mergeCell ref="C55:D55"/>
    <mergeCell ref="C56:D56"/>
    <mergeCell ref="C57:D57"/>
    <mergeCell ref="C31:D31"/>
    <mergeCell ref="C32:D32"/>
    <mergeCell ref="C33:D33"/>
    <mergeCell ref="C40:D40"/>
    <mergeCell ref="C41:D41"/>
    <mergeCell ref="C43:D43"/>
    <mergeCell ref="C25:D25"/>
    <mergeCell ref="C26:D26"/>
    <mergeCell ref="C27:D27"/>
    <mergeCell ref="C28:D28"/>
    <mergeCell ref="C29:D29"/>
    <mergeCell ref="C30:D30"/>
    <mergeCell ref="C19:D19"/>
    <mergeCell ref="C20:D20"/>
    <mergeCell ref="C21:D21"/>
    <mergeCell ref="C22:D22"/>
    <mergeCell ref="C23:D23"/>
    <mergeCell ref="C24:D24"/>
    <mergeCell ref="A1:G1"/>
    <mergeCell ref="A3:B3"/>
    <mergeCell ref="A4:B4"/>
    <mergeCell ref="E4:G4"/>
    <mergeCell ref="C11:D11"/>
    <mergeCell ref="C12:D12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List23"/>
  <dimension ref="A1:BE51"/>
  <sheetViews>
    <sheetView topLeftCell="A34" zoomScaleNormal="100" workbookViewId="0"/>
  </sheetViews>
  <sheetFormatPr defaultRowHeight="12.75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>
      <c r="A1" s="101" t="s">
        <v>101</v>
      </c>
      <c r="B1" s="102"/>
      <c r="C1" s="102"/>
      <c r="D1" s="102"/>
      <c r="E1" s="102"/>
      <c r="F1" s="102"/>
      <c r="G1" s="102"/>
    </row>
    <row r="2" spans="1:57" ht="12.75" customHeight="1">
      <c r="A2" s="103" t="s">
        <v>32</v>
      </c>
      <c r="B2" s="104"/>
      <c r="C2" s="105" t="s">
        <v>465</v>
      </c>
      <c r="D2" s="105" t="s">
        <v>466</v>
      </c>
      <c r="E2" s="106"/>
      <c r="F2" s="107" t="s">
        <v>33</v>
      </c>
      <c r="G2" s="108"/>
    </row>
    <row r="3" spans="1:57" ht="3" hidden="1" customHeight="1">
      <c r="A3" s="109"/>
      <c r="B3" s="110"/>
      <c r="C3" s="111"/>
      <c r="D3" s="111"/>
      <c r="E3" s="112"/>
      <c r="F3" s="113"/>
      <c r="G3" s="114"/>
    </row>
    <row r="4" spans="1:57" ht="12" customHeight="1">
      <c r="A4" s="115" t="s">
        <v>34</v>
      </c>
      <c r="B4" s="110"/>
      <c r="C4" s="111"/>
      <c r="D4" s="111"/>
      <c r="E4" s="112"/>
      <c r="F4" s="113" t="s">
        <v>35</v>
      </c>
      <c r="G4" s="116"/>
    </row>
    <row r="5" spans="1:57" ht="12.95" customHeight="1">
      <c r="A5" s="117" t="s">
        <v>106</v>
      </c>
      <c r="B5" s="118"/>
      <c r="C5" s="119" t="s">
        <v>107</v>
      </c>
      <c r="D5" s="120"/>
      <c r="E5" s="118"/>
      <c r="F5" s="113" t="s">
        <v>36</v>
      </c>
      <c r="G5" s="114"/>
    </row>
    <row r="6" spans="1:57" ht="12.95" customHeight="1">
      <c r="A6" s="115" t="s">
        <v>37</v>
      </c>
      <c r="B6" s="110"/>
      <c r="C6" s="111"/>
      <c r="D6" s="111"/>
      <c r="E6" s="112"/>
      <c r="F6" s="121" t="s">
        <v>38</v>
      </c>
      <c r="G6" s="122"/>
      <c r="O6" s="123"/>
    </row>
    <row r="7" spans="1:57" ht="12.95" customHeight="1">
      <c r="A7" s="124" t="s">
        <v>103</v>
      </c>
      <c r="B7" s="125"/>
      <c r="C7" s="126" t="s">
        <v>104</v>
      </c>
      <c r="D7" s="127"/>
      <c r="E7" s="127"/>
      <c r="F7" s="128" t="s">
        <v>39</v>
      </c>
      <c r="G7" s="122">
        <f>IF(G6=0,,ROUND((F30+F32)/G6,1))</f>
        <v>0</v>
      </c>
    </row>
    <row r="8" spans="1:57">
      <c r="A8" s="129" t="s">
        <v>40</v>
      </c>
      <c r="B8" s="113"/>
      <c r="C8" s="130" t="s">
        <v>376</v>
      </c>
      <c r="D8" s="130"/>
      <c r="E8" s="131"/>
      <c r="F8" s="132" t="s">
        <v>41</v>
      </c>
      <c r="G8" s="133"/>
      <c r="H8" s="134"/>
      <c r="I8" s="135"/>
    </row>
    <row r="9" spans="1:57">
      <c r="A9" s="129" t="s">
        <v>42</v>
      </c>
      <c r="B9" s="113"/>
      <c r="C9" s="130"/>
      <c r="D9" s="130"/>
      <c r="E9" s="131"/>
      <c r="F9" s="113"/>
      <c r="G9" s="136"/>
      <c r="H9" s="137"/>
    </row>
    <row r="10" spans="1:57">
      <c r="A10" s="129" t="s">
        <v>43</v>
      </c>
      <c r="B10" s="113"/>
      <c r="C10" s="130"/>
      <c r="D10" s="130"/>
      <c r="E10" s="130"/>
      <c r="F10" s="138"/>
      <c r="G10" s="139"/>
      <c r="H10" s="140"/>
    </row>
    <row r="11" spans="1:57" ht="13.5" customHeight="1">
      <c r="A11" s="129" t="s">
        <v>44</v>
      </c>
      <c r="B11" s="113"/>
      <c r="C11" s="130"/>
      <c r="D11" s="130"/>
      <c r="E11" s="130"/>
      <c r="F11" s="141" t="s">
        <v>45</v>
      </c>
      <c r="G11" s="142"/>
      <c r="H11" s="137"/>
      <c r="BA11" s="143"/>
      <c r="BB11" s="143"/>
      <c r="BC11" s="143"/>
      <c r="BD11" s="143"/>
      <c r="BE11" s="143"/>
    </row>
    <row r="12" spans="1:57" ht="12.75" customHeight="1">
      <c r="A12" s="144" t="s">
        <v>46</v>
      </c>
      <c r="B12" s="110"/>
      <c r="C12" s="145"/>
      <c r="D12" s="145"/>
      <c r="E12" s="145"/>
      <c r="F12" s="146" t="s">
        <v>47</v>
      </c>
      <c r="G12" s="147"/>
      <c r="H12" s="137"/>
    </row>
    <row r="13" spans="1:57" ht="28.5" customHeight="1" thickBot="1">
      <c r="A13" s="148" t="s">
        <v>48</v>
      </c>
      <c r="B13" s="149"/>
      <c r="C13" s="149"/>
      <c r="D13" s="149"/>
      <c r="E13" s="150"/>
      <c r="F13" s="150"/>
      <c r="G13" s="151"/>
      <c r="H13" s="137"/>
    </row>
    <row r="14" spans="1:57" ht="17.25" customHeight="1" thickBot="1">
      <c r="A14" s="152" t="s">
        <v>49</v>
      </c>
      <c r="B14" s="153"/>
      <c r="C14" s="154"/>
      <c r="D14" s="155" t="s">
        <v>50</v>
      </c>
      <c r="E14" s="156"/>
      <c r="F14" s="156"/>
      <c r="G14" s="154"/>
    </row>
    <row r="15" spans="1:57" ht="15.95" customHeight="1">
      <c r="A15" s="157"/>
      <c r="B15" s="158" t="s">
        <v>51</v>
      </c>
      <c r="C15" s="159">
        <f>'486 003 Rek'!E8</f>
        <v>0</v>
      </c>
      <c r="D15" s="160">
        <f>'486 003 Rek'!A16</f>
        <v>0</v>
      </c>
      <c r="E15" s="161"/>
      <c r="F15" s="162"/>
      <c r="G15" s="159">
        <f>'486 003 Rek'!I16</f>
        <v>0</v>
      </c>
    </row>
    <row r="16" spans="1:57" ht="15.95" customHeight="1">
      <c r="A16" s="157" t="s">
        <v>52</v>
      </c>
      <c r="B16" s="158" t="s">
        <v>53</v>
      </c>
      <c r="C16" s="159">
        <f>'486 003 Rek'!F8</f>
        <v>0</v>
      </c>
      <c r="D16" s="109"/>
      <c r="E16" s="163"/>
      <c r="F16" s="164"/>
      <c r="G16" s="159"/>
    </row>
    <row r="17" spans="1:7" ht="15.95" customHeight="1">
      <c r="A17" s="157" t="s">
        <v>54</v>
      </c>
      <c r="B17" s="158" t="s">
        <v>55</v>
      </c>
      <c r="C17" s="159">
        <f>'486 003 Rek'!H8</f>
        <v>0</v>
      </c>
      <c r="D17" s="109"/>
      <c r="E17" s="163"/>
      <c r="F17" s="164"/>
      <c r="G17" s="159"/>
    </row>
    <row r="18" spans="1:7" ht="15.95" customHeight="1">
      <c r="A18" s="165" t="s">
        <v>56</v>
      </c>
      <c r="B18" s="166" t="s">
        <v>57</v>
      </c>
      <c r="C18" s="159">
        <f>'486 003 Rek'!G8</f>
        <v>0</v>
      </c>
      <c r="D18" s="109"/>
      <c r="E18" s="163"/>
      <c r="F18" s="164"/>
      <c r="G18" s="159"/>
    </row>
    <row r="19" spans="1:7" ht="15.95" customHeight="1">
      <c r="A19" s="167" t="s">
        <v>58</v>
      </c>
      <c r="B19" s="158"/>
      <c r="C19" s="159">
        <f>SUM(C15:C18)</f>
        <v>0</v>
      </c>
      <c r="D19" s="109"/>
      <c r="E19" s="163"/>
      <c r="F19" s="164"/>
      <c r="G19" s="159"/>
    </row>
    <row r="20" spans="1:7" ht="15.95" customHeight="1">
      <c r="A20" s="167"/>
      <c r="B20" s="158"/>
      <c r="C20" s="159"/>
      <c r="D20" s="109"/>
      <c r="E20" s="163"/>
      <c r="F20" s="164"/>
      <c r="G20" s="159"/>
    </row>
    <row r="21" spans="1:7" ht="15.95" customHeight="1">
      <c r="A21" s="167" t="s">
        <v>29</v>
      </c>
      <c r="B21" s="158"/>
      <c r="C21" s="159">
        <f>'486 003 Rek'!I8</f>
        <v>0</v>
      </c>
      <c r="D21" s="109"/>
      <c r="E21" s="163"/>
      <c r="F21" s="164"/>
      <c r="G21" s="159"/>
    </row>
    <row r="22" spans="1:7" ht="15.95" customHeight="1">
      <c r="A22" s="168" t="s">
        <v>59</v>
      </c>
      <c r="B22" s="137"/>
      <c r="C22" s="159">
        <f>C19+C21</f>
        <v>0</v>
      </c>
      <c r="D22" s="109" t="s">
        <v>60</v>
      </c>
      <c r="E22" s="163"/>
      <c r="F22" s="164"/>
      <c r="G22" s="159">
        <f>G23-SUM(G15:G21)</f>
        <v>0</v>
      </c>
    </row>
    <row r="23" spans="1:7" ht="15.95" customHeight="1" thickBot="1">
      <c r="A23" s="169" t="s">
        <v>61</v>
      </c>
      <c r="B23" s="170"/>
      <c r="C23" s="171">
        <f>C22+G23</f>
        <v>0</v>
      </c>
      <c r="D23" s="172" t="s">
        <v>62</v>
      </c>
      <c r="E23" s="173"/>
      <c r="F23" s="174"/>
      <c r="G23" s="159">
        <f>'486 003 Rek'!H14</f>
        <v>0</v>
      </c>
    </row>
    <row r="24" spans="1:7">
      <c r="A24" s="175" t="s">
        <v>63</v>
      </c>
      <c r="B24" s="176"/>
      <c r="C24" s="177"/>
      <c r="D24" s="176" t="s">
        <v>64</v>
      </c>
      <c r="E24" s="176"/>
      <c r="F24" s="178" t="s">
        <v>65</v>
      </c>
      <c r="G24" s="179"/>
    </row>
    <row r="25" spans="1:7">
      <c r="A25" s="168" t="s">
        <v>66</v>
      </c>
      <c r="B25" s="137"/>
      <c r="C25" s="180"/>
      <c r="D25" s="137" t="s">
        <v>66</v>
      </c>
      <c r="F25" s="181" t="s">
        <v>66</v>
      </c>
      <c r="G25" s="182"/>
    </row>
    <row r="26" spans="1:7" ht="37.5" customHeight="1">
      <c r="A26" s="168" t="s">
        <v>67</v>
      </c>
      <c r="B26" s="183"/>
      <c r="C26" s="180"/>
      <c r="D26" s="137" t="s">
        <v>67</v>
      </c>
      <c r="F26" s="181" t="s">
        <v>67</v>
      </c>
      <c r="G26" s="182"/>
    </row>
    <row r="27" spans="1:7">
      <c r="A27" s="168"/>
      <c r="B27" s="184"/>
      <c r="C27" s="180"/>
      <c r="D27" s="137"/>
      <c r="F27" s="181"/>
      <c r="G27" s="182"/>
    </row>
    <row r="28" spans="1:7">
      <c r="A28" s="168" t="s">
        <v>68</v>
      </c>
      <c r="B28" s="137"/>
      <c r="C28" s="180"/>
      <c r="D28" s="181" t="s">
        <v>69</v>
      </c>
      <c r="E28" s="180"/>
      <c r="F28" s="185" t="s">
        <v>69</v>
      </c>
      <c r="G28" s="182"/>
    </row>
    <row r="29" spans="1:7" ht="69" customHeight="1">
      <c r="A29" s="168"/>
      <c r="B29" s="137"/>
      <c r="C29" s="186"/>
      <c r="D29" s="187"/>
      <c r="E29" s="186"/>
      <c r="F29" s="137"/>
      <c r="G29" s="182"/>
    </row>
    <row r="30" spans="1:7">
      <c r="A30" s="188" t="s">
        <v>11</v>
      </c>
      <c r="B30" s="189"/>
      <c r="C30" s="190">
        <v>15</v>
      </c>
      <c r="D30" s="189" t="s">
        <v>70</v>
      </c>
      <c r="E30" s="191"/>
      <c r="F30" s="192">
        <f>C23-F32</f>
        <v>0</v>
      </c>
      <c r="G30" s="193"/>
    </row>
    <row r="31" spans="1:7">
      <c r="A31" s="188" t="s">
        <v>71</v>
      </c>
      <c r="B31" s="189"/>
      <c r="C31" s="190">
        <f>C30</f>
        <v>15</v>
      </c>
      <c r="D31" s="189" t="s">
        <v>72</v>
      </c>
      <c r="E31" s="191"/>
      <c r="F31" s="192">
        <f>ROUND(PRODUCT(F30,C31/100),0)</f>
        <v>0</v>
      </c>
      <c r="G31" s="193"/>
    </row>
    <row r="32" spans="1:7">
      <c r="A32" s="188" t="s">
        <v>11</v>
      </c>
      <c r="B32" s="189"/>
      <c r="C32" s="190">
        <v>0</v>
      </c>
      <c r="D32" s="189" t="s">
        <v>72</v>
      </c>
      <c r="E32" s="191"/>
      <c r="F32" s="192">
        <v>0</v>
      </c>
      <c r="G32" s="193"/>
    </row>
    <row r="33" spans="1:8">
      <c r="A33" s="188" t="s">
        <v>71</v>
      </c>
      <c r="B33" s="194"/>
      <c r="C33" s="195">
        <f>C32</f>
        <v>0</v>
      </c>
      <c r="D33" s="189" t="s">
        <v>72</v>
      </c>
      <c r="E33" s="164"/>
      <c r="F33" s="192">
        <f>ROUND(PRODUCT(F32,C33/100),0)</f>
        <v>0</v>
      </c>
      <c r="G33" s="193"/>
    </row>
    <row r="34" spans="1:8" s="201" customFormat="1" ht="19.5" customHeight="1" thickBot="1">
      <c r="A34" s="196" t="s">
        <v>73</v>
      </c>
      <c r="B34" s="197"/>
      <c r="C34" s="197"/>
      <c r="D34" s="197"/>
      <c r="E34" s="198"/>
      <c r="F34" s="199">
        <f>ROUND(SUM(F30:F33),0)</f>
        <v>0</v>
      </c>
      <c r="G34" s="200"/>
    </row>
    <row r="36" spans="1:8">
      <c r="A36" s="2" t="s">
        <v>74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>
      <c r="A37" s="2"/>
      <c r="B37" s="202"/>
      <c r="C37" s="202"/>
      <c r="D37" s="202"/>
      <c r="E37" s="202"/>
      <c r="F37" s="202"/>
      <c r="G37" s="202"/>
      <c r="H37" s="1" t="s">
        <v>1</v>
      </c>
    </row>
    <row r="38" spans="1:8" ht="12.75" customHeight="1">
      <c r="A38" s="203"/>
      <c r="B38" s="202"/>
      <c r="C38" s="202"/>
      <c r="D38" s="202"/>
      <c r="E38" s="202"/>
      <c r="F38" s="202"/>
      <c r="G38" s="202"/>
      <c r="H38" s="1" t="s">
        <v>1</v>
      </c>
    </row>
    <row r="39" spans="1:8">
      <c r="A39" s="203"/>
      <c r="B39" s="202"/>
      <c r="C39" s="202"/>
      <c r="D39" s="202"/>
      <c r="E39" s="202"/>
      <c r="F39" s="202"/>
      <c r="G39" s="202"/>
      <c r="H39" s="1" t="s">
        <v>1</v>
      </c>
    </row>
    <row r="40" spans="1:8">
      <c r="A40" s="203"/>
      <c r="B40" s="202"/>
      <c r="C40" s="202"/>
      <c r="D40" s="202"/>
      <c r="E40" s="202"/>
      <c r="F40" s="202"/>
      <c r="G40" s="202"/>
      <c r="H40" s="1" t="s">
        <v>1</v>
      </c>
    </row>
    <row r="41" spans="1:8">
      <c r="A41" s="203"/>
      <c r="B41" s="202"/>
      <c r="C41" s="202"/>
      <c r="D41" s="202"/>
      <c r="E41" s="202"/>
      <c r="F41" s="202"/>
      <c r="G41" s="202"/>
      <c r="H41" s="1" t="s">
        <v>1</v>
      </c>
    </row>
    <row r="42" spans="1:8">
      <c r="A42" s="203"/>
      <c r="B42" s="202"/>
      <c r="C42" s="202"/>
      <c r="D42" s="202"/>
      <c r="E42" s="202"/>
      <c r="F42" s="202"/>
      <c r="G42" s="202"/>
      <c r="H42" s="1" t="s">
        <v>1</v>
      </c>
    </row>
    <row r="43" spans="1:8">
      <c r="A43" s="203"/>
      <c r="B43" s="202"/>
      <c r="C43" s="202"/>
      <c r="D43" s="202"/>
      <c r="E43" s="202"/>
      <c r="F43" s="202"/>
      <c r="G43" s="202"/>
      <c r="H43" s="1" t="s">
        <v>1</v>
      </c>
    </row>
    <row r="44" spans="1:8" ht="12.75" customHeight="1">
      <c r="A44" s="203"/>
      <c r="B44" s="202"/>
      <c r="C44" s="202"/>
      <c r="D44" s="202"/>
      <c r="E44" s="202"/>
      <c r="F44" s="202"/>
      <c r="G44" s="202"/>
      <c r="H44" s="1" t="s">
        <v>1</v>
      </c>
    </row>
    <row r="45" spans="1:8" ht="12.75" customHeight="1">
      <c r="A45" s="203"/>
      <c r="B45" s="202"/>
      <c r="C45" s="202"/>
      <c r="D45" s="202"/>
      <c r="E45" s="202"/>
      <c r="F45" s="202"/>
      <c r="G45" s="202"/>
      <c r="H45" s="1" t="s">
        <v>1</v>
      </c>
    </row>
    <row r="46" spans="1:8">
      <c r="B46" s="204"/>
      <c r="C46" s="204"/>
      <c r="D46" s="204"/>
      <c r="E46" s="204"/>
      <c r="F46" s="204"/>
      <c r="G46" s="204"/>
    </row>
    <row r="47" spans="1:8">
      <c r="B47" s="204"/>
      <c r="C47" s="204"/>
      <c r="D47" s="204"/>
      <c r="E47" s="204"/>
      <c r="F47" s="204"/>
      <c r="G47" s="204"/>
    </row>
    <row r="48" spans="1:8">
      <c r="B48" s="204"/>
      <c r="C48" s="204"/>
      <c r="D48" s="204"/>
      <c r="E48" s="204"/>
      <c r="F48" s="204"/>
      <c r="G48" s="204"/>
    </row>
    <row r="49" spans="2:7">
      <c r="B49" s="204"/>
      <c r="C49" s="204"/>
      <c r="D49" s="204"/>
      <c r="E49" s="204"/>
      <c r="F49" s="204"/>
      <c r="G49" s="204"/>
    </row>
    <row r="50" spans="2:7">
      <c r="B50" s="204"/>
      <c r="C50" s="204"/>
      <c r="D50" s="204"/>
      <c r="E50" s="204"/>
      <c r="F50" s="204"/>
      <c r="G50" s="204"/>
    </row>
    <row r="51" spans="2:7">
      <c r="B51" s="204"/>
      <c r="C51" s="204"/>
      <c r="D51" s="204"/>
      <c r="E51" s="204"/>
      <c r="F51" s="204"/>
      <c r="G51" s="204"/>
    </row>
  </sheetData>
  <mergeCells count="18">
    <mergeCell ref="B46:G46"/>
    <mergeCell ref="B47:G47"/>
    <mergeCell ref="B48:G48"/>
    <mergeCell ref="B49:G49"/>
    <mergeCell ref="B50:G50"/>
    <mergeCell ref="B51:G51"/>
    <mergeCell ref="F30:G30"/>
    <mergeCell ref="F31:G31"/>
    <mergeCell ref="F32:G32"/>
    <mergeCell ref="F33:G33"/>
    <mergeCell ref="F34:G34"/>
    <mergeCell ref="B37:G45"/>
    <mergeCell ref="C8:E8"/>
    <mergeCell ref="C9:E9"/>
    <mergeCell ref="C10:E10"/>
    <mergeCell ref="C11:E11"/>
    <mergeCell ref="C12:E12"/>
    <mergeCell ref="A23:B23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List33"/>
  <dimension ref="A1:BE65"/>
  <sheetViews>
    <sheetView workbookViewId="0">
      <selection sqref="A1:B1"/>
    </sheetView>
  </sheetViews>
  <sheetFormatPr defaultRowHeight="12.75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57" ht="13.5" thickTop="1">
      <c r="A1" s="205" t="s">
        <v>2</v>
      </c>
      <c r="B1" s="206"/>
      <c r="C1" s="207" t="s">
        <v>105</v>
      </c>
      <c r="D1" s="208"/>
      <c r="E1" s="209"/>
      <c r="F1" s="208"/>
      <c r="G1" s="210" t="s">
        <v>75</v>
      </c>
      <c r="H1" s="211" t="s">
        <v>465</v>
      </c>
      <c r="I1" s="212"/>
    </row>
    <row r="2" spans="1:57" ht="13.5" thickBot="1">
      <c r="A2" s="213" t="s">
        <v>76</v>
      </c>
      <c r="B2" s="214"/>
      <c r="C2" s="215" t="s">
        <v>108</v>
      </c>
      <c r="D2" s="216"/>
      <c r="E2" s="217"/>
      <c r="F2" s="216"/>
      <c r="G2" s="218" t="s">
        <v>466</v>
      </c>
      <c r="H2" s="219"/>
      <c r="I2" s="220"/>
    </row>
    <row r="3" spans="1:57" ht="13.5" thickTop="1">
      <c r="F3" s="137"/>
    </row>
    <row r="4" spans="1:57" ht="19.5" customHeight="1">
      <c r="A4" s="221" t="s">
        <v>77</v>
      </c>
      <c r="B4" s="222"/>
      <c r="C4" s="222"/>
      <c r="D4" s="222"/>
      <c r="E4" s="223"/>
      <c r="F4" s="222"/>
      <c r="G4" s="222"/>
      <c r="H4" s="222"/>
      <c r="I4" s="222"/>
    </row>
    <row r="5" spans="1:57" ht="13.5" thickBot="1"/>
    <row r="6" spans="1:57" s="137" customFormat="1" ht="13.5" thickBot="1">
      <c r="A6" s="224"/>
      <c r="B6" s="225" t="s">
        <v>78</v>
      </c>
      <c r="C6" s="225"/>
      <c r="D6" s="226"/>
      <c r="E6" s="227" t="s">
        <v>25</v>
      </c>
      <c r="F6" s="228" t="s">
        <v>26</v>
      </c>
      <c r="G6" s="228" t="s">
        <v>27</v>
      </c>
      <c r="H6" s="228" t="s">
        <v>28</v>
      </c>
      <c r="I6" s="229" t="s">
        <v>29</v>
      </c>
    </row>
    <row r="7" spans="1:57" s="137" customFormat="1" ht="13.5" thickBot="1">
      <c r="A7" s="328" t="str">
        <f>'486 003 Pol'!B7</f>
        <v>M33</v>
      </c>
      <c r="B7" s="70" t="str">
        <f>'486 003 Pol'!C7</f>
        <v>Montáže dopravních zařízení a vah-výtahy</v>
      </c>
      <c r="D7" s="230"/>
      <c r="E7" s="329">
        <f>'486 003 Pol'!BA9</f>
        <v>0</v>
      </c>
      <c r="F7" s="330">
        <f>'486 003 Pol'!BB9</f>
        <v>0</v>
      </c>
      <c r="G7" s="330">
        <f>'486 003 Pol'!BC9</f>
        <v>0</v>
      </c>
      <c r="H7" s="330">
        <f>'486 003 Pol'!BD9</f>
        <v>0</v>
      </c>
      <c r="I7" s="331">
        <f>'486 003 Pol'!BE9</f>
        <v>0</v>
      </c>
    </row>
    <row r="8" spans="1:57" s="14" customFormat="1" ht="13.5" thickBot="1">
      <c r="A8" s="231"/>
      <c r="B8" s="232" t="s">
        <v>79</v>
      </c>
      <c r="C8" s="232"/>
      <c r="D8" s="233"/>
      <c r="E8" s="234">
        <f>SUM(E7:E7)</f>
        <v>0</v>
      </c>
      <c r="F8" s="235">
        <f>SUM(F7:F7)</f>
        <v>0</v>
      </c>
      <c r="G8" s="235">
        <f>SUM(G7:G7)</f>
        <v>0</v>
      </c>
      <c r="H8" s="235">
        <f>SUM(H7:H7)</f>
        <v>0</v>
      </c>
      <c r="I8" s="236">
        <f>SUM(I7:I7)</f>
        <v>0</v>
      </c>
    </row>
    <row r="9" spans="1:57">
      <c r="A9" s="137"/>
      <c r="B9" s="137"/>
      <c r="C9" s="137"/>
      <c r="D9" s="137"/>
      <c r="E9" s="137"/>
      <c r="F9" s="137"/>
      <c r="G9" s="137"/>
      <c r="H9" s="137"/>
      <c r="I9" s="137"/>
    </row>
    <row r="10" spans="1:57" ht="19.5" customHeight="1">
      <c r="A10" s="222" t="s">
        <v>80</v>
      </c>
      <c r="B10" s="222"/>
      <c r="C10" s="222"/>
      <c r="D10" s="222"/>
      <c r="E10" s="222"/>
      <c r="F10" s="222"/>
      <c r="G10" s="237"/>
      <c r="H10" s="222"/>
      <c r="I10" s="222"/>
      <c r="BA10" s="143"/>
      <c r="BB10" s="143"/>
      <c r="BC10" s="143"/>
      <c r="BD10" s="143"/>
      <c r="BE10" s="143"/>
    </row>
    <row r="11" spans="1:57" ht="13.5" thickBot="1"/>
    <row r="12" spans="1:57">
      <c r="A12" s="175" t="s">
        <v>81</v>
      </c>
      <c r="B12" s="176"/>
      <c r="C12" s="176"/>
      <c r="D12" s="238"/>
      <c r="E12" s="239" t="s">
        <v>82</v>
      </c>
      <c r="F12" s="240" t="s">
        <v>12</v>
      </c>
      <c r="G12" s="241" t="s">
        <v>83</v>
      </c>
      <c r="H12" s="242"/>
      <c r="I12" s="243" t="s">
        <v>82</v>
      </c>
    </row>
    <row r="13" spans="1:57">
      <c r="A13" s="167"/>
      <c r="B13" s="158"/>
      <c r="C13" s="158"/>
      <c r="D13" s="244"/>
      <c r="E13" s="245"/>
      <c r="F13" s="246"/>
      <c r="G13" s="247">
        <f>CHOOSE(BA13+1,E8+F8,E8+F8+H8,E8+F8+G8+H8,E8,F8,H8,G8,H8+G8,0)</f>
        <v>0</v>
      </c>
      <c r="H13" s="248"/>
      <c r="I13" s="249">
        <f>E13+F13*G13/100</f>
        <v>0</v>
      </c>
      <c r="BA13" s="1">
        <v>8</v>
      </c>
    </row>
    <row r="14" spans="1:57" ht="13.5" thickBot="1">
      <c r="A14" s="250"/>
      <c r="B14" s="251" t="s">
        <v>84</v>
      </c>
      <c r="C14" s="252"/>
      <c r="D14" s="253"/>
      <c r="E14" s="254"/>
      <c r="F14" s="255"/>
      <c r="G14" s="255"/>
      <c r="H14" s="256">
        <f>SUM(I13:I13)</f>
        <v>0</v>
      </c>
      <c r="I14" s="257"/>
    </row>
    <row r="16" spans="1:57">
      <c r="B16" s="14"/>
      <c r="F16" s="258"/>
      <c r="G16" s="259"/>
      <c r="H16" s="259"/>
      <c r="I16" s="54"/>
    </row>
    <row r="17" spans="6:9">
      <c r="F17" s="258"/>
      <c r="G17" s="259"/>
      <c r="H17" s="259"/>
      <c r="I17" s="54"/>
    </row>
    <row r="18" spans="6:9">
      <c r="F18" s="258"/>
      <c r="G18" s="259"/>
      <c r="H18" s="259"/>
      <c r="I18" s="54"/>
    </row>
    <row r="19" spans="6:9">
      <c r="F19" s="258"/>
      <c r="G19" s="259"/>
      <c r="H19" s="259"/>
      <c r="I19" s="54"/>
    </row>
    <row r="20" spans="6:9">
      <c r="F20" s="258"/>
      <c r="G20" s="259"/>
      <c r="H20" s="259"/>
      <c r="I20" s="54"/>
    </row>
    <row r="21" spans="6:9">
      <c r="F21" s="258"/>
      <c r="G21" s="259"/>
      <c r="H21" s="259"/>
      <c r="I21" s="54"/>
    </row>
    <row r="22" spans="6:9">
      <c r="F22" s="258"/>
      <c r="G22" s="259"/>
      <c r="H22" s="259"/>
      <c r="I22" s="54"/>
    </row>
    <row r="23" spans="6:9">
      <c r="F23" s="258"/>
      <c r="G23" s="259"/>
      <c r="H23" s="259"/>
      <c r="I23" s="54"/>
    </row>
    <row r="24" spans="6:9">
      <c r="F24" s="258"/>
      <c r="G24" s="259"/>
      <c r="H24" s="259"/>
      <c r="I24" s="54"/>
    </row>
    <row r="25" spans="6:9">
      <c r="F25" s="258"/>
      <c r="G25" s="259"/>
      <c r="H25" s="259"/>
      <c r="I25" s="54"/>
    </row>
    <row r="26" spans="6:9">
      <c r="F26" s="258"/>
      <c r="G26" s="259"/>
      <c r="H26" s="259"/>
      <c r="I26" s="54"/>
    </row>
    <row r="27" spans="6:9">
      <c r="F27" s="258"/>
      <c r="G27" s="259"/>
      <c r="H27" s="259"/>
      <c r="I27" s="54"/>
    </row>
    <row r="28" spans="6:9">
      <c r="F28" s="258"/>
      <c r="G28" s="259"/>
      <c r="H28" s="259"/>
      <c r="I28" s="54"/>
    </row>
    <row r="29" spans="6:9">
      <c r="F29" s="258"/>
      <c r="G29" s="259"/>
      <c r="H29" s="259"/>
      <c r="I29" s="54"/>
    </row>
    <row r="30" spans="6:9">
      <c r="F30" s="258"/>
      <c r="G30" s="259"/>
      <c r="H30" s="259"/>
      <c r="I30" s="54"/>
    </row>
    <row r="31" spans="6:9">
      <c r="F31" s="258"/>
      <c r="G31" s="259"/>
      <c r="H31" s="259"/>
      <c r="I31" s="54"/>
    </row>
    <row r="32" spans="6:9">
      <c r="F32" s="258"/>
      <c r="G32" s="259"/>
      <c r="H32" s="259"/>
      <c r="I32" s="54"/>
    </row>
    <row r="33" spans="6:9">
      <c r="F33" s="258"/>
      <c r="G33" s="259"/>
      <c r="H33" s="259"/>
      <c r="I33" s="54"/>
    </row>
    <row r="34" spans="6:9">
      <c r="F34" s="258"/>
      <c r="G34" s="259"/>
      <c r="H34" s="259"/>
      <c r="I34" s="54"/>
    </row>
    <row r="35" spans="6:9">
      <c r="F35" s="258"/>
      <c r="G35" s="259"/>
      <c r="H35" s="259"/>
      <c r="I35" s="54"/>
    </row>
    <row r="36" spans="6:9">
      <c r="F36" s="258"/>
      <c r="G36" s="259"/>
      <c r="H36" s="259"/>
      <c r="I36" s="54"/>
    </row>
    <row r="37" spans="6:9">
      <c r="F37" s="258"/>
      <c r="G37" s="259"/>
      <c r="H37" s="259"/>
      <c r="I37" s="54"/>
    </row>
    <row r="38" spans="6:9">
      <c r="F38" s="258"/>
      <c r="G38" s="259"/>
      <c r="H38" s="259"/>
      <c r="I38" s="54"/>
    </row>
    <row r="39" spans="6:9">
      <c r="F39" s="258"/>
      <c r="G39" s="259"/>
      <c r="H39" s="259"/>
      <c r="I39" s="54"/>
    </row>
    <row r="40" spans="6:9">
      <c r="F40" s="258"/>
      <c r="G40" s="259"/>
      <c r="H40" s="259"/>
      <c r="I40" s="54"/>
    </row>
    <row r="41" spans="6:9">
      <c r="F41" s="258"/>
      <c r="G41" s="259"/>
      <c r="H41" s="259"/>
      <c r="I41" s="54"/>
    </row>
    <row r="42" spans="6:9">
      <c r="F42" s="258"/>
      <c r="G42" s="259"/>
      <c r="H42" s="259"/>
      <c r="I42" s="54"/>
    </row>
    <row r="43" spans="6:9">
      <c r="F43" s="258"/>
      <c r="G43" s="259"/>
      <c r="H43" s="259"/>
      <c r="I43" s="54"/>
    </row>
    <row r="44" spans="6:9">
      <c r="F44" s="258"/>
      <c r="G44" s="259"/>
      <c r="H44" s="259"/>
      <c r="I44" s="54"/>
    </row>
    <row r="45" spans="6:9">
      <c r="F45" s="258"/>
      <c r="G45" s="259"/>
      <c r="H45" s="259"/>
      <c r="I45" s="54"/>
    </row>
    <row r="46" spans="6:9">
      <c r="F46" s="258"/>
      <c r="G46" s="259"/>
      <c r="H46" s="259"/>
      <c r="I46" s="54"/>
    </row>
    <row r="47" spans="6:9">
      <c r="F47" s="258"/>
      <c r="G47" s="259"/>
      <c r="H47" s="259"/>
      <c r="I47" s="54"/>
    </row>
    <row r="48" spans="6:9">
      <c r="F48" s="258"/>
      <c r="G48" s="259"/>
      <c r="H48" s="259"/>
      <c r="I48" s="54"/>
    </row>
    <row r="49" spans="6:9">
      <c r="F49" s="258"/>
      <c r="G49" s="259"/>
      <c r="H49" s="259"/>
      <c r="I49" s="54"/>
    </row>
    <row r="50" spans="6:9">
      <c r="F50" s="258"/>
      <c r="G50" s="259"/>
      <c r="H50" s="259"/>
      <c r="I50" s="54"/>
    </row>
    <row r="51" spans="6:9">
      <c r="F51" s="258"/>
      <c r="G51" s="259"/>
      <c r="H51" s="259"/>
      <c r="I51" s="54"/>
    </row>
    <row r="52" spans="6:9">
      <c r="F52" s="258"/>
      <c r="G52" s="259"/>
      <c r="H52" s="259"/>
      <c r="I52" s="54"/>
    </row>
    <row r="53" spans="6:9">
      <c r="F53" s="258"/>
      <c r="G53" s="259"/>
      <c r="H53" s="259"/>
      <c r="I53" s="54"/>
    </row>
    <row r="54" spans="6:9">
      <c r="F54" s="258"/>
      <c r="G54" s="259"/>
      <c r="H54" s="259"/>
      <c r="I54" s="54"/>
    </row>
    <row r="55" spans="6:9">
      <c r="F55" s="258"/>
      <c r="G55" s="259"/>
      <c r="H55" s="259"/>
      <c r="I55" s="54"/>
    </row>
    <row r="56" spans="6:9">
      <c r="F56" s="258"/>
      <c r="G56" s="259"/>
      <c r="H56" s="259"/>
      <c r="I56" s="54"/>
    </row>
    <row r="57" spans="6:9">
      <c r="F57" s="258"/>
      <c r="G57" s="259"/>
      <c r="H57" s="259"/>
      <c r="I57" s="54"/>
    </row>
    <row r="58" spans="6:9">
      <c r="F58" s="258"/>
      <c r="G58" s="259"/>
      <c r="H58" s="259"/>
      <c r="I58" s="54"/>
    </row>
    <row r="59" spans="6:9">
      <c r="F59" s="258"/>
      <c r="G59" s="259"/>
      <c r="H59" s="259"/>
      <c r="I59" s="54"/>
    </row>
    <row r="60" spans="6:9">
      <c r="F60" s="258"/>
      <c r="G60" s="259"/>
      <c r="H60" s="259"/>
      <c r="I60" s="54"/>
    </row>
    <row r="61" spans="6:9">
      <c r="F61" s="258"/>
      <c r="G61" s="259"/>
      <c r="H61" s="259"/>
      <c r="I61" s="54"/>
    </row>
    <row r="62" spans="6:9">
      <c r="F62" s="258"/>
      <c r="G62" s="259"/>
      <c r="H62" s="259"/>
      <c r="I62" s="54"/>
    </row>
    <row r="63" spans="6:9">
      <c r="F63" s="258"/>
      <c r="G63" s="259"/>
      <c r="H63" s="259"/>
      <c r="I63" s="54"/>
    </row>
    <row r="64" spans="6:9">
      <c r="F64" s="258"/>
      <c r="G64" s="259"/>
      <c r="H64" s="259"/>
      <c r="I64" s="54"/>
    </row>
    <row r="65" spans="6:9">
      <c r="F65" s="258"/>
      <c r="G65" s="259"/>
      <c r="H65" s="259"/>
      <c r="I65" s="54"/>
    </row>
  </sheetData>
  <mergeCells count="4">
    <mergeCell ref="A1:B1"/>
    <mergeCell ref="A2:B2"/>
    <mergeCell ref="G2:I2"/>
    <mergeCell ref="H14:I14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37</vt:i4>
      </vt:variant>
    </vt:vector>
  </HeadingPairs>
  <TitlesOfParts>
    <vt:vector size="47" baseType="lpstr">
      <vt:lpstr>Stavba</vt:lpstr>
      <vt:lpstr>486 001 KL</vt:lpstr>
      <vt:lpstr>486 001 Rek</vt:lpstr>
      <vt:lpstr>486 001 Pol</vt:lpstr>
      <vt:lpstr>486 002 KL</vt:lpstr>
      <vt:lpstr>486 002 Rek</vt:lpstr>
      <vt:lpstr>486 002 Pol</vt:lpstr>
      <vt:lpstr>486 003 KL</vt:lpstr>
      <vt:lpstr>486 003 Rek</vt:lpstr>
      <vt:lpstr>486 003 Pol</vt:lpstr>
      <vt:lpstr>Stavba!CelkemObjekty</vt:lpstr>
      <vt:lpstr>Stavba!CisloStavby</vt:lpstr>
      <vt:lpstr>Stavba!dadresa</vt:lpstr>
      <vt:lpstr>Stavba!DIČ</vt:lpstr>
      <vt:lpstr>Stavba!dmisto</vt:lpstr>
      <vt:lpstr>Stavba!dpsc</vt:lpstr>
      <vt:lpstr>Stavba!IČO</vt:lpstr>
      <vt:lpstr>Stavba!NazevObjektu</vt:lpstr>
      <vt:lpstr>Stavba!NazevStavby</vt:lpstr>
      <vt:lpstr>'486 001 Pol'!Názvy_tisku</vt:lpstr>
      <vt:lpstr>'486 001 Rek'!Názvy_tisku</vt:lpstr>
      <vt:lpstr>'486 002 Pol'!Názvy_tisku</vt:lpstr>
      <vt:lpstr>'486 002 Rek'!Názvy_tisku</vt:lpstr>
      <vt:lpstr>'486 003 Pol'!Názvy_tisku</vt:lpstr>
      <vt:lpstr>'486 003 Rek'!Názvy_tisku</vt:lpstr>
      <vt:lpstr>Stavba!Objednatel</vt:lpstr>
      <vt:lpstr>Stavba!Objekt</vt:lpstr>
      <vt:lpstr>'486 001 KL'!Oblast_tisku</vt:lpstr>
      <vt:lpstr>'486 001 Pol'!Oblast_tisku</vt:lpstr>
      <vt:lpstr>'486 001 Rek'!Oblast_tisku</vt:lpstr>
      <vt:lpstr>'486 002 KL'!Oblast_tisku</vt:lpstr>
      <vt:lpstr>'486 002 Pol'!Oblast_tisku</vt:lpstr>
      <vt:lpstr>'486 002 Rek'!Oblast_tisku</vt:lpstr>
      <vt:lpstr>'486 003 KL'!Oblast_tisku</vt:lpstr>
      <vt:lpstr>'486 003 Pol'!Oblast_tisku</vt:lpstr>
      <vt:lpstr>'486 003 Rek'!Oblast_tisku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Stavba!SazbaDPH1</vt:lpstr>
      <vt:lpstr>Stavba!SazbaDPH2</vt:lpstr>
      <vt:lpstr>Stavba!SoucetDilu</vt:lpstr>
      <vt:lpstr>Stavba!StavbaCelkem</vt:lpstr>
      <vt:lpstr>Stavba!Zhotovitel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Stříž</dc:creator>
  <cp:lastModifiedBy>Stříž</cp:lastModifiedBy>
  <dcterms:created xsi:type="dcterms:W3CDTF">2017-01-17T15:37:22Z</dcterms:created>
  <dcterms:modified xsi:type="dcterms:W3CDTF">2017-01-17T15:38:06Z</dcterms:modified>
</cp:coreProperties>
</file>