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525" windowWidth="14055" windowHeight="10170"/>
  </bookViews>
  <sheets>
    <sheet name="Rekapitulace stavby" sheetId="1" r:id="rId1"/>
    <sheet name="D.0 - Bourací práce" sheetId="2" r:id="rId2"/>
    <sheet name="D.1 - Architektonicko sta..." sheetId="3" r:id="rId3"/>
    <sheet name="D.3 - Zdravotně technické..." sheetId="4" r:id="rId4"/>
    <sheet name="D.4 - Ústřední vytápění" sheetId="5" r:id="rId5"/>
    <sheet name="D.5 - Elektroinstalace vč..." sheetId="6" r:id="rId6"/>
    <sheet name="D.6 - Nucené větrání" sheetId="7" r:id="rId7"/>
    <sheet name="D.7 - Vnitřní plynovod" sheetId="8" r:id="rId8"/>
    <sheet name="D.8 - Měření a regulace" sheetId="9" r:id="rId9"/>
    <sheet name="D.9 - Kamerový systém a EZS" sheetId="10" r:id="rId10"/>
    <sheet name="D.10 - VRN" sheetId="11" r:id="rId11"/>
    <sheet name="Pokyny pro vyplnění" sheetId="12" r:id="rId12"/>
  </sheets>
  <definedNames>
    <definedName name="_xlnm._FilterDatabase" localSheetId="1" hidden="1">'D.0 - Bourací práce'!$C$101:$K$466</definedName>
    <definedName name="_xlnm._FilterDatabase" localSheetId="2" hidden="1">'D.1 - Architektonicko sta...'!$C$102:$K$1125</definedName>
    <definedName name="_xlnm._FilterDatabase" localSheetId="10" hidden="1">'D.10 - VRN'!$C$78:$K$87</definedName>
    <definedName name="_xlnm._FilterDatabase" localSheetId="3" hidden="1">'D.3 - Zdravotně technické...'!$C$79:$K$184</definedName>
    <definedName name="_xlnm._FilterDatabase" localSheetId="4" hidden="1">'D.4 - Ústřední vytápění'!$C$85:$K$147</definedName>
    <definedName name="_xlnm._FilterDatabase" localSheetId="5" hidden="1">'D.5 - Elektroinstalace vč...'!$C$83:$K$168</definedName>
    <definedName name="_xlnm._FilterDatabase" localSheetId="6" hidden="1">'D.6 - Nucené větrání'!$C$79:$K$164</definedName>
    <definedName name="_xlnm._FilterDatabase" localSheetId="7" hidden="1">'D.7 - Vnitřní plynovod'!$C$78:$K$111</definedName>
    <definedName name="_xlnm._FilterDatabase" localSheetId="8" hidden="1">'D.8 - Měření a regulace'!$C$79:$K$165</definedName>
    <definedName name="_xlnm._FilterDatabase" localSheetId="9" hidden="1">'D.9 - Kamerový systém a EZS'!$C$80:$K$124</definedName>
    <definedName name="_xlnm.Print_Titles" localSheetId="1">'D.0 - Bourací práce'!$101:$101</definedName>
    <definedName name="_xlnm.Print_Titles" localSheetId="2">'D.1 - Architektonicko sta...'!$102:$102</definedName>
    <definedName name="_xlnm.Print_Titles" localSheetId="10">'D.10 - VRN'!$78:$78</definedName>
    <definedName name="_xlnm.Print_Titles" localSheetId="3">'D.3 - Zdravotně technické...'!$79:$79</definedName>
    <definedName name="_xlnm.Print_Titles" localSheetId="4">'D.4 - Ústřední vytápění'!$85:$85</definedName>
    <definedName name="_xlnm.Print_Titles" localSheetId="5">'D.5 - Elektroinstalace vč...'!$83:$83</definedName>
    <definedName name="_xlnm.Print_Titles" localSheetId="6">'D.6 - Nucené větrání'!$79:$79</definedName>
    <definedName name="_xlnm.Print_Titles" localSheetId="7">'D.7 - Vnitřní plynovod'!$78:$78</definedName>
    <definedName name="_xlnm.Print_Titles" localSheetId="8">'D.8 - Měření a regulace'!$79:$79</definedName>
    <definedName name="_xlnm.Print_Titles" localSheetId="9">'D.9 - Kamerový systém a EZS'!$80:$80</definedName>
    <definedName name="_xlnm.Print_Titles" localSheetId="0">'Rekapitulace stavby'!$49:$49</definedName>
    <definedName name="_xlnm.Print_Area" localSheetId="1">'D.0 - Bourací práce'!$C$4:$J$36,'D.0 - Bourací práce'!$C$42:$J$83,'D.0 - Bourací práce'!$C$89:$K$466</definedName>
    <definedName name="_xlnm.Print_Area" localSheetId="2">'D.1 - Architektonicko sta...'!$C$4:$J$36,'D.1 - Architektonicko sta...'!$C$42:$J$84,'D.1 - Architektonicko sta...'!$C$90:$K$1125</definedName>
    <definedName name="_xlnm.Print_Area" localSheetId="10">'D.10 - VRN'!$C$4:$J$36,'D.10 - VRN'!$C$42:$J$60,'D.10 - VRN'!$C$66:$K$87</definedName>
    <definedName name="_xlnm.Print_Area" localSheetId="3">'D.3 - Zdravotně technické...'!$C$4:$J$36,'D.3 - Zdravotně technické...'!$C$42:$J$61,'D.3 - Zdravotně technické...'!$C$67:$K$184</definedName>
    <definedName name="_xlnm.Print_Area" localSheetId="4">'D.4 - Ústřední vytápění'!$C$4:$J$36,'D.4 - Ústřední vytápění'!$C$42:$J$67,'D.4 - Ústřední vytápění'!$C$73:$K$147</definedName>
    <definedName name="_xlnm.Print_Area" localSheetId="5">'D.5 - Elektroinstalace vč...'!$C$4:$J$36,'D.5 - Elektroinstalace vč...'!$C$42:$J$65,'D.5 - Elektroinstalace vč...'!$C$71:$K$168</definedName>
    <definedName name="_xlnm.Print_Area" localSheetId="6">'D.6 - Nucené větrání'!$C$4:$J$36,'D.6 - Nucené větrání'!$C$42:$J$61,'D.6 - Nucené větrání'!$C$67:$K$164</definedName>
    <definedName name="_xlnm.Print_Area" localSheetId="7">'D.7 - Vnitřní plynovod'!$C$4:$J$36,'D.7 - Vnitřní plynovod'!$C$42:$J$60,'D.7 - Vnitřní plynovod'!$C$66:$K$111</definedName>
    <definedName name="_xlnm.Print_Area" localSheetId="8">'D.8 - Měření a regulace'!$C$4:$J$36,'D.8 - Měření a regulace'!$C$42:$J$61,'D.8 - Měření a regulace'!$C$67:$K$165</definedName>
    <definedName name="_xlnm.Print_Area" localSheetId="9">'D.9 - Kamerový systém a EZS'!$C$4:$J$36,'D.9 - Kamerový systém a EZS'!$C$42:$J$62,'D.9 - Kamerový systém a EZS'!$C$68:$K$124</definedName>
    <definedName name="_xlnm.Print_Area" localSheetId="11">'Pokyny pro vyplnění'!$B$2:$K$69,'Pokyny pro vyplnění'!$B$72:$K$116,'Pokyny pro vyplnění'!$B$119:$K$188,'Pokyny pro vyplnění'!$B$196:$K$216</definedName>
    <definedName name="_xlnm.Print_Area" localSheetId="0">'Rekapitulace stavby'!$D$4:$AO$33,'Rekapitulace stavby'!$C$39:$AQ$62</definedName>
  </definedNames>
  <calcPr calcId="125725"/>
</workbook>
</file>

<file path=xl/calcChain.xml><?xml version="1.0" encoding="utf-8"?>
<calcChain xmlns="http://schemas.openxmlformats.org/spreadsheetml/2006/main">
  <c r="AY61" i="1"/>
  <c r="AX61"/>
  <c r="BI87" i="11"/>
  <c r="BH87"/>
  <c r="BG87"/>
  <c r="BF87"/>
  <c r="T87"/>
  <c r="T86" s="1"/>
  <c r="R87"/>
  <c r="R86" s="1"/>
  <c r="P87"/>
  <c r="P86" s="1"/>
  <c r="BK87"/>
  <c r="BK86" s="1"/>
  <c r="J86" s="1"/>
  <c r="J59" s="1"/>
  <c r="J87"/>
  <c r="BE87" s="1"/>
  <c r="BI85"/>
  <c r="BH85"/>
  <c r="BG85"/>
  <c r="BF85"/>
  <c r="T85"/>
  <c r="R85"/>
  <c r="P85"/>
  <c r="BK85"/>
  <c r="J85"/>
  <c r="BE85" s="1"/>
  <c r="BI82"/>
  <c r="F34" s="1"/>
  <c r="BD61" i="1" s="1"/>
  <c r="BH82" i="11"/>
  <c r="F33" s="1"/>
  <c r="BC61" i="1" s="1"/>
  <c r="BG82" i="11"/>
  <c r="F32" s="1"/>
  <c r="BB61" i="1" s="1"/>
  <c r="BF82" i="11"/>
  <c r="F31" s="1"/>
  <c r="BA61" i="1" s="1"/>
  <c r="BE82" i="11"/>
  <c r="T82"/>
  <c r="T81" s="1"/>
  <c r="T80" s="1"/>
  <c r="T79" s="1"/>
  <c r="R82"/>
  <c r="R81" s="1"/>
  <c r="R80" s="1"/>
  <c r="R79" s="1"/>
  <c r="P82"/>
  <c r="P81" s="1"/>
  <c r="P80" s="1"/>
  <c r="P79" s="1"/>
  <c r="AU61" i="1" s="1"/>
  <c r="BK82" i="11"/>
  <c r="BK81" s="1"/>
  <c r="J82"/>
  <c r="J75"/>
  <c r="F75"/>
  <c r="F73"/>
  <c r="E71"/>
  <c r="J51"/>
  <c r="F51"/>
  <c r="F49"/>
  <c r="E47"/>
  <c r="J18"/>
  <c r="E18"/>
  <c r="F76" s="1"/>
  <c r="J17"/>
  <c r="J12"/>
  <c r="J49" s="1"/>
  <c r="E7"/>
  <c r="E69" s="1"/>
  <c r="AY60" i="1"/>
  <c r="AX60"/>
  <c r="BI124" i="10"/>
  <c r="BH124"/>
  <c r="BG124"/>
  <c r="BF124"/>
  <c r="T124"/>
  <c r="R124"/>
  <c r="P124"/>
  <c r="BK124"/>
  <c r="J124"/>
  <c r="BE124" s="1"/>
  <c r="BI123"/>
  <c r="BH123"/>
  <c r="BG123"/>
  <c r="BF123"/>
  <c r="BE123"/>
  <c r="T123"/>
  <c r="R123"/>
  <c r="P123"/>
  <c r="BK123"/>
  <c r="J123"/>
  <c r="BI122"/>
  <c r="BH122"/>
  <c r="BG122"/>
  <c r="BF122"/>
  <c r="T122"/>
  <c r="R122"/>
  <c r="P122"/>
  <c r="BK122"/>
  <c r="J122"/>
  <c r="BE122" s="1"/>
  <c r="BI121"/>
  <c r="BH121"/>
  <c r="BG121"/>
  <c r="BF121"/>
  <c r="BE121"/>
  <c r="T121"/>
  <c r="R121"/>
  <c r="P121"/>
  <c r="BK121"/>
  <c r="J121"/>
  <c r="BI120"/>
  <c r="BH120"/>
  <c r="BG120"/>
  <c r="BF120"/>
  <c r="BE120"/>
  <c r="T120"/>
  <c r="R120"/>
  <c r="P120"/>
  <c r="BK120"/>
  <c r="J120"/>
  <c r="BI119"/>
  <c r="BH119"/>
  <c r="BG119"/>
  <c r="BF119"/>
  <c r="BE119"/>
  <c r="T119"/>
  <c r="R119"/>
  <c r="P119"/>
  <c r="BK119"/>
  <c r="J119"/>
  <c r="BI118"/>
  <c r="BH118"/>
  <c r="BG118"/>
  <c r="BF118"/>
  <c r="BE118"/>
  <c r="T118"/>
  <c r="T117" s="1"/>
  <c r="R118"/>
  <c r="R117" s="1"/>
  <c r="P118"/>
  <c r="P117" s="1"/>
  <c r="BK118"/>
  <c r="BK117" s="1"/>
  <c r="J117" s="1"/>
  <c r="J61" s="1"/>
  <c r="J118"/>
  <c r="BI116"/>
  <c r="BH116"/>
  <c r="BG116"/>
  <c r="BF116"/>
  <c r="T116"/>
  <c r="R116"/>
  <c r="P116"/>
  <c r="BK116"/>
  <c r="J116"/>
  <c r="BE116" s="1"/>
  <c r="BI115"/>
  <c r="BH115"/>
  <c r="BG115"/>
  <c r="BF115"/>
  <c r="T115"/>
  <c r="R115"/>
  <c r="P115"/>
  <c r="BK115"/>
  <c r="J115"/>
  <c r="BE115" s="1"/>
  <c r="BI114"/>
  <c r="BH114"/>
  <c r="BG114"/>
  <c r="BF114"/>
  <c r="T114"/>
  <c r="R114"/>
  <c r="P114"/>
  <c r="BK114"/>
  <c r="J114"/>
  <c r="BE114" s="1"/>
  <c r="BI113"/>
  <c r="BH113"/>
  <c r="BG113"/>
  <c r="BF113"/>
  <c r="T113"/>
  <c r="R113"/>
  <c r="P113"/>
  <c r="BK113"/>
  <c r="J113"/>
  <c r="BE113" s="1"/>
  <c r="BI112"/>
  <c r="BH112"/>
  <c r="BG112"/>
  <c r="BF112"/>
  <c r="BE112"/>
  <c r="T112"/>
  <c r="R112"/>
  <c r="P112"/>
  <c r="BK112"/>
  <c r="J112"/>
  <c r="BI111"/>
  <c r="BH111"/>
  <c r="BG111"/>
  <c r="BF111"/>
  <c r="T111"/>
  <c r="R111"/>
  <c r="P111"/>
  <c r="BK111"/>
  <c r="J111"/>
  <c r="BE111" s="1"/>
  <c r="BI110"/>
  <c r="BH110"/>
  <c r="BG110"/>
  <c r="BF110"/>
  <c r="BE110"/>
  <c r="T110"/>
  <c r="R110"/>
  <c r="P110"/>
  <c r="BK110"/>
  <c r="J110"/>
  <c r="BI109"/>
  <c r="BH109"/>
  <c r="BG109"/>
  <c r="BF109"/>
  <c r="T109"/>
  <c r="R109"/>
  <c r="P109"/>
  <c r="BK109"/>
  <c r="J109"/>
  <c r="BE109" s="1"/>
  <c r="BI108"/>
  <c r="BH108"/>
  <c r="BG108"/>
  <c r="BF108"/>
  <c r="BE108"/>
  <c r="T108"/>
  <c r="R108"/>
  <c r="P108"/>
  <c r="BK108"/>
  <c r="J108"/>
  <c r="BI107"/>
  <c r="BH107"/>
  <c r="BG107"/>
  <c r="BF107"/>
  <c r="BE107"/>
  <c r="T107"/>
  <c r="R107"/>
  <c r="P107"/>
  <c r="BK107"/>
  <c r="J107"/>
  <c r="BI106"/>
  <c r="BH106"/>
  <c r="BG106"/>
  <c r="BF106"/>
  <c r="BE106"/>
  <c r="T106"/>
  <c r="R106"/>
  <c r="P106"/>
  <c r="BK106"/>
  <c r="J106"/>
  <c r="BI105"/>
  <c r="BH105"/>
  <c r="BG105"/>
  <c r="BF105"/>
  <c r="BE105"/>
  <c r="T105"/>
  <c r="T104" s="1"/>
  <c r="R105"/>
  <c r="R104" s="1"/>
  <c r="P105"/>
  <c r="P104" s="1"/>
  <c r="BK105"/>
  <c r="BK104" s="1"/>
  <c r="J104" s="1"/>
  <c r="J60" s="1"/>
  <c r="J105"/>
  <c r="BI103"/>
  <c r="BH103"/>
  <c r="BG103"/>
  <c r="BF103"/>
  <c r="T103"/>
  <c r="R103"/>
  <c r="P103"/>
  <c r="BK103"/>
  <c r="J103"/>
  <c r="BE103" s="1"/>
  <c r="BI102"/>
  <c r="BH102"/>
  <c r="BG102"/>
  <c r="BF102"/>
  <c r="T102"/>
  <c r="R102"/>
  <c r="P102"/>
  <c r="BK102"/>
  <c r="J102"/>
  <c r="BE102" s="1"/>
  <c r="BI101"/>
  <c r="BH101"/>
  <c r="BG101"/>
  <c r="BF101"/>
  <c r="T101"/>
  <c r="R101"/>
  <c r="P101"/>
  <c r="BK101"/>
  <c r="J101"/>
  <c r="BE101" s="1"/>
  <c r="BI100"/>
  <c r="BH100"/>
  <c r="BG100"/>
  <c r="BF100"/>
  <c r="BE100"/>
  <c r="T100"/>
  <c r="R100"/>
  <c r="P100"/>
  <c r="BK100"/>
  <c r="J100"/>
  <c r="BI99"/>
  <c r="BH99"/>
  <c r="BG99"/>
  <c r="BF99"/>
  <c r="T99"/>
  <c r="R99"/>
  <c r="P99"/>
  <c r="BK99"/>
  <c r="J99"/>
  <c r="BE99" s="1"/>
  <c r="BI98"/>
  <c r="BH98"/>
  <c r="BG98"/>
  <c r="BF98"/>
  <c r="BE98"/>
  <c r="T98"/>
  <c r="R98"/>
  <c r="P98"/>
  <c r="BK98"/>
  <c r="J98"/>
  <c r="BI97"/>
  <c r="BH97"/>
  <c r="BG97"/>
  <c r="BF97"/>
  <c r="T97"/>
  <c r="R97"/>
  <c r="P97"/>
  <c r="BK97"/>
  <c r="J97"/>
  <c r="BE97" s="1"/>
  <c r="BI96"/>
  <c r="BH96"/>
  <c r="BG96"/>
  <c r="BF96"/>
  <c r="BE96"/>
  <c r="T96"/>
  <c r="R96"/>
  <c r="P96"/>
  <c r="BK96"/>
  <c r="J96"/>
  <c r="BI95"/>
  <c r="BH95"/>
  <c r="BG95"/>
  <c r="BF95"/>
  <c r="BE95"/>
  <c r="T95"/>
  <c r="R95"/>
  <c r="P95"/>
  <c r="BK95"/>
  <c r="J95"/>
  <c r="BI94"/>
  <c r="BH94"/>
  <c r="BG94"/>
  <c r="BF94"/>
  <c r="BE94"/>
  <c r="T94"/>
  <c r="T93" s="1"/>
  <c r="R94"/>
  <c r="R93" s="1"/>
  <c r="P94"/>
  <c r="P93" s="1"/>
  <c r="BK94"/>
  <c r="BK93" s="1"/>
  <c r="J93" s="1"/>
  <c r="J59" s="1"/>
  <c r="J94"/>
  <c r="BI92"/>
  <c r="BH92"/>
  <c r="BG92"/>
  <c r="BF92"/>
  <c r="T92"/>
  <c r="R92"/>
  <c r="P92"/>
  <c r="BK92"/>
  <c r="J92"/>
  <c r="BE92" s="1"/>
  <c r="BI91"/>
  <c r="BH91"/>
  <c r="BG91"/>
  <c r="BF91"/>
  <c r="T91"/>
  <c r="R91"/>
  <c r="P91"/>
  <c r="BK91"/>
  <c r="J91"/>
  <c r="BE91" s="1"/>
  <c r="BI90"/>
  <c r="BH90"/>
  <c r="BG90"/>
  <c r="BF90"/>
  <c r="T90"/>
  <c r="R90"/>
  <c r="P90"/>
  <c r="BK90"/>
  <c r="J90"/>
  <c r="BE90" s="1"/>
  <c r="BI89"/>
  <c r="BH89"/>
  <c r="BG89"/>
  <c r="BF89"/>
  <c r="T89"/>
  <c r="R89"/>
  <c r="P89"/>
  <c r="BK89"/>
  <c r="J89"/>
  <c r="BE89" s="1"/>
  <c r="BI88"/>
  <c r="BH88"/>
  <c r="BG88"/>
  <c r="BF88"/>
  <c r="BE88"/>
  <c r="T88"/>
  <c r="R88"/>
  <c r="P88"/>
  <c r="BK88"/>
  <c r="J88"/>
  <c r="BI87"/>
  <c r="BH87"/>
  <c r="BG87"/>
  <c r="BF87"/>
  <c r="BE87"/>
  <c r="T87"/>
  <c r="R87"/>
  <c r="P87"/>
  <c r="BK87"/>
  <c r="J87"/>
  <c r="BI86"/>
  <c r="BH86"/>
  <c r="BG86"/>
  <c r="BF86"/>
  <c r="BE86"/>
  <c r="T86"/>
  <c r="R86"/>
  <c r="P86"/>
  <c r="BK86"/>
  <c r="J86"/>
  <c r="BI85"/>
  <c r="BH85"/>
  <c r="BG85"/>
  <c r="BF85"/>
  <c r="BE85"/>
  <c r="T85"/>
  <c r="R85"/>
  <c r="P85"/>
  <c r="BK85"/>
  <c r="J85"/>
  <c r="BI84"/>
  <c r="F34" s="1"/>
  <c r="BD60" i="1" s="1"/>
  <c r="BH84" i="10"/>
  <c r="F33" s="1"/>
  <c r="BC60" i="1" s="1"/>
  <c r="BG84" i="10"/>
  <c r="F32" s="1"/>
  <c r="BB60" i="1" s="1"/>
  <c r="BF84" i="10"/>
  <c r="J31" s="1"/>
  <c r="AW60" i="1" s="1"/>
  <c r="BE84" i="10"/>
  <c r="T84"/>
  <c r="T83" s="1"/>
  <c r="R84"/>
  <c r="R83" s="1"/>
  <c r="P84"/>
  <c r="P83" s="1"/>
  <c r="P82" s="1"/>
  <c r="P81" s="1"/>
  <c r="AU60" i="1" s="1"/>
  <c r="BK84" i="10"/>
  <c r="BK83" s="1"/>
  <c r="J84"/>
  <c r="J77"/>
  <c r="F77"/>
  <c r="F75"/>
  <c r="E73"/>
  <c r="J51"/>
  <c r="F51"/>
  <c r="F49"/>
  <c r="E47"/>
  <c r="J18"/>
  <c r="E18"/>
  <c r="F52" s="1"/>
  <c r="J17"/>
  <c r="J12"/>
  <c r="J75" s="1"/>
  <c r="E7"/>
  <c r="E71" s="1"/>
  <c r="AY59" i="1"/>
  <c r="AX59"/>
  <c r="BI165" i="9"/>
  <c r="BH165"/>
  <c r="BG165"/>
  <c r="BF165"/>
  <c r="BE165"/>
  <c r="T165"/>
  <c r="R165"/>
  <c r="P165"/>
  <c r="BK165"/>
  <c r="J165"/>
  <c r="BI164"/>
  <c r="BH164"/>
  <c r="BG164"/>
  <c r="BF164"/>
  <c r="T164"/>
  <c r="R164"/>
  <c r="P164"/>
  <c r="BK164"/>
  <c r="J164"/>
  <c r="BE164" s="1"/>
  <c r="BI163"/>
  <c r="BH163"/>
  <c r="BG163"/>
  <c r="BF163"/>
  <c r="BE163"/>
  <c r="T163"/>
  <c r="R163"/>
  <c r="P163"/>
  <c r="BK163"/>
  <c r="J163"/>
  <c r="BI162"/>
  <c r="BH162"/>
  <c r="BG162"/>
  <c r="BF162"/>
  <c r="T162"/>
  <c r="R162"/>
  <c r="P162"/>
  <c r="BK162"/>
  <c r="J162"/>
  <c r="BE162" s="1"/>
  <c r="BI161"/>
  <c r="BH161"/>
  <c r="BG161"/>
  <c r="BF161"/>
  <c r="BE161"/>
  <c r="T161"/>
  <c r="R161"/>
  <c r="P161"/>
  <c r="BK161"/>
  <c r="J161"/>
  <c r="BI160"/>
  <c r="BH160"/>
  <c r="BG160"/>
  <c r="BF160"/>
  <c r="T160"/>
  <c r="R160"/>
  <c r="P160"/>
  <c r="BK160"/>
  <c r="J160"/>
  <c r="BE160" s="1"/>
  <c r="BI159"/>
  <c r="BH159"/>
  <c r="BG159"/>
  <c r="BF159"/>
  <c r="BE159"/>
  <c r="T159"/>
  <c r="R159"/>
  <c r="P159"/>
  <c r="BK159"/>
  <c r="J159"/>
  <c r="BI158"/>
  <c r="BH158"/>
  <c r="BG158"/>
  <c r="BF158"/>
  <c r="BE158"/>
  <c r="T158"/>
  <c r="R158"/>
  <c r="P158"/>
  <c r="BK158"/>
  <c r="J158"/>
  <c r="BI157"/>
  <c r="BH157"/>
  <c r="BG157"/>
  <c r="BF157"/>
  <c r="BE157"/>
  <c r="T157"/>
  <c r="R157"/>
  <c r="P157"/>
  <c r="BK157"/>
  <c r="J157"/>
  <c r="BI156"/>
  <c r="BH156"/>
  <c r="BG156"/>
  <c r="BF156"/>
  <c r="BE156"/>
  <c r="T156"/>
  <c r="R156"/>
  <c r="P156"/>
  <c r="BK156"/>
  <c r="J156"/>
  <c r="BI155"/>
  <c r="BH155"/>
  <c r="BG155"/>
  <c r="BF155"/>
  <c r="BE155"/>
  <c r="T155"/>
  <c r="R155"/>
  <c r="P155"/>
  <c r="BK155"/>
  <c r="J155"/>
  <c r="BI154"/>
  <c r="BH154"/>
  <c r="BG154"/>
  <c r="BF154"/>
  <c r="BE154"/>
  <c r="T154"/>
  <c r="R154"/>
  <c r="P154"/>
  <c r="BK154"/>
  <c r="J154"/>
  <c r="BI153"/>
  <c r="BH153"/>
  <c r="BG153"/>
  <c r="BF153"/>
  <c r="BE153"/>
  <c r="T153"/>
  <c r="R153"/>
  <c r="P153"/>
  <c r="BK153"/>
  <c r="J153"/>
  <c r="BI152"/>
  <c r="BH152"/>
  <c r="BG152"/>
  <c r="BF152"/>
  <c r="BE152"/>
  <c r="T152"/>
  <c r="T151" s="1"/>
  <c r="R152"/>
  <c r="R151" s="1"/>
  <c r="P152"/>
  <c r="P151" s="1"/>
  <c r="BK152"/>
  <c r="BK151" s="1"/>
  <c r="J151" s="1"/>
  <c r="J60" s="1"/>
  <c r="J152"/>
  <c r="BI150"/>
  <c r="BH150"/>
  <c r="BG150"/>
  <c r="BF150"/>
  <c r="T150"/>
  <c r="R150"/>
  <c r="P150"/>
  <c r="BK150"/>
  <c r="J150"/>
  <c r="BE150" s="1"/>
  <c r="BI149"/>
  <c r="BH149"/>
  <c r="BG149"/>
  <c r="BF149"/>
  <c r="T149"/>
  <c r="R149"/>
  <c r="P149"/>
  <c r="BK149"/>
  <c r="J149"/>
  <c r="BE149" s="1"/>
  <c r="BI148"/>
  <c r="BH148"/>
  <c r="BG148"/>
  <c r="BF148"/>
  <c r="T148"/>
  <c r="R148"/>
  <c r="P148"/>
  <c r="BK148"/>
  <c r="J148"/>
  <c r="BE148" s="1"/>
  <c r="BI147"/>
  <c r="BH147"/>
  <c r="BG147"/>
  <c r="BF147"/>
  <c r="T147"/>
  <c r="R147"/>
  <c r="P147"/>
  <c r="BK147"/>
  <c r="J147"/>
  <c r="BE147" s="1"/>
  <c r="BI146"/>
  <c r="BH146"/>
  <c r="BG146"/>
  <c r="BF146"/>
  <c r="T146"/>
  <c r="R146"/>
  <c r="P146"/>
  <c r="BK146"/>
  <c r="J146"/>
  <c r="BE146" s="1"/>
  <c r="BI145"/>
  <c r="BH145"/>
  <c r="BG145"/>
  <c r="BF145"/>
  <c r="BE145"/>
  <c r="T145"/>
  <c r="R145"/>
  <c r="P145"/>
  <c r="BK145"/>
  <c r="J145"/>
  <c r="BI144"/>
  <c r="BH144"/>
  <c r="BG144"/>
  <c r="BF144"/>
  <c r="T144"/>
  <c r="R144"/>
  <c r="P144"/>
  <c r="BK144"/>
  <c r="J144"/>
  <c r="BE144" s="1"/>
  <c r="BI143"/>
  <c r="BH143"/>
  <c r="BG143"/>
  <c r="BF143"/>
  <c r="BE143"/>
  <c r="T143"/>
  <c r="R143"/>
  <c r="P143"/>
  <c r="BK143"/>
  <c r="J143"/>
  <c r="BI142"/>
  <c r="BH142"/>
  <c r="BG142"/>
  <c r="BF142"/>
  <c r="T142"/>
  <c r="R142"/>
  <c r="P142"/>
  <c r="BK142"/>
  <c r="J142"/>
  <c r="BE142" s="1"/>
  <c r="BI141"/>
  <c r="BH141"/>
  <c r="BG141"/>
  <c r="BF141"/>
  <c r="BE141"/>
  <c r="T141"/>
  <c r="R141"/>
  <c r="P141"/>
  <c r="BK141"/>
  <c r="J141"/>
  <c r="BI140"/>
  <c r="BH140"/>
  <c r="BG140"/>
  <c r="BF140"/>
  <c r="T140"/>
  <c r="R140"/>
  <c r="P140"/>
  <c r="BK140"/>
  <c r="J140"/>
  <c r="BE140" s="1"/>
  <c r="BI139"/>
  <c r="BH139"/>
  <c r="BG139"/>
  <c r="BF139"/>
  <c r="BE139"/>
  <c r="T139"/>
  <c r="R139"/>
  <c r="P139"/>
  <c r="BK139"/>
  <c r="J139"/>
  <c r="BI138"/>
  <c r="BH138"/>
  <c r="BG138"/>
  <c r="BF138"/>
  <c r="BE138"/>
  <c r="T138"/>
  <c r="R138"/>
  <c r="P138"/>
  <c r="BK138"/>
  <c r="J138"/>
  <c r="BI137"/>
  <c r="BH137"/>
  <c r="BG137"/>
  <c r="BF137"/>
  <c r="BE137"/>
  <c r="T137"/>
  <c r="R137"/>
  <c r="P137"/>
  <c r="BK137"/>
  <c r="J137"/>
  <c r="BI136"/>
  <c r="BH136"/>
  <c r="BG136"/>
  <c r="BF136"/>
  <c r="BE136"/>
  <c r="T136"/>
  <c r="R136"/>
  <c r="P136"/>
  <c r="BK136"/>
  <c r="J136"/>
  <c r="BI135"/>
  <c r="BH135"/>
  <c r="BG135"/>
  <c r="BF135"/>
  <c r="BE135"/>
  <c r="T135"/>
  <c r="T134" s="1"/>
  <c r="R135"/>
  <c r="R134" s="1"/>
  <c r="P135"/>
  <c r="P134" s="1"/>
  <c r="BK135"/>
  <c r="BK134" s="1"/>
  <c r="J134" s="1"/>
  <c r="J59" s="1"/>
  <c r="J135"/>
  <c r="BI133"/>
  <c r="BH133"/>
  <c r="BG133"/>
  <c r="BF133"/>
  <c r="T133"/>
  <c r="R133"/>
  <c r="P133"/>
  <c r="BK133"/>
  <c r="J133"/>
  <c r="BE133" s="1"/>
  <c r="BI132"/>
  <c r="BH132"/>
  <c r="BG132"/>
  <c r="BF132"/>
  <c r="T132"/>
  <c r="R132"/>
  <c r="P132"/>
  <c r="BK132"/>
  <c r="J132"/>
  <c r="BE132" s="1"/>
  <c r="BI131"/>
  <c r="BH131"/>
  <c r="BG131"/>
  <c r="BF131"/>
  <c r="T131"/>
  <c r="R131"/>
  <c r="P131"/>
  <c r="BK131"/>
  <c r="J131"/>
  <c r="BE131" s="1"/>
  <c r="BI130"/>
  <c r="BH130"/>
  <c r="BG130"/>
  <c r="BF130"/>
  <c r="T130"/>
  <c r="R130"/>
  <c r="P130"/>
  <c r="BK130"/>
  <c r="J130"/>
  <c r="BE130" s="1"/>
  <c r="BI129"/>
  <c r="BH129"/>
  <c r="BG129"/>
  <c r="BF129"/>
  <c r="T129"/>
  <c r="R129"/>
  <c r="P129"/>
  <c r="BK129"/>
  <c r="J129"/>
  <c r="BE129" s="1"/>
  <c r="BI128"/>
  <c r="BH128"/>
  <c r="BG128"/>
  <c r="BF128"/>
  <c r="BE128"/>
  <c r="T128"/>
  <c r="R128"/>
  <c r="P128"/>
  <c r="BK128"/>
  <c r="J128"/>
  <c r="BI127"/>
  <c r="BH127"/>
  <c r="BG127"/>
  <c r="BF127"/>
  <c r="T127"/>
  <c r="R127"/>
  <c r="P127"/>
  <c r="BK127"/>
  <c r="J127"/>
  <c r="BE127" s="1"/>
  <c r="BI126"/>
  <c r="BH126"/>
  <c r="BG126"/>
  <c r="BF126"/>
  <c r="BE126"/>
  <c r="T126"/>
  <c r="R126"/>
  <c r="P126"/>
  <c r="BK126"/>
  <c r="J126"/>
  <c r="BI125"/>
  <c r="BH125"/>
  <c r="BG125"/>
  <c r="BF125"/>
  <c r="BE125"/>
  <c r="T125"/>
  <c r="R125"/>
  <c r="P125"/>
  <c r="BK125"/>
  <c r="J125"/>
  <c r="BI124"/>
  <c r="BH124"/>
  <c r="BG124"/>
  <c r="BF124"/>
  <c r="BE124"/>
  <c r="T124"/>
  <c r="R124"/>
  <c r="P124"/>
  <c r="BK124"/>
  <c r="J124"/>
  <c r="BI123"/>
  <c r="BH123"/>
  <c r="BG123"/>
  <c r="BF123"/>
  <c r="BE123"/>
  <c r="T123"/>
  <c r="R123"/>
  <c r="P123"/>
  <c r="BK123"/>
  <c r="J123"/>
  <c r="BI122"/>
  <c r="BH122"/>
  <c r="BG122"/>
  <c r="BF122"/>
  <c r="BE122"/>
  <c r="T122"/>
  <c r="R122"/>
  <c r="P122"/>
  <c r="BK122"/>
  <c r="J122"/>
  <c r="BI121"/>
  <c r="BH121"/>
  <c r="BG121"/>
  <c r="BF121"/>
  <c r="BE121"/>
  <c r="T121"/>
  <c r="R121"/>
  <c r="P121"/>
  <c r="BK121"/>
  <c r="J121"/>
  <c r="BI120"/>
  <c r="BH120"/>
  <c r="BG120"/>
  <c r="BF120"/>
  <c r="BE120"/>
  <c r="T120"/>
  <c r="R120"/>
  <c r="P120"/>
  <c r="BK120"/>
  <c r="J120"/>
  <c r="BI119"/>
  <c r="BH119"/>
  <c r="BG119"/>
  <c r="BF119"/>
  <c r="BE119"/>
  <c r="T119"/>
  <c r="R119"/>
  <c r="P119"/>
  <c r="BK119"/>
  <c r="J119"/>
  <c r="BI118"/>
  <c r="BH118"/>
  <c r="BG118"/>
  <c r="BF118"/>
  <c r="BE118"/>
  <c r="T118"/>
  <c r="R118"/>
  <c r="P118"/>
  <c r="BK118"/>
  <c r="J118"/>
  <c r="BI117"/>
  <c r="BH117"/>
  <c r="BG117"/>
  <c r="BF117"/>
  <c r="BE117"/>
  <c r="T117"/>
  <c r="T116" s="1"/>
  <c r="R117"/>
  <c r="R116" s="1"/>
  <c r="P117"/>
  <c r="P116" s="1"/>
  <c r="BK117"/>
  <c r="BK116" s="1"/>
  <c r="J116" s="1"/>
  <c r="J58" s="1"/>
  <c r="J117"/>
  <c r="BI115"/>
  <c r="BH115"/>
  <c r="BG115"/>
  <c r="BF115"/>
  <c r="T115"/>
  <c r="R115"/>
  <c r="P115"/>
  <c r="BK115"/>
  <c r="J115"/>
  <c r="BE115" s="1"/>
  <c r="BI114"/>
  <c r="BH114"/>
  <c r="BG114"/>
  <c r="BF114"/>
  <c r="T114"/>
  <c r="R114"/>
  <c r="P114"/>
  <c r="BK114"/>
  <c r="J114"/>
  <c r="BE114" s="1"/>
  <c r="BI113"/>
  <c r="BH113"/>
  <c r="BG113"/>
  <c r="BF113"/>
  <c r="T113"/>
  <c r="R113"/>
  <c r="P113"/>
  <c r="BK113"/>
  <c r="J113"/>
  <c r="BE113" s="1"/>
  <c r="BI112"/>
  <c r="BH112"/>
  <c r="BG112"/>
  <c r="BF112"/>
  <c r="T112"/>
  <c r="R112"/>
  <c r="P112"/>
  <c r="BK112"/>
  <c r="J112"/>
  <c r="BE112" s="1"/>
  <c r="BI111"/>
  <c r="BH111"/>
  <c r="BG111"/>
  <c r="BF111"/>
  <c r="T111"/>
  <c r="R111"/>
  <c r="P111"/>
  <c r="BK111"/>
  <c r="J111"/>
  <c r="BE111" s="1"/>
  <c r="BI110"/>
  <c r="BH110"/>
  <c r="BG110"/>
  <c r="BF110"/>
  <c r="BE110"/>
  <c r="T110"/>
  <c r="R110"/>
  <c r="P110"/>
  <c r="BK110"/>
  <c r="J110"/>
  <c r="BI109"/>
  <c r="BH109"/>
  <c r="BG109"/>
  <c r="BF109"/>
  <c r="T109"/>
  <c r="R109"/>
  <c r="P109"/>
  <c r="BK109"/>
  <c r="J109"/>
  <c r="BE109" s="1"/>
  <c r="BI108"/>
  <c r="BH108"/>
  <c r="BG108"/>
  <c r="BF108"/>
  <c r="BE108"/>
  <c r="T108"/>
  <c r="R108"/>
  <c r="P108"/>
  <c r="BK108"/>
  <c r="J108"/>
  <c r="BI107"/>
  <c r="BH107"/>
  <c r="BG107"/>
  <c r="BF107"/>
  <c r="T107"/>
  <c r="R107"/>
  <c r="P107"/>
  <c r="BK107"/>
  <c r="J107"/>
  <c r="BE107" s="1"/>
  <c r="BI106"/>
  <c r="BH106"/>
  <c r="BG106"/>
  <c r="BF106"/>
  <c r="BE106"/>
  <c r="T106"/>
  <c r="R106"/>
  <c r="P106"/>
  <c r="BK106"/>
  <c r="J106"/>
  <c r="BI105"/>
  <c r="BH105"/>
  <c r="BG105"/>
  <c r="BF105"/>
  <c r="BE105"/>
  <c r="T105"/>
  <c r="R105"/>
  <c r="P105"/>
  <c r="BK105"/>
  <c r="J105"/>
  <c r="BI104"/>
  <c r="BH104"/>
  <c r="BG104"/>
  <c r="BF104"/>
  <c r="BE104"/>
  <c r="T104"/>
  <c r="R104"/>
  <c r="P104"/>
  <c r="BK104"/>
  <c r="J104"/>
  <c r="BI103"/>
  <c r="BH103"/>
  <c r="BG103"/>
  <c r="BF103"/>
  <c r="BE103"/>
  <c r="T103"/>
  <c r="R103"/>
  <c r="P103"/>
  <c r="BK103"/>
  <c r="J103"/>
  <c r="BI102"/>
  <c r="BH102"/>
  <c r="BG102"/>
  <c r="BF102"/>
  <c r="BE102"/>
  <c r="T102"/>
  <c r="R102"/>
  <c r="P102"/>
  <c r="BK102"/>
  <c r="J102"/>
  <c r="BI101"/>
  <c r="BH101"/>
  <c r="BG101"/>
  <c r="BF101"/>
  <c r="BE101"/>
  <c r="T101"/>
  <c r="R101"/>
  <c r="P101"/>
  <c r="BK101"/>
  <c r="J101"/>
  <c r="BI100"/>
  <c r="BH100"/>
  <c r="BG100"/>
  <c r="BF100"/>
  <c r="BE100"/>
  <c r="T100"/>
  <c r="R100"/>
  <c r="P100"/>
  <c r="BK100"/>
  <c r="J100"/>
  <c r="BI99"/>
  <c r="BH99"/>
  <c r="BG99"/>
  <c r="BF99"/>
  <c r="BE99"/>
  <c r="T99"/>
  <c r="R99"/>
  <c r="P99"/>
  <c r="BK99"/>
  <c r="J99"/>
  <c r="BI98"/>
  <c r="BH98"/>
  <c r="BG98"/>
  <c r="BF98"/>
  <c r="BE98"/>
  <c r="T98"/>
  <c r="R98"/>
  <c r="P98"/>
  <c r="BK98"/>
  <c r="J98"/>
  <c r="BI97"/>
  <c r="BH97"/>
  <c r="BG97"/>
  <c r="BF97"/>
  <c r="BE97"/>
  <c r="T97"/>
  <c r="R97"/>
  <c r="P97"/>
  <c r="BK97"/>
  <c r="J97"/>
  <c r="BI96"/>
  <c r="BH96"/>
  <c r="BG96"/>
  <c r="BF96"/>
  <c r="BE96"/>
  <c r="T96"/>
  <c r="R96"/>
  <c r="P96"/>
  <c r="BK96"/>
  <c r="J96"/>
  <c r="BI95"/>
  <c r="BH95"/>
  <c r="BG95"/>
  <c r="BF95"/>
  <c r="BE95"/>
  <c r="T95"/>
  <c r="R95"/>
  <c r="P95"/>
  <c r="BK95"/>
  <c r="J95"/>
  <c r="BI94"/>
  <c r="BH94"/>
  <c r="BG94"/>
  <c r="BF94"/>
  <c r="BE94"/>
  <c r="T94"/>
  <c r="R94"/>
  <c r="P94"/>
  <c r="BK94"/>
  <c r="J94"/>
  <c r="BI93"/>
  <c r="BH93"/>
  <c r="BG93"/>
  <c r="BF93"/>
  <c r="BE93"/>
  <c r="T93"/>
  <c r="R93"/>
  <c r="P93"/>
  <c r="BK93"/>
  <c r="J93"/>
  <c r="BI92"/>
  <c r="BH92"/>
  <c r="BG92"/>
  <c r="BF92"/>
  <c r="BE92"/>
  <c r="T92"/>
  <c r="R92"/>
  <c r="P92"/>
  <c r="BK92"/>
  <c r="J92"/>
  <c r="BI91"/>
  <c r="BH91"/>
  <c r="BG91"/>
  <c r="BF91"/>
  <c r="BE91"/>
  <c r="T91"/>
  <c r="R91"/>
  <c r="P91"/>
  <c r="BK91"/>
  <c r="J91"/>
  <c r="BI90"/>
  <c r="BH90"/>
  <c r="BG90"/>
  <c r="BF90"/>
  <c r="BE90"/>
  <c r="T90"/>
  <c r="R90"/>
  <c r="P90"/>
  <c r="BK90"/>
  <c r="J90"/>
  <c r="BI89"/>
  <c r="BH89"/>
  <c r="BG89"/>
  <c r="BF89"/>
  <c r="BE89"/>
  <c r="T89"/>
  <c r="R89"/>
  <c r="P89"/>
  <c r="BK89"/>
  <c r="J89"/>
  <c r="BI88"/>
  <c r="BH88"/>
  <c r="BG88"/>
  <c r="BF88"/>
  <c r="BE88"/>
  <c r="T88"/>
  <c r="R88"/>
  <c r="P88"/>
  <c r="BK88"/>
  <c r="J88"/>
  <c r="BI87"/>
  <c r="BH87"/>
  <c r="BG87"/>
  <c r="BF87"/>
  <c r="BE87"/>
  <c r="T87"/>
  <c r="R87"/>
  <c r="P87"/>
  <c r="BK87"/>
  <c r="J87"/>
  <c r="BI86"/>
  <c r="BH86"/>
  <c r="BG86"/>
  <c r="BF86"/>
  <c r="BE86"/>
  <c r="T86"/>
  <c r="R86"/>
  <c r="P86"/>
  <c r="BK86"/>
  <c r="J86"/>
  <c r="BI85"/>
  <c r="BH85"/>
  <c r="BG85"/>
  <c r="BF85"/>
  <c r="BE85"/>
  <c r="T85"/>
  <c r="R85"/>
  <c r="P85"/>
  <c r="BK85"/>
  <c r="J85"/>
  <c r="BI84"/>
  <c r="BH84"/>
  <c r="BG84"/>
  <c r="BF84"/>
  <c r="BE84"/>
  <c r="T84"/>
  <c r="R84"/>
  <c r="P84"/>
  <c r="BK84"/>
  <c r="J84"/>
  <c r="BI83"/>
  <c r="BH83"/>
  <c r="BG83"/>
  <c r="BF83"/>
  <c r="BE83"/>
  <c r="T83"/>
  <c r="R83"/>
  <c r="P83"/>
  <c r="BK83"/>
  <c r="J83"/>
  <c r="BI82"/>
  <c r="F34" s="1"/>
  <c r="BD59" i="1" s="1"/>
  <c r="BH82" i="9"/>
  <c r="F33" s="1"/>
  <c r="BC59" i="1" s="1"/>
  <c r="BG82" i="9"/>
  <c r="F32" s="1"/>
  <c r="BB59" i="1" s="1"/>
  <c r="BF82" i="9"/>
  <c r="F31" s="1"/>
  <c r="BA59" i="1" s="1"/>
  <c r="BE82" i="9"/>
  <c r="T82"/>
  <c r="T81" s="1"/>
  <c r="T80" s="1"/>
  <c r="R82"/>
  <c r="R81" s="1"/>
  <c r="R80" s="1"/>
  <c r="P82"/>
  <c r="P81" s="1"/>
  <c r="BK82"/>
  <c r="BK81" s="1"/>
  <c r="J82"/>
  <c r="J76"/>
  <c r="F76"/>
  <c r="J74"/>
  <c r="F74"/>
  <c r="E72"/>
  <c r="F52"/>
  <c r="J51"/>
  <c r="F51"/>
  <c r="F49"/>
  <c r="E47"/>
  <c r="J18"/>
  <c r="E18"/>
  <c r="F77" s="1"/>
  <c r="J17"/>
  <c r="J12"/>
  <c r="J49" s="1"/>
  <c r="E7"/>
  <c r="E70" s="1"/>
  <c r="AY58" i="1"/>
  <c r="AX58"/>
  <c r="BI111" i="8"/>
  <c r="BH111"/>
  <c r="BG111"/>
  <c r="BF111"/>
  <c r="T111"/>
  <c r="R111"/>
  <c r="P111"/>
  <c r="BK111"/>
  <c r="J111"/>
  <c r="BE111" s="1"/>
  <c r="BI110"/>
  <c r="BH110"/>
  <c r="BG110"/>
  <c r="BF110"/>
  <c r="T110"/>
  <c r="R110"/>
  <c r="P110"/>
  <c r="BK110"/>
  <c r="J110"/>
  <c r="BE110" s="1"/>
  <c r="BI109"/>
  <c r="BH109"/>
  <c r="BG109"/>
  <c r="BF109"/>
  <c r="T109"/>
  <c r="R109"/>
  <c r="P109"/>
  <c r="BK109"/>
  <c r="J109"/>
  <c r="BE109" s="1"/>
  <c r="BI108"/>
  <c r="BH108"/>
  <c r="BG108"/>
  <c r="BF108"/>
  <c r="T108"/>
  <c r="R108"/>
  <c r="P108"/>
  <c r="BK108"/>
  <c r="J108"/>
  <c r="BE108" s="1"/>
  <c r="BI107"/>
  <c r="BH107"/>
  <c r="BG107"/>
  <c r="BF107"/>
  <c r="T107"/>
  <c r="R107"/>
  <c r="P107"/>
  <c r="BK107"/>
  <c r="J107"/>
  <c r="BE107" s="1"/>
  <c r="BI106"/>
  <c r="BH106"/>
  <c r="BG106"/>
  <c r="BF106"/>
  <c r="T106"/>
  <c r="R106"/>
  <c r="P106"/>
  <c r="BK106"/>
  <c r="J106"/>
  <c r="BE106" s="1"/>
  <c r="BI105"/>
  <c r="BH105"/>
  <c r="BG105"/>
  <c r="BF105"/>
  <c r="T105"/>
  <c r="R105"/>
  <c r="P105"/>
  <c r="BK105"/>
  <c r="J105"/>
  <c r="BE105" s="1"/>
  <c r="BI104"/>
  <c r="BH104"/>
  <c r="BG104"/>
  <c r="BF104"/>
  <c r="T104"/>
  <c r="R104"/>
  <c r="P104"/>
  <c r="BK104"/>
  <c r="J104"/>
  <c r="BE104" s="1"/>
  <c r="BI103"/>
  <c r="BH103"/>
  <c r="BG103"/>
  <c r="BF103"/>
  <c r="T103"/>
  <c r="R103"/>
  <c r="P103"/>
  <c r="BK103"/>
  <c r="J103"/>
  <c r="BE103" s="1"/>
  <c r="BI102"/>
  <c r="BH102"/>
  <c r="BG102"/>
  <c r="BF102"/>
  <c r="T102"/>
  <c r="R102"/>
  <c r="P102"/>
  <c r="BK102"/>
  <c r="J102"/>
  <c r="BE102" s="1"/>
  <c r="BI101"/>
  <c r="BH101"/>
  <c r="BG101"/>
  <c r="BF101"/>
  <c r="T101"/>
  <c r="R101"/>
  <c r="P101"/>
  <c r="BK101"/>
  <c r="J101"/>
  <c r="BE101" s="1"/>
  <c r="BI100"/>
  <c r="BH100"/>
  <c r="BG100"/>
  <c r="BF100"/>
  <c r="T100"/>
  <c r="R100"/>
  <c r="P100"/>
  <c r="BK100"/>
  <c r="J100"/>
  <c r="BE100" s="1"/>
  <c r="BI99"/>
  <c r="BH99"/>
  <c r="BG99"/>
  <c r="BF99"/>
  <c r="T99"/>
  <c r="R99"/>
  <c r="P99"/>
  <c r="BK99"/>
  <c r="J99"/>
  <c r="BE99" s="1"/>
  <c r="BI98"/>
  <c r="BH98"/>
  <c r="BG98"/>
  <c r="BF98"/>
  <c r="T98"/>
  <c r="R98"/>
  <c r="P98"/>
  <c r="BK98"/>
  <c r="J98"/>
  <c r="BE98" s="1"/>
  <c r="BI97"/>
  <c r="BH97"/>
  <c r="BG97"/>
  <c r="BF97"/>
  <c r="T97"/>
  <c r="R97"/>
  <c r="P97"/>
  <c r="BK97"/>
  <c r="J97"/>
  <c r="BE97" s="1"/>
  <c r="BI96"/>
  <c r="BH96"/>
  <c r="BG96"/>
  <c r="BF96"/>
  <c r="T96"/>
  <c r="R96"/>
  <c r="P96"/>
  <c r="BK96"/>
  <c r="J96"/>
  <c r="BE96" s="1"/>
  <c r="BI95"/>
  <c r="BH95"/>
  <c r="BG95"/>
  <c r="BF95"/>
  <c r="T95"/>
  <c r="R95"/>
  <c r="P95"/>
  <c r="BK95"/>
  <c r="J95"/>
  <c r="BE95" s="1"/>
  <c r="BI94"/>
  <c r="BH94"/>
  <c r="BG94"/>
  <c r="BF94"/>
  <c r="T94"/>
  <c r="R94"/>
  <c r="P94"/>
  <c r="BK94"/>
  <c r="J94"/>
  <c r="BE94" s="1"/>
  <c r="BI93"/>
  <c r="BH93"/>
  <c r="BG93"/>
  <c r="BF93"/>
  <c r="T93"/>
  <c r="R93"/>
  <c r="P93"/>
  <c r="BK93"/>
  <c r="J93"/>
  <c r="BE93" s="1"/>
  <c r="BI92"/>
  <c r="BH92"/>
  <c r="BG92"/>
  <c r="BF92"/>
  <c r="T92"/>
  <c r="R92"/>
  <c r="P92"/>
  <c r="BK92"/>
  <c r="J92"/>
  <c r="BE92" s="1"/>
  <c r="BI91"/>
  <c r="BH91"/>
  <c r="BG91"/>
  <c r="BF91"/>
  <c r="T91"/>
  <c r="R91"/>
  <c r="P91"/>
  <c r="BK91"/>
  <c r="J91"/>
  <c r="BE91" s="1"/>
  <c r="BI90"/>
  <c r="BH90"/>
  <c r="BG90"/>
  <c r="BF90"/>
  <c r="T90"/>
  <c r="R90"/>
  <c r="P90"/>
  <c r="BK90"/>
  <c r="J90"/>
  <c r="BE90" s="1"/>
  <c r="BI89"/>
  <c r="BH89"/>
  <c r="BG89"/>
  <c r="BF89"/>
  <c r="T89"/>
  <c r="R89"/>
  <c r="P89"/>
  <c r="BK89"/>
  <c r="J89"/>
  <c r="BE89" s="1"/>
  <c r="BI88"/>
  <c r="BH88"/>
  <c r="BG88"/>
  <c r="BF88"/>
  <c r="T88"/>
  <c r="T87" s="1"/>
  <c r="R88"/>
  <c r="R87" s="1"/>
  <c r="P88"/>
  <c r="P87" s="1"/>
  <c r="BK88"/>
  <c r="BK87" s="1"/>
  <c r="J87" s="1"/>
  <c r="J59" s="1"/>
  <c r="J88"/>
  <c r="BE88" s="1"/>
  <c r="BI86"/>
  <c r="BH86"/>
  <c r="BG86"/>
  <c r="BF86"/>
  <c r="BE86"/>
  <c r="T86"/>
  <c r="R86"/>
  <c r="P86"/>
  <c r="BK86"/>
  <c r="J86"/>
  <c r="BI85"/>
  <c r="BH85"/>
  <c r="BG85"/>
  <c r="BF85"/>
  <c r="BE85"/>
  <c r="T85"/>
  <c r="T84" s="1"/>
  <c r="R85"/>
  <c r="R84" s="1"/>
  <c r="P85"/>
  <c r="P84" s="1"/>
  <c r="BK85"/>
  <c r="BK84" s="1"/>
  <c r="J84" s="1"/>
  <c r="J58" s="1"/>
  <c r="J85"/>
  <c r="BI83"/>
  <c r="BH83"/>
  <c r="BG83"/>
  <c r="BF83"/>
  <c r="T83"/>
  <c r="R83"/>
  <c r="P83"/>
  <c r="BK83"/>
  <c r="J83"/>
  <c r="BE83" s="1"/>
  <c r="BI81"/>
  <c r="F34" s="1"/>
  <c r="BD58" i="1" s="1"/>
  <c r="BH81" i="8"/>
  <c r="F33" s="1"/>
  <c r="BC58" i="1" s="1"/>
  <c r="BG81" i="8"/>
  <c r="F32" s="1"/>
  <c r="BB58" i="1" s="1"/>
  <c r="BF81" i="8"/>
  <c r="J31" s="1"/>
  <c r="AW58" i="1" s="1"/>
  <c r="BE81" i="8"/>
  <c r="T81"/>
  <c r="T80" s="1"/>
  <c r="R81"/>
  <c r="R80" s="1"/>
  <c r="R79" s="1"/>
  <c r="P81"/>
  <c r="P80" s="1"/>
  <c r="P79" s="1"/>
  <c r="AU58" i="1" s="1"/>
  <c r="BK81" i="8"/>
  <c r="BK80" s="1"/>
  <c r="J81"/>
  <c r="J75"/>
  <c r="F75"/>
  <c r="F73"/>
  <c r="E71"/>
  <c r="E69"/>
  <c r="J51"/>
  <c r="F51"/>
  <c r="F49"/>
  <c r="E47"/>
  <c r="E45"/>
  <c r="J18"/>
  <c r="E18"/>
  <c r="F76" s="1"/>
  <c r="J17"/>
  <c r="J12"/>
  <c r="J73" s="1"/>
  <c r="E7"/>
  <c r="AY57" i="1"/>
  <c r="AX57"/>
  <c r="BI162" i="7"/>
  <c r="BH162"/>
  <c r="BG162"/>
  <c r="BF162"/>
  <c r="BE162"/>
  <c r="T162"/>
  <c r="R162"/>
  <c r="P162"/>
  <c r="BK162"/>
  <c r="J162"/>
  <c r="BI159"/>
  <c r="BH159"/>
  <c r="BG159"/>
  <c r="BF159"/>
  <c r="T159"/>
  <c r="R159"/>
  <c r="P159"/>
  <c r="BK159"/>
  <c r="J159"/>
  <c r="BE159" s="1"/>
  <c r="BI156"/>
  <c r="BH156"/>
  <c r="BG156"/>
  <c r="BF156"/>
  <c r="BE156"/>
  <c r="T156"/>
  <c r="R156"/>
  <c r="P156"/>
  <c r="BK156"/>
  <c r="J156"/>
  <c r="BI155"/>
  <c r="BH155"/>
  <c r="BG155"/>
  <c r="BF155"/>
  <c r="T155"/>
  <c r="T154" s="1"/>
  <c r="R155"/>
  <c r="R154" s="1"/>
  <c r="P155"/>
  <c r="P154" s="1"/>
  <c r="BK155"/>
  <c r="BK154" s="1"/>
  <c r="J154" s="1"/>
  <c r="J60" s="1"/>
  <c r="J155"/>
  <c r="BE155" s="1"/>
  <c r="BI153"/>
  <c r="BH153"/>
  <c r="BG153"/>
  <c r="BF153"/>
  <c r="BE153"/>
  <c r="T153"/>
  <c r="R153"/>
  <c r="P153"/>
  <c r="BK153"/>
  <c r="J153"/>
  <c r="BI152"/>
  <c r="BH152"/>
  <c r="BG152"/>
  <c r="BF152"/>
  <c r="T152"/>
  <c r="R152"/>
  <c r="P152"/>
  <c r="BK152"/>
  <c r="J152"/>
  <c r="BE152" s="1"/>
  <c r="BI151"/>
  <c r="BH151"/>
  <c r="BG151"/>
  <c r="BF151"/>
  <c r="BE151"/>
  <c r="T151"/>
  <c r="R151"/>
  <c r="P151"/>
  <c r="BK151"/>
  <c r="J151"/>
  <c r="BI150"/>
  <c r="BH150"/>
  <c r="BG150"/>
  <c r="BF150"/>
  <c r="T150"/>
  <c r="R150"/>
  <c r="P150"/>
  <c r="BK150"/>
  <c r="J150"/>
  <c r="BE150" s="1"/>
  <c r="BI149"/>
  <c r="BH149"/>
  <c r="BG149"/>
  <c r="BF149"/>
  <c r="BE149"/>
  <c r="T149"/>
  <c r="R149"/>
  <c r="P149"/>
  <c r="BK149"/>
  <c r="J149"/>
  <c r="BI148"/>
  <c r="BH148"/>
  <c r="BG148"/>
  <c r="BF148"/>
  <c r="BE148"/>
  <c r="T148"/>
  <c r="R148"/>
  <c r="P148"/>
  <c r="BK148"/>
  <c r="J148"/>
  <c r="BI147"/>
  <c r="BH147"/>
  <c r="BG147"/>
  <c r="BF147"/>
  <c r="BE147"/>
  <c r="T147"/>
  <c r="R147"/>
  <c r="P147"/>
  <c r="BK147"/>
  <c r="J147"/>
  <c r="BI146"/>
  <c r="BH146"/>
  <c r="BG146"/>
  <c r="BF146"/>
  <c r="BE146"/>
  <c r="T146"/>
  <c r="R146"/>
  <c r="P146"/>
  <c r="BK146"/>
  <c r="J146"/>
  <c r="BI145"/>
  <c r="BH145"/>
  <c r="BG145"/>
  <c r="BF145"/>
  <c r="BE145"/>
  <c r="T145"/>
  <c r="R145"/>
  <c r="P145"/>
  <c r="BK145"/>
  <c r="J145"/>
  <c r="BI144"/>
  <c r="BH144"/>
  <c r="BG144"/>
  <c r="BF144"/>
  <c r="BE144"/>
  <c r="T144"/>
  <c r="T143" s="1"/>
  <c r="R144"/>
  <c r="R143" s="1"/>
  <c r="P144"/>
  <c r="P143" s="1"/>
  <c r="BK144"/>
  <c r="BK143" s="1"/>
  <c r="J143" s="1"/>
  <c r="J59" s="1"/>
  <c r="J144"/>
  <c r="BI142"/>
  <c r="BH142"/>
  <c r="BG142"/>
  <c r="BF142"/>
  <c r="T142"/>
  <c r="R142"/>
  <c r="P142"/>
  <c r="BK142"/>
  <c r="J142"/>
  <c r="BE142" s="1"/>
  <c r="BI141"/>
  <c r="BH141"/>
  <c r="BG141"/>
  <c r="BF141"/>
  <c r="T141"/>
  <c r="R141"/>
  <c r="P141"/>
  <c r="BK141"/>
  <c r="J141"/>
  <c r="BE141" s="1"/>
  <c r="BI140"/>
  <c r="BH140"/>
  <c r="BG140"/>
  <c r="BF140"/>
  <c r="T140"/>
  <c r="R140"/>
  <c r="P140"/>
  <c r="BK140"/>
  <c r="J140"/>
  <c r="BE140" s="1"/>
  <c r="BI139"/>
  <c r="BH139"/>
  <c r="BG139"/>
  <c r="BF139"/>
  <c r="BE139"/>
  <c r="T139"/>
  <c r="R139"/>
  <c r="P139"/>
  <c r="BK139"/>
  <c r="J139"/>
  <c r="BI138"/>
  <c r="BH138"/>
  <c r="BG138"/>
  <c r="BF138"/>
  <c r="T138"/>
  <c r="R138"/>
  <c r="P138"/>
  <c r="BK138"/>
  <c r="J138"/>
  <c r="BE138" s="1"/>
  <c r="BI137"/>
  <c r="BH137"/>
  <c r="BG137"/>
  <c r="BF137"/>
  <c r="BE137"/>
  <c r="T137"/>
  <c r="R137"/>
  <c r="P137"/>
  <c r="BK137"/>
  <c r="J137"/>
  <c r="BI136"/>
  <c r="BH136"/>
  <c r="BG136"/>
  <c r="BF136"/>
  <c r="T136"/>
  <c r="R136"/>
  <c r="P136"/>
  <c r="BK136"/>
  <c r="J136"/>
  <c r="BE136" s="1"/>
  <c r="BI135"/>
  <c r="BH135"/>
  <c r="BG135"/>
  <c r="BF135"/>
  <c r="BE135"/>
  <c r="T135"/>
  <c r="R135"/>
  <c r="P135"/>
  <c r="BK135"/>
  <c r="J135"/>
  <c r="BI134"/>
  <c r="BH134"/>
  <c r="BG134"/>
  <c r="BF134"/>
  <c r="T134"/>
  <c r="R134"/>
  <c r="P134"/>
  <c r="BK134"/>
  <c r="J134"/>
  <c r="BE134" s="1"/>
  <c r="BI133"/>
  <c r="BH133"/>
  <c r="BG133"/>
  <c r="BF133"/>
  <c r="BE133"/>
  <c r="T133"/>
  <c r="R133"/>
  <c r="P133"/>
  <c r="BK133"/>
  <c r="J133"/>
  <c r="BI132"/>
  <c r="BH132"/>
  <c r="BG132"/>
  <c r="BF132"/>
  <c r="T132"/>
  <c r="R132"/>
  <c r="P132"/>
  <c r="BK132"/>
  <c r="J132"/>
  <c r="BE132" s="1"/>
  <c r="BI131"/>
  <c r="BH131"/>
  <c r="BG131"/>
  <c r="BF131"/>
  <c r="BE131"/>
  <c r="T131"/>
  <c r="R131"/>
  <c r="P131"/>
  <c r="BK131"/>
  <c r="J131"/>
  <c r="BI130"/>
  <c r="BH130"/>
  <c r="BG130"/>
  <c r="BF130"/>
  <c r="BE130"/>
  <c r="T130"/>
  <c r="R130"/>
  <c r="P130"/>
  <c r="BK130"/>
  <c r="J130"/>
  <c r="BI129"/>
  <c r="BH129"/>
  <c r="BG129"/>
  <c r="BF129"/>
  <c r="BE129"/>
  <c r="T129"/>
  <c r="R129"/>
  <c r="P129"/>
  <c r="BK129"/>
  <c r="J129"/>
  <c r="BI128"/>
  <c r="BH128"/>
  <c r="BG128"/>
  <c r="BF128"/>
  <c r="BE128"/>
  <c r="T128"/>
  <c r="R128"/>
  <c r="P128"/>
  <c r="BK128"/>
  <c r="J128"/>
  <c r="BI127"/>
  <c r="BH127"/>
  <c r="BG127"/>
  <c r="BF127"/>
  <c r="BE127"/>
  <c r="T127"/>
  <c r="R127"/>
  <c r="P127"/>
  <c r="BK127"/>
  <c r="J127"/>
  <c r="BI126"/>
  <c r="BH126"/>
  <c r="BG126"/>
  <c r="BF126"/>
  <c r="BE126"/>
  <c r="T126"/>
  <c r="R126"/>
  <c r="P126"/>
  <c r="BK126"/>
  <c r="J126"/>
  <c r="BI125"/>
  <c r="BH125"/>
  <c r="BG125"/>
  <c r="BF125"/>
  <c r="BE125"/>
  <c r="T125"/>
  <c r="R125"/>
  <c r="P125"/>
  <c r="BK125"/>
  <c r="J125"/>
  <c r="BI124"/>
  <c r="BH124"/>
  <c r="BG124"/>
  <c r="BF124"/>
  <c r="BE124"/>
  <c r="T124"/>
  <c r="R124"/>
  <c r="P124"/>
  <c r="BK124"/>
  <c r="J124"/>
  <c r="BI123"/>
  <c r="BH123"/>
  <c r="BG123"/>
  <c r="BF123"/>
  <c r="BE123"/>
  <c r="T123"/>
  <c r="R123"/>
  <c r="P123"/>
  <c r="BK123"/>
  <c r="J123"/>
  <c r="BI122"/>
  <c r="BH122"/>
  <c r="BG122"/>
  <c r="BF122"/>
  <c r="BE122"/>
  <c r="T122"/>
  <c r="R122"/>
  <c r="P122"/>
  <c r="BK122"/>
  <c r="J122"/>
  <c r="BI121"/>
  <c r="BH121"/>
  <c r="BG121"/>
  <c r="BF121"/>
  <c r="BE121"/>
  <c r="T121"/>
  <c r="R121"/>
  <c r="P121"/>
  <c r="BK121"/>
  <c r="J121"/>
  <c r="BI120"/>
  <c r="BH120"/>
  <c r="BG120"/>
  <c r="BF120"/>
  <c r="BE120"/>
  <c r="T120"/>
  <c r="R120"/>
  <c r="P120"/>
  <c r="BK120"/>
  <c r="J120"/>
  <c r="BI119"/>
  <c r="BH119"/>
  <c r="BG119"/>
  <c r="BF119"/>
  <c r="BE119"/>
  <c r="T119"/>
  <c r="R119"/>
  <c r="P119"/>
  <c r="BK119"/>
  <c r="J119"/>
  <c r="BI118"/>
  <c r="BH118"/>
  <c r="BG118"/>
  <c r="BF118"/>
  <c r="BE118"/>
  <c r="T118"/>
  <c r="R118"/>
  <c r="P118"/>
  <c r="BK118"/>
  <c r="J118"/>
  <c r="BI117"/>
  <c r="BH117"/>
  <c r="BG117"/>
  <c r="BF117"/>
  <c r="BE117"/>
  <c r="T117"/>
  <c r="T116" s="1"/>
  <c r="R117"/>
  <c r="R116" s="1"/>
  <c r="P117"/>
  <c r="P116" s="1"/>
  <c r="BK117"/>
  <c r="BK116" s="1"/>
  <c r="J116" s="1"/>
  <c r="J58" s="1"/>
  <c r="J117"/>
  <c r="BI115"/>
  <c r="BH115"/>
  <c r="BG115"/>
  <c r="BF115"/>
  <c r="T115"/>
  <c r="R115"/>
  <c r="P115"/>
  <c r="BK115"/>
  <c r="J115"/>
  <c r="BE115" s="1"/>
  <c r="BI114"/>
  <c r="BH114"/>
  <c r="BG114"/>
  <c r="BF114"/>
  <c r="T114"/>
  <c r="R114"/>
  <c r="P114"/>
  <c r="BK114"/>
  <c r="J114"/>
  <c r="BE114" s="1"/>
  <c r="BI113"/>
  <c r="BH113"/>
  <c r="BG113"/>
  <c r="BF113"/>
  <c r="T113"/>
  <c r="R113"/>
  <c r="P113"/>
  <c r="BK113"/>
  <c r="J113"/>
  <c r="BE113" s="1"/>
  <c r="BI112"/>
  <c r="BH112"/>
  <c r="BG112"/>
  <c r="BF112"/>
  <c r="T112"/>
  <c r="R112"/>
  <c r="P112"/>
  <c r="BK112"/>
  <c r="J112"/>
  <c r="BE112" s="1"/>
  <c r="BI111"/>
  <c r="BH111"/>
  <c r="BG111"/>
  <c r="BF111"/>
  <c r="T111"/>
  <c r="R111"/>
  <c r="P111"/>
  <c r="BK111"/>
  <c r="J111"/>
  <c r="BE111" s="1"/>
  <c r="BI110"/>
  <c r="BH110"/>
  <c r="BG110"/>
  <c r="BF110"/>
  <c r="T110"/>
  <c r="R110"/>
  <c r="P110"/>
  <c r="BK110"/>
  <c r="J110"/>
  <c r="BE110" s="1"/>
  <c r="BI109"/>
  <c r="BH109"/>
  <c r="BG109"/>
  <c r="BF109"/>
  <c r="T109"/>
  <c r="R109"/>
  <c r="P109"/>
  <c r="BK109"/>
  <c r="J109"/>
  <c r="BE109" s="1"/>
  <c r="BI108"/>
  <c r="BH108"/>
  <c r="BG108"/>
  <c r="BF108"/>
  <c r="T108"/>
  <c r="R108"/>
  <c r="P108"/>
  <c r="BK108"/>
  <c r="J108"/>
  <c r="BE108" s="1"/>
  <c r="BI107"/>
  <c r="BH107"/>
  <c r="BG107"/>
  <c r="BF107"/>
  <c r="T107"/>
  <c r="R107"/>
  <c r="P107"/>
  <c r="BK107"/>
  <c r="J107"/>
  <c r="BE107" s="1"/>
  <c r="BI106"/>
  <c r="BH106"/>
  <c r="BG106"/>
  <c r="BF106"/>
  <c r="BE106"/>
  <c r="T106"/>
  <c r="R106"/>
  <c r="P106"/>
  <c r="BK106"/>
  <c r="J106"/>
  <c r="BI105"/>
  <c r="BH105"/>
  <c r="BG105"/>
  <c r="BF105"/>
  <c r="T105"/>
  <c r="R105"/>
  <c r="P105"/>
  <c r="BK105"/>
  <c r="J105"/>
  <c r="BE105" s="1"/>
  <c r="BI104"/>
  <c r="BH104"/>
  <c r="BG104"/>
  <c r="BF104"/>
  <c r="BE104"/>
  <c r="T104"/>
  <c r="R104"/>
  <c r="P104"/>
  <c r="BK104"/>
  <c r="J104"/>
  <c r="BI103"/>
  <c r="BH103"/>
  <c r="BG103"/>
  <c r="BF103"/>
  <c r="BE103"/>
  <c r="T103"/>
  <c r="R103"/>
  <c r="P103"/>
  <c r="BK103"/>
  <c r="J103"/>
  <c r="BI102"/>
  <c r="BH102"/>
  <c r="BG102"/>
  <c r="BF102"/>
  <c r="BE102"/>
  <c r="T102"/>
  <c r="R102"/>
  <c r="P102"/>
  <c r="BK102"/>
  <c r="J102"/>
  <c r="BI101"/>
  <c r="BH101"/>
  <c r="BG101"/>
  <c r="BF101"/>
  <c r="BE101"/>
  <c r="T101"/>
  <c r="R101"/>
  <c r="P101"/>
  <c r="BK101"/>
  <c r="J101"/>
  <c r="BI100"/>
  <c r="BH100"/>
  <c r="BG100"/>
  <c r="BF100"/>
  <c r="BE100"/>
  <c r="T100"/>
  <c r="R100"/>
  <c r="P100"/>
  <c r="BK100"/>
  <c r="J100"/>
  <c r="BI99"/>
  <c r="BH99"/>
  <c r="BG99"/>
  <c r="BF99"/>
  <c r="BE99"/>
  <c r="T99"/>
  <c r="R99"/>
  <c r="P99"/>
  <c r="BK99"/>
  <c r="J99"/>
  <c r="BI98"/>
  <c r="BH98"/>
  <c r="BG98"/>
  <c r="BF98"/>
  <c r="BE98"/>
  <c r="T98"/>
  <c r="R98"/>
  <c r="P98"/>
  <c r="BK98"/>
  <c r="J98"/>
  <c r="BI97"/>
  <c r="BH97"/>
  <c r="BG97"/>
  <c r="BF97"/>
  <c r="BE97"/>
  <c r="T97"/>
  <c r="R97"/>
  <c r="P97"/>
  <c r="BK97"/>
  <c r="J97"/>
  <c r="BI96"/>
  <c r="BH96"/>
  <c r="BG96"/>
  <c r="BF96"/>
  <c r="BE96"/>
  <c r="T96"/>
  <c r="R96"/>
  <c r="P96"/>
  <c r="BK96"/>
  <c r="J96"/>
  <c r="BI95"/>
  <c r="BH95"/>
  <c r="BG95"/>
  <c r="BF95"/>
  <c r="BE95"/>
  <c r="T95"/>
  <c r="R95"/>
  <c r="P95"/>
  <c r="BK95"/>
  <c r="J95"/>
  <c r="BI94"/>
  <c r="BH94"/>
  <c r="BG94"/>
  <c r="BF94"/>
  <c r="BE94"/>
  <c r="T94"/>
  <c r="R94"/>
  <c r="P94"/>
  <c r="BK94"/>
  <c r="J94"/>
  <c r="BI93"/>
  <c r="BH93"/>
  <c r="BG93"/>
  <c r="BF93"/>
  <c r="BE93"/>
  <c r="T93"/>
  <c r="R93"/>
  <c r="P93"/>
  <c r="BK93"/>
  <c r="J93"/>
  <c r="BI92"/>
  <c r="BH92"/>
  <c r="BG92"/>
  <c r="BF92"/>
  <c r="BE92"/>
  <c r="T92"/>
  <c r="R92"/>
  <c r="P92"/>
  <c r="BK92"/>
  <c r="J92"/>
  <c r="BI91"/>
  <c r="BH91"/>
  <c r="BG91"/>
  <c r="BF91"/>
  <c r="BE91"/>
  <c r="T91"/>
  <c r="R91"/>
  <c r="P91"/>
  <c r="BK91"/>
  <c r="J91"/>
  <c r="BI90"/>
  <c r="BH90"/>
  <c r="BG90"/>
  <c r="BF90"/>
  <c r="BE90"/>
  <c r="T90"/>
  <c r="R90"/>
  <c r="P90"/>
  <c r="BK90"/>
  <c r="J90"/>
  <c r="BI89"/>
  <c r="BH89"/>
  <c r="BG89"/>
  <c r="BF89"/>
  <c r="BE89"/>
  <c r="T89"/>
  <c r="R89"/>
  <c r="P89"/>
  <c r="BK89"/>
  <c r="J89"/>
  <c r="BI88"/>
  <c r="BH88"/>
  <c r="BG88"/>
  <c r="BF88"/>
  <c r="BE88"/>
  <c r="T88"/>
  <c r="R88"/>
  <c r="P88"/>
  <c r="BK88"/>
  <c r="J88"/>
  <c r="BI87"/>
  <c r="BH87"/>
  <c r="BG87"/>
  <c r="BF87"/>
  <c r="BE87"/>
  <c r="T87"/>
  <c r="R87"/>
  <c r="P87"/>
  <c r="BK87"/>
  <c r="J87"/>
  <c r="BI86"/>
  <c r="BH86"/>
  <c r="BG86"/>
  <c r="BF86"/>
  <c r="BE86"/>
  <c r="T86"/>
  <c r="R86"/>
  <c r="P86"/>
  <c r="BK86"/>
  <c r="J86"/>
  <c r="BI85"/>
  <c r="BH85"/>
  <c r="BG85"/>
  <c r="BF85"/>
  <c r="BE85"/>
  <c r="T85"/>
  <c r="R85"/>
  <c r="P85"/>
  <c r="BK85"/>
  <c r="J85"/>
  <c r="BI84"/>
  <c r="BH84"/>
  <c r="BG84"/>
  <c r="BF84"/>
  <c r="BE84"/>
  <c r="T84"/>
  <c r="R84"/>
  <c r="P84"/>
  <c r="BK84"/>
  <c r="J84"/>
  <c r="BI83"/>
  <c r="BH83"/>
  <c r="BG83"/>
  <c r="BF83"/>
  <c r="BE83"/>
  <c r="T83"/>
  <c r="R83"/>
  <c r="P83"/>
  <c r="BK83"/>
  <c r="J83"/>
  <c r="BI82"/>
  <c r="F34" s="1"/>
  <c r="BD57" i="1" s="1"/>
  <c r="BH82" i="7"/>
  <c r="F33" s="1"/>
  <c r="BC57" i="1" s="1"/>
  <c r="BG82" i="7"/>
  <c r="F32" s="1"/>
  <c r="BB57" i="1" s="1"/>
  <c r="BF82" i="7"/>
  <c r="J31" s="1"/>
  <c r="AW57" i="1" s="1"/>
  <c r="BE82" i="7"/>
  <c r="F30" s="1"/>
  <c r="AZ57" i="1" s="1"/>
  <c r="T82" i="7"/>
  <c r="T81" s="1"/>
  <c r="T80" s="1"/>
  <c r="R82"/>
  <c r="R81" s="1"/>
  <c r="R80" s="1"/>
  <c r="P82"/>
  <c r="P81" s="1"/>
  <c r="P80" s="1"/>
  <c r="AU57" i="1" s="1"/>
  <c r="BK82" i="7"/>
  <c r="BK81" s="1"/>
  <c r="J82"/>
  <c r="J76"/>
  <c r="F76"/>
  <c r="J74"/>
  <c r="F74"/>
  <c r="E72"/>
  <c r="F52"/>
  <c r="J51"/>
  <c r="F51"/>
  <c r="F49"/>
  <c r="E47"/>
  <c r="J18"/>
  <c r="E18"/>
  <c r="F77" s="1"/>
  <c r="J17"/>
  <c r="J12"/>
  <c r="J49" s="1"/>
  <c r="E7"/>
  <c r="E70" s="1"/>
  <c r="AY56" i="1"/>
  <c r="AX56"/>
  <c r="BI168" i="6"/>
  <c r="BH168"/>
  <c r="BG168"/>
  <c r="BF168"/>
  <c r="BE168"/>
  <c r="T168"/>
  <c r="R168"/>
  <c r="P168"/>
  <c r="BK168"/>
  <c r="J168"/>
  <c r="BI167"/>
  <c r="BH167"/>
  <c r="BG167"/>
  <c r="BF167"/>
  <c r="BE167"/>
  <c r="T167"/>
  <c r="R167"/>
  <c r="P167"/>
  <c r="BK167"/>
  <c r="J167"/>
  <c r="BI166"/>
  <c r="BH166"/>
  <c r="BG166"/>
  <c r="BF166"/>
  <c r="BE166"/>
  <c r="T166"/>
  <c r="R166"/>
  <c r="P166"/>
  <c r="BK166"/>
  <c r="J166"/>
  <c r="BI165"/>
  <c r="BH165"/>
  <c r="BG165"/>
  <c r="BF165"/>
  <c r="BE165"/>
  <c r="T165"/>
  <c r="R165"/>
  <c r="P165"/>
  <c r="BK165"/>
  <c r="J165"/>
  <c r="BI164"/>
  <c r="BH164"/>
  <c r="BG164"/>
  <c r="BF164"/>
  <c r="BE164"/>
  <c r="T164"/>
  <c r="R164"/>
  <c r="P164"/>
  <c r="BK164"/>
  <c r="J164"/>
  <c r="BI163"/>
  <c r="BH163"/>
  <c r="BG163"/>
  <c r="BF163"/>
  <c r="BE163"/>
  <c r="T163"/>
  <c r="T162" s="1"/>
  <c r="R163"/>
  <c r="R162" s="1"/>
  <c r="P163"/>
  <c r="P162" s="1"/>
  <c r="BK163"/>
  <c r="BK162" s="1"/>
  <c r="J162" s="1"/>
  <c r="J64" s="1"/>
  <c r="J163"/>
  <c r="BI161"/>
  <c r="BH161"/>
  <c r="BG161"/>
  <c r="BF161"/>
  <c r="T161"/>
  <c r="R161"/>
  <c r="P161"/>
  <c r="BK161"/>
  <c r="J161"/>
  <c r="BE161" s="1"/>
  <c r="BI160"/>
  <c r="BH160"/>
  <c r="BG160"/>
  <c r="BF160"/>
  <c r="T160"/>
  <c r="R160"/>
  <c r="P160"/>
  <c r="BK160"/>
  <c r="J160"/>
  <c r="BE160" s="1"/>
  <c r="BI159"/>
  <c r="BH159"/>
  <c r="BG159"/>
  <c r="BF159"/>
  <c r="T159"/>
  <c r="R159"/>
  <c r="P159"/>
  <c r="BK159"/>
  <c r="J159"/>
  <c r="BE159" s="1"/>
  <c r="BI158"/>
  <c r="BH158"/>
  <c r="BG158"/>
  <c r="BF158"/>
  <c r="T158"/>
  <c r="R158"/>
  <c r="P158"/>
  <c r="BK158"/>
  <c r="J158"/>
  <c r="BE158" s="1"/>
  <c r="BI157"/>
  <c r="BH157"/>
  <c r="BG157"/>
  <c r="BF157"/>
  <c r="T157"/>
  <c r="R157"/>
  <c r="P157"/>
  <c r="BK157"/>
  <c r="J157"/>
  <c r="BE157" s="1"/>
  <c r="BI156"/>
  <c r="BH156"/>
  <c r="BG156"/>
  <c r="BF156"/>
  <c r="T156"/>
  <c r="R156"/>
  <c r="P156"/>
  <c r="BK156"/>
  <c r="J156"/>
  <c r="BE156" s="1"/>
  <c r="BI155"/>
  <c r="BH155"/>
  <c r="BG155"/>
  <c r="BF155"/>
  <c r="T155"/>
  <c r="R155"/>
  <c r="P155"/>
  <c r="BK155"/>
  <c r="J155"/>
  <c r="BE155" s="1"/>
  <c r="BI154"/>
  <c r="BH154"/>
  <c r="BG154"/>
  <c r="BF154"/>
  <c r="T154"/>
  <c r="R154"/>
  <c r="P154"/>
  <c r="BK154"/>
  <c r="J154"/>
  <c r="BE154" s="1"/>
  <c r="BI153"/>
  <c r="BH153"/>
  <c r="BG153"/>
  <c r="BF153"/>
  <c r="T153"/>
  <c r="R153"/>
  <c r="P153"/>
  <c r="BK153"/>
  <c r="J153"/>
  <c r="BE153" s="1"/>
  <c r="BI152"/>
  <c r="BH152"/>
  <c r="BG152"/>
  <c r="BF152"/>
  <c r="T152"/>
  <c r="T151" s="1"/>
  <c r="R152"/>
  <c r="R151" s="1"/>
  <c r="P152"/>
  <c r="P151" s="1"/>
  <c r="BK152"/>
  <c r="BK151" s="1"/>
  <c r="J151" s="1"/>
  <c r="J63" s="1"/>
  <c r="J152"/>
  <c r="BE152" s="1"/>
  <c r="BI150"/>
  <c r="BH150"/>
  <c r="BG150"/>
  <c r="BF150"/>
  <c r="BE150"/>
  <c r="T150"/>
  <c r="R150"/>
  <c r="P150"/>
  <c r="BK150"/>
  <c r="J150"/>
  <c r="BI149"/>
  <c r="BH149"/>
  <c r="BG149"/>
  <c r="BF149"/>
  <c r="BE149"/>
  <c r="T149"/>
  <c r="T148" s="1"/>
  <c r="R149"/>
  <c r="R148" s="1"/>
  <c r="P149"/>
  <c r="P148" s="1"/>
  <c r="BK149"/>
  <c r="BK148" s="1"/>
  <c r="J148" s="1"/>
  <c r="J62" s="1"/>
  <c r="J149"/>
  <c r="BI147"/>
  <c r="BH147"/>
  <c r="BG147"/>
  <c r="BF147"/>
  <c r="T147"/>
  <c r="R147"/>
  <c r="P147"/>
  <c r="BK147"/>
  <c r="J147"/>
  <c r="BE147" s="1"/>
  <c r="BI146"/>
  <c r="BH146"/>
  <c r="BG146"/>
  <c r="BF146"/>
  <c r="T146"/>
  <c r="R146"/>
  <c r="P146"/>
  <c r="BK146"/>
  <c r="J146"/>
  <c r="BE146" s="1"/>
  <c r="BI145"/>
  <c r="BH145"/>
  <c r="BG145"/>
  <c r="BF145"/>
  <c r="T145"/>
  <c r="R145"/>
  <c r="P145"/>
  <c r="BK145"/>
  <c r="J145"/>
  <c r="BE145" s="1"/>
  <c r="BI144"/>
  <c r="BH144"/>
  <c r="BG144"/>
  <c r="BF144"/>
  <c r="T144"/>
  <c r="T143" s="1"/>
  <c r="R144"/>
  <c r="R143" s="1"/>
  <c r="P144"/>
  <c r="P143" s="1"/>
  <c r="BK144"/>
  <c r="BK143" s="1"/>
  <c r="J143" s="1"/>
  <c r="J61" s="1"/>
  <c r="J144"/>
  <c r="BE144" s="1"/>
  <c r="BI142"/>
  <c r="BH142"/>
  <c r="BG142"/>
  <c r="BF142"/>
  <c r="BE142"/>
  <c r="T142"/>
  <c r="R142"/>
  <c r="P142"/>
  <c r="BK142"/>
  <c r="J142"/>
  <c r="BI141"/>
  <c r="BH141"/>
  <c r="BG141"/>
  <c r="BF141"/>
  <c r="BE141"/>
  <c r="T141"/>
  <c r="R141"/>
  <c r="P141"/>
  <c r="BK141"/>
  <c r="J141"/>
  <c r="BI140"/>
  <c r="BH140"/>
  <c r="BG140"/>
  <c r="BF140"/>
  <c r="BE140"/>
  <c r="T140"/>
  <c r="R140"/>
  <c r="P140"/>
  <c r="BK140"/>
  <c r="J140"/>
  <c r="BI139"/>
  <c r="BH139"/>
  <c r="BG139"/>
  <c r="BF139"/>
  <c r="BE139"/>
  <c r="T139"/>
  <c r="R139"/>
  <c r="P139"/>
  <c r="BK139"/>
  <c r="J139"/>
  <c r="BI138"/>
  <c r="BH138"/>
  <c r="BG138"/>
  <c r="BF138"/>
  <c r="BE138"/>
  <c r="T138"/>
  <c r="R138"/>
  <c r="P138"/>
  <c r="BK138"/>
  <c r="J138"/>
  <c r="BI137"/>
  <c r="BH137"/>
  <c r="BG137"/>
  <c r="BF137"/>
  <c r="BE137"/>
  <c r="T137"/>
  <c r="R137"/>
  <c r="P137"/>
  <c r="BK137"/>
  <c r="J137"/>
  <c r="BI136"/>
  <c r="BH136"/>
  <c r="BG136"/>
  <c r="BF136"/>
  <c r="BE136"/>
  <c r="T136"/>
  <c r="R136"/>
  <c r="P136"/>
  <c r="BK136"/>
  <c r="J136"/>
  <c r="BI135"/>
  <c r="BH135"/>
  <c r="BG135"/>
  <c r="BF135"/>
  <c r="BE135"/>
  <c r="T135"/>
  <c r="R135"/>
  <c r="P135"/>
  <c r="BK135"/>
  <c r="J135"/>
  <c r="BI134"/>
  <c r="BH134"/>
  <c r="BG134"/>
  <c r="BF134"/>
  <c r="BE134"/>
  <c r="T134"/>
  <c r="R134"/>
  <c r="P134"/>
  <c r="BK134"/>
  <c r="J134"/>
  <c r="BI133"/>
  <c r="BH133"/>
  <c r="BG133"/>
  <c r="BF133"/>
  <c r="BE133"/>
  <c r="T133"/>
  <c r="R133"/>
  <c r="P133"/>
  <c r="BK133"/>
  <c r="J133"/>
  <c r="BI132"/>
  <c r="BH132"/>
  <c r="BG132"/>
  <c r="BF132"/>
  <c r="BE132"/>
  <c r="T132"/>
  <c r="R132"/>
  <c r="P132"/>
  <c r="BK132"/>
  <c r="J132"/>
  <c r="BI131"/>
  <c r="BH131"/>
  <c r="BG131"/>
  <c r="BF131"/>
  <c r="BE131"/>
  <c r="T131"/>
  <c r="R131"/>
  <c r="P131"/>
  <c r="BK131"/>
  <c r="J131"/>
  <c r="BI130"/>
  <c r="BH130"/>
  <c r="BG130"/>
  <c r="BF130"/>
  <c r="BE130"/>
  <c r="T130"/>
  <c r="R130"/>
  <c r="P130"/>
  <c r="BK130"/>
  <c r="J130"/>
  <c r="BI129"/>
  <c r="BH129"/>
  <c r="BG129"/>
  <c r="BF129"/>
  <c r="BE129"/>
  <c r="T129"/>
  <c r="T128" s="1"/>
  <c r="R129"/>
  <c r="R128" s="1"/>
  <c r="P129"/>
  <c r="P128" s="1"/>
  <c r="BK129"/>
  <c r="BK128" s="1"/>
  <c r="J128" s="1"/>
  <c r="J60" s="1"/>
  <c r="J129"/>
  <c r="BI127"/>
  <c r="BH127"/>
  <c r="BG127"/>
  <c r="BF127"/>
  <c r="T127"/>
  <c r="R127"/>
  <c r="P127"/>
  <c r="BK127"/>
  <c r="J127"/>
  <c r="BE127" s="1"/>
  <c r="BI126"/>
  <c r="BH126"/>
  <c r="BG126"/>
  <c r="BF126"/>
  <c r="T126"/>
  <c r="R126"/>
  <c r="P126"/>
  <c r="BK126"/>
  <c r="J126"/>
  <c r="BE126" s="1"/>
  <c r="BI125"/>
  <c r="BH125"/>
  <c r="BG125"/>
  <c r="BF125"/>
  <c r="T125"/>
  <c r="R125"/>
  <c r="P125"/>
  <c r="BK125"/>
  <c r="J125"/>
  <c r="BE125" s="1"/>
  <c r="BI124"/>
  <c r="BH124"/>
  <c r="BG124"/>
  <c r="BF124"/>
  <c r="T124"/>
  <c r="R124"/>
  <c r="P124"/>
  <c r="BK124"/>
  <c r="J124"/>
  <c r="BE124" s="1"/>
  <c r="BI123"/>
  <c r="BH123"/>
  <c r="BG123"/>
  <c r="BF123"/>
  <c r="T123"/>
  <c r="R123"/>
  <c r="P123"/>
  <c r="BK123"/>
  <c r="J123"/>
  <c r="BE123" s="1"/>
  <c r="BI122"/>
  <c r="BH122"/>
  <c r="BG122"/>
  <c r="BF122"/>
  <c r="T122"/>
  <c r="R122"/>
  <c r="P122"/>
  <c r="BK122"/>
  <c r="J122"/>
  <c r="BE122" s="1"/>
  <c r="BI121"/>
  <c r="BH121"/>
  <c r="BG121"/>
  <c r="BF121"/>
  <c r="T121"/>
  <c r="R121"/>
  <c r="P121"/>
  <c r="BK121"/>
  <c r="J121"/>
  <c r="BE121" s="1"/>
  <c r="BI120"/>
  <c r="BH120"/>
  <c r="BG120"/>
  <c r="BF120"/>
  <c r="T120"/>
  <c r="R120"/>
  <c r="P120"/>
  <c r="BK120"/>
  <c r="J120"/>
  <c r="BE120" s="1"/>
  <c r="BI119"/>
  <c r="BH119"/>
  <c r="BG119"/>
  <c r="BF119"/>
  <c r="T119"/>
  <c r="R119"/>
  <c r="P119"/>
  <c r="BK119"/>
  <c r="J119"/>
  <c r="BE119" s="1"/>
  <c r="BI118"/>
  <c r="BH118"/>
  <c r="BG118"/>
  <c r="BF118"/>
  <c r="T118"/>
  <c r="R118"/>
  <c r="P118"/>
  <c r="BK118"/>
  <c r="J118"/>
  <c r="BE118" s="1"/>
  <c r="BI117"/>
  <c r="BH117"/>
  <c r="BG117"/>
  <c r="BF117"/>
  <c r="T117"/>
  <c r="R117"/>
  <c r="P117"/>
  <c r="BK117"/>
  <c r="J117"/>
  <c r="BE117" s="1"/>
  <c r="BI116"/>
  <c r="BH116"/>
  <c r="BG116"/>
  <c r="BF116"/>
  <c r="T116"/>
  <c r="R116"/>
  <c r="P116"/>
  <c r="BK116"/>
  <c r="J116"/>
  <c r="BE116" s="1"/>
  <c r="BI115"/>
  <c r="BH115"/>
  <c r="BG115"/>
  <c r="BF115"/>
  <c r="T115"/>
  <c r="R115"/>
  <c r="P115"/>
  <c r="BK115"/>
  <c r="J115"/>
  <c r="BE115" s="1"/>
  <c r="BI114"/>
  <c r="BH114"/>
  <c r="BG114"/>
  <c r="BF114"/>
  <c r="T114"/>
  <c r="R114"/>
  <c r="P114"/>
  <c r="BK114"/>
  <c r="J114"/>
  <c r="BE114" s="1"/>
  <c r="BI113"/>
  <c r="BH113"/>
  <c r="BG113"/>
  <c r="BF113"/>
  <c r="T113"/>
  <c r="R113"/>
  <c r="P113"/>
  <c r="BK113"/>
  <c r="J113"/>
  <c r="BE113" s="1"/>
  <c r="BI112"/>
  <c r="BH112"/>
  <c r="BG112"/>
  <c r="BF112"/>
  <c r="T112"/>
  <c r="T111" s="1"/>
  <c r="R112"/>
  <c r="R111" s="1"/>
  <c r="P112"/>
  <c r="P111" s="1"/>
  <c r="BK112"/>
  <c r="BK111" s="1"/>
  <c r="J111" s="1"/>
  <c r="J59" s="1"/>
  <c r="J112"/>
  <c r="BE112" s="1"/>
  <c r="BI110"/>
  <c r="BH110"/>
  <c r="BG110"/>
  <c r="BF110"/>
  <c r="BE110"/>
  <c r="T110"/>
  <c r="R110"/>
  <c r="P110"/>
  <c r="BK110"/>
  <c r="J110"/>
  <c r="BI109"/>
  <c r="BH109"/>
  <c r="BG109"/>
  <c r="BF109"/>
  <c r="BE109"/>
  <c r="T109"/>
  <c r="R109"/>
  <c r="P109"/>
  <c r="BK109"/>
  <c r="J109"/>
  <c r="BI108"/>
  <c r="BH108"/>
  <c r="BG108"/>
  <c r="BF108"/>
  <c r="BE108"/>
  <c r="T108"/>
  <c r="T107" s="1"/>
  <c r="R108"/>
  <c r="R107" s="1"/>
  <c r="P108"/>
  <c r="P107" s="1"/>
  <c r="BK108"/>
  <c r="BK107" s="1"/>
  <c r="J107" s="1"/>
  <c r="J58" s="1"/>
  <c r="J108"/>
  <c r="BI106"/>
  <c r="BH106"/>
  <c r="BG106"/>
  <c r="BF106"/>
  <c r="T106"/>
  <c r="R106"/>
  <c r="P106"/>
  <c r="BK106"/>
  <c r="J106"/>
  <c r="BE106" s="1"/>
  <c r="BI105"/>
  <c r="BH105"/>
  <c r="BG105"/>
  <c r="BF105"/>
  <c r="T105"/>
  <c r="R105"/>
  <c r="P105"/>
  <c r="BK105"/>
  <c r="J105"/>
  <c r="BE105" s="1"/>
  <c r="BI104"/>
  <c r="BH104"/>
  <c r="BG104"/>
  <c r="BF104"/>
  <c r="T104"/>
  <c r="R104"/>
  <c r="P104"/>
  <c r="BK104"/>
  <c r="J104"/>
  <c r="BE104" s="1"/>
  <c r="BI103"/>
  <c r="BH103"/>
  <c r="BG103"/>
  <c r="BF103"/>
  <c r="T103"/>
  <c r="R103"/>
  <c r="P103"/>
  <c r="BK103"/>
  <c r="J103"/>
  <c r="BE103" s="1"/>
  <c r="BI102"/>
  <c r="BH102"/>
  <c r="BG102"/>
  <c r="BF102"/>
  <c r="T102"/>
  <c r="R102"/>
  <c r="P102"/>
  <c r="BK102"/>
  <c r="J102"/>
  <c r="BE102" s="1"/>
  <c r="BI101"/>
  <c r="BH101"/>
  <c r="BG101"/>
  <c r="BF101"/>
  <c r="T101"/>
  <c r="R101"/>
  <c r="P101"/>
  <c r="BK101"/>
  <c r="J101"/>
  <c r="BE101" s="1"/>
  <c r="BI100"/>
  <c r="BH100"/>
  <c r="BG100"/>
  <c r="BF100"/>
  <c r="T100"/>
  <c r="R100"/>
  <c r="P100"/>
  <c r="BK100"/>
  <c r="J100"/>
  <c r="BE100" s="1"/>
  <c r="BI99"/>
  <c r="BH99"/>
  <c r="BG99"/>
  <c r="BF99"/>
  <c r="T99"/>
  <c r="R99"/>
  <c r="P99"/>
  <c r="BK99"/>
  <c r="J99"/>
  <c r="BE99" s="1"/>
  <c r="BI98"/>
  <c r="BH98"/>
  <c r="BG98"/>
  <c r="BF98"/>
  <c r="T98"/>
  <c r="R98"/>
  <c r="P98"/>
  <c r="BK98"/>
  <c r="J98"/>
  <c r="BE98" s="1"/>
  <c r="BI97"/>
  <c r="BH97"/>
  <c r="BG97"/>
  <c r="BF97"/>
  <c r="T97"/>
  <c r="R97"/>
  <c r="P97"/>
  <c r="BK97"/>
  <c r="J97"/>
  <c r="BE97" s="1"/>
  <c r="BI96"/>
  <c r="BH96"/>
  <c r="BG96"/>
  <c r="BF96"/>
  <c r="T96"/>
  <c r="R96"/>
  <c r="P96"/>
  <c r="BK96"/>
  <c r="J96"/>
  <c r="BE96" s="1"/>
  <c r="BI95"/>
  <c r="BH95"/>
  <c r="BG95"/>
  <c r="BF95"/>
  <c r="T95"/>
  <c r="R95"/>
  <c r="P95"/>
  <c r="BK95"/>
  <c r="J95"/>
  <c r="BE95" s="1"/>
  <c r="BI94"/>
  <c r="BH94"/>
  <c r="BG94"/>
  <c r="BF94"/>
  <c r="T94"/>
  <c r="R94"/>
  <c r="P94"/>
  <c r="BK94"/>
  <c r="J94"/>
  <c r="BE94" s="1"/>
  <c r="BI93"/>
  <c r="BH93"/>
  <c r="BG93"/>
  <c r="BF93"/>
  <c r="T93"/>
  <c r="R93"/>
  <c r="P93"/>
  <c r="BK93"/>
  <c r="J93"/>
  <c r="BE93" s="1"/>
  <c r="BI92"/>
  <c r="BH92"/>
  <c r="BG92"/>
  <c r="BF92"/>
  <c r="T92"/>
  <c r="R92"/>
  <c r="P92"/>
  <c r="BK92"/>
  <c r="J92"/>
  <c r="BE92" s="1"/>
  <c r="BI91"/>
  <c r="BH91"/>
  <c r="BG91"/>
  <c r="BF91"/>
  <c r="T91"/>
  <c r="R91"/>
  <c r="P91"/>
  <c r="BK91"/>
  <c r="J91"/>
  <c r="BE91" s="1"/>
  <c r="BI90"/>
  <c r="BH90"/>
  <c r="BG90"/>
  <c r="BF90"/>
  <c r="T90"/>
  <c r="R90"/>
  <c r="P90"/>
  <c r="BK90"/>
  <c r="J90"/>
  <c r="BE90" s="1"/>
  <c r="BI89"/>
  <c r="BH89"/>
  <c r="BG89"/>
  <c r="BF89"/>
  <c r="T89"/>
  <c r="R89"/>
  <c r="P89"/>
  <c r="BK89"/>
  <c r="J89"/>
  <c r="BE89" s="1"/>
  <c r="BI88"/>
  <c r="BH88"/>
  <c r="BG88"/>
  <c r="BF88"/>
  <c r="T88"/>
  <c r="R88"/>
  <c r="P88"/>
  <c r="BK88"/>
  <c r="J88"/>
  <c r="BE88" s="1"/>
  <c r="BI87"/>
  <c r="BH87"/>
  <c r="BG87"/>
  <c r="BF87"/>
  <c r="T87"/>
  <c r="R87"/>
  <c r="P87"/>
  <c r="BK87"/>
  <c r="J87"/>
  <c r="BE87" s="1"/>
  <c r="BI86"/>
  <c r="F34" s="1"/>
  <c r="BD56" i="1" s="1"/>
  <c r="BH86" i="6"/>
  <c r="F33" s="1"/>
  <c r="BC56" i="1" s="1"/>
  <c r="BG86" i="6"/>
  <c r="F32" s="1"/>
  <c r="BB56" i="1" s="1"/>
  <c r="BF86" i="6"/>
  <c r="F31" s="1"/>
  <c r="BA56" i="1" s="1"/>
  <c r="T86" i="6"/>
  <c r="T85" s="1"/>
  <c r="T84" s="1"/>
  <c r="R86"/>
  <c r="R85" s="1"/>
  <c r="R84" s="1"/>
  <c r="P86"/>
  <c r="P85" s="1"/>
  <c r="BK86"/>
  <c r="BK85" s="1"/>
  <c r="J86"/>
  <c r="BE86" s="1"/>
  <c r="J80"/>
  <c r="F80"/>
  <c r="F78"/>
  <c r="E76"/>
  <c r="E74"/>
  <c r="J51"/>
  <c r="F51"/>
  <c r="F49"/>
  <c r="E47"/>
  <c r="J18"/>
  <c r="E18"/>
  <c r="F52" s="1"/>
  <c r="J17"/>
  <c r="J12"/>
  <c r="J78" s="1"/>
  <c r="E7"/>
  <c r="E45" s="1"/>
  <c r="AY55" i="1"/>
  <c r="AX55"/>
  <c r="BI147" i="5"/>
  <c r="BH147"/>
  <c r="BG147"/>
  <c r="BF147"/>
  <c r="T147"/>
  <c r="R147"/>
  <c r="P147"/>
  <c r="BK147"/>
  <c r="J147"/>
  <c r="BE147" s="1"/>
  <c r="BI146"/>
  <c r="BH146"/>
  <c r="BG146"/>
  <c r="BF146"/>
  <c r="T146"/>
  <c r="T145" s="1"/>
  <c r="R146"/>
  <c r="R145" s="1"/>
  <c r="P146"/>
  <c r="P145" s="1"/>
  <c r="BK146"/>
  <c r="BK145" s="1"/>
  <c r="J145" s="1"/>
  <c r="J66" s="1"/>
  <c r="J146"/>
  <c r="BE146" s="1"/>
  <c r="BI143"/>
  <c r="BH143"/>
  <c r="BG143"/>
  <c r="BF143"/>
  <c r="BE143"/>
  <c r="T143"/>
  <c r="T142" s="1"/>
  <c r="R143"/>
  <c r="R142" s="1"/>
  <c r="P143"/>
  <c r="P142" s="1"/>
  <c r="BK143"/>
  <c r="BK142" s="1"/>
  <c r="J142" s="1"/>
  <c r="J65" s="1"/>
  <c r="J143"/>
  <c r="BI141"/>
  <c r="BH141"/>
  <c r="BG141"/>
  <c r="BF141"/>
  <c r="T141"/>
  <c r="T140" s="1"/>
  <c r="R141"/>
  <c r="R140" s="1"/>
  <c r="P141"/>
  <c r="P140" s="1"/>
  <c r="BK141"/>
  <c r="BK140" s="1"/>
  <c r="J140" s="1"/>
  <c r="J64" s="1"/>
  <c r="J141"/>
  <c r="BE141" s="1"/>
  <c r="BI139"/>
  <c r="BH139"/>
  <c r="BG139"/>
  <c r="BF139"/>
  <c r="BE139"/>
  <c r="T139"/>
  <c r="T138" s="1"/>
  <c r="R139"/>
  <c r="R138" s="1"/>
  <c r="P139"/>
  <c r="P138" s="1"/>
  <c r="BK139"/>
  <c r="BK138" s="1"/>
  <c r="J138" s="1"/>
  <c r="J63" s="1"/>
  <c r="J139"/>
  <c r="BI137"/>
  <c r="BH137"/>
  <c r="BG137"/>
  <c r="BF137"/>
  <c r="T137"/>
  <c r="T136" s="1"/>
  <c r="R137"/>
  <c r="R136" s="1"/>
  <c r="P137"/>
  <c r="P136" s="1"/>
  <c r="BK137"/>
  <c r="BK136" s="1"/>
  <c r="J136" s="1"/>
  <c r="J62" s="1"/>
  <c r="J137"/>
  <c r="BE137" s="1"/>
  <c r="BI135"/>
  <c r="BH135"/>
  <c r="BG135"/>
  <c r="BF135"/>
  <c r="BE135"/>
  <c r="T135"/>
  <c r="R135"/>
  <c r="P135"/>
  <c r="BK135"/>
  <c r="J135"/>
  <c r="BI134"/>
  <c r="BH134"/>
  <c r="BG134"/>
  <c r="BF134"/>
  <c r="BE134"/>
  <c r="T134"/>
  <c r="R134"/>
  <c r="P134"/>
  <c r="BK134"/>
  <c r="J134"/>
  <c r="BI133"/>
  <c r="BH133"/>
  <c r="BG133"/>
  <c r="BF133"/>
  <c r="BE133"/>
  <c r="T133"/>
  <c r="R133"/>
  <c r="P133"/>
  <c r="BK133"/>
  <c r="J133"/>
  <c r="BI132"/>
  <c r="BH132"/>
  <c r="BG132"/>
  <c r="BF132"/>
  <c r="BE132"/>
  <c r="T132"/>
  <c r="R132"/>
  <c r="P132"/>
  <c r="BK132"/>
  <c r="J132"/>
  <c r="BI131"/>
  <c r="BH131"/>
  <c r="BG131"/>
  <c r="BF131"/>
  <c r="BE131"/>
  <c r="T131"/>
  <c r="R131"/>
  <c r="P131"/>
  <c r="BK131"/>
  <c r="J131"/>
  <c r="BI130"/>
  <c r="BH130"/>
  <c r="BG130"/>
  <c r="BF130"/>
  <c r="BE130"/>
  <c r="T130"/>
  <c r="R130"/>
  <c r="P130"/>
  <c r="BK130"/>
  <c r="J130"/>
  <c r="BI129"/>
  <c r="BH129"/>
  <c r="BG129"/>
  <c r="BF129"/>
  <c r="BE129"/>
  <c r="T129"/>
  <c r="R129"/>
  <c r="P129"/>
  <c r="BK129"/>
  <c r="J129"/>
  <c r="BI128"/>
  <c r="BH128"/>
  <c r="BG128"/>
  <c r="BF128"/>
  <c r="BE128"/>
  <c r="T128"/>
  <c r="R128"/>
  <c r="P128"/>
  <c r="BK128"/>
  <c r="J128"/>
  <c r="BI127"/>
  <c r="BH127"/>
  <c r="BG127"/>
  <c r="BF127"/>
  <c r="BE127"/>
  <c r="T127"/>
  <c r="R127"/>
  <c r="P127"/>
  <c r="BK127"/>
  <c r="J127"/>
  <c r="BI126"/>
  <c r="BH126"/>
  <c r="BG126"/>
  <c r="BF126"/>
  <c r="BE126"/>
  <c r="T126"/>
  <c r="R126"/>
  <c r="P126"/>
  <c r="BK126"/>
  <c r="J126"/>
  <c r="BI125"/>
  <c r="BH125"/>
  <c r="BG125"/>
  <c r="BF125"/>
  <c r="BE125"/>
  <c r="T125"/>
  <c r="R125"/>
  <c r="P125"/>
  <c r="BK125"/>
  <c r="J125"/>
  <c r="BI124"/>
  <c r="BH124"/>
  <c r="BG124"/>
  <c r="BF124"/>
  <c r="BE124"/>
  <c r="T124"/>
  <c r="R124"/>
  <c r="P124"/>
  <c r="BK124"/>
  <c r="J124"/>
  <c r="BI123"/>
  <c r="BH123"/>
  <c r="BG123"/>
  <c r="BF123"/>
  <c r="BE123"/>
  <c r="T123"/>
  <c r="R123"/>
  <c r="P123"/>
  <c r="BK123"/>
  <c r="J123"/>
  <c r="BI122"/>
  <c r="BH122"/>
  <c r="BG122"/>
  <c r="BF122"/>
  <c r="BE122"/>
  <c r="T122"/>
  <c r="R122"/>
  <c r="P122"/>
  <c r="BK122"/>
  <c r="J122"/>
  <c r="BI121"/>
  <c r="BH121"/>
  <c r="BG121"/>
  <c r="BF121"/>
  <c r="BE121"/>
  <c r="T121"/>
  <c r="R121"/>
  <c r="P121"/>
  <c r="BK121"/>
  <c r="J121"/>
  <c r="BI120"/>
  <c r="BH120"/>
  <c r="BG120"/>
  <c r="BF120"/>
  <c r="BE120"/>
  <c r="T120"/>
  <c r="T119" s="1"/>
  <c r="R120"/>
  <c r="R119" s="1"/>
  <c r="P120"/>
  <c r="P119" s="1"/>
  <c r="BK120"/>
  <c r="BK119" s="1"/>
  <c r="J119" s="1"/>
  <c r="J61" s="1"/>
  <c r="J120"/>
  <c r="BI118"/>
  <c r="BH118"/>
  <c r="BG118"/>
  <c r="BF118"/>
  <c r="T118"/>
  <c r="R118"/>
  <c r="P118"/>
  <c r="BK118"/>
  <c r="J118"/>
  <c r="BE118" s="1"/>
  <c r="BI117"/>
  <c r="BH117"/>
  <c r="BG117"/>
  <c r="BF117"/>
  <c r="T117"/>
  <c r="R117"/>
  <c r="P117"/>
  <c r="BK117"/>
  <c r="J117"/>
  <c r="BE117" s="1"/>
  <c r="BI116"/>
  <c r="BH116"/>
  <c r="BG116"/>
  <c r="BF116"/>
  <c r="T116"/>
  <c r="R116"/>
  <c r="P116"/>
  <c r="BK116"/>
  <c r="J116"/>
  <c r="BE116" s="1"/>
  <c r="BI115"/>
  <c r="BH115"/>
  <c r="BG115"/>
  <c r="BF115"/>
  <c r="T115"/>
  <c r="R115"/>
  <c r="P115"/>
  <c r="BK115"/>
  <c r="J115"/>
  <c r="BE115" s="1"/>
  <c r="BI114"/>
  <c r="BH114"/>
  <c r="BG114"/>
  <c r="BF114"/>
  <c r="T114"/>
  <c r="R114"/>
  <c r="P114"/>
  <c r="BK114"/>
  <c r="J114"/>
  <c r="BE114" s="1"/>
  <c r="BI113"/>
  <c r="BH113"/>
  <c r="BG113"/>
  <c r="BF113"/>
  <c r="T113"/>
  <c r="R113"/>
  <c r="P113"/>
  <c r="BK113"/>
  <c r="J113"/>
  <c r="BE113" s="1"/>
  <c r="BI112"/>
  <c r="BH112"/>
  <c r="BG112"/>
  <c r="BF112"/>
  <c r="T112"/>
  <c r="R112"/>
  <c r="P112"/>
  <c r="BK112"/>
  <c r="J112"/>
  <c r="BE112" s="1"/>
  <c r="BI111"/>
  <c r="BH111"/>
  <c r="BG111"/>
  <c r="BF111"/>
  <c r="T111"/>
  <c r="R111"/>
  <c r="P111"/>
  <c r="BK111"/>
  <c r="J111"/>
  <c r="BE111" s="1"/>
  <c r="BI110"/>
  <c r="BH110"/>
  <c r="BG110"/>
  <c r="BF110"/>
  <c r="T110"/>
  <c r="R110"/>
  <c r="P110"/>
  <c r="BK110"/>
  <c r="J110"/>
  <c r="BE110" s="1"/>
  <c r="BI109"/>
  <c r="BH109"/>
  <c r="BG109"/>
  <c r="BF109"/>
  <c r="T109"/>
  <c r="R109"/>
  <c r="P109"/>
  <c r="BK109"/>
  <c r="J109"/>
  <c r="BE109" s="1"/>
  <c r="BI108"/>
  <c r="BH108"/>
  <c r="BG108"/>
  <c r="BF108"/>
  <c r="T108"/>
  <c r="R108"/>
  <c r="P108"/>
  <c r="BK108"/>
  <c r="J108"/>
  <c r="BE108" s="1"/>
  <c r="BI107"/>
  <c r="BH107"/>
  <c r="BG107"/>
  <c r="BF107"/>
  <c r="T107"/>
  <c r="T106" s="1"/>
  <c r="R107"/>
  <c r="R106" s="1"/>
  <c r="P107"/>
  <c r="P106" s="1"/>
  <c r="BK107"/>
  <c r="BK106" s="1"/>
  <c r="J106" s="1"/>
  <c r="J60" s="1"/>
  <c r="J107"/>
  <c r="BE107" s="1"/>
  <c r="BI105"/>
  <c r="BH105"/>
  <c r="BG105"/>
  <c r="BF105"/>
  <c r="BE105"/>
  <c r="T105"/>
  <c r="R105"/>
  <c r="P105"/>
  <c r="BK105"/>
  <c r="J105"/>
  <c r="BI104"/>
  <c r="BH104"/>
  <c r="BG104"/>
  <c r="BF104"/>
  <c r="BE104"/>
  <c r="T104"/>
  <c r="R104"/>
  <c r="P104"/>
  <c r="BK104"/>
  <c r="J104"/>
  <c r="BI103"/>
  <c r="BH103"/>
  <c r="BG103"/>
  <c r="BF103"/>
  <c r="BE103"/>
  <c r="T103"/>
  <c r="R103"/>
  <c r="P103"/>
  <c r="BK103"/>
  <c r="J103"/>
  <c r="BI102"/>
  <c r="BH102"/>
  <c r="BG102"/>
  <c r="BF102"/>
  <c r="BE102"/>
  <c r="T102"/>
  <c r="R102"/>
  <c r="P102"/>
  <c r="BK102"/>
  <c r="J102"/>
  <c r="BI101"/>
  <c r="BH101"/>
  <c r="BG101"/>
  <c r="BF101"/>
  <c r="BE101"/>
  <c r="T101"/>
  <c r="R101"/>
  <c r="P101"/>
  <c r="BK101"/>
  <c r="J101"/>
  <c r="BI100"/>
  <c r="BH100"/>
  <c r="BG100"/>
  <c r="BF100"/>
  <c r="BE100"/>
  <c r="T100"/>
  <c r="R100"/>
  <c r="P100"/>
  <c r="BK100"/>
  <c r="J100"/>
  <c r="BI99"/>
  <c r="BH99"/>
  <c r="BG99"/>
  <c r="BF99"/>
  <c r="BE99"/>
  <c r="T99"/>
  <c r="R99"/>
  <c r="P99"/>
  <c r="BK99"/>
  <c r="J99"/>
  <c r="BI98"/>
  <c r="BH98"/>
  <c r="BG98"/>
  <c r="BF98"/>
  <c r="BE98"/>
  <c r="T98"/>
  <c r="R98"/>
  <c r="P98"/>
  <c r="BK98"/>
  <c r="J98"/>
  <c r="BI97"/>
  <c r="BH97"/>
  <c r="BG97"/>
  <c r="BF97"/>
  <c r="BE97"/>
  <c r="T97"/>
  <c r="T96" s="1"/>
  <c r="R97"/>
  <c r="R96" s="1"/>
  <c r="P97"/>
  <c r="P96" s="1"/>
  <c r="BK97"/>
  <c r="BK96" s="1"/>
  <c r="J96" s="1"/>
  <c r="J59" s="1"/>
  <c r="J97"/>
  <c r="BI95"/>
  <c r="BH95"/>
  <c r="BG95"/>
  <c r="BF95"/>
  <c r="T95"/>
  <c r="R95"/>
  <c r="P95"/>
  <c r="BK95"/>
  <c r="J95"/>
  <c r="BE95" s="1"/>
  <c r="BI94"/>
  <c r="BH94"/>
  <c r="BG94"/>
  <c r="BF94"/>
  <c r="T94"/>
  <c r="R94"/>
  <c r="P94"/>
  <c r="BK94"/>
  <c r="J94"/>
  <c r="BE94" s="1"/>
  <c r="BI93"/>
  <c r="BH93"/>
  <c r="BG93"/>
  <c r="BF93"/>
  <c r="T93"/>
  <c r="R93"/>
  <c r="P93"/>
  <c r="BK93"/>
  <c r="J93"/>
  <c r="BE93" s="1"/>
  <c r="BI92"/>
  <c r="BH92"/>
  <c r="BG92"/>
  <c r="BF92"/>
  <c r="T92"/>
  <c r="R92"/>
  <c r="P92"/>
  <c r="BK92"/>
  <c r="J92"/>
  <c r="BE92" s="1"/>
  <c r="BI91"/>
  <c r="BH91"/>
  <c r="BG91"/>
  <c r="BF91"/>
  <c r="T91"/>
  <c r="R91"/>
  <c r="P91"/>
  <c r="BK91"/>
  <c r="J91"/>
  <c r="BE91" s="1"/>
  <c r="BI90"/>
  <c r="BH90"/>
  <c r="BG90"/>
  <c r="BF90"/>
  <c r="T90"/>
  <c r="R90"/>
  <c r="P90"/>
  <c r="BK90"/>
  <c r="J90"/>
  <c r="BE90" s="1"/>
  <c r="BI89"/>
  <c r="F34" s="1"/>
  <c r="BD55" i="1" s="1"/>
  <c r="BH89" i="5"/>
  <c r="F33" s="1"/>
  <c r="BC55" i="1" s="1"/>
  <c r="BG89" i="5"/>
  <c r="F32" s="1"/>
  <c r="BB55" i="1" s="1"/>
  <c r="BF89" i="5"/>
  <c r="J31" s="1"/>
  <c r="AW55" i="1" s="1"/>
  <c r="T89" i="5"/>
  <c r="T88" s="1"/>
  <c r="T87" s="1"/>
  <c r="T86" s="1"/>
  <c r="R89"/>
  <c r="R88" s="1"/>
  <c r="P89"/>
  <c r="P88" s="1"/>
  <c r="P87" s="1"/>
  <c r="P86" s="1"/>
  <c r="AU55" i="1" s="1"/>
  <c r="BK89" i="5"/>
  <c r="BK88" s="1"/>
  <c r="J89"/>
  <c r="BE89" s="1"/>
  <c r="J82"/>
  <c r="F82"/>
  <c r="J80"/>
  <c r="F80"/>
  <c r="E78"/>
  <c r="F52"/>
  <c r="J51"/>
  <c r="F51"/>
  <c r="F49"/>
  <c r="E47"/>
  <c r="J18"/>
  <c r="E18"/>
  <c r="F83" s="1"/>
  <c r="J17"/>
  <c r="J12"/>
  <c r="J49" s="1"/>
  <c r="E7"/>
  <c r="E76" s="1"/>
  <c r="AY54" i="1"/>
  <c r="AX54"/>
  <c r="BI184" i="4"/>
  <c r="BH184"/>
  <c r="BG184"/>
  <c r="BF184"/>
  <c r="BE184"/>
  <c r="T184"/>
  <c r="R184"/>
  <c r="P184"/>
  <c r="BK184"/>
  <c r="J184"/>
  <c r="BI183"/>
  <c r="BH183"/>
  <c r="BG183"/>
  <c r="BF183"/>
  <c r="BE183"/>
  <c r="T183"/>
  <c r="R183"/>
  <c r="P183"/>
  <c r="BK183"/>
  <c r="J183"/>
  <c r="BI182"/>
  <c r="BH182"/>
  <c r="BG182"/>
  <c r="BF182"/>
  <c r="BE182"/>
  <c r="T182"/>
  <c r="R182"/>
  <c r="P182"/>
  <c r="BK182"/>
  <c r="J182"/>
  <c r="BI181"/>
  <c r="BH181"/>
  <c r="BG181"/>
  <c r="BF181"/>
  <c r="BE181"/>
  <c r="T181"/>
  <c r="R181"/>
  <c r="P181"/>
  <c r="BK181"/>
  <c r="J181"/>
  <c r="BI180"/>
  <c r="BH180"/>
  <c r="BG180"/>
  <c r="BF180"/>
  <c r="BE180"/>
  <c r="T180"/>
  <c r="R180"/>
  <c r="P180"/>
  <c r="BK180"/>
  <c r="J180"/>
  <c r="BI179"/>
  <c r="BH179"/>
  <c r="BG179"/>
  <c r="BF179"/>
  <c r="BE179"/>
  <c r="T179"/>
  <c r="R179"/>
  <c r="P179"/>
  <c r="BK179"/>
  <c r="J179"/>
  <c r="BI178"/>
  <c r="BH178"/>
  <c r="BG178"/>
  <c r="BF178"/>
  <c r="BE178"/>
  <c r="T178"/>
  <c r="R178"/>
  <c r="P178"/>
  <c r="BK178"/>
  <c r="J178"/>
  <c r="BI177"/>
  <c r="BH177"/>
  <c r="BG177"/>
  <c r="BF177"/>
  <c r="BE177"/>
  <c r="T177"/>
  <c r="R177"/>
  <c r="P177"/>
  <c r="BK177"/>
  <c r="J177"/>
  <c r="BI176"/>
  <c r="BH176"/>
  <c r="BG176"/>
  <c r="BF176"/>
  <c r="BE176"/>
  <c r="T176"/>
  <c r="R176"/>
  <c r="P176"/>
  <c r="BK176"/>
  <c r="J176"/>
  <c r="BI175"/>
  <c r="BH175"/>
  <c r="BG175"/>
  <c r="BF175"/>
  <c r="BE175"/>
  <c r="T175"/>
  <c r="R175"/>
  <c r="P175"/>
  <c r="BK175"/>
  <c r="J175"/>
  <c r="BI174"/>
  <c r="BH174"/>
  <c r="BG174"/>
  <c r="BF174"/>
  <c r="BE174"/>
  <c r="T174"/>
  <c r="R174"/>
  <c r="P174"/>
  <c r="BK174"/>
  <c r="J174"/>
  <c r="BI173"/>
  <c r="BH173"/>
  <c r="BG173"/>
  <c r="BF173"/>
  <c r="BE173"/>
  <c r="T173"/>
  <c r="R173"/>
  <c r="P173"/>
  <c r="BK173"/>
  <c r="J173"/>
  <c r="BI172"/>
  <c r="BH172"/>
  <c r="BG172"/>
  <c r="BF172"/>
  <c r="BE172"/>
  <c r="T172"/>
  <c r="R172"/>
  <c r="P172"/>
  <c r="BK172"/>
  <c r="J172"/>
  <c r="BI171"/>
  <c r="BH171"/>
  <c r="BG171"/>
  <c r="BF171"/>
  <c r="BE171"/>
  <c r="T171"/>
  <c r="R171"/>
  <c r="P171"/>
  <c r="BK171"/>
  <c r="J171"/>
  <c r="BI170"/>
  <c r="BH170"/>
  <c r="BG170"/>
  <c r="BF170"/>
  <c r="BE170"/>
  <c r="T170"/>
  <c r="R170"/>
  <c r="P170"/>
  <c r="BK170"/>
  <c r="J170"/>
  <c r="BI169"/>
  <c r="BH169"/>
  <c r="BG169"/>
  <c r="BF169"/>
  <c r="BE169"/>
  <c r="T169"/>
  <c r="R169"/>
  <c r="P169"/>
  <c r="BK169"/>
  <c r="J169"/>
  <c r="BI168"/>
  <c r="BH168"/>
  <c r="BG168"/>
  <c r="BF168"/>
  <c r="BE168"/>
  <c r="T168"/>
  <c r="R168"/>
  <c r="P168"/>
  <c r="BK168"/>
  <c r="J168"/>
  <c r="BI167"/>
  <c r="BH167"/>
  <c r="BG167"/>
  <c r="BF167"/>
  <c r="BE167"/>
  <c r="T167"/>
  <c r="R167"/>
  <c r="P167"/>
  <c r="BK167"/>
  <c r="J167"/>
  <c r="BI166"/>
  <c r="BH166"/>
  <c r="BG166"/>
  <c r="BF166"/>
  <c r="BE166"/>
  <c r="T166"/>
  <c r="R166"/>
  <c r="P166"/>
  <c r="BK166"/>
  <c r="J166"/>
  <c r="BI165"/>
  <c r="BH165"/>
  <c r="BG165"/>
  <c r="BF165"/>
  <c r="BE165"/>
  <c r="T165"/>
  <c r="R165"/>
  <c r="P165"/>
  <c r="BK165"/>
  <c r="J165"/>
  <c r="BI164"/>
  <c r="BH164"/>
  <c r="BG164"/>
  <c r="BF164"/>
  <c r="BE164"/>
  <c r="T164"/>
  <c r="R164"/>
  <c r="P164"/>
  <c r="BK164"/>
  <c r="J164"/>
  <c r="BI163"/>
  <c r="BH163"/>
  <c r="BG163"/>
  <c r="BF163"/>
  <c r="BE163"/>
  <c r="T163"/>
  <c r="R163"/>
  <c r="P163"/>
  <c r="BK163"/>
  <c r="J163"/>
  <c r="BI162"/>
  <c r="BH162"/>
  <c r="BG162"/>
  <c r="BF162"/>
  <c r="BE162"/>
  <c r="T162"/>
  <c r="R162"/>
  <c r="P162"/>
  <c r="BK162"/>
  <c r="J162"/>
  <c r="BI161"/>
  <c r="BH161"/>
  <c r="BG161"/>
  <c r="BF161"/>
  <c r="BE161"/>
  <c r="T161"/>
  <c r="R161"/>
  <c r="P161"/>
  <c r="BK161"/>
  <c r="J161"/>
  <c r="BI160"/>
  <c r="BH160"/>
  <c r="BG160"/>
  <c r="BF160"/>
  <c r="BE160"/>
  <c r="T160"/>
  <c r="R160"/>
  <c r="P160"/>
  <c r="BK160"/>
  <c r="J160"/>
  <c r="BI159"/>
  <c r="BH159"/>
  <c r="BG159"/>
  <c r="BF159"/>
  <c r="BE159"/>
  <c r="T159"/>
  <c r="T158" s="1"/>
  <c r="R159"/>
  <c r="R158" s="1"/>
  <c r="P159"/>
  <c r="P158" s="1"/>
  <c r="BK159"/>
  <c r="BK158" s="1"/>
  <c r="J158" s="1"/>
  <c r="J60" s="1"/>
  <c r="J159"/>
  <c r="BI157"/>
  <c r="BH157"/>
  <c r="BG157"/>
  <c r="BF157"/>
  <c r="T157"/>
  <c r="R157"/>
  <c r="P157"/>
  <c r="BK157"/>
  <c r="J157"/>
  <c r="BE157" s="1"/>
  <c r="BI156"/>
  <c r="BH156"/>
  <c r="BG156"/>
  <c r="BF156"/>
  <c r="T156"/>
  <c r="R156"/>
  <c r="P156"/>
  <c r="BK156"/>
  <c r="J156"/>
  <c r="BE156" s="1"/>
  <c r="BI155"/>
  <c r="BH155"/>
  <c r="BG155"/>
  <c r="BF155"/>
  <c r="T155"/>
  <c r="R155"/>
  <c r="P155"/>
  <c r="BK155"/>
  <c r="J155"/>
  <c r="BE155" s="1"/>
  <c r="BI154"/>
  <c r="BH154"/>
  <c r="BG154"/>
  <c r="BF154"/>
  <c r="T154"/>
  <c r="R154"/>
  <c r="P154"/>
  <c r="BK154"/>
  <c r="J154"/>
  <c r="BE154" s="1"/>
  <c r="BI153"/>
  <c r="BH153"/>
  <c r="BG153"/>
  <c r="BF153"/>
  <c r="T153"/>
  <c r="R153"/>
  <c r="P153"/>
  <c r="BK153"/>
  <c r="J153"/>
  <c r="BE153" s="1"/>
  <c r="BI152"/>
  <c r="BH152"/>
  <c r="BG152"/>
  <c r="BF152"/>
  <c r="T152"/>
  <c r="R152"/>
  <c r="P152"/>
  <c r="BK152"/>
  <c r="J152"/>
  <c r="BE152" s="1"/>
  <c r="BI151"/>
  <c r="BH151"/>
  <c r="BG151"/>
  <c r="BF151"/>
  <c r="T151"/>
  <c r="R151"/>
  <c r="P151"/>
  <c r="BK151"/>
  <c r="J151"/>
  <c r="BE151" s="1"/>
  <c r="BI150"/>
  <c r="BH150"/>
  <c r="BG150"/>
  <c r="BF150"/>
  <c r="T150"/>
  <c r="R150"/>
  <c r="P150"/>
  <c r="BK150"/>
  <c r="J150"/>
  <c r="BE150" s="1"/>
  <c r="BI149"/>
  <c r="BH149"/>
  <c r="BG149"/>
  <c r="BF149"/>
  <c r="T149"/>
  <c r="R149"/>
  <c r="P149"/>
  <c r="BK149"/>
  <c r="J149"/>
  <c r="BE149" s="1"/>
  <c r="BI148"/>
  <c r="BH148"/>
  <c r="BG148"/>
  <c r="BF148"/>
  <c r="T148"/>
  <c r="R148"/>
  <c r="P148"/>
  <c r="BK148"/>
  <c r="J148"/>
  <c r="BE148" s="1"/>
  <c r="BI147"/>
  <c r="BH147"/>
  <c r="BG147"/>
  <c r="BF147"/>
  <c r="T147"/>
  <c r="R147"/>
  <c r="P147"/>
  <c r="BK147"/>
  <c r="J147"/>
  <c r="BE147" s="1"/>
  <c r="BI146"/>
  <c r="BH146"/>
  <c r="BG146"/>
  <c r="BF146"/>
  <c r="T146"/>
  <c r="R146"/>
  <c r="P146"/>
  <c r="BK146"/>
  <c r="J146"/>
  <c r="BE146" s="1"/>
  <c r="BI145"/>
  <c r="BH145"/>
  <c r="BG145"/>
  <c r="BF145"/>
  <c r="T145"/>
  <c r="R145"/>
  <c r="P145"/>
  <c r="BK145"/>
  <c r="J145"/>
  <c r="BE145" s="1"/>
  <c r="BI144"/>
  <c r="BH144"/>
  <c r="BG144"/>
  <c r="BF144"/>
  <c r="T144"/>
  <c r="R144"/>
  <c r="P144"/>
  <c r="BK144"/>
  <c r="J144"/>
  <c r="BE144" s="1"/>
  <c r="BI143"/>
  <c r="BH143"/>
  <c r="BG143"/>
  <c r="BF143"/>
  <c r="T143"/>
  <c r="R143"/>
  <c r="P143"/>
  <c r="BK143"/>
  <c r="J143"/>
  <c r="BE143" s="1"/>
  <c r="BI142"/>
  <c r="BH142"/>
  <c r="BG142"/>
  <c r="BF142"/>
  <c r="T142"/>
  <c r="R142"/>
  <c r="P142"/>
  <c r="BK142"/>
  <c r="J142"/>
  <c r="BE142" s="1"/>
  <c r="BI141"/>
  <c r="BH141"/>
  <c r="BG141"/>
  <c r="BF141"/>
  <c r="T141"/>
  <c r="R141"/>
  <c r="P141"/>
  <c r="BK141"/>
  <c r="J141"/>
  <c r="BE141" s="1"/>
  <c r="BI140"/>
  <c r="BH140"/>
  <c r="BG140"/>
  <c r="BF140"/>
  <c r="T140"/>
  <c r="R140"/>
  <c r="P140"/>
  <c r="BK140"/>
  <c r="J140"/>
  <c r="BE140" s="1"/>
  <c r="BI139"/>
  <c r="BH139"/>
  <c r="BG139"/>
  <c r="BF139"/>
  <c r="T139"/>
  <c r="R139"/>
  <c r="P139"/>
  <c r="BK139"/>
  <c r="J139"/>
  <c r="BE139" s="1"/>
  <c r="BI138"/>
  <c r="BH138"/>
  <c r="BG138"/>
  <c r="BF138"/>
  <c r="T138"/>
  <c r="R138"/>
  <c r="P138"/>
  <c r="BK138"/>
  <c r="J138"/>
  <c r="BE138" s="1"/>
  <c r="BI137"/>
  <c r="BH137"/>
  <c r="BG137"/>
  <c r="BF137"/>
  <c r="T137"/>
  <c r="R137"/>
  <c r="P137"/>
  <c r="BK137"/>
  <c r="J137"/>
  <c r="BE137" s="1"/>
  <c r="BI136"/>
  <c r="BH136"/>
  <c r="BG136"/>
  <c r="BF136"/>
  <c r="T136"/>
  <c r="R136"/>
  <c r="P136"/>
  <c r="BK136"/>
  <c r="J136"/>
  <c r="BE136" s="1"/>
  <c r="BI135"/>
  <c r="BH135"/>
  <c r="BG135"/>
  <c r="BF135"/>
  <c r="T135"/>
  <c r="R135"/>
  <c r="P135"/>
  <c r="BK135"/>
  <c r="J135"/>
  <c r="BE135" s="1"/>
  <c r="BI134"/>
  <c r="BH134"/>
  <c r="BG134"/>
  <c r="BF134"/>
  <c r="T134"/>
  <c r="R134"/>
  <c r="P134"/>
  <c r="BK134"/>
  <c r="J134"/>
  <c r="BE134" s="1"/>
  <c r="BI133"/>
  <c r="BH133"/>
  <c r="BG133"/>
  <c r="BF133"/>
  <c r="T133"/>
  <c r="R133"/>
  <c r="P133"/>
  <c r="BK133"/>
  <c r="J133"/>
  <c r="BE133" s="1"/>
  <c r="BI132"/>
  <c r="BH132"/>
  <c r="BG132"/>
  <c r="BF132"/>
  <c r="T132"/>
  <c r="R132"/>
  <c r="P132"/>
  <c r="BK132"/>
  <c r="J132"/>
  <c r="BE132" s="1"/>
  <c r="BI131"/>
  <c r="BH131"/>
  <c r="BG131"/>
  <c r="BF131"/>
  <c r="T131"/>
  <c r="R131"/>
  <c r="P131"/>
  <c r="BK131"/>
  <c r="J131"/>
  <c r="BE131" s="1"/>
  <c r="BI130"/>
  <c r="BH130"/>
  <c r="BG130"/>
  <c r="BF130"/>
  <c r="BE130"/>
  <c r="T130"/>
  <c r="R130"/>
  <c r="P130"/>
  <c r="BK130"/>
  <c r="J130"/>
  <c r="BI129"/>
  <c r="BH129"/>
  <c r="BG129"/>
  <c r="BF129"/>
  <c r="T129"/>
  <c r="R129"/>
  <c r="P129"/>
  <c r="BK129"/>
  <c r="J129"/>
  <c r="BE129" s="1"/>
  <c r="BI128"/>
  <c r="BH128"/>
  <c r="BG128"/>
  <c r="BF128"/>
  <c r="BE128"/>
  <c r="T128"/>
  <c r="R128"/>
  <c r="P128"/>
  <c r="BK128"/>
  <c r="J128"/>
  <c r="BI127"/>
  <c r="BH127"/>
  <c r="BG127"/>
  <c r="BF127"/>
  <c r="BE127"/>
  <c r="T127"/>
  <c r="R127"/>
  <c r="P127"/>
  <c r="BK127"/>
  <c r="J127"/>
  <c r="BI126"/>
  <c r="BH126"/>
  <c r="BG126"/>
  <c r="BF126"/>
  <c r="BE126"/>
  <c r="T126"/>
  <c r="R126"/>
  <c r="P126"/>
  <c r="BK126"/>
  <c r="J126"/>
  <c r="BI125"/>
  <c r="BH125"/>
  <c r="BG125"/>
  <c r="BF125"/>
  <c r="BE125"/>
  <c r="T125"/>
  <c r="R125"/>
  <c r="P125"/>
  <c r="BK125"/>
  <c r="J125"/>
  <c r="BI124"/>
  <c r="BH124"/>
  <c r="BG124"/>
  <c r="BF124"/>
  <c r="BE124"/>
  <c r="T124"/>
  <c r="R124"/>
  <c r="P124"/>
  <c r="BK124"/>
  <c r="J124"/>
  <c r="BI123"/>
  <c r="BH123"/>
  <c r="BG123"/>
  <c r="BF123"/>
  <c r="BE123"/>
  <c r="T123"/>
  <c r="R123"/>
  <c r="P123"/>
  <c r="BK123"/>
  <c r="J123"/>
  <c r="BI122"/>
  <c r="BH122"/>
  <c r="BG122"/>
  <c r="BF122"/>
  <c r="BE122"/>
  <c r="T122"/>
  <c r="T121" s="1"/>
  <c r="R122"/>
  <c r="R121" s="1"/>
  <c r="P122"/>
  <c r="P121" s="1"/>
  <c r="BK122"/>
  <c r="BK121" s="1"/>
  <c r="J121" s="1"/>
  <c r="J59" s="1"/>
  <c r="J122"/>
  <c r="BI120"/>
  <c r="BH120"/>
  <c r="BG120"/>
  <c r="BF120"/>
  <c r="T120"/>
  <c r="R120"/>
  <c r="P120"/>
  <c r="BK120"/>
  <c r="J120"/>
  <c r="BE120" s="1"/>
  <c r="BI119"/>
  <c r="BH119"/>
  <c r="BG119"/>
  <c r="BF119"/>
  <c r="T119"/>
  <c r="R119"/>
  <c r="P119"/>
  <c r="BK119"/>
  <c r="J119"/>
  <c r="BE119" s="1"/>
  <c r="BI118"/>
  <c r="BH118"/>
  <c r="BG118"/>
  <c r="BF118"/>
  <c r="T118"/>
  <c r="R118"/>
  <c r="P118"/>
  <c r="BK118"/>
  <c r="J118"/>
  <c r="BE118" s="1"/>
  <c r="BI117"/>
  <c r="BH117"/>
  <c r="BG117"/>
  <c r="BF117"/>
  <c r="T117"/>
  <c r="R117"/>
  <c r="P117"/>
  <c r="BK117"/>
  <c r="J117"/>
  <c r="BE117" s="1"/>
  <c r="BI116"/>
  <c r="BH116"/>
  <c r="BG116"/>
  <c r="BF116"/>
  <c r="BE116"/>
  <c r="T116"/>
  <c r="R116"/>
  <c r="P116"/>
  <c r="BK116"/>
  <c r="J116"/>
  <c r="BI115"/>
  <c r="BH115"/>
  <c r="BG115"/>
  <c r="BF115"/>
  <c r="T115"/>
  <c r="R115"/>
  <c r="P115"/>
  <c r="BK115"/>
  <c r="J115"/>
  <c r="BE115" s="1"/>
  <c r="BI114"/>
  <c r="BH114"/>
  <c r="BG114"/>
  <c r="BF114"/>
  <c r="BE114"/>
  <c r="T114"/>
  <c r="R114"/>
  <c r="P114"/>
  <c r="BK114"/>
  <c r="J114"/>
  <c r="BI113"/>
  <c r="BH113"/>
  <c r="BG113"/>
  <c r="BF113"/>
  <c r="T113"/>
  <c r="R113"/>
  <c r="P113"/>
  <c r="BK113"/>
  <c r="J113"/>
  <c r="BE113" s="1"/>
  <c r="BI112"/>
  <c r="BH112"/>
  <c r="BG112"/>
  <c r="BF112"/>
  <c r="BE112"/>
  <c r="T112"/>
  <c r="R112"/>
  <c r="P112"/>
  <c r="BK112"/>
  <c r="J112"/>
  <c r="BI111"/>
  <c r="BH111"/>
  <c r="BG111"/>
  <c r="BF111"/>
  <c r="T111"/>
  <c r="R111"/>
  <c r="P111"/>
  <c r="BK111"/>
  <c r="J111"/>
  <c r="BE111" s="1"/>
  <c r="BI110"/>
  <c r="BH110"/>
  <c r="BG110"/>
  <c r="BF110"/>
  <c r="BE110"/>
  <c r="T110"/>
  <c r="R110"/>
  <c r="P110"/>
  <c r="BK110"/>
  <c r="J110"/>
  <c r="BI109"/>
  <c r="BH109"/>
  <c r="BG109"/>
  <c r="BF109"/>
  <c r="T109"/>
  <c r="R109"/>
  <c r="P109"/>
  <c r="BK109"/>
  <c r="J109"/>
  <c r="BE109" s="1"/>
  <c r="BI108"/>
  <c r="BH108"/>
  <c r="BG108"/>
  <c r="BF108"/>
  <c r="BE108"/>
  <c r="T108"/>
  <c r="R108"/>
  <c r="P108"/>
  <c r="BK108"/>
  <c r="J108"/>
  <c r="BI107"/>
  <c r="BH107"/>
  <c r="BG107"/>
  <c r="BF107"/>
  <c r="BE107"/>
  <c r="T107"/>
  <c r="R107"/>
  <c r="P107"/>
  <c r="BK107"/>
  <c r="J107"/>
  <c r="BI106"/>
  <c r="BH106"/>
  <c r="BG106"/>
  <c r="BF106"/>
  <c r="BE106"/>
  <c r="T106"/>
  <c r="R106"/>
  <c r="P106"/>
  <c r="BK106"/>
  <c r="J106"/>
  <c r="BI105"/>
  <c r="BH105"/>
  <c r="BG105"/>
  <c r="BF105"/>
  <c r="BE105"/>
  <c r="T105"/>
  <c r="R105"/>
  <c r="P105"/>
  <c r="BK105"/>
  <c r="J105"/>
  <c r="BI104"/>
  <c r="BH104"/>
  <c r="BG104"/>
  <c r="BF104"/>
  <c r="BE104"/>
  <c r="T104"/>
  <c r="R104"/>
  <c r="P104"/>
  <c r="BK104"/>
  <c r="J104"/>
  <c r="BI103"/>
  <c r="BH103"/>
  <c r="BG103"/>
  <c r="BF103"/>
  <c r="BE103"/>
  <c r="T103"/>
  <c r="R103"/>
  <c r="P103"/>
  <c r="BK103"/>
  <c r="J103"/>
  <c r="BI102"/>
  <c r="BH102"/>
  <c r="BG102"/>
  <c r="BF102"/>
  <c r="BE102"/>
  <c r="T102"/>
  <c r="R102"/>
  <c r="P102"/>
  <c r="BK102"/>
  <c r="J102"/>
  <c r="BI101"/>
  <c r="BH101"/>
  <c r="BG101"/>
  <c r="BF101"/>
  <c r="BE101"/>
  <c r="T101"/>
  <c r="R101"/>
  <c r="P101"/>
  <c r="BK101"/>
  <c r="J101"/>
  <c r="BI100"/>
  <c r="BH100"/>
  <c r="BG100"/>
  <c r="BF100"/>
  <c r="BE100"/>
  <c r="T100"/>
  <c r="R100"/>
  <c r="P100"/>
  <c r="BK100"/>
  <c r="J100"/>
  <c r="BI99"/>
  <c r="BH99"/>
  <c r="BG99"/>
  <c r="BF99"/>
  <c r="BE99"/>
  <c r="T99"/>
  <c r="R99"/>
  <c r="P99"/>
  <c r="BK99"/>
  <c r="J99"/>
  <c r="BI98"/>
  <c r="BH98"/>
  <c r="BG98"/>
  <c r="BF98"/>
  <c r="BE98"/>
  <c r="T98"/>
  <c r="R98"/>
  <c r="P98"/>
  <c r="BK98"/>
  <c r="J98"/>
  <c r="BI97"/>
  <c r="BH97"/>
  <c r="BG97"/>
  <c r="BF97"/>
  <c r="BE97"/>
  <c r="T97"/>
  <c r="R97"/>
  <c r="P97"/>
  <c r="BK97"/>
  <c r="J97"/>
  <c r="BI96"/>
  <c r="BH96"/>
  <c r="BG96"/>
  <c r="BF96"/>
  <c r="BE96"/>
  <c r="T96"/>
  <c r="R96"/>
  <c r="P96"/>
  <c r="BK96"/>
  <c r="J96"/>
  <c r="BI95"/>
  <c r="BH95"/>
  <c r="BG95"/>
  <c r="BF95"/>
  <c r="BE95"/>
  <c r="T95"/>
  <c r="R95"/>
  <c r="P95"/>
  <c r="BK95"/>
  <c r="J95"/>
  <c r="BI93"/>
  <c r="BH93"/>
  <c r="BG93"/>
  <c r="BF93"/>
  <c r="BE93"/>
  <c r="T93"/>
  <c r="R93"/>
  <c r="P93"/>
  <c r="BK93"/>
  <c r="J93"/>
  <c r="BI91"/>
  <c r="BH91"/>
  <c r="BG91"/>
  <c r="BF91"/>
  <c r="BE91"/>
  <c r="T91"/>
  <c r="R91"/>
  <c r="P91"/>
  <c r="BK91"/>
  <c r="J91"/>
  <c r="BI89"/>
  <c r="BH89"/>
  <c r="BG89"/>
  <c r="BF89"/>
  <c r="BE89"/>
  <c r="T89"/>
  <c r="R89"/>
  <c r="P89"/>
  <c r="BK89"/>
  <c r="J89"/>
  <c r="BI88"/>
  <c r="BH88"/>
  <c r="BG88"/>
  <c r="BF88"/>
  <c r="BE88"/>
  <c r="T88"/>
  <c r="R88"/>
  <c r="P88"/>
  <c r="BK88"/>
  <c r="J88"/>
  <c r="BI87"/>
  <c r="BH87"/>
  <c r="BG87"/>
  <c r="BF87"/>
  <c r="BE87"/>
  <c r="T87"/>
  <c r="R87"/>
  <c r="P87"/>
  <c r="BK87"/>
  <c r="J87"/>
  <c r="BI86"/>
  <c r="BH86"/>
  <c r="BG86"/>
  <c r="BF86"/>
  <c r="BE86"/>
  <c r="T86"/>
  <c r="T85" s="1"/>
  <c r="R86"/>
  <c r="R85" s="1"/>
  <c r="P86"/>
  <c r="P85" s="1"/>
  <c r="BK86"/>
  <c r="BK85" s="1"/>
  <c r="J85" s="1"/>
  <c r="J58" s="1"/>
  <c r="J86"/>
  <c r="BI84"/>
  <c r="BH84"/>
  <c r="BG84"/>
  <c r="BF84"/>
  <c r="T84"/>
  <c r="R84"/>
  <c r="P84"/>
  <c r="BK84"/>
  <c r="J84"/>
  <c r="BE84" s="1"/>
  <c r="BI83"/>
  <c r="BH83"/>
  <c r="BG83"/>
  <c r="BF83"/>
  <c r="T83"/>
  <c r="R83"/>
  <c r="P83"/>
  <c r="BK83"/>
  <c r="J83"/>
  <c r="BE83" s="1"/>
  <c r="BI82"/>
  <c r="F34" s="1"/>
  <c r="BD54" i="1" s="1"/>
  <c r="BH82" i="4"/>
  <c r="F33" s="1"/>
  <c r="BC54" i="1" s="1"/>
  <c r="BG82" i="4"/>
  <c r="F32" s="1"/>
  <c r="BB54" i="1" s="1"/>
  <c r="BF82" i="4"/>
  <c r="F31" s="1"/>
  <c r="BA54" i="1" s="1"/>
  <c r="T82" i="4"/>
  <c r="T81" s="1"/>
  <c r="T80" s="1"/>
  <c r="R82"/>
  <c r="R81" s="1"/>
  <c r="P82"/>
  <c r="P81" s="1"/>
  <c r="P80" s="1"/>
  <c r="AU54" i="1" s="1"/>
  <c r="BK82" i="4"/>
  <c r="BK81" s="1"/>
  <c r="J82"/>
  <c r="BE82" s="1"/>
  <c r="J76"/>
  <c r="F76"/>
  <c r="F74"/>
  <c r="E72"/>
  <c r="E70"/>
  <c r="J51"/>
  <c r="F51"/>
  <c r="F49"/>
  <c r="E47"/>
  <c r="J18"/>
  <c r="E18"/>
  <c r="F52" s="1"/>
  <c r="J17"/>
  <c r="J12"/>
  <c r="J74" s="1"/>
  <c r="E7"/>
  <c r="E45" s="1"/>
  <c r="AY53" i="1"/>
  <c r="AX53"/>
  <c r="BI1123" i="3"/>
  <c r="BH1123"/>
  <c r="BG1123"/>
  <c r="BF1123"/>
  <c r="BE1123"/>
  <c r="T1123"/>
  <c r="R1123"/>
  <c r="P1123"/>
  <c r="BK1123"/>
  <c r="J1123"/>
  <c r="BI1120"/>
  <c r="BH1120"/>
  <c r="BG1120"/>
  <c r="BF1120"/>
  <c r="BE1120"/>
  <c r="T1120"/>
  <c r="R1120"/>
  <c r="P1120"/>
  <c r="BK1120"/>
  <c r="J1120"/>
  <c r="BI1117"/>
  <c r="BH1117"/>
  <c r="BG1117"/>
  <c r="BF1117"/>
  <c r="BE1117"/>
  <c r="T1117"/>
  <c r="R1117"/>
  <c r="P1117"/>
  <c r="BK1117"/>
  <c r="J1117"/>
  <c r="BI1116"/>
  <c r="BH1116"/>
  <c r="BG1116"/>
  <c r="BF1116"/>
  <c r="BE1116"/>
  <c r="T1116"/>
  <c r="R1116"/>
  <c r="P1116"/>
  <c r="BK1116"/>
  <c r="J1116"/>
  <c r="BI1114"/>
  <c r="BH1114"/>
  <c r="BG1114"/>
  <c r="BF1114"/>
  <c r="BE1114"/>
  <c r="T1114"/>
  <c r="R1114"/>
  <c r="P1114"/>
  <c r="BK1114"/>
  <c r="J1114"/>
  <c r="BI1112"/>
  <c r="BH1112"/>
  <c r="BG1112"/>
  <c r="BF1112"/>
  <c r="BE1112"/>
  <c r="T1112"/>
  <c r="R1112"/>
  <c r="P1112"/>
  <c r="BK1112"/>
  <c r="J1112"/>
  <c r="BI1106"/>
  <c r="BH1106"/>
  <c r="BG1106"/>
  <c r="BF1106"/>
  <c r="BE1106"/>
  <c r="T1106"/>
  <c r="T1105" s="1"/>
  <c r="R1106"/>
  <c r="R1105" s="1"/>
  <c r="P1106"/>
  <c r="P1105" s="1"/>
  <c r="BK1106"/>
  <c r="BK1105" s="1"/>
  <c r="J1105" s="1"/>
  <c r="J83" s="1"/>
  <c r="J1106"/>
  <c r="BI1104"/>
  <c r="BH1104"/>
  <c r="BG1104"/>
  <c r="BF1104"/>
  <c r="T1104"/>
  <c r="R1104"/>
  <c r="P1104"/>
  <c r="BK1104"/>
  <c r="J1104"/>
  <c r="BE1104" s="1"/>
  <c r="BI1103"/>
  <c r="BH1103"/>
  <c r="BG1103"/>
  <c r="BF1103"/>
  <c r="T1103"/>
  <c r="R1103"/>
  <c r="P1103"/>
  <c r="BK1103"/>
  <c r="J1103"/>
  <c r="BE1103" s="1"/>
  <c r="BI1095"/>
  <c r="BH1095"/>
  <c r="BG1095"/>
  <c r="BF1095"/>
  <c r="T1095"/>
  <c r="R1095"/>
  <c r="P1095"/>
  <c r="BK1095"/>
  <c r="J1095"/>
  <c r="BE1095" s="1"/>
  <c r="BI1087"/>
  <c r="BH1087"/>
  <c r="BG1087"/>
  <c r="BF1087"/>
  <c r="T1087"/>
  <c r="T1086" s="1"/>
  <c r="R1087"/>
  <c r="R1086" s="1"/>
  <c r="P1087"/>
  <c r="P1086" s="1"/>
  <c r="BK1087"/>
  <c r="BK1086" s="1"/>
  <c r="J1086" s="1"/>
  <c r="J82" s="1"/>
  <c r="J1087"/>
  <c r="BE1087" s="1"/>
  <c r="BI1084"/>
  <c r="BH1084"/>
  <c r="BG1084"/>
  <c r="BF1084"/>
  <c r="BE1084"/>
  <c r="T1084"/>
  <c r="R1084"/>
  <c r="P1084"/>
  <c r="BK1084"/>
  <c r="J1084"/>
  <c r="BI1076"/>
  <c r="BH1076"/>
  <c r="BG1076"/>
  <c r="BF1076"/>
  <c r="BE1076"/>
  <c r="T1076"/>
  <c r="R1076"/>
  <c r="P1076"/>
  <c r="BK1076"/>
  <c r="J1076"/>
  <c r="BI1071"/>
  <c r="BH1071"/>
  <c r="BG1071"/>
  <c r="BF1071"/>
  <c r="BE1071"/>
  <c r="T1071"/>
  <c r="R1071"/>
  <c r="P1071"/>
  <c r="BK1071"/>
  <c r="J1071"/>
  <c r="BI1066"/>
  <c r="BH1066"/>
  <c r="BG1066"/>
  <c r="BF1066"/>
  <c r="BE1066"/>
  <c r="T1066"/>
  <c r="R1066"/>
  <c r="P1066"/>
  <c r="BK1066"/>
  <c r="J1066"/>
  <c r="BI1060"/>
  <c r="BH1060"/>
  <c r="BG1060"/>
  <c r="BF1060"/>
  <c r="BE1060"/>
  <c r="T1060"/>
  <c r="R1060"/>
  <c r="P1060"/>
  <c r="BK1060"/>
  <c r="J1060"/>
  <c r="BI1057"/>
  <c r="BH1057"/>
  <c r="BG1057"/>
  <c r="BF1057"/>
  <c r="BE1057"/>
  <c r="T1057"/>
  <c r="R1057"/>
  <c r="P1057"/>
  <c r="BK1057"/>
  <c r="J1057"/>
  <c r="BI1045"/>
  <c r="BH1045"/>
  <c r="BG1045"/>
  <c r="BF1045"/>
  <c r="BE1045"/>
  <c r="T1045"/>
  <c r="T1044" s="1"/>
  <c r="R1045"/>
  <c r="R1044" s="1"/>
  <c r="P1045"/>
  <c r="P1044" s="1"/>
  <c r="BK1045"/>
  <c r="BK1044" s="1"/>
  <c r="J1044" s="1"/>
  <c r="J81" s="1"/>
  <c r="J1045"/>
  <c r="BI1042"/>
  <c r="BH1042"/>
  <c r="BG1042"/>
  <c r="BF1042"/>
  <c r="T1042"/>
  <c r="R1042"/>
  <c r="P1042"/>
  <c r="BK1042"/>
  <c r="J1042"/>
  <c r="BE1042" s="1"/>
  <c r="BI1041"/>
  <c r="BH1041"/>
  <c r="BG1041"/>
  <c r="BF1041"/>
  <c r="T1041"/>
  <c r="R1041"/>
  <c r="P1041"/>
  <c r="BK1041"/>
  <c r="J1041"/>
  <c r="BE1041" s="1"/>
  <c r="BI1037"/>
  <c r="BH1037"/>
  <c r="BG1037"/>
  <c r="BF1037"/>
  <c r="T1037"/>
  <c r="R1037"/>
  <c r="P1037"/>
  <c r="BK1037"/>
  <c r="J1037"/>
  <c r="BE1037" s="1"/>
  <c r="BI1028"/>
  <c r="BH1028"/>
  <c r="BG1028"/>
  <c r="BF1028"/>
  <c r="BE1028"/>
  <c r="T1028"/>
  <c r="R1028"/>
  <c r="P1028"/>
  <c r="BK1028"/>
  <c r="J1028"/>
  <c r="BI1019"/>
  <c r="BH1019"/>
  <c r="BG1019"/>
  <c r="BF1019"/>
  <c r="T1019"/>
  <c r="R1019"/>
  <c r="P1019"/>
  <c r="BK1019"/>
  <c r="J1019"/>
  <c r="BE1019" s="1"/>
  <c r="BI1014"/>
  <c r="BH1014"/>
  <c r="BG1014"/>
  <c r="BF1014"/>
  <c r="BE1014"/>
  <c r="T1014"/>
  <c r="R1014"/>
  <c r="P1014"/>
  <c r="BK1014"/>
  <c r="J1014"/>
  <c r="BI1009"/>
  <c r="BH1009"/>
  <c r="BG1009"/>
  <c r="BF1009"/>
  <c r="T1009"/>
  <c r="R1009"/>
  <c r="P1009"/>
  <c r="BK1009"/>
  <c r="J1009"/>
  <c r="BE1009" s="1"/>
  <c r="BI1005"/>
  <c r="BH1005"/>
  <c r="BG1005"/>
  <c r="BF1005"/>
  <c r="BE1005"/>
  <c r="T1005"/>
  <c r="R1005"/>
  <c r="P1005"/>
  <c r="BK1005"/>
  <c r="J1005"/>
  <c r="BI1000"/>
  <c r="BH1000"/>
  <c r="BG1000"/>
  <c r="BF1000"/>
  <c r="T1000"/>
  <c r="R1000"/>
  <c r="P1000"/>
  <c r="BK1000"/>
  <c r="J1000"/>
  <c r="BE1000" s="1"/>
  <c r="BI995"/>
  <c r="BH995"/>
  <c r="BG995"/>
  <c r="BF995"/>
  <c r="BE995"/>
  <c r="T995"/>
  <c r="T994" s="1"/>
  <c r="R995"/>
  <c r="R994" s="1"/>
  <c r="P995"/>
  <c r="P994" s="1"/>
  <c r="BK995"/>
  <c r="BK994" s="1"/>
  <c r="J994" s="1"/>
  <c r="J80" s="1"/>
  <c r="J995"/>
  <c r="BI992"/>
  <c r="BH992"/>
  <c r="BG992"/>
  <c r="BF992"/>
  <c r="BE992"/>
  <c r="T992"/>
  <c r="R992"/>
  <c r="P992"/>
  <c r="BK992"/>
  <c r="J992"/>
  <c r="BI989"/>
  <c r="BH989"/>
  <c r="BG989"/>
  <c r="BF989"/>
  <c r="T989"/>
  <c r="R989"/>
  <c r="P989"/>
  <c r="BK989"/>
  <c r="J989"/>
  <c r="BE989" s="1"/>
  <c r="BI984"/>
  <c r="BH984"/>
  <c r="BG984"/>
  <c r="BF984"/>
  <c r="BE984"/>
  <c r="T984"/>
  <c r="R984"/>
  <c r="P984"/>
  <c r="BK984"/>
  <c r="J984"/>
  <c r="BI981"/>
  <c r="BH981"/>
  <c r="BG981"/>
  <c r="BF981"/>
  <c r="T981"/>
  <c r="R981"/>
  <c r="P981"/>
  <c r="BK981"/>
  <c r="J981"/>
  <c r="BE981" s="1"/>
  <c r="BI976"/>
  <c r="BH976"/>
  <c r="BG976"/>
  <c r="BF976"/>
  <c r="BE976"/>
  <c r="T976"/>
  <c r="R976"/>
  <c r="P976"/>
  <c r="BK976"/>
  <c r="J976"/>
  <c r="BI973"/>
  <c r="BH973"/>
  <c r="BG973"/>
  <c r="BF973"/>
  <c r="T973"/>
  <c r="R973"/>
  <c r="P973"/>
  <c r="BK973"/>
  <c r="J973"/>
  <c r="BE973" s="1"/>
  <c r="BI971"/>
  <c r="BH971"/>
  <c r="BG971"/>
  <c r="BF971"/>
  <c r="BE971"/>
  <c r="T971"/>
  <c r="R971"/>
  <c r="P971"/>
  <c r="BK971"/>
  <c r="J971"/>
  <c r="BI968"/>
  <c r="BH968"/>
  <c r="BG968"/>
  <c r="BF968"/>
  <c r="BE968"/>
  <c r="T968"/>
  <c r="R968"/>
  <c r="P968"/>
  <c r="BK968"/>
  <c r="J968"/>
  <c r="BI956"/>
  <c r="BH956"/>
  <c r="BG956"/>
  <c r="BF956"/>
  <c r="BE956"/>
  <c r="T956"/>
  <c r="R956"/>
  <c r="P956"/>
  <c r="BK956"/>
  <c r="J956"/>
  <c r="BI953"/>
  <c r="BH953"/>
  <c r="BG953"/>
  <c r="BF953"/>
  <c r="BE953"/>
  <c r="T953"/>
  <c r="R953"/>
  <c r="P953"/>
  <c r="BK953"/>
  <c r="J953"/>
  <c r="BI949"/>
  <c r="BH949"/>
  <c r="BG949"/>
  <c r="BF949"/>
  <c r="BE949"/>
  <c r="T949"/>
  <c r="R949"/>
  <c r="P949"/>
  <c r="BK949"/>
  <c r="J949"/>
  <c r="BI946"/>
  <c r="BH946"/>
  <c r="BG946"/>
  <c r="BF946"/>
  <c r="BE946"/>
  <c r="T946"/>
  <c r="R946"/>
  <c r="P946"/>
  <c r="BK946"/>
  <c r="J946"/>
  <c r="BI945"/>
  <c r="BH945"/>
  <c r="BG945"/>
  <c r="BF945"/>
  <c r="BE945"/>
  <c r="T945"/>
  <c r="R945"/>
  <c r="P945"/>
  <c r="BK945"/>
  <c r="J945"/>
  <c r="BI941"/>
  <c r="BH941"/>
  <c r="BG941"/>
  <c r="BF941"/>
  <c r="BE941"/>
  <c r="T941"/>
  <c r="R941"/>
  <c r="P941"/>
  <c r="BK941"/>
  <c r="J941"/>
  <c r="BI938"/>
  <c r="BH938"/>
  <c r="BG938"/>
  <c r="BF938"/>
  <c r="BE938"/>
  <c r="T938"/>
  <c r="R938"/>
  <c r="P938"/>
  <c r="BK938"/>
  <c r="J938"/>
  <c r="BI936"/>
  <c r="BH936"/>
  <c r="BG936"/>
  <c r="BF936"/>
  <c r="BE936"/>
  <c r="T936"/>
  <c r="R936"/>
  <c r="P936"/>
  <c r="BK936"/>
  <c r="J936"/>
  <c r="BI933"/>
  <c r="BH933"/>
  <c r="BG933"/>
  <c r="BF933"/>
  <c r="BE933"/>
  <c r="T933"/>
  <c r="R933"/>
  <c r="P933"/>
  <c r="BK933"/>
  <c r="J933"/>
  <c r="BI930"/>
  <c r="BH930"/>
  <c r="BG930"/>
  <c r="BF930"/>
  <c r="BE930"/>
  <c r="T930"/>
  <c r="T929" s="1"/>
  <c r="R930"/>
  <c r="R929" s="1"/>
  <c r="P930"/>
  <c r="P929" s="1"/>
  <c r="BK930"/>
  <c r="BK929" s="1"/>
  <c r="J929" s="1"/>
  <c r="J79" s="1"/>
  <c r="J930"/>
  <c r="BI927"/>
  <c r="BH927"/>
  <c r="BG927"/>
  <c r="BF927"/>
  <c r="T927"/>
  <c r="R927"/>
  <c r="P927"/>
  <c r="BK927"/>
  <c r="J927"/>
  <c r="BE927" s="1"/>
  <c r="BI925"/>
  <c r="BH925"/>
  <c r="BG925"/>
  <c r="BF925"/>
  <c r="T925"/>
  <c r="R925"/>
  <c r="P925"/>
  <c r="BK925"/>
  <c r="J925"/>
  <c r="BE925" s="1"/>
  <c r="BI924"/>
  <c r="BH924"/>
  <c r="BG924"/>
  <c r="BF924"/>
  <c r="T924"/>
  <c r="R924"/>
  <c r="P924"/>
  <c r="BK924"/>
  <c r="J924"/>
  <c r="BE924" s="1"/>
  <c r="BI923"/>
  <c r="BH923"/>
  <c r="BG923"/>
  <c r="BF923"/>
  <c r="T923"/>
  <c r="R923"/>
  <c r="P923"/>
  <c r="BK923"/>
  <c r="J923"/>
  <c r="BE923" s="1"/>
  <c r="BI922"/>
  <c r="BH922"/>
  <c r="BG922"/>
  <c r="BF922"/>
  <c r="T922"/>
  <c r="R922"/>
  <c r="P922"/>
  <c r="BK922"/>
  <c r="J922"/>
  <c r="BE922" s="1"/>
  <c r="BI921"/>
  <c r="BH921"/>
  <c r="BG921"/>
  <c r="BF921"/>
  <c r="T921"/>
  <c r="R921"/>
  <c r="P921"/>
  <c r="BK921"/>
  <c r="J921"/>
  <c r="BE921" s="1"/>
  <c r="BI920"/>
  <c r="BH920"/>
  <c r="BG920"/>
  <c r="BF920"/>
  <c r="T920"/>
  <c r="T919" s="1"/>
  <c r="R920"/>
  <c r="R919" s="1"/>
  <c r="P920"/>
  <c r="P919" s="1"/>
  <c r="BK920"/>
  <c r="BK919" s="1"/>
  <c r="J919" s="1"/>
  <c r="J78" s="1"/>
  <c r="J920"/>
  <c r="BE920" s="1"/>
  <c r="BI917"/>
  <c r="BH917"/>
  <c r="BG917"/>
  <c r="BF917"/>
  <c r="T917"/>
  <c r="R917"/>
  <c r="P917"/>
  <c r="BK917"/>
  <c r="J917"/>
  <c r="BE917" s="1"/>
  <c r="BI916"/>
  <c r="BH916"/>
  <c r="BG916"/>
  <c r="BF916"/>
  <c r="T916"/>
  <c r="R916"/>
  <c r="P916"/>
  <c r="BK916"/>
  <c r="J916"/>
  <c r="BE916" s="1"/>
  <c r="BI915"/>
  <c r="BH915"/>
  <c r="BG915"/>
  <c r="BF915"/>
  <c r="BE915"/>
  <c r="T915"/>
  <c r="R915"/>
  <c r="P915"/>
  <c r="BK915"/>
  <c r="J915"/>
  <c r="BI914"/>
  <c r="BH914"/>
  <c r="BG914"/>
  <c r="BF914"/>
  <c r="T914"/>
  <c r="R914"/>
  <c r="P914"/>
  <c r="BK914"/>
  <c r="J914"/>
  <c r="BE914" s="1"/>
  <c r="BI913"/>
  <c r="BH913"/>
  <c r="BG913"/>
  <c r="BF913"/>
  <c r="BE913"/>
  <c r="T913"/>
  <c r="R913"/>
  <c r="P913"/>
  <c r="BK913"/>
  <c r="J913"/>
  <c r="BI912"/>
  <c r="BH912"/>
  <c r="BG912"/>
  <c r="BF912"/>
  <c r="T912"/>
  <c r="T911" s="1"/>
  <c r="R912"/>
  <c r="R911" s="1"/>
  <c r="P912"/>
  <c r="BK912"/>
  <c r="J912"/>
  <c r="BE912" s="1"/>
  <c r="BI909"/>
  <c r="BH909"/>
  <c r="BG909"/>
  <c r="BF909"/>
  <c r="BE909"/>
  <c r="T909"/>
  <c r="R909"/>
  <c r="P909"/>
  <c r="BK909"/>
  <c r="J909"/>
  <c r="BI908"/>
  <c r="BH908"/>
  <c r="BG908"/>
  <c r="BF908"/>
  <c r="BE908"/>
  <c r="T908"/>
  <c r="R908"/>
  <c r="P908"/>
  <c r="BK908"/>
  <c r="J908"/>
  <c r="BI903"/>
  <c r="BH903"/>
  <c r="BG903"/>
  <c r="BF903"/>
  <c r="BE903"/>
  <c r="T903"/>
  <c r="R903"/>
  <c r="P903"/>
  <c r="BK903"/>
  <c r="J903"/>
  <c r="BI902"/>
  <c r="BH902"/>
  <c r="BG902"/>
  <c r="BF902"/>
  <c r="BE902"/>
  <c r="T902"/>
  <c r="R902"/>
  <c r="P902"/>
  <c r="BK902"/>
  <c r="J902"/>
  <c r="BI900"/>
  <c r="BH900"/>
  <c r="BG900"/>
  <c r="BF900"/>
  <c r="BE900"/>
  <c r="T900"/>
  <c r="R900"/>
  <c r="P900"/>
  <c r="BK900"/>
  <c r="J900"/>
  <c r="BI897"/>
  <c r="BH897"/>
  <c r="BG897"/>
  <c r="BF897"/>
  <c r="BE897"/>
  <c r="T897"/>
  <c r="R897"/>
  <c r="P897"/>
  <c r="BK897"/>
  <c r="J897"/>
  <c r="BI893"/>
  <c r="BH893"/>
  <c r="BG893"/>
  <c r="BF893"/>
  <c r="BE893"/>
  <c r="T893"/>
  <c r="R893"/>
  <c r="P893"/>
  <c r="BK893"/>
  <c r="J893"/>
  <c r="BI891"/>
  <c r="BH891"/>
  <c r="BG891"/>
  <c r="BF891"/>
  <c r="BE891"/>
  <c r="T891"/>
  <c r="R891"/>
  <c r="P891"/>
  <c r="BK891"/>
  <c r="J891"/>
  <c r="BI886"/>
  <c r="BH886"/>
  <c r="BG886"/>
  <c r="BF886"/>
  <c r="BE886"/>
  <c r="T886"/>
  <c r="R886"/>
  <c r="P886"/>
  <c r="BK886"/>
  <c r="J886"/>
  <c r="BI883"/>
  <c r="BH883"/>
  <c r="BG883"/>
  <c r="BF883"/>
  <c r="BE883"/>
  <c r="T883"/>
  <c r="R883"/>
  <c r="P883"/>
  <c r="BK883"/>
  <c r="J883"/>
  <c r="BI880"/>
  <c r="BH880"/>
  <c r="BG880"/>
  <c r="BF880"/>
  <c r="BE880"/>
  <c r="T880"/>
  <c r="R880"/>
  <c r="P880"/>
  <c r="BK880"/>
  <c r="J880"/>
  <c r="BI877"/>
  <c r="BH877"/>
  <c r="BG877"/>
  <c r="BF877"/>
  <c r="BE877"/>
  <c r="T877"/>
  <c r="R877"/>
  <c r="P877"/>
  <c r="BK877"/>
  <c r="J877"/>
  <c r="BI874"/>
  <c r="BH874"/>
  <c r="BG874"/>
  <c r="BF874"/>
  <c r="BE874"/>
  <c r="T874"/>
  <c r="R874"/>
  <c r="P874"/>
  <c r="BK874"/>
  <c r="J874"/>
  <c r="BI863"/>
  <c r="BH863"/>
  <c r="BG863"/>
  <c r="BF863"/>
  <c r="BE863"/>
  <c r="T863"/>
  <c r="R863"/>
  <c r="P863"/>
  <c r="BK863"/>
  <c r="J863"/>
  <c r="BI860"/>
  <c r="BH860"/>
  <c r="BG860"/>
  <c r="BF860"/>
  <c r="BE860"/>
  <c r="T860"/>
  <c r="R860"/>
  <c r="P860"/>
  <c r="BK860"/>
  <c r="J860"/>
  <c r="BI855"/>
  <c r="BH855"/>
  <c r="BG855"/>
  <c r="BF855"/>
  <c r="BE855"/>
  <c r="T855"/>
  <c r="R855"/>
  <c r="P855"/>
  <c r="BK855"/>
  <c r="J855"/>
  <c r="BI849"/>
  <c r="BH849"/>
  <c r="BG849"/>
  <c r="BF849"/>
  <c r="BE849"/>
  <c r="T849"/>
  <c r="R849"/>
  <c r="R848" s="1"/>
  <c r="P849"/>
  <c r="P848" s="1"/>
  <c r="BK849"/>
  <c r="J849"/>
  <c r="BI846"/>
  <c r="BH846"/>
  <c r="BG846"/>
  <c r="BF846"/>
  <c r="T846"/>
  <c r="R846"/>
  <c r="P846"/>
  <c r="BK846"/>
  <c r="J846"/>
  <c r="BE846" s="1"/>
  <c r="BI842"/>
  <c r="BH842"/>
  <c r="BG842"/>
  <c r="BF842"/>
  <c r="T842"/>
  <c r="T841" s="1"/>
  <c r="R842"/>
  <c r="R841" s="1"/>
  <c r="P842"/>
  <c r="BK842"/>
  <c r="J842"/>
  <c r="BE842" s="1"/>
  <c r="BI839"/>
  <c r="BH839"/>
  <c r="BG839"/>
  <c r="BF839"/>
  <c r="BE839"/>
  <c r="T839"/>
  <c r="R839"/>
  <c r="P839"/>
  <c r="BK839"/>
  <c r="J839"/>
  <c r="BI838"/>
  <c r="BH838"/>
  <c r="BG838"/>
  <c r="BF838"/>
  <c r="BE838"/>
  <c r="T838"/>
  <c r="R838"/>
  <c r="P838"/>
  <c r="BK838"/>
  <c r="J838"/>
  <c r="BI836"/>
  <c r="BH836"/>
  <c r="BG836"/>
  <c r="BF836"/>
  <c r="BE836"/>
  <c r="T836"/>
  <c r="R836"/>
  <c r="R835" s="1"/>
  <c r="P836"/>
  <c r="P835" s="1"/>
  <c r="BK836"/>
  <c r="J836"/>
  <c r="BI833"/>
  <c r="BH833"/>
  <c r="BG833"/>
  <c r="BF833"/>
  <c r="T833"/>
  <c r="R833"/>
  <c r="P833"/>
  <c r="BK833"/>
  <c r="J833"/>
  <c r="BE833" s="1"/>
  <c r="BI830"/>
  <c r="BH830"/>
  <c r="BG830"/>
  <c r="BF830"/>
  <c r="T830"/>
  <c r="R830"/>
  <c r="P830"/>
  <c r="BK830"/>
  <c r="J830"/>
  <c r="BE830" s="1"/>
  <c r="BI826"/>
  <c r="BH826"/>
  <c r="BG826"/>
  <c r="BF826"/>
  <c r="T826"/>
  <c r="R826"/>
  <c r="P826"/>
  <c r="BK826"/>
  <c r="J826"/>
  <c r="BE826" s="1"/>
  <c r="BI823"/>
  <c r="BH823"/>
  <c r="BG823"/>
  <c r="BF823"/>
  <c r="T823"/>
  <c r="R823"/>
  <c r="P823"/>
  <c r="BK823"/>
  <c r="J823"/>
  <c r="BE823" s="1"/>
  <c r="BI812"/>
  <c r="BH812"/>
  <c r="BG812"/>
  <c r="BF812"/>
  <c r="T812"/>
  <c r="R812"/>
  <c r="P812"/>
  <c r="BK812"/>
  <c r="J812"/>
  <c r="BE812" s="1"/>
  <c r="BI809"/>
  <c r="BH809"/>
  <c r="BG809"/>
  <c r="BF809"/>
  <c r="T809"/>
  <c r="R809"/>
  <c r="P809"/>
  <c r="BK809"/>
  <c r="J809"/>
  <c r="BE809" s="1"/>
  <c r="BI805"/>
  <c r="BH805"/>
  <c r="BG805"/>
  <c r="BF805"/>
  <c r="T805"/>
  <c r="R805"/>
  <c r="P805"/>
  <c r="P804" s="1"/>
  <c r="BK805"/>
  <c r="BK804" s="1"/>
  <c r="J804" s="1"/>
  <c r="J73" s="1"/>
  <c r="J805"/>
  <c r="BE805" s="1"/>
  <c r="BI802"/>
  <c r="BH802"/>
  <c r="BG802"/>
  <c r="BF802"/>
  <c r="BE802"/>
  <c r="T802"/>
  <c r="R802"/>
  <c r="P802"/>
  <c r="BK802"/>
  <c r="J802"/>
  <c r="BI798"/>
  <c r="BH798"/>
  <c r="BG798"/>
  <c r="BF798"/>
  <c r="BE798"/>
  <c r="T798"/>
  <c r="R798"/>
  <c r="P798"/>
  <c r="BK798"/>
  <c r="J798"/>
  <c r="BI795"/>
  <c r="BH795"/>
  <c r="BG795"/>
  <c r="BF795"/>
  <c r="BE795"/>
  <c r="T795"/>
  <c r="R795"/>
  <c r="P795"/>
  <c r="BK795"/>
  <c r="J795"/>
  <c r="BI791"/>
  <c r="BH791"/>
  <c r="BG791"/>
  <c r="BF791"/>
  <c r="BE791"/>
  <c r="T791"/>
  <c r="R791"/>
  <c r="P791"/>
  <c r="BK791"/>
  <c r="J791"/>
  <c r="BI788"/>
  <c r="BH788"/>
  <c r="BG788"/>
  <c r="BF788"/>
  <c r="BE788"/>
  <c r="T788"/>
  <c r="R788"/>
  <c r="P788"/>
  <c r="BK788"/>
  <c r="J788"/>
  <c r="BI785"/>
  <c r="BH785"/>
  <c r="BG785"/>
  <c r="BF785"/>
  <c r="BE785"/>
  <c r="T785"/>
  <c r="R785"/>
  <c r="P785"/>
  <c r="BK785"/>
  <c r="J785"/>
  <c r="BI782"/>
  <c r="BH782"/>
  <c r="BG782"/>
  <c r="BF782"/>
  <c r="BE782"/>
  <c r="T782"/>
  <c r="R782"/>
  <c r="P782"/>
  <c r="BK782"/>
  <c r="J782"/>
  <c r="BI779"/>
  <c r="BH779"/>
  <c r="BG779"/>
  <c r="BF779"/>
  <c r="BE779"/>
  <c r="T779"/>
  <c r="R779"/>
  <c r="P779"/>
  <c r="BK779"/>
  <c r="J779"/>
  <c r="BI776"/>
  <c r="BH776"/>
  <c r="BG776"/>
  <c r="BF776"/>
  <c r="BE776"/>
  <c r="T776"/>
  <c r="R776"/>
  <c r="P776"/>
  <c r="BK776"/>
  <c r="J776"/>
  <c r="BI772"/>
  <c r="BH772"/>
  <c r="BG772"/>
  <c r="BF772"/>
  <c r="BE772"/>
  <c r="T772"/>
  <c r="R772"/>
  <c r="R771" s="1"/>
  <c r="P772"/>
  <c r="P771" s="1"/>
  <c r="BK772"/>
  <c r="J772"/>
  <c r="BI769"/>
  <c r="BH769"/>
  <c r="BG769"/>
  <c r="BF769"/>
  <c r="T769"/>
  <c r="R769"/>
  <c r="P769"/>
  <c r="BK769"/>
  <c r="J769"/>
  <c r="BE769" s="1"/>
  <c r="BI766"/>
  <c r="BH766"/>
  <c r="BG766"/>
  <c r="BF766"/>
  <c r="T766"/>
  <c r="R766"/>
  <c r="P766"/>
  <c r="BK766"/>
  <c r="J766"/>
  <c r="BE766" s="1"/>
  <c r="BI763"/>
  <c r="BH763"/>
  <c r="BG763"/>
  <c r="BF763"/>
  <c r="T763"/>
  <c r="R763"/>
  <c r="P763"/>
  <c r="BK763"/>
  <c r="J763"/>
  <c r="BE763" s="1"/>
  <c r="BI760"/>
  <c r="BH760"/>
  <c r="BG760"/>
  <c r="BF760"/>
  <c r="T760"/>
  <c r="R760"/>
  <c r="P760"/>
  <c r="BK760"/>
  <c r="J760"/>
  <c r="BE760" s="1"/>
  <c r="BI757"/>
  <c r="BH757"/>
  <c r="BG757"/>
  <c r="BF757"/>
  <c r="T757"/>
  <c r="R757"/>
  <c r="P757"/>
  <c r="BK757"/>
  <c r="J757"/>
  <c r="BE757" s="1"/>
  <c r="BI753"/>
  <c r="BH753"/>
  <c r="BG753"/>
  <c r="BF753"/>
  <c r="T753"/>
  <c r="R753"/>
  <c r="P753"/>
  <c r="BK753"/>
  <c r="J753"/>
  <c r="BE753" s="1"/>
  <c r="BI750"/>
  <c r="BH750"/>
  <c r="BG750"/>
  <c r="BF750"/>
  <c r="T750"/>
  <c r="R750"/>
  <c r="P750"/>
  <c r="BK750"/>
  <c r="J750"/>
  <c r="BE750" s="1"/>
  <c r="BI746"/>
  <c r="BH746"/>
  <c r="BG746"/>
  <c r="BF746"/>
  <c r="T746"/>
  <c r="R746"/>
  <c r="P746"/>
  <c r="BK746"/>
  <c r="J746"/>
  <c r="BE746" s="1"/>
  <c r="BI744"/>
  <c r="BH744"/>
  <c r="BG744"/>
  <c r="BF744"/>
  <c r="T744"/>
  <c r="R744"/>
  <c r="P744"/>
  <c r="BK744"/>
  <c r="J744"/>
  <c r="BE744" s="1"/>
  <c r="BI740"/>
  <c r="BH740"/>
  <c r="BG740"/>
  <c r="BF740"/>
  <c r="T740"/>
  <c r="R740"/>
  <c r="P740"/>
  <c r="BK740"/>
  <c r="J740"/>
  <c r="BE740" s="1"/>
  <c r="BI735"/>
  <c r="BH735"/>
  <c r="BG735"/>
  <c r="BF735"/>
  <c r="T735"/>
  <c r="R735"/>
  <c r="P735"/>
  <c r="BK735"/>
  <c r="J735"/>
  <c r="BE735" s="1"/>
  <c r="BI731"/>
  <c r="BH731"/>
  <c r="BG731"/>
  <c r="BF731"/>
  <c r="T731"/>
  <c r="T730" s="1"/>
  <c r="R731"/>
  <c r="R730" s="1"/>
  <c r="P731"/>
  <c r="BK731"/>
  <c r="J731"/>
  <c r="BE731" s="1"/>
  <c r="BI728"/>
  <c r="BH728"/>
  <c r="BG728"/>
  <c r="BF728"/>
  <c r="BE728"/>
  <c r="T728"/>
  <c r="R728"/>
  <c r="P728"/>
  <c r="BK728"/>
  <c r="J728"/>
  <c r="BI725"/>
  <c r="BH725"/>
  <c r="BG725"/>
  <c r="BF725"/>
  <c r="BE725"/>
  <c r="T725"/>
  <c r="R725"/>
  <c r="P725"/>
  <c r="BK725"/>
  <c r="J725"/>
  <c r="BI721"/>
  <c r="BH721"/>
  <c r="BG721"/>
  <c r="BF721"/>
  <c r="BE721"/>
  <c r="T721"/>
  <c r="R721"/>
  <c r="P721"/>
  <c r="BK721"/>
  <c r="J721"/>
  <c r="BI716"/>
  <c r="BH716"/>
  <c r="BG716"/>
  <c r="BF716"/>
  <c r="BE716"/>
  <c r="T716"/>
  <c r="R716"/>
  <c r="P716"/>
  <c r="BK716"/>
  <c r="J716"/>
  <c r="BI714"/>
  <c r="BH714"/>
  <c r="BG714"/>
  <c r="BF714"/>
  <c r="BE714"/>
  <c r="T714"/>
  <c r="R714"/>
  <c r="P714"/>
  <c r="BK714"/>
  <c r="J714"/>
  <c r="BI710"/>
  <c r="BH710"/>
  <c r="BG710"/>
  <c r="BF710"/>
  <c r="BE710"/>
  <c r="T710"/>
  <c r="R710"/>
  <c r="P710"/>
  <c r="BK710"/>
  <c r="J710"/>
  <c r="BI706"/>
  <c r="BH706"/>
  <c r="BG706"/>
  <c r="BF706"/>
  <c r="BE706"/>
  <c r="T706"/>
  <c r="R706"/>
  <c r="P706"/>
  <c r="BK706"/>
  <c r="J706"/>
  <c r="BI702"/>
  <c r="BH702"/>
  <c r="BG702"/>
  <c r="BF702"/>
  <c r="BE702"/>
  <c r="T702"/>
  <c r="T701" s="1"/>
  <c r="R702"/>
  <c r="R701" s="1"/>
  <c r="P702"/>
  <c r="BK702"/>
  <c r="BK701" s="1"/>
  <c r="J702"/>
  <c r="BI699"/>
  <c r="BH699"/>
  <c r="BG699"/>
  <c r="BF699"/>
  <c r="BE699"/>
  <c r="T699"/>
  <c r="R699"/>
  <c r="P699"/>
  <c r="BK699"/>
  <c r="J699"/>
  <c r="BI698"/>
  <c r="BH698"/>
  <c r="BG698"/>
  <c r="BF698"/>
  <c r="BE698"/>
  <c r="T698"/>
  <c r="R698"/>
  <c r="R697" s="1"/>
  <c r="P698"/>
  <c r="P697" s="1"/>
  <c r="BK698"/>
  <c r="BK697" s="1"/>
  <c r="J697" s="1"/>
  <c r="J698"/>
  <c r="J68"/>
  <c r="BI695"/>
  <c r="BH695"/>
  <c r="BG695"/>
  <c r="BF695"/>
  <c r="T695"/>
  <c r="T694" s="1"/>
  <c r="R695"/>
  <c r="R694" s="1"/>
  <c r="P695"/>
  <c r="P694" s="1"/>
  <c r="BK695"/>
  <c r="BK694" s="1"/>
  <c r="J694" s="1"/>
  <c r="J67" s="1"/>
  <c r="J695"/>
  <c r="BE695" s="1"/>
  <c r="BI692"/>
  <c r="BH692"/>
  <c r="BG692"/>
  <c r="BF692"/>
  <c r="BE692"/>
  <c r="T692"/>
  <c r="R692"/>
  <c r="P692"/>
  <c r="BK692"/>
  <c r="J692"/>
  <c r="BI689"/>
  <c r="BH689"/>
  <c r="BG689"/>
  <c r="BF689"/>
  <c r="BE689"/>
  <c r="T689"/>
  <c r="R689"/>
  <c r="P689"/>
  <c r="BK689"/>
  <c r="J689"/>
  <c r="BI687"/>
  <c r="BH687"/>
  <c r="BG687"/>
  <c r="BF687"/>
  <c r="BE687"/>
  <c r="T687"/>
  <c r="R687"/>
  <c r="P687"/>
  <c r="BK687"/>
  <c r="J687"/>
  <c r="BI684"/>
  <c r="BH684"/>
  <c r="BG684"/>
  <c r="BF684"/>
  <c r="BE684"/>
  <c r="T684"/>
  <c r="R684"/>
  <c r="P684"/>
  <c r="BK684"/>
  <c r="J684"/>
  <c r="BI682"/>
  <c r="BH682"/>
  <c r="BG682"/>
  <c r="BF682"/>
  <c r="BE682"/>
  <c r="T682"/>
  <c r="R682"/>
  <c r="P682"/>
  <c r="BK682"/>
  <c r="J682"/>
  <c r="BI679"/>
  <c r="BH679"/>
  <c r="BG679"/>
  <c r="BF679"/>
  <c r="BE679"/>
  <c r="T679"/>
  <c r="R679"/>
  <c r="P679"/>
  <c r="BK679"/>
  <c r="J679"/>
  <c r="BI675"/>
  <c r="BH675"/>
  <c r="BG675"/>
  <c r="BF675"/>
  <c r="BE675"/>
  <c r="T675"/>
  <c r="R675"/>
  <c r="P675"/>
  <c r="BK675"/>
  <c r="J675"/>
  <c r="BI671"/>
  <c r="BH671"/>
  <c r="BG671"/>
  <c r="BF671"/>
  <c r="BE671"/>
  <c r="T671"/>
  <c r="R671"/>
  <c r="P671"/>
  <c r="BK671"/>
  <c r="J671"/>
  <c r="BI667"/>
  <c r="BH667"/>
  <c r="BG667"/>
  <c r="BF667"/>
  <c r="BE667"/>
  <c r="T667"/>
  <c r="R667"/>
  <c r="P667"/>
  <c r="BK667"/>
  <c r="J667"/>
  <c r="BI663"/>
  <c r="BH663"/>
  <c r="BG663"/>
  <c r="BF663"/>
  <c r="BE663"/>
  <c r="T663"/>
  <c r="R663"/>
  <c r="P663"/>
  <c r="BK663"/>
  <c r="J663"/>
  <c r="BI659"/>
  <c r="BH659"/>
  <c r="BG659"/>
  <c r="BF659"/>
  <c r="BE659"/>
  <c r="T659"/>
  <c r="R659"/>
  <c r="P659"/>
  <c r="BK659"/>
  <c r="J659"/>
  <c r="BI657"/>
  <c r="BH657"/>
  <c r="BG657"/>
  <c r="BF657"/>
  <c r="BE657"/>
  <c r="T657"/>
  <c r="R657"/>
  <c r="P657"/>
  <c r="BK657"/>
  <c r="J657"/>
  <c r="BI656"/>
  <c r="BH656"/>
  <c r="BG656"/>
  <c r="BF656"/>
  <c r="BE656"/>
  <c r="T656"/>
  <c r="R656"/>
  <c r="P656"/>
  <c r="BK656"/>
  <c r="J656"/>
  <c r="BI655"/>
  <c r="BH655"/>
  <c r="BG655"/>
  <c r="BF655"/>
  <c r="BE655"/>
  <c r="T655"/>
  <c r="R655"/>
  <c r="P655"/>
  <c r="BK655"/>
  <c r="J655"/>
  <c r="BI654"/>
  <c r="BH654"/>
  <c r="BG654"/>
  <c r="BF654"/>
  <c r="BE654"/>
  <c r="T654"/>
  <c r="R654"/>
  <c r="P654"/>
  <c r="BK654"/>
  <c r="J654"/>
  <c r="BI653"/>
  <c r="BH653"/>
  <c r="BG653"/>
  <c r="BF653"/>
  <c r="BE653"/>
  <c r="T653"/>
  <c r="R653"/>
  <c r="P653"/>
  <c r="BK653"/>
  <c r="J653"/>
  <c r="BI652"/>
  <c r="BH652"/>
  <c r="BG652"/>
  <c r="BF652"/>
  <c r="BE652"/>
  <c r="T652"/>
  <c r="R652"/>
  <c r="P652"/>
  <c r="BK652"/>
  <c r="J652"/>
  <c r="BI651"/>
  <c r="BH651"/>
  <c r="BG651"/>
  <c r="BF651"/>
  <c r="BE651"/>
  <c r="T651"/>
  <c r="R651"/>
  <c r="P651"/>
  <c r="BK651"/>
  <c r="J651"/>
  <c r="BI650"/>
  <c r="BH650"/>
  <c r="BG650"/>
  <c r="BF650"/>
  <c r="BE650"/>
  <c r="T650"/>
  <c r="R650"/>
  <c r="P650"/>
  <c r="BK650"/>
  <c r="J650"/>
  <c r="BI649"/>
  <c r="BH649"/>
  <c r="BG649"/>
  <c r="BF649"/>
  <c r="BE649"/>
  <c r="T649"/>
  <c r="R649"/>
  <c r="P649"/>
  <c r="BK649"/>
  <c r="J649"/>
  <c r="BI647"/>
  <c r="BH647"/>
  <c r="BG647"/>
  <c r="BF647"/>
  <c r="BE647"/>
  <c r="T647"/>
  <c r="R647"/>
  <c r="P647"/>
  <c r="BK647"/>
  <c r="J647"/>
  <c r="BI645"/>
  <c r="BH645"/>
  <c r="BG645"/>
  <c r="BF645"/>
  <c r="BE645"/>
  <c r="T645"/>
  <c r="R645"/>
  <c r="P645"/>
  <c r="BK645"/>
  <c r="J645"/>
  <c r="BI640"/>
  <c r="BH640"/>
  <c r="BG640"/>
  <c r="BF640"/>
  <c r="BE640"/>
  <c r="T640"/>
  <c r="R640"/>
  <c r="P640"/>
  <c r="BK640"/>
  <c r="J640"/>
  <c r="BI637"/>
  <c r="BH637"/>
  <c r="BG637"/>
  <c r="BF637"/>
  <c r="BE637"/>
  <c r="T637"/>
  <c r="R637"/>
  <c r="P637"/>
  <c r="BK637"/>
  <c r="J637"/>
  <c r="BI634"/>
  <c r="BH634"/>
  <c r="BG634"/>
  <c r="BF634"/>
  <c r="BE634"/>
  <c r="T634"/>
  <c r="R634"/>
  <c r="P634"/>
  <c r="BK634"/>
  <c r="J634"/>
  <c r="BI632"/>
  <c r="BH632"/>
  <c r="BG632"/>
  <c r="BF632"/>
  <c r="BE632"/>
  <c r="T632"/>
  <c r="R632"/>
  <c r="R631" s="1"/>
  <c r="P632"/>
  <c r="P631" s="1"/>
  <c r="BK632"/>
  <c r="BK631" s="1"/>
  <c r="J631" s="1"/>
  <c r="J632"/>
  <c r="J66"/>
  <c r="BI628"/>
  <c r="BH628"/>
  <c r="BG628"/>
  <c r="BF628"/>
  <c r="T628"/>
  <c r="R628"/>
  <c r="P628"/>
  <c r="BK628"/>
  <c r="J628"/>
  <c r="BE628" s="1"/>
  <c r="BI627"/>
  <c r="BH627"/>
  <c r="BG627"/>
  <c r="BF627"/>
  <c r="T627"/>
  <c r="R627"/>
  <c r="P627"/>
  <c r="BK627"/>
  <c r="J627"/>
  <c r="BE627" s="1"/>
  <c r="BI626"/>
  <c r="BH626"/>
  <c r="BG626"/>
  <c r="BF626"/>
  <c r="T626"/>
  <c r="R626"/>
  <c r="P626"/>
  <c r="BK626"/>
  <c r="J626"/>
  <c r="BE626" s="1"/>
  <c r="BI625"/>
  <c r="BH625"/>
  <c r="BG625"/>
  <c r="BF625"/>
  <c r="T625"/>
  <c r="R625"/>
  <c r="P625"/>
  <c r="BK625"/>
  <c r="J625"/>
  <c r="BE625" s="1"/>
  <c r="BI624"/>
  <c r="BH624"/>
  <c r="BG624"/>
  <c r="BF624"/>
  <c r="T624"/>
  <c r="R624"/>
  <c r="P624"/>
  <c r="BK624"/>
  <c r="J624"/>
  <c r="BE624" s="1"/>
  <c r="BI622"/>
  <c r="BH622"/>
  <c r="BG622"/>
  <c r="BF622"/>
  <c r="T622"/>
  <c r="R622"/>
  <c r="P622"/>
  <c r="BK622"/>
  <c r="J622"/>
  <c r="BE622" s="1"/>
  <c r="BI621"/>
  <c r="BH621"/>
  <c r="BG621"/>
  <c r="BF621"/>
  <c r="T621"/>
  <c r="R621"/>
  <c r="P621"/>
  <c r="BK621"/>
  <c r="J621"/>
  <c r="BE621" s="1"/>
  <c r="BI620"/>
  <c r="BH620"/>
  <c r="BG620"/>
  <c r="BF620"/>
  <c r="T620"/>
  <c r="R620"/>
  <c r="P620"/>
  <c r="BK620"/>
  <c r="J620"/>
  <c r="BE620" s="1"/>
  <c r="BI619"/>
  <c r="BH619"/>
  <c r="BG619"/>
  <c r="BF619"/>
  <c r="T619"/>
  <c r="R619"/>
  <c r="P619"/>
  <c r="BK619"/>
  <c r="J619"/>
  <c r="BE619" s="1"/>
  <c r="BI618"/>
  <c r="BH618"/>
  <c r="BG618"/>
  <c r="BF618"/>
  <c r="T618"/>
  <c r="R618"/>
  <c r="P618"/>
  <c r="BK618"/>
  <c r="J618"/>
  <c r="BE618" s="1"/>
  <c r="BI617"/>
  <c r="BH617"/>
  <c r="BG617"/>
  <c r="BF617"/>
  <c r="T617"/>
  <c r="R617"/>
  <c r="P617"/>
  <c r="BK617"/>
  <c r="J617"/>
  <c r="BE617" s="1"/>
  <c r="BI616"/>
  <c r="BH616"/>
  <c r="BG616"/>
  <c r="BF616"/>
  <c r="T616"/>
  <c r="R616"/>
  <c r="P616"/>
  <c r="BK616"/>
  <c r="J616"/>
  <c r="BE616" s="1"/>
  <c r="BI615"/>
  <c r="BH615"/>
  <c r="BG615"/>
  <c r="BF615"/>
  <c r="T615"/>
  <c r="R615"/>
  <c r="P615"/>
  <c r="BK615"/>
  <c r="J615"/>
  <c r="BE615" s="1"/>
  <c r="BI614"/>
  <c r="BH614"/>
  <c r="BG614"/>
  <c r="BF614"/>
  <c r="T614"/>
  <c r="R614"/>
  <c r="P614"/>
  <c r="BK614"/>
  <c r="J614"/>
  <c r="BE614" s="1"/>
  <c r="BI613"/>
  <c r="BH613"/>
  <c r="BG613"/>
  <c r="BF613"/>
  <c r="T613"/>
  <c r="R613"/>
  <c r="P613"/>
  <c r="BK613"/>
  <c r="J613"/>
  <c r="BE613" s="1"/>
  <c r="BI612"/>
  <c r="BH612"/>
  <c r="BG612"/>
  <c r="BF612"/>
  <c r="T612"/>
  <c r="R612"/>
  <c r="P612"/>
  <c r="BK612"/>
  <c r="J612"/>
  <c r="BE612" s="1"/>
  <c r="BI611"/>
  <c r="BH611"/>
  <c r="BG611"/>
  <c r="BF611"/>
  <c r="T611"/>
  <c r="R611"/>
  <c r="P611"/>
  <c r="BK611"/>
  <c r="J611"/>
  <c r="BE611" s="1"/>
  <c r="BI610"/>
  <c r="BH610"/>
  <c r="BG610"/>
  <c r="BF610"/>
  <c r="T610"/>
  <c r="R610"/>
  <c r="P610"/>
  <c r="BK610"/>
  <c r="J610"/>
  <c r="BE610" s="1"/>
  <c r="BI609"/>
  <c r="BH609"/>
  <c r="BG609"/>
  <c r="BF609"/>
  <c r="T609"/>
  <c r="R609"/>
  <c r="P609"/>
  <c r="BK609"/>
  <c r="J609"/>
  <c r="BE609" s="1"/>
  <c r="BI608"/>
  <c r="BH608"/>
  <c r="BG608"/>
  <c r="BF608"/>
  <c r="T608"/>
  <c r="R608"/>
  <c r="P608"/>
  <c r="BK608"/>
  <c r="J608"/>
  <c r="BE608" s="1"/>
  <c r="BI607"/>
  <c r="BH607"/>
  <c r="BG607"/>
  <c r="BF607"/>
  <c r="T607"/>
  <c r="R607"/>
  <c r="P607"/>
  <c r="BK607"/>
  <c r="J607"/>
  <c r="BE607" s="1"/>
  <c r="BI606"/>
  <c r="BH606"/>
  <c r="BG606"/>
  <c r="BF606"/>
  <c r="T606"/>
  <c r="R606"/>
  <c r="P606"/>
  <c r="BK606"/>
  <c r="J606"/>
  <c r="BE606" s="1"/>
  <c r="BI605"/>
  <c r="BH605"/>
  <c r="BG605"/>
  <c r="BF605"/>
  <c r="T605"/>
  <c r="R605"/>
  <c r="P605"/>
  <c r="BK605"/>
  <c r="J605"/>
  <c r="BE605" s="1"/>
  <c r="BI604"/>
  <c r="BH604"/>
  <c r="BG604"/>
  <c r="BF604"/>
  <c r="T604"/>
  <c r="R604"/>
  <c r="P604"/>
  <c r="BK604"/>
  <c r="J604"/>
  <c r="BE604" s="1"/>
  <c r="BI603"/>
  <c r="BH603"/>
  <c r="BG603"/>
  <c r="BF603"/>
  <c r="T603"/>
  <c r="R603"/>
  <c r="P603"/>
  <c r="BK603"/>
  <c r="J603"/>
  <c r="BE603" s="1"/>
  <c r="BI602"/>
  <c r="BH602"/>
  <c r="BG602"/>
  <c r="BF602"/>
  <c r="T602"/>
  <c r="R602"/>
  <c r="P602"/>
  <c r="BK602"/>
  <c r="J602"/>
  <c r="BE602" s="1"/>
  <c r="BI601"/>
  <c r="BH601"/>
  <c r="BG601"/>
  <c r="BF601"/>
  <c r="T601"/>
  <c r="R601"/>
  <c r="P601"/>
  <c r="BK601"/>
  <c r="J601"/>
  <c r="BE601" s="1"/>
  <c r="BI600"/>
  <c r="BH600"/>
  <c r="BG600"/>
  <c r="BF600"/>
  <c r="T600"/>
  <c r="R600"/>
  <c r="P600"/>
  <c r="BK600"/>
  <c r="J600"/>
  <c r="BE600" s="1"/>
  <c r="BI599"/>
  <c r="BH599"/>
  <c r="BG599"/>
  <c r="BF599"/>
  <c r="T599"/>
  <c r="R599"/>
  <c r="P599"/>
  <c r="BK599"/>
  <c r="J599"/>
  <c r="BE599" s="1"/>
  <c r="BI598"/>
  <c r="BH598"/>
  <c r="BG598"/>
  <c r="BF598"/>
  <c r="T598"/>
  <c r="T597" s="1"/>
  <c r="R598"/>
  <c r="R597" s="1"/>
  <c r="P598"/>
  <c r="P597" s="1"/>
  <c r="BK598"/>
  <c r="J598"/>
  <c r="BE598" s="1"/>
  <c r="BI594"/>
  <c r="BH594"/>
  <c r="BG594"/>
  <c r="BF594"/>
  <c r="BE594"/>
  <c r="T594"/>
  <c r="R594"/>
  <c r="P594"/>
  <c r="BK594"/>
  <c r="J594"/>
  <c r="BI592"/>
  <c r="BH592"/>
  <c r="BG592"/>
  <c r="BF592"/>
  <c r="BE592"/>
  <c r="T592"/>
  <c r="R592"/>
  <c r="P592"/>
  <c r="BK592"/>
  <c r="J592"/>
  <c r="BI589"/>
  <c r="BH589"/>
  <c r="BG589"/>
  <c r="BF589"/>
  <c r="BE589"/>
  <c r="T589"/>
  <c r="R589"/>
  <c r="P589"/>
  <c r="BK589"/>
  <c r="J589"/>
  <c r="BI583"/>
  <c r="BH583"/>
  <c r="BG583"/>
  <c r="BF583"/>
  <c r="BE583"/>
  <c r="T583"/>
  <c r="R583"/>
  <c r="P583"/>
  <c r="BK583"/>
  <c r="J583"/>
  <c r="BI578"/>
  <c r="BH578"/>
  <c r="BG578"/>
  <c r="BF578"/>
  <c r="BE578"/>
  <c r="T578"/>
  <c r="R578"/>
  <c r="P578"/>
  <c r="BK578"/>
  <c r="J578"/>
  <c r="BI571"/>
  <c r="BH571"/>
  <c r="BG571"/>
  <c r="BF571"/>
  <c r="BE571"/>
  <c r="T571"/>
  <c r="R571"/>
  <c r="P571"/>
  <c r="BK571"/>
  <c r="J571"/>
  <c r="BI568"/>
  <c r="BH568"/>
  <c r="BG568"/>
  <c r="BF568"/>
  <c r="BE568"/>
  <c r="T568"/>
  <c r="R568"/>
  <c r="P568"/>
  <c r="BK568"/>
  <c r="J568"/>
  <c r="BI565"/>
  <c r="BH565"/>
  <c r="BG565"/>
  <c r="BF565"/>
  <c r="BE565"/>
  <c r="T565"/>
  <c r="R565"/>
  <c r="P565"/>
  <c r="BK565"/>
  <c r="J565"/>
  <c r="BI562"/>
  <c r="BH562"/>
  <c r="BG562"/>
  <c r="BF562"/>
  <c r="BE562"/>
  <c r="T562"/>
  <c r="R562"/>
  <c r="P562"/>
  <c r="BK562"/>
  <c r="J562"/>
  <c r="BI559"/>
  <c r="BH559"/>
  <c r="BG559"/>
  <c r="BF559"/>
  <c r="BE559"/>
  <c r="T559"/>
  <c r="R559"/>
  <c r="P559"/>
  <c r="BK559"/>
  <c r="J559"/>
  <c r="BI558"/>
  <c r="BH558"/>
  <c r="BG558"/>
  <c r="BF558"/>
  <c r="BE558"/>
  <c r="T558"/>
  <c r="R558"/>
  <c r="P558"/>
  <c r="BK558"/>
  <c r="J558"/>
  <c r="BI557"/>
  <c r="BH557"/>
  <c r="BG557"/>
  <c r="BF557"/>
  <c r="BE557"/>
  <c r="T557"/>
  <c r="R557"/>
  <c r="P557"/>
  <c r="BK557"/>
  <c r="J557"/>
  <c r="BI556"/>
  <c r="BH556"/>
  <c r="BG556"/>
  <c r="BF556"/>
  <c r="BE556"/>
  <c r="T556"/>
  <c r="R556"/>
  <c r="P556"/>
  <c r="BK556"/>
  <c r="J556"/>
  <c r="BI555"/>
  <c r="BH555"/>
  <c r="BG555"/>
  <c r="BF555"/>
  <c r="BE555"/>
  <c r="T555"/>
  <c r="R555"/>
  <c r="P555"/>
  <c r="BK555"/>
  <c r="J555"/>
  <c r="BI554"/>
  <c r="BH554"/>
  <c r="BG554"/>
  <c r="BF554"/>
  <c r="BE554"/>
  <c r="T554"/>
  <c r="R554"/>
  <c r="P554"/>
  <c r="BK554"/>
  <c r="J554"/>
  <c r="BI551"/>
  <c r="BH551"/>
  <c r="BG551"/>
  <c r="BF551"/>
  <c r="BE551"/>
  <c r="T551"/>
  <c r="R551"/>
  <c r="P551"/>
  <c r="BK551"/>
  <c r="J551"/>
  <c r="BI550"/>
  <c r="BH550"/>
  <c r="BG550"/>
  <c r="BF550"/>
  <c r="BE550"/>
  <c r="T550"/>
  <c r="R550"/>
  <c r="P550"/>
  <c r="BK550"/>
  <c r="J550"/>
  <c r="BI548"/>
  <c r="BH548"/>
  <c r="BG548"/>
  <c r="BF548"/>
  <c r="BE548"/>
  <c r="T548"/>
  <c r="R548"/>
  <c r="P548"/>
  <c r="BK548"/>
  <c r="J548"/>
  <c r="BI547"/>
  <c r="BH547"/>
  <c r="BG547"/>
  <c r="BF547"/>
  <c r="BE547"/>
  <c r="T547"/>
  <c r="R547"/>
  <c r="P547"/>
  <c r="BK547"/>
  <c r="J547"/>
  <c r="BI544"/>
  <c r="BH544"/>
  <c r="BG544"/>
  <c r="BF544"/>
  <c r="BE544"/>
  <c r="T544"/>
  <c r="R544"/>
  <c r="P544"/>
  <c r="BK544"/>
  <c r="J544"/>
  <c r="BI541"/>
  <c r="BH541"/>
  <c r="BG541"/>
  <c r="BF541"/>
  <c r="BE541"/>
  <c r="T541"/>
  <c r="R541"/>
  <c r="P541"/>
  <c r="BK541"/>
  <c r="J541"/>
  <c r="BI532"/>
  <c r="BH532"/>
  <c r="BG532"/>
  <c r="BF532"/>
  <c r="BE532"/>
  <c r="T532"/>
  <c r="R532"/>
  <c r="P532"/>
  <c r="BK532"/>
  <c r="J532"/>
  <c r="BI529"/>
  <c r="BH529"/>
  <c r="BG529"/>
  <c r="BF529"/>
  <c r="BE529"/>
  <c r="T529"/>
  <c r="R529"/>
  <c r="P529"/>
  <c r="BK529"/>
  <c r="J529"/>
  <c r="BI525"/>
  <c r="BH525"/>
  <c r="BG525"/>
  <c r="BF525"/>
  <c r="BE525"/>
  <c r="T525"/>
  <c r="R525"/>
  <c r="P525"/>
  <c r="BK525"/>
  <c r="J525"/>
  <c r="BI520"/>
  <c r="BH520"/>
  <c r="BG520"/>
  <c r="BF520"/>
  <c r="BE520"/>
  <c r="T520"/>
  <c r="R520"/>
  <c r="P520"/>
  <c r="BK520"/>
  <c r="J520"/>
  <c r="BI515"/>
  <c r="BH515"/>
  <c r="BG515"/>
  <c r="BF515"/>
  <c r="BE515"/>
  <c r="T515"/>
  <c r="R515"/>
  <c r="P515"/>
  <c r="BK515"/>
  <c r="J515"/>
  <c r="BI513"/>
  <c r="BH513"/>
  <c r="BG513"/>
  <c r="BF513"/>
  <c r="BE513"/>
  <c r="T513"/>
  <c r="R513"/>
  <c r="P513"/>
  <c r="BK513"/>
  <c r="J513"/>
  <c r="BI511"/>
  <c r="BH511"/>
  <c r="BG511"/>
  <c r="BF511"/>
  <c r="BE511"/>
  <c r="T511"/>
  <c r="R511"/>
  <c r="P511"/>
  <c r="BK511"/>
  <c r="J511"/>
  <c r="BI507"/>
  <c r="BH507"/>
  <c r="BG507"/>
  <c r="BF507"/>
  <c r="BE507"/>
  <c r="T507"/>
  <c r="R507"/>
  <c r="P507"/>
  <c r="BK507"/>
  <c r="J507"/>
  <c r="BI504"/>
  <c r="BH504"/>
  <c r="BG504"/>
  <c r="BF504"/>
  <c r="BE504"/>
  <c r="T504"/>
  <c r="R504"/>
  <c r="P504"/>
  <c r="BK504"/>
  <c r="J504"/>
  <c r="BI498"/>
  <c r="BH498"/>
  <c r="BG498"/>
  <c r="BF498"/>
  <c r="BE498"/>
  <c r="T498"/>
  <c r="R498"/>
  <c r="P498"/>
  <c r="BK498"/>
  <c r="J498"/>
  <c r="BI496"/>
  <c r="BH496"/>
  <c r="BG496"/>
  <c r="BF496"/>
  <c r="BE496"/>
  <c r="T496"/>
  <c r="R496"/>
  <c r="P496"/>
  <c r="BK496"/>
  <c r="J496"/>
  <c r="BI492"/>
  <c r="BH492"/>
  <c r="BG492"/>
  <c r="BF492"/>
  <c r="BE492"/>
  <c r="T492"/>
  <c r="R492"/>
  <c r="P492"/>
  <c r="BK492"/>
  <c r="J492"/>
  <c r="BI487"/>
  <c r="BH487"/>
  <c r="BG487"/>
  <c r="BF487"/>
  <c r="BE487"/>
  <c r="T487"/>
  <c r="R487"/>
  <c r="P487"/>
  <c r="BK487"/>
  <c r="J487"/>
  <c r="BI482"/>
  <c r="BH482"/>
  <c r="BG482"/>
  <c r="BF482"/>
  <c r="BE482"/>
  <c r="T482"/>
  <c r="R482"/>
  <c r="P482"/>
  <c r="BK482"/>
  <c r="J482"/>
  <c r="BI480"/>
  <c r="BH480"/>
  <c r="BG480"/>
  <c r="BF480"/>
  <c r="BE480"/>
  <c r="T480"/>
  <c r="R480"/>
  <c r="P480"/>
  <c r="BK480"/>
  <c r="J480"/>
  <c r="BI474"/>
  <c r="BH474"/>
  <c r="BG474"/>
  <c r="BF474"/>
  <c r="BE474"/>
  <c r="T474"/>
  <c r="R474"/>
  <c r="P474"/>
  <c r="BK474"/>
  <c r="J474"/>
  <c r="BI471"/>
  <c r="BH471"/>
  <c r="BG471"/>
  <c r="BF471"/>
  <c r="BE471"/>
  <c r="T471"/>
  <c r="R471"/>
  <c r="P471"/>
  <c r="BK471"/>
  <c r="J471"/>
  <c r="BI468"/>
  <c r="BH468"/>
  <c r="BG468"/>
  <c r="BF468"/>
  <c r="BE468"/>
  <c r="T468"/>
  <c r="R468"/>
  <c r="P468"/>
  <c r="BK468"/>
  <c r="J468"/>
  <c r="BI464"/>
  <c r="BH464"/>
  <c r="BG464"/>
  <c r="BF464"/>
  <c r="BE464"/>
  <c r="T464"/>
  <c r="R464"/>
  <c r="P464"/>
  <c r="BK464"/>
  <c r="J464"/>
  <c r="BI462"/>
  <c r="BH462"/>
  <c r="BG462"/>
  <c r="BF462"/>
  <c r="BE462"/>
  <c r="T462"/>
  <c r="R462"/>
  <c r="P462"/>
  <c r="BK462"/>
  <c r="J462"/>
  <c r="BI439"/>
  <c r="BH439"/>
  <c r="BG439"/>
  <c r="BF439"/>
  <c r="BE439"/>
  <c r="T439"/>
  <c r="R439"/>
  <c r="P439"/>
  <c r="BK439"/>
  <c r="J439"/>
  <c r="BI436"/>
  <c r="BH436"/>
  <c r="BG436"/>
  <c r="BF436"/>
  <c r="BE436"/>
  <c r="T436"/>
  <c r="R436"/>
  <c r="P436"/>
  <c r="BK436"/>
  <c r="J436"/>
  <c r="BI428"/>
  <c r="BH428"/>
  <c r="BG428"/>
  <c r="BF428"/>
  <c r="BE428"/>
  <c r="T428"/>
  <c r="R428"/>
  <c r="P428"/>
  <c r="BK428"/>
  <c r="J428"/>
  <c r="BI426"/>
  <c r="BH426"/>
  <c r="BG426"/>
  <c r="BF426"/>
  <c r="BE426"/>
  <c r="T426"/>
  <c r="R426"/>
  <c r="P426"/>
  <c r="BK426"/>
  <c r="J426"/>
  <c r="BI402"/>
  <c r="BH402"/>
  <c r="BG402"/>
  <c r="BF402"/>
  <c r="BE402"/>
  <c r="T402"/>
  <c r="T401" s="1"/>
  <c r="R402"/>
  <c r="R401" s="1"/>
  <c r="P402"/>
  <c r="BK402"/>
  <c r="BK401" s="1"/>
  <c r="J401" s="1"/>
  <c r="J64" s="1"/>
  <c r="J402"/>
  <c r="BI400"/>
  <c r="BH400"/>
  <c r="BG400"/>
  <c r="BF400"/>
  <c r="T400"/>
  <c r="R400"/>
  <c r="P400"/>
  <c r="BK400"/>
  <c r="J400"/>
  <c r="BE400" s="1"/>
  <c r="BI399"/>
  <c r="BH399"/>
  <c r="BG399"/>
  <c r="BF399"/>
  <c r="T399"/>
  <c r="R399"/>
  <c r="P399"/>
  <c r="BK399"/>
  <c r="J399"/>
  <c r="BE399" s="1"/>
  <c r="BI398"/>
  <c r="BH398"/>
  <c r="BG398"/>
  <c r="BF398"/>
  <c r="T398"/>
  <c r="R398"/>
  <c r="P398"/>
  <c r="BK398"/>
  <c r="J398"/>
  <c r="BE398" s="1"/>
  <c r="BI397"/>
  <c r="BH397"/>
  <c r="BG397"/>
  <c r="BF397"/>
  <c r="T397"/>
  <c r="R397"/>
  <c r="P397"/>
  <c r="BK397"/>
  <c r="J397"/>
  <c r="BE397" s="1"/>
  <c r="BI396"/>
  <c r="BH396"/>
  <c r="BG396"/>
  <c r="BF396"/>
  <c r="T396"/>
  <c r="R396"/>
  <c r="P396"/>
  <c r="BK396"/>
  <c r="J396"/>
  <c r="BE396" s="1"/>
  <c r="BI395"/>
  <c r="BH395"/>
  <c r="BG395"/>
  <c r="BF395"/>
  <c r="T395"/>
  <c r="R395"/>
  <c r="P395"/>
  <c r="BK395"/>
  <c r="J395"/>
  <c r="BE395" s="1"/>
  <c r="BI394"/>
  <c r="BH394"/>
  <c r="BG394"/>
  <c r="BF394"/>
  <c r="T394"/>
  <c r="R394"/>
  <c r="P394"/>
  <c r="BK394"/>
  <c r="J394"/>
  <c r="BE394" s="1"/>
  <c r="BI393"/>
  <c r="BH393"/>
  <c r="BG393"/>
  <c r="BF393"/>
  <c r="T393"/>
  <c r="R393"/>
  <c r="P393"/>
  <c r="BK393"/>
  <c r="J393"/>
  <c r="BE393" s="1"/>
  <c r="BI392"/>
  <c r="BH392"/>
  <c r="BG392"/>
  <c r="BF392"/>
  <c r="T392"/>
  <c r="R392"/>
  <c r="P392"/>
  <c r="BK392"/>
  <c r="J392"/>
  <c r="BE392" s="1"/>
  <c r="BI389"/>
  <c r="BH389"/>
  <c r="BG389"/>
  <c r="BF389"/>
  <c r="T389"/>
  <c r="T388" s="1"/>
  <c r="R389"/>
  <c r="P389"/>
  <c r="P388" s="1"/>
  <c r="BK389"/>
  <c r="BK388" s="1"/>
  <c r="J388" s="1"/>
  <c r="J63" s="1"/>
  <c r="J389"/>
  <c r="BE389" s="1"/>
  <c r="BI385"/>
  <c r="BH385"/>
  <c r="BG385"/>
  <c r="BF385"/>
  <c r="BE385"/>
  <c r="T385"/>
  <c r="R385"/>
  <c r="P385"/>
  <c r="BK385"/>
  <c r="J385"/>
  <c r="BI381"/>
  <c r="BH381"/>
  <c r="BG381"/>
  <c r="BF381"/>
  <c r="BE381"/>
  <c r="T381"/>
  <c r="R381"/>
  <c r="P381"/>
  <c r="BK381"/>
  <c r="J381"/>
  <c r="BI379"/>
  <c r="BH379"/>
  <c r="BG379"/>
  <c r="BF379"/>
  <c r="BE379"/>
  <c r="T379"/>
  <c r="R379"/>
  <c r="P379"/>
  <c r="BK379"/>
  <c r="J379"/>
  <c r="BI375"/>
  <c r="BH375"/>
  <c r="BG375"/>
  <c r="BF375"/>
  <c r="BE375"/>
  <c r="T375"/>
  <c r="R375"/>
  <c r="P375"/>
  <c r="BK375"/>
  <c r="J375"/>
  <c r="BI372"/>
  <c r="BH372"/>
  <c r="BG372"/>
  <c r="BF372"/>
  <c r="BE372"/>
  <c r="T372"/>
  <c r="R372"/>
  <c r="P372"/>
  <c r="BK372"/>
  <c r="J372"/>
  <c r="BI368"/>
  <c r="BH368"/>
  <c r="BG368"/>
  <c r="BF368"/>
  <c r="BE368"/>
  <c r="T368"/>
  <c r="R368"/>
  <c r="P368"/>
  <c r="BK368"/>
  <c r="J368"/>
  <c r="BI367"/>
  <c r="BH367"/>
  <c r="BG367"/>
  <c r="BF367"/>
  <c r="BE367"/>
  <c r="T367"/>
  <c r="R367"/>
  <c r="P367"/>
  <c r="BK367"/>
  <c r="J367"/>
  <c r="BI363"/>
  <c r="BH363"/>
  <c r="BG363"/>
  <c r="BF363"/>
  <c r="BE363"/>
  <c r="T363"/>
  <c r="R363"/>
  <c r="P363"/>
  <c r="BK363"/>
  <c r="J363"/>
  <c r="BI362"/>
  <c r="BH362"/>
  <c r="BG362"/>
  <c r="BF362"/>
  <c r="BE362"/>
  <c r="T362"/>
  <c r="R362"/>
  <c r="P362"/>
  <c r="BK362"/>
  <c r="J362"/>
  <c r="BI361"/>
  <c r="BH361"/>
  <c r="BG361"/>
  <c r="BF361"/>
  <c r="BE361"/>
  <c r="T361"/>
  <c r="R361"/>
  <c r="P361"/>
  <c r="BK361"/>
  <c r="J361"/>
  <c r="BI357"/>
  <c r="BH357"/>
  <c r="BG357"/>
  <c r="BF357"/>
  <c r="BE357"/>
  <c r="T357"/>
  <c r="R357"/>
  <c r="P357"/>
  <c r="BK357"/>
  <c r="J357"/>
  <c r="BI356"/>
  <c r="BH356"/>
  <c r="BG356"/>
  <c r="BF356"/>
  <c r="BE356"/>
  <c r="T356"/>
  <c r="R356"/>
  <c r="P356"/>
  <c r="BK356"/>
  <c r="J356"/>
  <c r="BI354"/>
  <c r="BH354"/>
  <c r="BG354"/>
  <c r="BF354"/>
  <c r="BE354"/>
  <c r="T354"/>
  <c r="R354"/>
  <c r="P354"/>
  <c r="BK354"/>
  <c r="J354"/>
  <c r="BI351"/>
  <c r="BH351"/>
  <c r="BG351"/>
  <c r="BF351"/>
  <c r="BE351"/>
  <c r="T351"/>
  <c r="R351"/>
  <c r="P351"/>
  <c r="BK351"/>
  <c r="J351"/>
  <c r="BI346"/>
  <c r="BH346"/>
  <c r="BG346"/>
  <c r="BF346"/>
  <c r="BE346"/>
  <c r="T346"/>
  <c r="R346"/>
  <c r="P346"/>
  <c r="BK346"/>
  <c r="J346"/>
  <c r="BI341"/>
  <c r="BH341"/>
  <c r="BG341"/>
  <c r="BF341"/>
  <c r="BE341"/>
  <c r="T341"/>
  <c r="R341"/>
  <c r="P341"/>
  <c r="BK341"/>
  <c r="J341"/>
  <c r="BI336"/>
  <c r="BH336"/>
  <c r="BG336"/>
  <c r="BF336"/>
  <c r="BE336"/>
  <c r="T336"/>
  <c r="R336"/>
  <c r="P336"/>
  <c r="BK336"/>
  <c r="J336"/>
  <c r="BI333"/>
  <c r="BH333"/>
  <c r="BG333"/>
  <c r="BF333"/>
  <c r="BE333"/>
  <c r="T333"/>
  <c r="R333"/>
  <c r="P333"/>
  <c r="BK333"/>
  <c r="J333"/>
  <c r="BI331"/>
  <c r="BH331"/>
  <c r="BG331"/>
  <c r="BF331"/>
  <c r="BE331"/>
  <c r="T331"/>
  <c r="R331"/>
  <c r="P331"/>
  <c r="BK331"/>
  <c r="J331"/>
  <c r="BI327"/>
  <c r="BH327"/>
  <c r="BG327"/>
  <c r="BF327"/>
  <c r="BE327"/>
  <c r="T327"/>
  <c r="R327"/>
  <c r="P327"/>
  <c r="BK327"/>
  <c r="J327"/>
  <c r="BI326"/>
  <c r="BH326"/>
  <c r="BG326"/>
  <c r="BF326"/>
  <c r="BE326"/>
  <c r="T326"/>
  <c r="R326"/>
  <c r="P326"/>
  <c r="BK326"/>
  <c r="J326"/>
  <c r="BI322"/>
  <c r="BH322"/>
  <c r="BG322"/>
  <c r="BF322"/>
  <c r="BE322"/>
  <c r="T322"/>
  <c r="R322"/>
  <c r="P322"/>
  <c r="BK322"/>
  <c r="J322"/>
  <c r="BI319"/>
  <c r="BH319"/>
  <c r="BG319"/>
  <c r="BF319"/>
  <c r="BE319"/>
  <c r="T319"/>
  <c r="R319"/>
  <c r="P319"/>
  <c r="BK319"/>
  <c r="J319"/>
  <c r="BI315"/>
  <c r="BH315"/>
  <c r="BG315"/>
  <c r="BF315"/>
  <c r="BE315"/>
  <c r="T315"/>
  <c r="R315"/>
  <c r="P315"/>
  <c r="BK315"/>
  <c r="J315"/>
  <c r="BI312"/>
  <c r="BH312"/>
  <c r="BG312"/>
  <c r="BF312"/>
  <c r="BE312"/>
  <c r="T312"/>
  <c r="T311" s="1"/>
  <c r="R312"/>
  <c r="R311" s="1"/>
  <c r="P312"/>
  <c r="BK312"/>
  <c r="BK311" s="1"/>
  <c r="J311" s="1"/>
  <c r="J62" s="1"/>
  <c r="J312"/>
  <c r="BI302"/>
  <c r="BH302"/>
  <c r="BG302"/>
  <c r="BF302"/>
  <c r="T302"/>
  <c r="R302"/>
  <c r="P302"/>
  <c r="BK302"/>
  <c r="J302"/>
  <c r="BE302" s="1"/>
  <c r="BI297"/>
  <c r="BH297"/>
  <c r="BG297"/>
  <c r="BF297"/>
  <c r="T297"/>
  <c r="R297"/>
  <c r="P297"/>
  <c r="BK297"/>
  <c r="J297"/>
  <c r="BE297" s="1"/>
  <c r="BI292"/>
  <c r="BH292"/>
  <c r="BG292"/>
  <c r="BF292"/>
  <c r="T292"/>
  <c r="R292"/>
  <c r="P292"/>
  <c r="BK292"/>
  <c r="J292"/>
  <c r="BE292" s="1"/>
  <c r="BI287"/>
  <c r="BH287"/>
  <c r="BG287"/>
  <c r="BF287"/>
  <c r="T287"/>
  <c r="R287"/>
  <c r="P287"/>
  <c r="BK287"/>
  <c r="J287"/>
  <c r="BE287" s="1"/>
  <c r="BI284"/>
  <c r="BH284"/>
  <c r="BG284"/>
  <c r="BF284"/>
  <c r="T284"/>
  <c r="R284"/>
  <c r="P284"/>
  <c r="BK284"/>
  <c r="J284"/>
  <c r="BE284" s="1"/>
  <c r="BI280"/>
  <c r="BH280"/>
  <c r="BG280"/>
  <c r="BF280"/>
  <c r="T280"/>
  <c r="R280"/>
  <c r="P280"/>
  <c r="BK280"/>
  <c r="J280"/>
  <c r="BE280" s="1"/>
  <c r="BI276"/>
  <c r="BH276"/>
  <c r="BG276"/>
  <c r="BF276"/>
  <c r="T276"/>
  <c r="R276"/>
  <c r="P276"/>
  <c r="BK276"/>
  <c r="J276"/>
  <c r="BE276" s="1"/>
  <c r="BI273"/>
  <c r="BH273"/>
  <c r="BG273"/>
  <c r="BF273"/>
  <c r="T273"/>
  <c r="T272" s="1"/>
  <c r="R273"/>
  <c r="P273"/>
  <c r="P272" s="1"/>
  <c r="BK273"/>
  <c r="BK272" s="1"/>
  <c r="J272" s="1"/>
  <c r="J61" s="1"/>
  <c r="J273"/>
  <c r="BE273" s="1"/>
  <c r="BI269"/>
  <c r="BH269"/>
  <c r="BG269"/>
  <c r="BF269"/>
  <c r="BE269"/>
  <c r="T269"/>
  <c r="R269"/>
  <c r="P269"/>
  <c r="BK269"/>
  <c r="J269"/>
  <c r="BI257"/>
  <c r="BH257"/>
  <c r="BG257"/>
  <c r="BF257"/>
  <c r="BE257"/>
  <c r="T257"/>
  <c r="R257"/>
  <c r="P257"/>
  <c r="BK257"/>
  <c r="J257"/>
  <c r="BI251"/>
  <c r="BH251"/>
  <c r="BG251"/>
  <c r="BF251"/>
  <c r="BE251"/>
  <c r="T251"/>
  <c r="R251"/>
  <c r="P251"/>
  <c r="BK251"/>
  <c r="J251"/>
  <c r="BI246"/>
  <c r="BH246"/>
  <c r="BG246"/>
  <c r="BF246"/>
  <c r="BE246"/>
  <c r="T246"/>
  <c r="R246"/>
  <c r="P246"/>
  <c r="BK246"/>
  <c r="J246"/>
  <c r="BI241"/>
  <c r="BH241"/>
  <c r="BG241"/>
  <c r="BF241"/>
  <c r="BE241"/>
  <c r="T241"/>
  <c r="R241"/>
  <c r="P241"/>
  <c r="BK241"/>
  <c r="J241"/>
  <c r="BI230"/>
  <c r="BH230"/>
  <c r="BG230"/>
  <c r="BF230"/>
  <c r="BE230"/>
  <c r="T230"/>
  <c r="R230"/>
  <c r="P230"/>
  <c r="BK230"/>
  <c r="J230"/>
  <c r="BI228"/>
  <c r="BH228"/>
  <c r="BG228"/>
  <c r="BF228"/>
  <c r="BE228"/>
  <c r="T228"/>
  <c r="R228"/>
  <c r="P228"/>
  <c r="BK228"/>
  <c r="J228"/>
  <c r="BI222"/>
  <c r="BH222"/>
  <c r="BG222"/>
  <c r="BF222"/>
  <c r="BE222"/>
  <c r="T222"/>
  <c r="R222"/>
  <c r="P222"/>
  <c r="BK222"/>
  <c r="J222"/>
  <c r="BI212"/>
  <c r="BH212"/>
  <c r="BG212"/>
  <c r="BF212"/>
  <c r="BE212"/>
  <c r="T212"/>
  <c r="R212"/>
  <c r="P212"/>
  <c r="BK212"/>
  <c r="J212"/>
  <c r="BI207"/>
  <c r="BH207"/>
  <c r="BG207"/>
  <c r="BF207"/>
  <c r="BE207"/>
  <c r="T207"/>
  <c r="R207"/>
  <c r="P207"/>
  <c r="BK207"/>
  <c r="J207"/>
  <c r="BI204"/>
  <c r="BH204"/>
  <c r="BG204"/>
  <c r="BF204"/>
  <c r="BE204"/>
  <c r="T204"/>
  <c r="R204"/>
  <c r="P204"/>
  <c r="BK204"/>
  <c r="J204"/>
  <c r="BI199"/>
  <c r="BH199"/>
  <c r="BG199"/>
  <c r="BF199"/>
  <c r="BE199"/>
  <c r="T199"/>
  <c r="R199"/>
  <c r="P199"/>
  <c r="BK199"/>
  <c r="J199"/>
  <c r="BI195"/>
  <c r="BH195"/>
  <c r="BG195"/>
  <c r="BF195"/>
  <c r="BE195"/>
  <c r="T195"/>
  <c r="R195"/>
  <c r="P195"/>
  <c r="BK195"/>
  <c r="J195"/>
  <c r="BI189"/>
  <c r="BH189"/>
  <c r="BG189"/>
  <c r="BF189"/>
  <c r="BE189"/>
  <c r="T189"/>
  <c r="R189"/>
  <c r="P189"/>
  <c r="BK189"/>
  <c r="J189"/>
  <c r="BI183"/>
  <c r="BH183"/>
  <c r="BG183"/>
  <c r="BF183"/>
  <c r="BE183"/>
  <c r="T183"/>
  <c r="R183"/>
  <c r="P183"/>
  <c r="BK183"/>
  <c r="J183"/>
  <c r="BI179"/>
  <c r="BH179"/>
  <c r="BG179"/>
  <c r="BF179"/>
  <c r="BE179"/>
  <c r="T179"/>
  <c r="R179"/>
  <c r="P179"/>
  <c r="BK179"/>
  <c r="J179"/>
  <c r="BI177"/>
  <c r="BH177"/>
  <c r="BG177"/>
  <c r="BF177"/>
  <c r="BE177"/>
  <c r="T177"/>
  <c r="R177"/>
  <c r="P177"/>
  <c r="BK177"/>
  <c r="J177"/>
  <c r="BI173"/>
  <c r="BH173"/>
  <c r="BG173"/>
  <c r="BF173"/>
  <c r="BE173"/>
  <c r="T173"/>
  <c r="R173"/>
  <c r="P173"/>
  <c r="BK173"/>
  <c r="J173"/>
  <c r="BI172"/>
  <c r="BH172"/>
  <c r="BG172"/>
  <c r="BF172"/>
  <c r="BE172"/>
  <c r="T172"/>
  <c r="R172"/>
  <c r="P172"/>
  <c r="BK172"/>
  <c r="J172"/>
  <c r="BI168"/>
  <c r="BH168"/>
  <c r="BG168"/>
  <c r="BF168"/>
  <c r="BE168"/>
  <c r="T168"/>
  <c r="R168"/>
  <c r="P168"/>
  <c r="BK168"/>
  <c r="J168"/>
  <c r="BI166"/>
  <c r="BH166"/>
  <c r="BG166"/>
  <c r="BF166"/>
  <c r="BE166"/>
  <c r="T166"/>
  <c r="R166"/>
  <c r="P166"/>
  <c r="BK166"/>
  <c r="J166"/>
  <c r="BI162"/>
  <c r="BH162"/>
  <c r="BG162"/>
  <c r="BF162"/>
  <c r="BE162"/>
  <c r="T162"/>
  <c r="R162"/>
  <c r="P162"/>
  <c r="BK162"/>
  <c r="J162"/>
  <c r="BI160"/>
  <c r="BH160"/>
  <c r="BG160"/>
  <c r="BF160"/>
  <c r="BE160"/>
  <c r="T160"/>
  <c r="R160"/>
  <c r="P160"/>
  <c r="BK160"/>
  <c r="J160"/>
  <c r="BI158"/>
  <c r="BH158"/>
  <c r="BG158"/>
  <c r="BF158"/>
  <c r="BE158"/>
  <c r="T158"/>
  <c r="R158"/>
  <c r="P158"/>
  <c r="BK158"/>
  <c r="J158"/>
  <c r="BI154"/>
  <c r="BH154"/>
  <c r="BG154"/>
  <c r="BF154"/>
  <c r="BE154"/>
  <c r="T154"/>
  <c r="R154"/>
  <c r="P154"/>
  <c r="BK154"/>
  <c r="J154"/>
  <c r="BI148"/>
  <c r="BH148"/>
  <c r="BG148"/>
  <c r="BF148"/>
  <c r="BE148"/>
  <c r="T148"/>
  <c r="R148"/>
  <c r="R147" s="1"/>
  <c r="P148"/>
  <c r="P147" s="1"/>
  <c r="BK148"/>
  <c r="BK147" s="1"/>
  <c r="J147" s="1"/>
  <c r="J60" s="1"/>
  <c r="J148"/>
  <c r="BI143"/>
  <c r="BH143"/>
  <c r="BG143"/>
  <c r="BF143"/>
  <c r="T143"/>
  <c r="R143"/>
  <c r="P143"/>
  <c r="BK143"/>
  <c r="J143"/>
  <c r="BE143" s="1"/>
  <c r="BI140"/>
  <c r="BH140"/>
  <c r="BG140"/>
  <c r="BF140"/>
  <c r="T140"/>
  <c r="R140"/>
  <c r="P140"/>
  <c r="BK140"/>
  <c r="J140"/>
  <c r="BE140" s="1"/>
  <c r="BI137"/>
  <c r="BH137"/>
  <c r="BG137"/>
  <c r="BF137"/>
  <c r="T137"/>
  <c r="R137"/>
  <c r="P137"/>
  <c r="BK137"/>
  <c r="J137"/>
  <c r="BE137" s="1"/>
  <c r="BI135"/>
  <c r="BH135"/>
  <c r="BG135"/>
  <c r="BF135"/>
  <c r="T135"/>
  <c r="R135"/>
  <c r="P135"/>
  <c r="BK135"/>
  <c r="J135"/>
  <c r="BE135" s="1"/>
  <c r="BI133"/>
  <c r="BH133"/>
  <c r="BG133"/>
  <c r="BF133"/>
  <c r="T133"/>
  <c r="T132" s="1"/>
  <c r="R133"/>
  <c r="P133"/>
  <c r="BK133"/>
  <c r="BK132" s="1"/>
  <c r="J132" s="1"/>
  <c r="J59" s="1"/>
  <c r="J133"/>
  <c r="BE133" s="1"/>
  <c r="BI130"/>
  <c r="BH130"/>
  <c r="BG130"/>
  <c r="BF130"/>
  <c r="BE130"/>
  <c r="T130"/>
  <c r="R130"/>
  <c r="P130"/>
  <c r="BK130"/>
  <c r="J130"/>
  <c r="BI127"/>
  <c r="BH127"/>
  <c r="BG127"/>
  <c r="BF127"/>
  <c r="BE127"/>
  <c r="T127"/>
  <c r="R127"/>
  <c r="P127"/>
  <c r="BK127"/>
  <c r="J127"/>
  <c r="BI123"/>
  <c r="BH123"/>
  <c r="BG123"/>
  <c r="BF123"/>
  <c r="BE123"/>
  <c r="T123"/>
  <c r="R123"/>
  <c r="P123"/>
  <c r="BK123"/>
  <c r="J123"/>
  <c r="BI119"/>
  <c r="BH119"/>
  <c r="BG119"/>
  <c r="BF119"/>
  <c r="BE119"/>
  <c r="T119"/>
  <c r="R119"/>
  <c r="P119"/>
  <c r="BK119"/>
  <c r="J119"/>
  <c r="BI116"/>
  <c r="BH116"/>
  <c r="BG116"/>
  <c r="BF116"/>
  <c r="BE116"/>
  <c r="T116"/>
  <c r="R116"/>
  <c r="P116"/>
  <c r="BK116"/>
  <c r="J116"/>
  <c r="BI110"/>
  <c r="BH110"/>
  <c r="BG110"/>
  <c r="BF110"/>
  <c r="BE110"/>
  <c r="T110"/>
  <c r="R110"/>
  <c r="P110"/>
  <c r="BK110"/>
  <c r="J110"/>
  <c r="BI106"/>
  <c r="BH106"/>
  <c r="BG106"/>
  <c r="F32" s="1"/>
  <c r="BB53" i="1" s="1"/>
  <c r="BF106" i="3"/>
  <c r="BE106"/>
  <c r="T106"/>
  <c r="T105" s="1"/>
  <c r="R106"/>
  <c r="R105" s="1"/>
  <c r="P106"/>
  <c r="BK106"/>
  <c r="BK105" s="1"/>
  <c r="J106"/>
  <c r="J99"/>
  <c r="F99"/>
  <c r="F97"/>
  <c r="E95"/>
  <c r="E93"/>
  <c r="J51"/>
  <c r="F51"/>
  <c r="F49"/>
  <c r="E47"/>
  <c r="E45"/>
  <c r="J18"/>
  <c r="E18"/>
  <c r="F100" s="1"/>
  <c r="J17"/>
  <c r="J12"/>
  <c r="J49" s="1"/>
  <c r="E7"/>
  <c r="BK462" i="2"/>
  <c r="J462" s="1"/>
  <c r="J82" s="1"/>
  <c r="T450"/>
  <c r="BK450"/>
  <c r="J450" s="1"/>
  <c r="J80" s="1"/>
  <c r="BK399"/>
  <c r="J399" s="1"/>
  <c r="J78" s="1"/>
  <c r="BK378"/>
  <c r="J378" s="1"/>
  <c r="J76" s="1"/>
  <c r="BK368"/>
  <c r="J368" s="1"/>
  <c r="J74" s="1"/>
  <c r="BK360"/>
  <c r="J360" s="1"/>
  <c r="J72" s="1"/>
  <c r="BK323"/>
  <c r="J323" s="1"/>
  <c r="J70" s="1"/>
  <c r="BK300"/>
  <c r="J300" s="1"/>
  <c r="J68" s="1"/>
  <c r="AY52" i="1"/>
  <c r="AX52"/>
  <c r="BI463" i="2"/>
  <c r="BH463"/>
  <c r="BG463"/>
  <c r="BF463"/>
  <c r="T463"/>
  <c r="T462" s="1"/>
  <c r="R463"/>
  <c r="R462" s="1"/>
  <c r="P463"/>
  <c r="P462" s="1"/>
  <c r="BK463"/>
  <c r="J463"/>
  <c r="BE463" s="1"/>
  <c r="BI459"/>
  <c r="BH459"/>
  <c r="BG459"/>
  <c r="BF459"/>
  <c r="BE459"/>
  <c r="T459"/>
  <c r="R459"/>
  <c r="P459"/>
  <c r="BK459"/>
  <c r="J459"/>
  <c r="BI455"/>
  <c r="BH455"/>
  <c r="BG455"/>
  <c r="BF455"/>
  <c r="BE455"/>
  <c r="T455"/>
  <c r="T454" s="1"/>
  <c r="R455"/>
  <c r="R454" s="1"/>
  <c r="P455"/>
  <c r="P454" s="1"/>
  <c r="BK455"/>
  <c r="BK454" s="1"/>
  <c r="J454" s="1"/>
  <c r="J81" s="1"/>
  <c r="J455"/>
  <c r="BI451"/>
  <c r="BH451"/>
  <c r="BG451"/>
  <c r="BF451"/>
  <c r="T451"/>
  <c r="R451"/>
  <c r="R450" s="1"/>
  <c r="P451"/>
  <c r="P450" s="1"/>
  <c r="BK451"/>
  <c r="J451"/>
  <c r="BE451" s="1"/>
  <c r="BI445"/>
  <c r="BH445"/>
  <c r="BG445"/>
  <c r="BF445"/>
  <c r="BE445"/>
  <c r="T445"/>
  <c r="R445"/>
  <c r="P445"/>
  <c r="BK445"/>
  <c r="J445"/>
  <c r="BI438"/>
  <c r="BH438"/>
  <c r="BG438"/>
  <c r="BF438"/>
  <c r="BE438"/>
  <c r="T438"/>
  <c r="R438"/>
  <c r="P438"/>
  <c r="BK438"/>
  <c r="J438"/>
  <c r="BI436"/>
  <c r="BH436"/>
  <c r="BG436"/>
  <c r="BF436"/>
  <c r="BE436"/>
  <c r="T436"/>
  <c r="R436"/>
  <c r="P436"/>
  <c r="BK436"/>
  <c r="J436"/>
  <c r="BI432"/>
  <c r="BH432"/>
  <c r="BG432"/>
  <c r="BF432"/>
  <c r="BE432"/>
  <c r="T432"/>
  <c r="R432"/>
  <c r="P432"/>
  <c r="BK432"/>
  <c r="J432"/>
  <c r="BI429"/>
  <c r="BH429"/>
  <c r="BG429"/>
  <c r="BF429"/>
  <c r="BE429"/>
  <c r="T429"/>
  <c r="R429"/>
  <c r="P429"/>
  <c r="BK429"/>
  <c r="J429"/>
  <c r="BI424"/>
  <c r="BH424"/>
  <c r="BG424"/>
  <c r="BF424"/>
  <c r="BE424"/>
  <c r="T424"/>
  <c r="R424"/>
  <c r="P424"/>
  <c r="BK424"/>
  <c r="J424"/>
  <c r="BI419"/>
  <c r="BH419"/>
  <c r="BG419"/>
  <c r="BF419"/>
  <c r="BE419"/>
  <c r="T419"/>
  <c r="R419"/>
  <c r="P419"/>
  <c r="P413" s="1"/>
  <c r="BK419"/>
  <c r="J419"/>
  <c r="BI414"/>
  <c r="BH414"/>
  <c r="BG414"/>
  <c r="BF414"/>
  <c r="BE414"/>
  <c r="T414"/>
  <c r="T413" s="1"/>
  <c r="R414"/>
  <c r="R413" s="1"/>
  <c r="P414"/>
  <c r="BK414"/>
  <c r="BK413" s="1"/>
  <c r="J413" s="1"/>
  <c r="J79" s="1"/>
  <c r="J414"/>
  <c r="BI408"/>
  <c r="BH408"/>
  <c r="BG408"/>
  <c r="BF408"/>
  <c r="T408"/>
  <c r="R408"/>
  <c r="P408"/>
  <c r="BK408"/>
  <c r="J408"/>
  <c r="BE408" s="1"/>
  <c r="BI404"/>
  <c r="BH404"/>
  <c r="BG404"/>
  <c r="BF404"/>
  <c r="T404"/>
  <c r="R404"/>
  <c r="P404"/>
  <c r="BK404"/>
  <c r="J404"/>
  <c r="BE404" s="1"/>
  <c r="BI400"/>
  <c r="BH400"/>
  <c r="BG400"/>
  <c r="BF400"/>
  <c r="T400"/>
  <c r="T399" s="1"/>
  <c r="R400"/>
  <c r="R399" s="1"/>
  <c r="P400"/>
  <c r="P399" s="1"/>
  <c r="BK400"/>
  <c r="J400"/>
  <c r="BE400" s="1"/>
  <c r="BI398"/>
  <c r="BH398"/>
  <c r="BG398"/>
  <c r="BF398"/>
  <c r="BE398"/>
  <c r="T398"/>
  <c r="R398"/>
  <c r="P398"/>
  <c r="BK398"/>
  <c r="J398"/>
  <c r="BI395"/>
  <c r="BH395"/>
  <c r="BG395"/>
  <c r="BF395"/>
  <c r="BE395"/>
  <c r="T395"/>
  <c r="T393" s="1"/>
  <c r="R395"/>
  <c r="P395"/>
  <c r="BK395"/>
  <c r="J395"/>
  <c r="BI394"/>
  <c r="BH394"/>
  <c r="BG394"/>
  <c r="BF394"/>
  <c r="BE394"/>
  <c r="T394"/>
  <c r="R394"/>
  <c r="R393" s="1"/>
  <c r="P394"/>
  <c r="P393" s="1"/>
  <c r="BK394"/>
  <c r="BK393" s="1"/>
  <c r="J393" s="1"/>
  <c r="J77" s="1"/>
  <c r="J394"/>
  <c r="BI388"/>
  <c r="BH388"/>
  <c r="BG388"/>
  <c r="BF388"/>
  <c r="T388"/>
  <c r="R388"/>
  <c r="P388"/>
  <c r="BK388"/>
  <c r="J388"/>
  <c r="BE388" s="1"/>
  <c r="BI379"/>
  <c r="BH379"/>
  <c r="BG379"/>
  <c r="BF379"/>
  <c r="T379"/>
  <c r="T378" s="1"/>
  <c r="R379"/>
  <c r="R378" s="1"/>
  <c r="P379"/>
  <c r="P378" s="1"/>
  <c r="BK379"/>
  <c r="J379"/>
  <c r="BE379" s="1"/>
  <c r="BI375"/>
  <c r="BH375"/>
  <c r="BG375"/>
  <c r="BF375"/>
  <c r="BE375"/>
  <c r="T375"/>
  <c r="T374" s="1"/>
  <c r="R375"/>
  <c r="R374" s="1"/>
  <c r="P375"/>
  <c r="P374" s="1"/>
  <c r="BK375"/>
  <c r="BK374" s="1"/>
  <c r="J374" s="1"/>
  <c r="J75" s="1"/>
  <c r="J375"/>
  <c r="BI372"/>
  <c r="BH372"/>
  <c r="BG372"/>
  <c r="BF372"/>
  <c r="T372"/>
  <c r="R372"/>
  <c r="P372"/>
  <c r="BK372"/>
  <c r="J372"/>
  <c r="BE372" s="1"/>
  <c r="BI369"/>
  <c r="BH369"/>
  <c r="BG369"/>
  <c r="BF369"/>
  <c r="T369"/>
  <c r="T368" s="1"/>
  <c r="R369"/>
  <c r="R368" s="1"/>
  <c r="P369"/>
  <c r="P368" s="1"/>
  <c r="BK369"/>
  <c r="J369"/>
  <c r="BE369" s="1"/>
  <c r="BI367"/>
  <c r="BH367"/>
  <c r="BG367"/>
  <c r="BF367"/>
  <c r="BE367"/>
  <c r="T367"/>
  <c r="R367"/>
  <c r="P367"/>
  <c r="BK367"/>
  <c r="J367"/>
  <c r="BI365"/>
  <c r="BH365"/>
  <c r="BG365"/>
  <c r="BF365"/>
  <c r="BE365"/>
  <c r="T365"/>
  <c r="T364" s="1"/>
  <c r="R365"/>
  <c r="R364" s="1"/>
  <c r="P365"/>
  <c r="P364" s="1"/>
  <c r="BK365"/>
  <c r="BK364" s="1"/>
  <c r="J364" s="1"/>
  <c r="J73" s="1"/>
  <c r="J365"/>
  <c r="BI362"/>
  <c r="BH362"/>
  <c r="BG362"/>
  <c r="BF362"/>
  <c r="T362"/>
  <c r="R362"/>
  <c r="P362"/>
  <c r="BK362"/>
  <c r="J362"/>
  <c r="BE362" s="1"/>
  <c r="BI361"/>
  <c r="BH361"/>
  <c r="BG361"/>
  <c r="BF361"/>
  <c r="T361"/>
  <c r="T360" s="1"/>
  <c r="R361"/>
  <c r="R360" s="1"/>
  <c r="P361"/>
  <c r="P360" s="1"/>
  <c r="BK361"/>
  <c r="J361"/>
  <c r="BE361" s="1"/>
  <c r="BI356"/>
  <c r="BH356"/>
  <c r="BG356"/>
  <c r="BF356"/>
  <c r="BE356"/>
  <c r="T356"/>
  <c r="R356"/>
  <c r="P356"/>
  <c r="BK356"/>
  <c r="J356"/>
  <c r="BI353"/>
  <c r="BH353"/>
  <c r="BG353"/>
  <c r="BF353"/>
  <c r="BE353"/>
  <c r="T353"/>
  <c r="R353"/>
  <c r="P353"/>
  <c r="BK353"/>
  <c r="J353"/>
  <c r="BI349"/>
  <c r="BH349"/>
  <c r="BG349"/>
  <c r="BF349"/>
  <c r="BE349"/>
  <c r="T349"/>
  <c r="R349"/>
  <c r="P349"/>
  <c r="BK349"/>
  <c r="J349"/>
  <c r="BI345"/>
  <c r="BH345"/>
  <c r="BG345"/>
  <c r="BF345"/>
  <c r="BE345"/>
  <c r="T345"/>
  <c r="R345"/>
  <c r="P345"/>
  <c r="BK345"/>
  <c r="J345"/>
  <c r="BI341"/>
  <c r="BH341"/>
  <c r="BG341"/>
  <c r="BF341"/>
  <c r="BE341"/>
  <c r="T341"/>
  <c r="R341"/>
  <c r="P341"/>
  <c r="BK341"/>
  <c r="J341"/>
  <c r="BI338"/>
  <c r="BH338"/>
  <c r="BG338"/>
  <c r="BF338"/>
  <c r="BE338"/>
  <c r="T338"/>
  <c r="R338"/>
  <c r="P338"/>
  <c r="BK338"/>
  <c r="J338"/>
  <c r="BI334"/>
  <c r="BH334"/>
  <c r="BG334"/>
  <c r="BF334"/>
  <c r="BE334"/>
  <c r="T334"/>
  <c r="R334"/>
  <c r="P334"/>
  <c r="BK334"/>
  <c r="J334"/>
  <c r="BI330"/>
  <c r="BH330"/>
  <c r="BG330"/>
  <c r="BF330"/>
  <c r="BE330"/>
  <c r="T330"/>
  <c r="R330"/>
  <c r="P330"/>
  <c r="P325" s="1"/>
  <c r="BK330"/>
  <c r="J330"/>
  <c r="BI326"/>
  <c r="BH326"/>
  <c r="BG326"/>
  <c r="BF326"/>
  <c r="BE326"/>
  <c r="T326"/>
  <c r="T325" s="1"/>
  <c r="R326"/>
  <c r="R325" s="1"/>
  <c r="P326"/>
  <c r="BK326"/>
  <c r="BK325" s="1"/>
  <c r="J325" s="1"/>
  <c r="J71" s="1"/>
  <c r="J326"/>
  <c r="BI324"/>
  <c r="BH324"/>
  <c r="BG324"/>
  <c r="BF324"/>
  <c r="T324"/>
  <c r="T323" s="1"/>
  <c r="R324"/>
  <c r="R323" s="1"/>
  <c r="P324"/>
  <c r="P323" s="1"/>
  <c r="BK324"/>
  <c r="J324"/>
  <c r="BE324" s="1"/>
  <c r="BI318"/>
  <c r="BH318"/>
  <c r="BG318"/>
  <c r="BF318"/>
  <c r="BE318"/>
  <c r="T318"/>
  <c r="R318"/>
  <c r="P318"/>
  <c r="BK318"/>
  <c r="J318"/>
  <c r="BI315"/>
  <c r="BH315"/>
  <c r="BG315"/>
  <c r="BF315"/>
  <c r="BE315"/>
  <c r="T315"/>
  <c r="T314" s="1"/>
  <c r="R315"/>
  <c r="R314" s="1"/>
  <c r="P315"/>
  <c r="P314" s="1"/>
  <c r="BK315"/>
  <c r="BK314" s="1"/>
  <c r="J314" s="1"/>
  <c r="J69" s="1"/>
  <c r="J315"/>
  <c r="BI313"/>
  <c r="BH313"/>
  <c r="BG313"/>
  <c r="BF313"/>
  <c r="T313"/>
  <c r="R313"/>
  <c r="P313"/>
  <c r="BK313"/>
  <c r="J313"/>
  <c r="BE313" s="1"/>
  <c r="BI309"/>
  <c r="BH309"/>
  <c r="BG309"/>
  <c r="BF309"/>
  <c r="T309"/>
  <c r="R309"/>
  <c r="P309"/>
  <c r="BK309"/>
  <c r="J309"/>
  <c r="BE309" s="1"/>
  <c r="BI304"/>
  <c r="BH304"/>
  <c r="BG304"/>
  <c r="BF304"/>
  <c r="T304"/>
  <c r="R304"/>
  <c r="P304"/>
  <c r="BK304"/>
  <c r="J304"/>
  <c r="BE304" s="1"/>
  <c r="BI301"/>
  <c r="BH301"/>
  <c r="BG301"/>
  <c r="BF301"/>
  <c r="T301"/>
  <c r="T300" s="1"/>
  <c r="R301"/>
  <c r="R300" s="1"/>
  <c r="P301"/>
  <c r="P300" s="1"/>
  <c r="BK301"/>
  <c r="J301"/>
  <c r="BE301" s="1"/>
  <c r="BI299"/>
  <c r="BH299"/>
  <c r="BG299"/>
  <c r="BF299"/>
  <c r="BE299"/>
  <c r="T299"/>
  <c r="R299"/>
  <c r="P299"/>
  <c r="BK299"/>
  <c r="J299"/>
  <c r="BI298"/>
  <c r="BH298"/>
  <c r="BG298"/>
  <c r="BF298"/>
  <c r="BE298"/>
  <c r="T298"/>
  <c r="R298"/>
  <c r="P298"/>
  <c r="P293" s="1"/>
  <c r="BK298"/>
  <c r="J298"/>
  <c r="BI294"/>
  <c r="BH294"/>
  <c r="BG294"/>
  <c r="BF294"/>
  <c r="BE294"/>
  <c r="T294"/>
  <c r="T293" s="1"/>
  <c r="R294"/>
  <c r="R293" s="1"/>
  <c r="P294"/>
  <c r="BK294"/>
  <c r="BK293" s="1"/>
  <c r="J293" s="1"/>
  <c r="J67" s="1"/>
  <c r="J294"/>
  <c r="BI292"/>
  <c r="BH292"/>
  <c r="BG292"/>
  <c r="BF292"/>
  <c r="T292"/>
  <c r="R292"/>
  <c r="P292"/>
  <c r="BK292"/>
  <c r="J292"/>
  <c r="BE292" s="1"/>
  <c r="BI290"/>
  <c r="BH290"/>
  <c r="BG290"/>
  <c r="BF290"/>
  <c r="T290"/>
  <c r="R290"/>
  <c r="P290"/>
  <c r="BK290"/>
  <c r="J290"/>
  <c r="BE290" s="1"/>
  <c r="BI289"/>
  <c r="BH289"/>
  <c r="BG289"/>
  <c r="BF289"/>
  <c r="T289"/>
  <c r="R289"/>
  <c r="P289"/>
  <c r="BK289"/>
  <c r="J289"/>
  <c r="BE289" s="1"/>
  <c r="BI286"/>
  <c r="BH286"/>
  <c r="BG286"/>
  <c r="BF286"/>
  <c r="T286"/>
  <c r="R286"/>
  <c r="P286"/>
  <c r="BK286"/>
  <c r="BK281" s="1"/>
  <c r="J281" s="1"/>
  <c r="J66" s="1"/>
  <c r="J286"/>
  <c r="BE286" s="1"/>
  <c r="BI282"/>
  <c r="BH282"/>
  <c r="BG282"/>
  <c r="BF282"/>
  <c r="T282"/>
  <c r="T281" s="1"/>
  <c r="R282"/>
  <c r="R281" s="1"/>
  <c r="P282"/>
  <c r="P281" s="1"/>
  <c r="BK282"/>
  <c r="J282"/>
  <c r="BE282" s="1"/>
  <c r="BI279"/>
  <c r="BH279"/>
  <c r="BG279"/>
  <c r="BF279"/>
  <c r="BE279"/>
  <c r="T279"/>
  <c r="R279"/>
  <c r="P279"/>
  <c r="BK279"/>
  <c r="J279"/>
  <c r="BI276"/>
  <c r="BH276"/>
  <c r="BG276"/>
  <c r="BF276"/>
  <c r="BE276"/>
  <c r="T276"/>
  <c r="T272" s="1"/>
  <c r="T271" s="1"/>
  <c r="R276"/>
  <c r="P276"/>
  <c r="BK276"/>
  <c r="J276"/>
  <c r="BI273"/>
  <c r="BH273"/>
  <c r="BG273"/>
  <c r="BF273"/>
  <c r="BE273"/>
  <c r="T273"/>
  <c r="R273"/>
  <c r="R272" s="1"/>
  <c r="P273"/>
  <c r="P272" s="1"/>
  <c r="P271" s="1"/>
  <c r="BK273"/>
  <c r="BK272" s="1"/>
  <c r="J273"/>
  <c r="BI269"/>
  <c r="BH269"/>
  <c r="BG269"/>
  <c r="BF269"/>
  <c r="BE269"/>
  <c r="T269"/>
  <c r="T268" s="1"/>
  <c r="R269"/>
  <c r="R268" s="1"/>
  <c r="P269"/>
  <c r="P268" s="1"/>
  <c r="BK269"/>
  <c r="BK268" s="1"/>
  <c r="J268" s="1"/>
  <c r="J63" s="1"/>
  <c r="J269"/>
  <c r="BI264"/>
  <c r="BH264"/>
  <c r="BG264"/>
  <c r="BF264"/>
  <c r="T264"/>
  <c r="R264"/>
  <c r="P264"/>
  <c r="BK264"/>
  <c r="J264"/>
  <c r="BE264" s="1"/>
  <c r="BI260"/>
  <c r="BH260"/>
  <c r="BG260"/>
  <c r="BF260"/>
  <c r="T260"/>
  <c r="R260"/>
  <c r="P260"/>
  <c r="BK260"/>
  <c r="J260"/>
  <c r="BE260" s="1"/>
  <c r="BI256"/>
  <c r="BH256"/>
  <c r="BG256"/>
  <c r="BF256"/>
  <c r="T256"/>
  <c r="R256"/>
  <c r="P256"/>
  <c r="BK256"/>
  <c r="J256"/>
  <c r="BE256" s="1"/>
  <c r="BI252"/>
  <c r="BH252"/>
  <c r="BG252"/>
  <c r="BF252"/>
  <c r="T252"/>
  <c r="R252"/>
  <c r="P252"/>
  <c r="BK252"/>
  <c r="J252"/>
  <c r="BE252" s="1"/>
  <c r="BI247"/>
  <c r="BH247"/>
  <c r="BG247"/>
  <c r="BF247"/>
  <c r="T247"/>
  <c r="R247"/>
  <c r="P247"/>
  <c r="BK247"/>
  <c r="J247"/>
  <c r="BE247" s="1"/>
  <c r="BI243"/>
  <c r="BH243"/>
  <c r="BG243"/>
  <c r="BF243"/>
  <c r="T243"/>
  <c r="R243"/>
  <c r="P243"/>
  <c r="BK243"/>
  <c r="J243"/>
  <c r="BE243" s="1"/>
  <c r="BI240"/>
  <c r="BH240"/>
  <c r="BG240"/>
  <c r="BF240"/>
  <c r="T240"/>
  <c r="R240"/>
  <c r="P240"/>
  <c r="BK240"/>
  <c r="BK237" s="1"/>
  <c r="J237" s="1"/>
  <c r="J62" s="1"/>
  <c r="J240"/>
  <c r="BE240" s="1"/>
  <c r="BI238"/>
  <c r="BH238"/>
  <c r="BG238"/>
  <c r="BF238"/>
  <c r="T238"/>
  <c r="T237" s="1"/>
  <c r="R238"/>
  <c r="R237" s="1"/>
  <c r="P238"/>
  <c r="P237" s="1"/>
  <c r="BK238"/>
  <c r="J238"/>
  <c r="BE238" s="1"/>
  <c r="BI236"/>
  <c r="BH236"/>
  <c r="BG236"/>
  <c r="BF236"/>
  <c r="BE236"/>
  <c r="T236"/>
  <c r="R236"/>
  <c r="P236"/>
  <c r="BK236"/>
  <c r="J236"/>
  <c r="BI232"/>
  <c r="BH232"/>
  <c r="BG232"/>
  <c r="BF232"/>
  <c r="BE232"/>
  <c r="T232"/>
  <c r="R232"/>
  <c r="P232"/>
  <c r="BK232"/>
  <c r="J232"/>
  <c r="BI231"/>
  <c r="BH231"/>
  <c r="BG231"/>
  <c r="BF231"/>
  <c r="BE231"/>
  <c r="T231"/>
  <c r="R231"/>
  <c r="P231"/>
  <c r="BK231"/>
  <c r="J231"/>
  <c r="BI230"/>
  <c r="BH230"/>
  <c r="BG230"/>
  <c r="BF230"/>
  <c r="BE230"/>
  <c r="T230"/>
  <c r="R230"/>
  <c r="P230"/>
  <c r="BK230"/>
  <c r="J230"/>
  <c r="BI226"/>
  <c r="BH226"/>
  <c r="BG226"/>
  <c r="BF226"/>
  <c r="BE226"/>
  <c r="T226"/>
  <c r="R226"/>
  <c r="P226"/>
  <c r="BK226"/>
  <c r="J226"/>
  <c r="BI222"/>
  <c r="BH222"/>
  <c r="BG222"/>
  <c r="BF222"/>
  <c r="BE222"/>
  <c r="T222"/>
  <c r="R222"/>
  <c r="P222"/>
  <c r="BK222"/>
  <c r="J222"/>
  <c r="BI219"/>
  <c r="BH219"/>
  <c r="BG219"/>
  <c r="BF219"/>
  <c r="BE219"/>
  <c r="T219"/>
  <c r="R219"/>
  <c r="P219"/>
  <c r="BK219"/>
  <c r="J219"/>
  <c r="BI215"/>
  <c r="BH215"/>
  <c r="BG215"/>
  <c r="BF215"/>
  <c r="BE215"/>
  <c r="T215"/>
  <c r="R215"/>
  <c r="P215"/>
  <c r="BK215"/>
  <c r="J215"/>
  <c r="BI211"/>
  <c r="BH211"/>
  <c r="BG211"/>
  <c r="BF211"/>
  <c r="BE211"/>
  <c r="T211"/>
  <c r="R211"/>
  <c r="P211"/>
  <c r="BK211"/>
  <c r="J211"/>
  <c r="BI207"/>
  <c r="BH207"/>
  <c r="BG207"/>
  <c r="BF207"/>
  <c r="BE207"/>
  <c r="T207"/>
  <c r="R207"/>
  <c r="P207"/>
  <c r="BK207"/>
  <c r="J207"/>
  <c r="BI202"/>
  <c r="BH202"/>
  <c r="BG202"/>
  <c r="BF202"/>
  <c r="BE202"/>
  <c r="T202"/>
  <c r="R202"/>
  <c r="P202"/>
  <c r="BK202"/>
  <c r="J202"/>
  <c r="BI197"/>
  <c r="BH197"/>
  <c r="BG197"/>
  <c r="BF197"/>
  <c r="BE197"/>
  <c r="T197"/>
  <c r="R197"/>
  <c r="P197"/>
  <c r="BK197"/>
  <c r="J197"/>
  <c r="BI193"/>
  <c r="BH193"/>
  <c r="BG193"/>
  <c r="BF193"/>
  <c r="BE193"/>
  <c r="T193"/>
  <c r="R193"/>
  <c r="P193"/>
  <c r="BK193"/>
  <c r="J193"/>
  <c r="BI189"/>
  <c r="BH189"/>
  <c r="BG189"/>
  <c r="BF189"/>
  <c r="BE189"/>
  <c r="T189"/>
  <c r="R189"/>
  <c r="P189"/>
  <c r="BK189"/>
  <c r="J189"/>
  <c r="BI186"/>
  <c r="BH186"/>
  <c r="BG186"/>
  <c r="BF186"/>
  <c r="BE186"/>
  <c r="T186"/>
  <c r="R186"/>
  <c r="P186"/>
  <c r="BK186"/>
  <c r="J186"/>
  <c r="BI183"/>
  <c r="BH183"/>
  <c r="BG183"/>
  <c r="BF183"/>
  <c r="BE183"/>
  <c r="T183"/>
  <c r="R183"/>
  <c r="P183"/>
  <c r="BK183"/>
  <c r="J183"/>
  <c r="BI180"/>
  <c r="BH180"/>
  <c r="BG180"/>
  <c r="BF180"/>
  <c r="BE180"/>
  <c r="T180"/>
  <c r="R180"/>
  <c r="P180"/>
  <c r="BK180"/>
  <c r="J180"/>
  <c r="BI176"/>
  <c r="BH176"/>
  <c r="BG176"/>
  <c r="BF176"/>
  <c r="BE176"/>
  <c r="T176"/>
  <c r="R176"/>
  <c r="P176"/>
  <c r="BK176"/>
  <c r="J176"/>
  <c r="BI173"/>
  <c r="BH173"/>
  <c r="BG173"/>
  <c r="BF173"/>
  <c r="BE173"/>
  <c r="T173"/>
  <c r="R173"/>
  <c r="P173"/>
  <c r="BK173"/>
  <c r="J173"/>
  <c r="BI170"/>
  <c r="BH170"/>
  <c r="BG170"/>
  <c r="BF170"/>
  <c r="BE170"/>
  <c r="T170"/>
  <c r="R170"/>
  <c r="P170"/>
  <c r="BK170"/>
  <c r="J170"/>
  <c r="BI166"/>
  <c r="BH166"/>
  <c r="BG166"/>
  <c r="BF166"/>
  <c r="BE166"/>
  <c r="T166"/>
  <c r="R166"/>
  <c r="P166"/>
  <c r="BK166"/>
  <c r="J166"/>
  <c r="BI161"/>
  <c r="BH161"/>
  <c r="BG161"/>
  <c r="BF161"/>
  <c r="BE161"/>
  <c r="T161"/>
  <c r="R161"/>
  <c r="P161"/>
  <c r="BK161"/>
  <c r="J161"/>
  <c r="BI155"/>
  <c r="BH155"/>
  <c r="BG155"/>
  <c r="BF155"/>
  <c r="BE155"/>
  <c r="T155"/>
  <c r="R155"/>
  <c r="P155"/>
  <c r="BK155"/>
  <c r="J155"/>
  <c r="BI150"/>
  <c r="BH150"/>
  <c r="BG150"/>
  <c r="BF150"/>
  <c r="BE150"/>
  <c r="T150"/>
  <c r="R150"/>
  <c r="P150"/>
  <c r="BK150"/>
  <c r="J150"/>
  <c r="BI146"/>
  <c r="BH146"/>
  <c r="BG146"/>
  <c r="BF146"/>
  <c r="BE146"/>
  <c r="T146"/>
  <c r="R146"/>
  <c r="P146"/>
  <c r="BK146"/>
  <c r="J146"/>
  <c r="BI139"/>
  <c r="BH139"/>
  <c r="BG139"/>
  <c r="BF139"/>
  <c r="BE139"/>
  <c r="T139"/>
  <c r="T138" s="1"/>
  <c r="R139"/>
  <c r="R138" s="1"/>
  <c r="P139"/>
  <c r="P138" s="1"/>
  <c r="BK139"/>
  <c r="BK138" s="1"/>
  <c r="J138" s="1"/>
  <c r="J61" s="1"/>
  <c r="J139"/>
  <c r="BI135"/>
  <c r="BH135"/>
  <c r="BG135"/>
  <c r="BF135"/>
  <c r="T135"/>
  <c r="R135"/>
  <c r="P135"/>
  <c r="BK135"/>
  <c r="J135"/>
  <c r="BE135" s="1"/>
  <c r="BI131"/>
  <c r="BH131"/>
  <c r="BG131"/>
  <c r="BF131"/>
  <c r="T131"/>
  <c r="R131"/>
  <c r="P131"/>
  <c r="BK131"/>
  <c r="BK127" s="1"/>
  <c r="J127" s="1"/>
  <c r="J60" s="1"/>
  <c r="J131"/>
  <c r="BE131" s="1"/>
  <c r="BI128"/>
  <c r="BH128"/>
  <c r="BG128"/>
  <c r="BF128"/>
  <c r="T128"/>
  <c r="T127" s="1"/>
  <c r="R128"/>
  <c r="R127" s="1"/>
  <c r="P128"/>
  <c r="P127" s="1"/>
  <c r="BK128"/>
  <c r="J128"/>
  <c r="BE128" s="1"/>
  <c r="BI123"/>
  <c r="BH123"/>
  <c r="BG123"/>
  <c r="BF123"/>
  <c r="BE123"/>
  <c r="T123"/>
  <c r="T122" s="1"/>
  <c r="R123"/>
  <c r="R122" s="1"/>
  <c r="P123"/>
  <c r="P122" s="1"/>
  <c r="BK123"/>
  <c r="BK122" s="1"/>
  <c r="J122" s="1"/>
  <c r="J59" s="1"/>
  <c r="J123"/>
  <c r="BI120"/>
  <c r="BH120"/>
  <c r="BG120"/>
  <c r="BF120"/>
  <c r="T120"/>
  <c r="R120"/>
  <c r="P120"/>
  <c r="BK120"/>
  <c r="J120"/>
  <c r="BE120" s="1"/>
  <c r="BI116"/>
  <c r="BH116"/>
  <c r="BG116"/>
  <c r="BF116"/>
  <c r="T116"/>
  <c r="R116"/>
  <c r="P116"/>
  <c r="BK116"/>
  <c r="J116"/>
  <c r="BE116" s="1"/>
  <c r="BI113"/>
  <c r="BH113"/>
  <c r="BG113"/>
  <c r="BF113"/>
  <c r="T113"/>
  <c r="R113"/>
  <c r="P113"/>
  <c r="BK113"/>
  <c r="J113"/>
  <c r="BE113" s="1"/>
  <c r="BI109"/>
  <c r="BH109"/>
  <c r="BG109"/>
  <c r="F32" s="1"/>
  <c r="BB52" i="1" s="1"/>
  <c r="BB51" s="1"/>
  <c r="BF109" i="2"/>
  <c r="T109"/>
  <c r="R109"/>
  <c r="P109"/>
  <c r="BK109"/>
  <c r="J109"/>
  <c r="BE109" s="1"/>
  <c r="BI105"/>
  <c r="F34" s="1"/>
  <c r="BD52" i="1" s="1"/>
  <c r="BH105" i="2"/>
  <c r="F33" s="1"/>
  <c r="BC52" i="1" s="1"/>
  <c r="BG105" i="2"/>
  <c r="BF105"/>
  <c r="F31" s="1"/>
  <c r="BA52" i="1" s="1"/>
  <c r="T105" i="2"/>
  <c r="T104" s="1"/>
  <c r="R105"/>
  <c r="R104" s="1"/>
  <c r="P105"/>
  <c r="P104" s="1"/>
  <c r="P103" s="1"/>
  <c r="P102" s="1"/>
  <c r="AU52" i="1" s="1"/>
  <c r="BK105" i="2"/>
  <c r="BK104" s="1"/>
  <c r="J105"/>
  <c r="BE105" s="1"/>
  <c r="J98"/>
  <c r="F98"/>
  <c r="J96"/>
  <c r="F96"/>
  <c r="E94"/>
  <c r="F52"/>
  <c r="J51"/>
  <c r="F51"/>
  <c r="F49"/>
  <c r="E47"/>
  <c r="J18"/>
  <c r="E18"/>
  <c r="F99" s="1"/>
  <c r="J17"/>
  <c r="J12"/>
  <c r="J49" s="1"/>
  <c r="E7"/>
  <c r="E92" s="1"/>
  <c r="AS51" i="1"/>
  <c r="L47"/>
  <c r="AM46"/>
  <c r="L46"/>
  <c r="AM44"/>
  <c r="L44"/>
  <c r="L42"/>
  <c r="L41"/>
  <c r="W28" l="1"/>
  <c r="AX51"/>
  <c r="R103" i="2"/>
  <c r="R102" s="1"/>
  <c r="R271"/>
  <c r="BK271"/>
  <c r="J271" s="1"/>
  <c r="J64" s="1"/>
  <c r="J272"/>
  <c r="J65" s="1"/>
  <c r="BK103"/>
  <c r="J104"/>
  <c r="J58" s="1"/>
  <c r="F30"/>
  <c r="AZ52" i="1" s="1"/>
  <c r="J30" i="2"/>
  <c r="AV52" i="1" s="1"/>
  <c r="T103" i="2"/>
  <c r="T102" s="1"/>
  <c r="F31" i="3"/>
  <c r="BA53" i="1" s="1"/>
  <c r="BA51" s="1"/>
  <c r="J31" i="3"/>
  <c r="AW53" i="1" s="1"/>
  <c r="BK80" i="11"/>
  <c r="J81"/>
  <c r="J58" s="1"/>
  <c r="E45" i="2"/>
  <c r="J31"/>
  <c r="AW52" i="1" s="1"/>
  <c r="F52" i="3"/>
  <c r="J97"/>
  <c r="P105"/>
  <c r="R132"/>
  <c r="T147"/>
  <c r="R272"/>
  <c r="R104" s="1"/>
  <c r="R103" s="1"/>
  <c r="P311"/>
  <c r="R388"/>
  <c r="P401"/>
  <c r="BK597"/>
  <c r="J597" s="1"/>
  <c r="J65" s="1"/>
  <c r="T631"/>
  <c r="T697"/>
  <c r="P701"/>
  <c r="BK730"/>
  <c r="J730" s="1"/>
  <c r="J71" s="1"/>
  <c r="T771"/>
  <c r="R804"/>
  <c r="T835"/>
  <c r="BK841"/>
  <c r="J841" s="1"/>
  <c r="J75" s="1"/>
  <c r="T848"/>
  <c r="BK911"/>
  <c r="J911" s="1"/>
  <c r="J77" s="1"/>
  <c r="R80" i="4"/>
  <c r="R87" i="5"/>
  <c r="R86" s="1"/>
  <c r="P84" i="6"/>
  <c r="AU56" i="1" s="1"/>
  <c r="T79" i="8"/>
  <c r="R82" i="10"/>
  <c r="R81" s="1"/>
  <c r="F30" i="11"/>
  <c r="AZ61" i="1" s="1"/>
  <c r="BK104" i="3"/>
  <c r="J105"/>
  <c r="J58" s="1"/>
  <c r="F30"/>
  <c r="AZ53" i="1" s="1"/>
  <c r="J30" i="3"/>
  <c r="AV53" i="1" s="1"/>
  <c r="AT53" s="1"/>
  <c r="J701" i="3"/>
  <c r="J70" s="1"/>
  <c r="BK84" i="6"/>
  <c r="J84" s="1"/>
  <c r="J85"/>
  <c r="J57" s="1"/>
  <c r="F34" i="3"/>
  <c r="BD53" i="1" s="1"/>
  <c r="BD51" s="1"/>
  <c r="W30" s="1"/>
  <c r="P132" i="3"/>
  <c r="J81" i="4"/>
  <c r="J57" s="1"/>
  <c r="BK80"/>
  <c r="J80" s="1"/>
  <c r="J88" i="5"/>
  <c r="J58" s="1"/>
  <c r="BK87"/>
  <c r="F30" i="6"/>
  <c r="AZ56" i="1" s="1"/>
  <c r="J30" i="6"/>
  <c r="AV56" i="1" s="1"/>
  <c r="J83" i="10"/>
  <c r="J58" s="1"/>
  <c r="BK82"/>
  <c r="T104" i="3"/>
  <c r="F33"/>
  <c r="BC53" i="1" s="1"/>
  <c r="BC51" s="1"/>
  <c r="P80" i="9"/>
  <c r="AU59" i="1" s="1"/>
  <c r="F30" i="10"/>
  <c r="AZ60" i="1" s="1"/>
  <c r="F30" i="4"/>
  <c r="AZ54" i="1" s="1"/>
  <c r="J30" i="4"/>
  <c r="AV54" i="1" s="1"/>
  <c r="F30" i="5"/>
  <c r="AZ55" i="1" s="1"/>
  <c r="J30" i="5"/>
  <c r="AV55" i="1" s="1"/>
  <c r="AT55" s="1"/>
  <c r="BK80" i="7"/>
  <c r="J80" s="1"/>
  <c r="J81"/>
  <c r="J57" s="1"/>
  <c r="BK79" i="8"/>
  <c r="J79" s="1"/>
  <c r="J80"/>
  <c r="J57" s="1"/>
  <c r="J81" i="9"/>
  <c r="J57" s="1"/>
  <c r="BK80"/>
  <c r="J80" s="1"/>
  <c r="R700" i="3"/>
  <c r="P730"/>
  <c r="BK771"/>
  <c r="J771" s="1"/>
  <c r="J72" s="1"/>
  <c r="T804"/>
  <c r="T700" s="1"/>
  <c r="BK835"/>
  <c r="J835" s="1"/>
  <c r="J74" s="1"/>
  <c r="P841"/>
  <c r="BK848"/>
  <c r="J848" s="1"/>
  <c r="J76" s="1"/>
  <c r="P911"/>
  <c r="F30" i="8"/>
  <c r="AZ58" i="1" s="1"/>
  <c r="J30" i="9"/>
  <c r="AV59" i="1" s="1"/>
  <c r="T82" i="10"/>
  <c r="T81" s="1"/>
  <c r="F77" i="4"/>
  <c r="F31" i="5"/>
  <c r="BA55" i="1" s="1"/>
  <c r="F81" i="6"/>
  <c r="J31"/>
  <c r="AW56" i="1" s="1"/>
  <c r="E45" i="7"/>
  <c r="F31"/>
  <c r="BA57" i="1" s="1"/>
  <c r="J49" i="8"/>
  <c r="F31"/>
  <c r="BA58" i="1" s="1"/>
  <c r="E45" i="9"/>
  <c r="F30"/>
  <c r="AZ59" i="1" s="1"/>
  <c r="F78" i="10"/>
  <c r="F31"/>
  <c r="BA60" i="1" s="1"/>
  <c r="F52" i="11"/>
  <c r="J73"/>
  <c r="J31"/>
  <c r="AW61" i="1" s="1"/>
  <c r="J30" i="7"/>
  <c r="AV57" i="1" s="1"/>
  <c r="AT57" s="1"/>
  <c r="F52" i="8"/>
  <c r="J30"/>
  <c r="AV58" i="1" s="1"/>
  <c r="AT58" s="1"/>
  <c r="J31" i="9"/>
  <c r="AW59" i="1" s="1"/>
  <c r="E45" i="10"/>
  <c r="J30"/>
  <c r="AV60" i="1" s="1"/>
  <c r="AT60" s="1"/>
  <c r="J49" i="4"/>
  <c r="J31"/>
  <c r="AW54" i="1" s="1"/>
  <c r="E45" i="5"/>
  <c r="J49" i="6"/>
  <c r="J49" i="10"/>
  <c r="E45" i="11"/>
  <c r="J30"/>
  <c r="AV61" i="1" s="1"/>
  <c r="AT61" s="1"/>
  <c r="W29" l="1"/>
  <c r="AY51"/>
  <c r="W27"/>
  <c r="AW51"/>
  <c r="AK27" s="1"/>
  <c r="J27" i="7"/>
  <c r="J56"/>
  <c r="BK103" i="3"/>
  <c r="J103" s="1"/>
  <c r="J104"/>
  <c r="J57" s="1"/>
  <c r="BK700"/>
  <c r="J700" s="1"/>
  <c r="J69" s="1"/>
  <c r="P104"/>
  <c r="P103" s="1"/>
  <c r="AU53" i="1" s="1"/>
  <c r="AU51" s="1"/>
  <c r="AT52"/>
  <c r="J27" i="9"/>
  <c r="J56"/>
  <c r="J27" i="8"/>
  <c r="J56"/>
  <c r="BK81" i="10"/>
  <c r="J81" s="1"/>
  <c r="J82"/>
  <c r="J57" s="1"/>
  <c r="BK86" i="5"/>
  <c r="J86" s="1"/>
  <c r="J87"/>
  <c r="J57" s="1"/>
  <c r="BK79" i="11"/>
  <c r="J79" s="1"/>
  <c r="J80"/>
  <c r="J57" s="1"/>
  <c r="BK102" i="2"/>
  <c r="J102" s="1"/>
  <c r="J103"/>
  <c r="J57" s="1"/>
  <c r="AT54" i="1"/>
  <c r="J56" i="6"/>
  <c r="J27"/>
  <c r="AT59" i="1"/>
  <c r="T103" i="3"/>
  <c r="P700"/>
  <c r="J27" i="4"/>
  <c r="J56"/>
  <c r="AT56" i="1"/>
  <c r="AZ51"/>
  <c r="AV51" l="1"/>
  <c r="W26"/>
  <c r="AG57"/>
  <c r="AN57" s="1"/>
  <c r="J36" i="7"/>
  <c r="J36" i="4"/>
  <c r="AG54" i="1"/>
  <c r="AN54" s="1"/>
  <c r="AG56"/>
  <c r="AN56" s="1"/>
  <c r="J36" i="6"/>
  <c r="J56" i="2"/>
  <c r="J27"/>
  <c r="J27" i="5"/>
  <c r="J56"/>
  <c r="AG58" i="1"/>
  <c r="AN58" s="1"/>
  <c r="J36" i="8"/>
  <c r="J56" i="3"/>
  <c r="J27"/>
  <c r="J56" i="11"/>
  <c r="J27"/>
  <c r="J27" i="10"/>
  <c r="J56"/>
  <c r="AG59" i="1"/>
  <c r="AN59" s="1"/>
  <c r="J36" i="9"/>
  <c r="AG52" i="1" l="1"/>
  <c r="J36" i="2"/>
  <c r="AT51" i="1"/>
  <c r="AK26"/>
  <c r="J36" i="11"/>
  <c r="AG61" i="1"/>
  <c r="AN61" s="1"/>
  <c r="J36" i="10"/>
  <c r="AG60" i="1"/>
  <c r="AN60" s="1"/>
  <c r="J36" i="5"/>
  <c r="AG55" i="1"/>
  <c r="AN55" s="1"/>
  <c r="AG53"/>
  <c r="AN53" s="1"/>
  <c r="J36" i="3"/>
  <c r="AG51" i="1" l="1"/>
  <c r="AN52"/>
  <c r="AN51" l="1"/>
  <c r="AK23"/>
  <c r="AK32" s="1"/>
</calcChain>
</file>

<file path=xl/sharedStrings.xml><?xml version="1.0" encoding="utf-8"?>
<sst xmlns="http://schemas.openxmlformats.org/spreadsheetml/2006/main" count="22730" uniqueCount="3862">
  <si>
    <t>Export VZ</t>
  </si>
  <si>
    <t>List obsahuje:</t>
  </si>
  <si>
    <t>1) Rekapitulace stavby</t>
  </si>
  <si>
    <t>2) Rekapitulace objektů stavby a soupisů prací</t>
  </si>
  <si>
    <t>3.0</t>
  </si>
  <si>
    <t>ZAMOK</t>
  </si>
  <si>
    <t>False</t>
  </si>
  <si>
    <t>{5b8991da-2384-487d-914c-75a6bcca9e00}</t>
  </si>
  <si>
    <t>0,01</t>
  </si>
  <si>
    <t>21</t>
  </si>
  <si>
    <t>15</t>
  </si>
  <si>
    <t>REKAPITULACE STAVBY</t>
  </si>
  <si>
    <t>v ---  níže se nacházejí doplnkové a pomocné údaje k sestavám  --- v</t>
  </si>
  <si>
    <t>Návod na vyplnění</t>
  </si>
  <si>
    <t>0,001</t>
  </si>
  <si>
    <t>Kód:</t>
  </si>
  <si>
    <t>17-0041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</si>
  <si>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</si>
  <si>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</si>
  <si>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COH KLATOVY - úpravy objektu č.p. 782/III</t>
  </si>
  <si>
    <t>KSO:</t>
  </si>
  <si>
    <t>801 6</t>
  </si>
  <si>
    <t>CC-CZ:</t>
  </si>
  <si>
    <t>12</t>
  </si>
  <si>
    <t>Místo:</t>
  </si>
  <si>
    <t>Klatovy</t>
  </si>
  <si>
    <t>Datum:</t>
  </si>
  <si>
    <t>21. 4. 2017</t>
  </si>
  <si>
    <t>CZ-CPV:</t>
  </si>
  <si>
    <t>45000000-7</t>
  </si>
  <si>
    <t>CZ-CPA:</t>
  </si>
  <si>
    <t>41.00.2</t>
  </si>
  <si>
    <t>Zadavatel:</t>
  </si>
  <si>
    <t>IČ:</t>
  </si>
  <si>
    <t>00255661</t>
  </si>
  <si>
    <t>Město Klatovy, nám. Míru č.p.62/1, 339 01 Klatovy</t>
  </si>
  <si>
    <t>DIČ:</t>
  </si>
  <si>
    <t/>
  </si>
  <si>
    <t>Uchazeč:</t>
  </si>
  <si>
    <t>Vyplň údaj</t>
  </si>
  <si>
    <t>Projektant:</t>
  </si>
  <si>
    <t>252013231</t>
  </si>
  <si>
    <t>AREA group s.r.o.</t>
  </si>
  <si>
    <t>CZ25203231</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</si>
  <si>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</si>
  <si>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</si>
  <si>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</si>
  <si>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</si>
  <si>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</si>
  <si>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</si>
  <si>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</si>
  <si>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</si>
  <si>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</si>
  <si>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</si>
  <si>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</si>
  <si>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</si>
  <si>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</si>
  <si>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</si>
  <si>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</si>
  <si>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</si>
  <si>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</si>
  <si>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</si>
  <si>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</si>
  <si>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</si>
  <si>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</si>
  <si>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</si>
  <si>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</si>
  <si>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</si>
  <si>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</si>
  <si>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</si>
  <si>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</si>
  <si>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</si>
  <si>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</si>
  <si>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</si>
  <si>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</si>
  <si>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</si>
  <si>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</si>
  <si>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</si>
  <si>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</si>
  <si>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</si>
  <si>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</si>
  <si>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</si>
  <si>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</si>
  <si>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</si>
  <si>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</si>
  <si>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</si>
  <si>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D.0</t>
  </si>
  <si>
    <t>Bourací práce</t>
  </si>
  <si>
    <t>STA</t>
  </si>
  <si>
    <t>1</t>
  </si>
  <si>
    <t>{0276f956-eaf2-4ef1-8cdc-f2403ad2d575}</t>
  </si>
  <si>
    <t>2</t>
  </si>
  <si>
    <t>D.1</t>
  </si>
  <si>
    <t>Architektonicko stavební řešení</t>
  </si>
  <si>
    <t>{7468a0f5-6915-4f65-96ca-b52c839e7b31}</t>
  </si>
  <si>
    <t>D.3</t>
  </si>
  <si>
    <t>Zdravotně technické instalace</t>
  </si>
  <si>
    <t>{1142b0b9-6a24-49e8-84f8-3dae5b100eb1}</t>
  </si>
  <si>
    <t>D.4</t>
  </si>
  <si>
    <t>Ústřední vytápění</t>
  </si>
  <si>
    <t>{76ca3183-d9de-4fd7-891b-4ca01de80ca0}</t>
  </si>
  <si>
    <t>8016</t>
  </si>
  <si>
    <t>D.5</t>
  </si>
  <si>
    <t>Elektroinstalace vč. slaboproudu</t>
  </si>
  <si>
    <t>{919d06df-ef8a-4f1e-aac5-f426f89788ab}</t>
  </si>
  <si>
    <t>D.6</t>
  </si>
  <si>
    <t>Nucené větrání</t>
  </si>
  <si>
    <t>{b2815810-1480-4ac7-8146-b957d95324f2}</t>
  </si>
  <si>
    <t>D.7</t>
  </si>
  <si>
    <t>Vnitřní plynovod</t>
  </si>
  <si>
    <t>{e77d1818-eda1-452a-8c12-ce794cc53a46}</t>
  </si>
  <si>
    <t>D.8</t>
  </si>
  <si>
    <t>Měření a regulace</t>
  </si>
  <si>
    <t>{ec3c9ea5-d74e-420d-9dd8-1a2115e100e7}</t>
  </si>
  <si>
    <t>D.9</t>
  </si>
  <si>
    <t>Kamerový systém a EZS</t>
  </si>
  <si>
    <t>{72f58c11-396b-4a2a-8aed-093d360fce4f}</t>
  </si>
  <si>
    <t>D.10</t>
  </si>
  <si>
    <t>VRN</t>
  </si>
  <si>
    <t>{9768f42a-ed21-4921-80b0-086eb84af727}</t>
  </si>
  <si>
    <t>1) Krycí list soupisu</t>
  </si>
  <si>
    <t>2) Rekapitulace</t>
  </si>
  <si>
    <t>3) Soupis prací</t>
  </si>
  <si>
    <t>Zpět na list:</t>
  </si>
  <si>
    <t>Rekapitulace stavby</t>
  </si>
  <si>
    <t>KRYCÍ LIST SOUPISU</t>
  </si>
  <si>
    <t>Objekt:</t>
  </si>
  <si>
    <t>D.0 - Bourací práce</t>
  </si>
  <si>
    <t>41.00.49</t>
  </si>
  <si>
    <t>REKAPITULACE ČLENĚNÍ SOUPISU PRACÍ</t>
  </si>
  <si>
    <t>Kód dílu - Popis</t>
  </si>
  <si>
    <t>Cena celkem [CZK]</t>
  </si>
  <si>
    <t>Náklady soupisu celkem</t>
  </si>
  <si>
    <t>-1</t>
  </si>
  <si>
    <t>HSV - Práce a dodávky HSV</t>
  </si>
  <si>
    <t xml:space="preserve">    1 - Zemní práce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</si>
  <si>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</si>
  <si>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</si>
  <si>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</si>
  <si>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</si>
  <si>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</si>
  <si>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</si>
  <si>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</si>
  <si>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</si>
  <si>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</si>
  <si>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</si>
  <si>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722 - Zdravotechnika - vnitřní vodovod</t>
  </si>
  <si>
    <t xml:space="preserve">    723 - Zdravotechnika - vnitřní plynovod</t>
  </si>
  <si>
    <t xml:space="preserve">    725 - Zdravotechnika - zařizovací předměty</t>
  </si>
  <si>
    <t xml:space="preserve">    731 - Ústřední vytápění - kotelny</t>
  </si>
  <si>
    <t xml:space="preserve">    732 - Ústřední vytápění - strojovny</t>
  </si>
  <si>
    <t xml:space="preserve">    733 - Ústřední vytápění - rozvodné potrubí</t>
  </si>
  <si>
    <t xml:space="preserve">    735 - Ústřední vytápění - otopná tělesa</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</si>
  <si>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</si>
  <si>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</si>
  <si>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</si>
  <si>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</si>
  <si>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</si>
  <si>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</si>
  <si>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</si>
  <si>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</si>
  <si>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</si>
  <si>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</si>
  <si>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</si>
  <si>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</si>
  <si>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</si>
  <si>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</si>
  <si>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</si>
  <si>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</si>
  <si>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</si>
  <si>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</si>
  <si>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</si>
  <si>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</si>
  <si>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</si>
  <si>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</si>
  <si>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</si>
  <si>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</si>
  <si>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</si>
  <si>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</si>
  <si>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132212101</t>
  </si>
  <si>
    <t>Hloubení zapažených i nezapažených rýh šířky do 600 mm ručním nebo pneumatickým nářadím s urovnáním dna do předepsaného profilu a spádu v horninách tř. 3 soudržných</t>
  </si>
  <si>
    <t>m3</t>
  </si>
  <si>
    <t>CS ÚRS 2017 01</t>
  </si>
  <si>
    <t>4</t>
  </si>
  <si>
    <t>670050428</t>
  </si>
  <si>
    <t>PSC</t>
  </si>
  <si>
    <t xml:space="preserve">Poznámka k souboru cen:_x000D_
1. V cenách jsou započteny i náklady na přehození výkopku na přilehlém terénu na vzdálenost do 3 m od podélné osy rýhy nebo naložení výkopku na dopravní prostředek. 2. V cenách 12-2101 až 41-2102 jsou započteny i náklady na i svislý přesun horniny po házečkách do 2 metrů. </t>
  </si>
  <si>
    <t>VV</t>
  </si>
  <si>
    <t>" kanál 1.np pro kanalizaci výkop 30cm" 26,5*0,3</t>
  </si>
  <si>
    <t>Součet</t>
  </si>
  <si>
    <t>174101101</t>
  </si>
  <si>
    <t>Zásyp sypaninou z jakékoliv horniny s uložením výkopku ve vrstvách se zhutněním jam, šachet, rýh nebo kolem objektů v těchto vykopávkách</t>
  </si>
  <si>
    <t>-1620992337</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</si>
  <si>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</si>
  <si>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1*0,8*1,8</t>
  </si>
  <si>
    <t>3</t>
  </si>
  <si>
    <t>M</t>
  </si>
  <si>
    <t>583312000</t>
  </si>
  <si>
    <t>štěrkopísek netříděný zásypový materiál</t>
  </si>
  <si>
    <t>t</t>
  </si>
  <si>
    <t>8</t>
  </si>
  <si>
    <t>-2104816466</t>
  </si>
  <si>
    <t>" zásyp revizní šachty" 1*0,8*1,8</t>
  </si>
  <si>
    <t>1,44*1,6 "Přepočtené koeficientem množství</t>
  </si>
  <si>
    <t>175111101</t>
  </si>
  <si>
    <t>Obsypání potrubí ručně sypaninou z vhodných hornin tř. 1 až 4 nebo materiálem připraveným podél výkopu ve vzdálenosti do 3 m od jeho kraje, pro jakoukoliv hloubku výkopu a míru zhutnění bez prohození sypaniny</t>
  </si>
  <si>
    <t>-2139058254</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</si>
  <si>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t>
  </si>
  <si>
    <t>"kanál pro kanalizaci" 26,5*0,45-3,14*0,15*0,15*0,25*45</t>
  </si>
  <si>
    <t>5</t>
  </si>
  <si>
    <t>175111109</t>
  </si>
  <si>
    <t>Obsypání potrubí ručně sypaninou z vhodných hornin tř. 1 až 4 nebo materiálem připraveným podél výkopu ve vzdálenosti do 3 m od jeho kraje, pro jakoukoliv hloubku výkopu a míru zhutnění Příplatek k ceně za prohození sypaniny</t>
  </si>
  <si>
    <t>1313073343</t>
  </si>
  <si>
    <t>Vodorovné konstrukce</t>
  </si>
  <si>
    <t>6</t>
  </si>
  <si>
    <t>451573111</t>
  </si>
  <si>
    <t>Lože pod potrubí, stoky a drobné objekty v otevřeném výkopu z písku a štěrkopísku do 63 mm</t>
  </si>
  <si>
    <t>-860454815</t>
  </si>
  <si>
    <t xml:space="preserve">Poznámka k souboru cen:_x000D_
1. Ceny -1111 a -1192 lze použít i pro zřízení sběrných vrstev nad drenážními trubkami. 2. V cenách -5111 a -1192 jsou započteny i náklady na prohození výkopku získaného při zemních pracích. </t>
  </si>
  <si>
    <t>" lože pod kanalizaci" 26,5*0,15</t>
  </si>
  <si>
    <t>Úpravy povrchů, podlahy a osazování výplní</t>
  </si>
  <si>
    <t>7</t>
  </si>
  <si>
    <t>622335103</t>
  </si>
  <si>
    <t>Oprava cementové omítky vnějších ploch hladké stěn, v rozsahu opravované plochy přes 30 do 50%</t>
  </si>
  <si>
    <t>m2</t>
  </si>
  <si>
    <t>-940095341</t>
  </si>
  <si>
    <t>" plocha osekaného obkladu"51</t>
  </si>
  <si>
    <t>631311124</t>
  </si>
  <si>
    <t>Mazanina z betonu prostého bez zvýšených nároků na prostředí tl. přes 80 do 120 mm tř. C 16/20</t>
  </si>
  <si>
    <t>-1485696266</t>
  </si>
  <si>
    <t xml:space="preserve">Poznámka k souboru cen:_x000D_
1. Ceny jsou určeny pro mazaniny krycí (pochůzné i pojízdné), popř. podkladní, plovoucí, vyrovnávací nebo oddělující pod potěry, podlahy, průmyslové podlahy, popř. pro podlévání provizorně podklínovaných patek usazených strojů a technologických zařízení (s náležitým zatemováním hutného betonu). 2. Pro mazaniny tlouštěk větších než 240 mm jsou určeny: a) pro mazaniny ukládané na zeminu (v halách apod.) ceny souborů cen 27* 31- Základy z betonu prostého a 27* 32 - Základy z betonu železového, b) pro mazaniny v nadzemních podlažích ceny souboru cen 411 31- . . Beton kleneb. 3. Ceny lze použít i pro betonový okapový chodníček budovy (včetně tvarování rigolového žlábku) v příslušných tloušťkách. Jeho podloží se oceňuje samostatně. 4. V ceně jsou započteny i náklady na: a) základní stržení povrchu mazaniny s urovnáním vibrační lištou nebo dřevěným hladítkem, b) vytvoření dilatačních spár v mazanině bez zaplnění, pokud jsou dilatační spáry vytvářeny při provádění betonáže. Jestliže jsou dilatační spáry řezány dodatečně, oceňují se cenami souboru cen 634 91-11 Řezání dilatačních nebo smršťovacích spár. </t>
  </si>
  <si>
    <t>" kanál kanalizace" 26,5*0,1</t>
  </si>
  <si>
    <t>9</t>
  </si>
  <si>
    <t>631362021</t>
  </si>
  <si>
    <t>Výztuž mazanin ze svařovaných sítí z drátů typu KARI</t>
  </si>
  <si>
    <t>1229917202</t>
  </si>
  <si>
    <t>" kanál kanalizace" 26,5*3,03*1,25*0,001</t>
  </si>
  <si>
    <t>Ostatní konstrukce a práce, bourání</t>
  </si>
  <si>
    <t>10</t>
  </si>
  <si>
    <t>949101111</t>
  </si>
  <si>
    <t>Lešení pomocné pracovní pro objekty pozemních staveb pro zatížení do 150 kg/m2, o výšce lešeňové podlahy do 1,9 m</t>
  </si>
  <si>
    <t>1946771488</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</si>
  <si>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</si>
  <si>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 xml:space="preserve">" 2.np"18,2+17,17+14,64+1,5*1,5+18,48+12,34+12,14+10,5+26,53+13,33 </t>
  </si>
  <si>
    <t>18,12+8,2+6,98+1,4*1,6+14,76+6,33</t>
  </si>
  <si>
    <t>"1.np" 38,4+6,65+9,71+10,04+6,96+11,69+13,13+11,51+13,02+12,61+13,1+11,76</t>
  </si>
  <si>
    <t>1,51+11,76+19,62+7,92+6,89+5,46</t>
  </si>
  <si>
    <t>11</t>
  </si>
  <si>
    <t>961044111</t>
  </si>
  <si>
    <t>Bourání základů z betonu prostého</t>
  </si>
  <si>
    <t>45438361</t>
  </si>
  <si>
    <t>" u vstupu" 3*3,6*0,3</t>
  </si>
  <si>
    <t>" u ocelové kce vstupu a přístřešku" 0,3*0,3*0,5*6+0,3*1,5*0,5+0,3*2*0,5</t>
  </si>
  <si>
    <t>962031133</t>
  </si>
  <si>
    <t>Bourání příček z cihel, tvárnic nebo příčkovek z cihel pálených, plných nebo dutých na maltu vápennou nebo vápenocementovou, tl. do 150 mm</t>
  </si>
  <si>
    <t>-50714276</t>
  </si>
  <si>
    <t>"1.np" (1,5+1,07)*3+(3,47+1,4*3+2,8*2)*3-(0,6*1,97*5)</t>
  </si>
  <si>
    <t>0,75*3</t>
  </si>
  <si>
    <t>"2.np"(1,25+0,465)*3-0,8*1,97+(3,47+1,4*3+2,8*2)*3-5*0,6*1,97</t>
  </si>
  <si>
    <t>13</t>
  </si>
  <si>
    <t>962032230</t>
  </si>
  <si>
    <t>Bourání zdiva nadzákladového z cihel nebo tvárnic z cihel pálených nebo vápenopískových, na maltu vápennou nebo vápenocementovou, objemu do 1 m3</t>
  </si>
  <si>
    <t>-1750786720</t>
  </si>
  <si>
    <t xml:space="preserve">Poznámka k souboru cen:_x000D_
1. Bourání pilířů o průřezu přes 0,36 m2 se oceňuje příslušnými cenami -2230, -2231, -2240, -2241,-2253 a -2254 jako bourání zdiva nadzákladového cihelného. </t>
  </si>
  <si>
    <t>" bourání pro dveře 1.np" (0,98+0,872)*2,1*0,15</t>
  </si>
  <si>
    <t>" boruání pro dveře 2.np" 0,88*0,17*2,1</t>
  </si>
  <si>
    <t>" venkovní pilíř elektro" 1*1,2*0,5</t>
  </si>
  <si>
    <t>14</t>
  </si>
  <si>
    <t>962032231</t>
  </si>
  <si>
    <t>Bourání zdiva nadzákladového z cihel nebo tvárnic z cihel pálených nebo vápenopískových, na maltu vápennou nebo vápenocementovou, objemu přes 1 m3</t>
  </si>
  <si>
    <t>83646848</t>
  </si>
  <si>
    <t>"1.np" (1,4+0,74+2,0+7,2+2,05)*0,17*3-(0,6*1,97*2*0,17)</t>
  </si>
  <si>
    <t>"2.np" (0,9+2,54+0,2+0,1+1,4+0,74+2,37+1,5)*0,17*3-0,8*2*1,97*0,17</t>
  </si>
  <si>
    <t>962032641</t>
  </si>
  <si>
    <t>Bourání zdiva nadzákladového z cihel nebo tvárnic komínového z cihel pálených, šamotových nebo vápenopískových nad střechou na maltu cementovou</t>
  </si>
  <si>
    <t>-1084675143</t>
  </si>
  <si>
    <t>"celá výška až nad střechu" 1,85*0,76*(7,6+2)</t>
  </si>
  <si>
    <t>16</t>
  </si>
  <si>
    <t>962081141</t>
  </si>
  <si>
    <t>Bourání zdiva příček nebo vybourání otvorů ze skleněných tvárnic, tl. do 150 mm</t>
  </si>
  <si>
    <t>-1882303056</t>
  </si>
  <si>
    <t>"1.np" 1,3*0,4</t>
  </si>
  <si>
    <t>17</t>
  </si>
  <si>
    <t>963011513</t>
  </si>
  <si>
    <t>Bourání stropů z tvárnic pálených do nosníků železobetonových, včetně jejich vybourání a odklizení, výšky do 300 mm</t>
  </si>
  <si>
    <t>-860670332</t>
  </si>
  <si>
    <t>1,1*3,6</t>
  </si>
  <si>
    <t>18</t>
  </si>
  <si>
    <t>963012510</t>
  </si>
  <si>
    <t>Bourání stropů z desek nebo panelů železobetonových prefabrikovaných s dutinami z desek, š. do 300 mm tl. do 140 mm</t>
  </si>
  <si>
    <t>-1961373839</t>
  </si>
  <si>
    <t xml:space="preserve">Poznámka k souboru cen:_x000D_
1. Bourání stropů z panelů plných se oceňuje cenami souboru cen 963 05-1 . Bourání železobetonových stropů. </t>
  </si>
  <si>
    <t>2,78*0,27*4*0,12</t>
  </si>
  <si>
    <t>19</t>
  </si>
  <si>
    <t>963014949</t>
  </si>
  <si>
    <t>Bourání železobetonových schodnic prefabrikovaných jakékoliv délky</t>
  </si>
  <si>
    <t>m</t>
  </si>
  <si>
    <t>-1051179999</t>
  </si>
  <si>
    <t>2,2*4</t>
  </si>
  <si>
    <t>20</t>
  </si>
  <si>
    <t>965042141</t>
  </si>
  <si>
    <t>Bourání mazanin betonových nebo z litého asfaltu tl. do 100 mm, plochy přes 4 m2</t>
  </si>
  <si>
    <t>-26640823</t>
  </si>
  <si>
    <t>" kanál 1.np pro kanalizaci mazaniny 6,5+10cm" 26,5*(0,065+0,1)</t>
  </si>
  <si>
    <t>965082923</t>
  </si>
  <si>
    <t>Odstranění násypu pod podlahami nebo ochranného násypu na střechách tl. do 100 mm, plochy přes 2 m2</t>
  </si>
  <si>
    <t>-469205855</t>
  </si>
  <si>
    <t>" kanál 1.np pro kanalizaci" 26,5*0,1</t>
  </si>
  <si>
    <t>22</t>
  </si>
  <si>
    <t>966072112</t>
  </si>
  <si>
    <t>Demontáž opláštění stěn ocelové konstrukce ze sendvičových panelů, výšky budovy přes 6 do 12 m</t>
  </si>
  <si>
    <t>490619737</t>
  </si>
  <si>
    <t xml:space="preserve">Poznámka k souboru cen:_x000D_
1. Ceny jsou určeny pro ocenění demontáže opláštění se šroubovanými i nýtovanými spoji. 2. Ceny nelze použít pro ocenění demontáže opláštění zděných, betonových, případně jiných konstrukcí; tyto se ocení příslušnými cenami katalogu 801-3 Budovy a haly – bourání konstrukcí, příp.cenami katalogu 800-767 Konstrukce zámečnické. </t>
  </si>
  <si>
    <t>"celá fas."  (11+22,4)*2*7,7-(1,2*1,8*(28+34)+1,2*0,6*9+1*2,2+1,8*2,4)</t>
  </si>
  <si>
    <t>23</t>
  </si>
  <si>
    <t>966073132</t>
  </si>
  <si>
    <t>Demontáž krytiny střech ocelových konstrukcí ze sklolaminátových desek, výšky budovy přes 6 do 12 m</t>
  </si>
  <si>
    <t>75516771</t>
  </si>
  <si>
    <t xml:space="preserve">Poznámka k souboru cen:_x000D_
1. Ceny jsou určeny pro ocenění demontáže krytiny střech se šroubovanými i nýtovanými spoji. 2. Ceny nelze použít pro ocenění demontáže krytiny střech zděných, betonových, případně jiných konstrukcí; tyto se ocení příslušnými cenami katalogu 800-764 Konstrukce klempířské, případně 800-765 Konstrukce pokrývačské. </t>
  </si>
  <si>
    <t>6,6*3,5</t>
  </si>
  <si>
    <t>24</t>
  </si>
  <si>
    <t>968062375</t>
  </si>
  <si>
    <t>Vybourání dřevěných rámů oken s křídly, dveřních zárubní, vrat, stěn, ostění nebo obkladů rámů oken s křídly zdvojených, plochy do 2 m2</t>
  </si>
  <si>
    <t>-604912200</t>
  </si>
  <si>
    <t xml:space="preserve">Poznámka k souboru cen:_x000D_
1. V cenách -2244 až -2747 jsou započteny i náklady na vyvěšení křídel. </t>
  </si>
  <si>
    <t>"1.np" 1,2*1,8*28+1,2*0,6*9</t>
  </si>
  <si>
    <t>"2.np" 1,2*1,8*34</t>
  </si>
  <si>
    <t>25</t>
  </si>
  <si>
    <t>968072455</t>
  </si>
  <si>
    <t>Vybourání kovových rámů oken s křídly, dveřních zárubní, vrat, stěn, ostění nebo obkladů dveřních zárubní, plochy do 2 m2</t>
  </si>
  <si>
    <t>-1277818948</t>
  </si>
  <si>
    <t xml:space="preserve">Poznámka k souboru cen:_x000D_
1. V cenách -2244 až -2559 jsou započteny i náklady na vyvěšení křídel. 2. Cenou -2641 se oceňuje i vybourání nosné ocelové konstrukce pro sádrokartonové příčky. </t>
  </si>
  <si>
    <t>"1.np" 0,9*1,97*3+0,8*1,97*9+0,6*1,97*1</t>
  </si>
  <si>
    <t>"2.np"( 0,9*2+14*0,8+8*0,6)*1,97</t>
  </si>
  <si>
    <t>26</t>
  </si>
  <si>
    <t>968072456</t>
  </si>
  <si>
    <t>Vybourání kovových rámů oken s křídly, dveřních zárubní, vrat, stěn, ostění nebo obkladů dveřních zárubní, plochy přes 2 m2</t>
  </si>
  <si>
    <t>1179186188</t>
  </si>
  <si>
    <t>"1.np" 3,6*2,7+1*2,2+1,3*2,5</t>
  </si>
  <si>
    <t>27</t>
  </si>
  <si>
    <t>972054241</t>
  </si>
  <si>
    <t>Vybourání otvorů ve stropech nebo klenbách železobetonových bez odstranění podlahy a násypu, plochy do 0,09 m2, tl. do 150 mm</t>
  </si>
  <si>
    <t>kus</t>
  </si>
  <si>
    <t>-346245403</t>
  </si>
  <si>
    <t>"1.np" 5</t>
  </si>
  <si>
    <t>"2.np" 5</t>
  </si>
  <si>
    <t>28</t>
  </si>
  <si>
    <t>972054341</t>
  </si>
  <si>
    <t>Vybourání otvorů ve stropech nebo klenbách železobetonových bez odstranění podlahy a násypu, plochy do 0,25 m2, tl. do 150 mm</t>
  </si>
  <si>
    <t>-1373443435</t>
  </si>
  <si>
    <t>"1.np"1</t>
  </si>
  <si>
    <t>"2.np"1</t>
  </si>
  <si>
    <t>29</t>
  </si>
  <si>
    <t>977311113</t>
  </si>
  <si>
    <t>Řezání stávajících betonových mazanin bez vyztužení hloubky přes 100 do 150 mm</t>
  </si>
  <si>
    <t>-376046387</t>
  </si>
  <si>
    <t>" kanál kanalizace" 45*2</t>
  </si>
  <si>
    <t>30</t>
  </si>
  <si>
    <t>977312112</t>
  </si>
  <si>
    <t>Řezání stávajících betonových mazanin s vyztužením hloubky přes 50 do 100 mm</t>
  </si>
  <si>
    <t>412692241</t>
  </si>
  <si>
    <t>"1.np" 0,2*4*3+0,25*4+(0,6+0,23)*2+(0,1+0,3)*2</t>
  </si>
  <si>
    <t>"2.np" 0,2*4*4+0,25*4+(0,6+0,23)*2</t>
  </si>
  <si>
    <t>31</t>
  </si>
  <si>
    <t>978059641</t>
  </si>
  <si>
    <t>Odsekání obkladů stěn včetně otlučení podkladní omítky až na zdivo z obkládaček vnějších, z jakýchkoliv materiálů, plochy přes 1 m2</t>
  </si>
  <si>
    <t>-179093632</t>
  </si>
  <si>
    <t xml:space="preserve">Poznámka k souboru cen:_x000D_
1. Odsekání soklíků se oceňuje cenami souboru cen 965 08. </t>
  </si>
  <si>
    <t>" sokl" 0,75*(22,7+11,3)*2</t>
  </si>
  <si>
    <t>32</t>
  </si>
  <si>
    <t>R 978 01</t>
  </si>
  <si>
    <t>Demontáž bleskosvodné soustavy</t>
  </si>
  <si>
    <t>Kč</t>
  </si>
  <si>
    <t>1253433755</t>
  </si>
  <si>
    <t>33</t>
  </si>
  <si>
    <t>R 978 03</t>
  </si>
  <si>
    <t>Demontáž anténního stožáru</t>
  </si>
  <si>
    <t>ks</t>
  </si>
  <si>
    <t>-965854615</t>
  </si>
  <si>
    <t>34</t>
  </si>
  <si>
    <t>R 978 04</t>
  </si>
  <si>
    <t xml:space="preserve">Demontáž stávajících osvětlovacích těles </t>
  </si>
  <si>
    <t>596490890</t>
  </si>
  <si>
    <t>" předpoklad 1.np" 25</t>
  </si>
  <si>
    <t>" předpoklad 2.np" 24</t>
  </si>
  <si>
    <t>35</t>
  </si>
  <si>
    <t>R 978 05</t>
  </si>
  <si>
    <t>Demontáž stávající elektroinstalace</t>
  </si>
  <si>
    <t>1597472253</t>
  </si>
  <si>
    <t>997</t>
  </si>
  <si>
    <t>Přesun sutě</t>
  </si>
  <si>
    <t>36</t>
  </si>
  <si>
    <t>997013501</t>
  </si>
  <si>
    <t>Odvoz suti a vybouraných hmot na skládku nebo meziskládku se složením, na vzdálenost do 1 km</t>
  </si>
  <si>
    <t>564250114</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</si>
  <si>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</si>
  <si>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37</t>
  </si>
  <si>
    <t>997013509</t>
  </si>
  <si>
    <t>Odvoz suti a vybouraných hmot na skládku nebo meziskládku se složením, na vzdálenost Příplatek k ceně za každý další i započatý 1 km přes 1 km</t>
  </si>
  <si>
    <t>1429392639</t>
  </si>
  <si>
    <t>210,121*7 "Přepočtené koeficientem množství</t>
  </si>
  <si>
    <t>38</t>
  </si>
  <si>
    <t>997013802</t>
  </si>
  <si>
    <t>Poplatek za uložení stavebního odpadu na skládce (skládkovné) železobetonového</t>
  </si>
  <si>
    <t>-1379747881</t>
  </si>
  <si>
    <t xml:space="preserve">Poznámka k souboru cen:_x000D_
1. Ceny uvedené v souboru lze po dohodě upravit podle místních podmínek.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</si>
  <si>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8,07+0,756+0,642+9,62+0,32+0,18</t>
  </si>
  <si>
    <t>39</t>
  </si>
  <si>
    <t>997013803</t>
  </si>
  <si>
    <t>Poplatek za uložení stavebního odpadu na skládce (skládkovné) z keramických materiálů</t>
  </si>
  <si>
    <t>241102404</t>
  </si>
  <si>
    <t>"cihly" 21,227+2,695+19,55+22,56+0,82+4,539+0,866+1,263+1,268</t>
  </si>
  <si>
    <t>"škvára" 20,16+21,6</t>
  </si>
  <si>
    <t>40</t>
  </si>
  <si>
    <t>997013811</t>
  </si>
  <si>
    <t>Poplatek za uložení stavebního odpadu na skládce (skládkovné) dřevěného</t>
  </si>
  <si>
    <t>1953938606</t>
  </si>
  <si>
    <t>5,335+1,104</t>
  </si>
  <si>
    <t>41</t>
  </si>
  <si>
    <t>997013812</t>
  </si>
  <si>
    <t>Poplatek za uložení stavebního odpadu na skládce (skládkovné) z materiálů na bázi sádry</t>
  </si>
  <si>
    <t>1819531857</t>
  </si>
  <si>
    <t>"SDK" 12,428</t>
  </si>
  <si>
    <t>42</t>
  </si>
  <si>
    <t>997013814</t>
  </si>
  <si>
    <t>Poplatek za uložení stavebního odpadu na skládce (skládkovné) z izolačních materiálů</t>
  </si>
  <si>
    <t>150226299</t>
  </si>
  <si>
    <t>1,823+9,186</t>
  </si>
  <si>
    <t>43</t>
  </si>
  <si>
    <t>997013831</t>
  </si>
  <si>
    <t>Poplatek za uložení stavebního odpadu na skládce (skládkovné) směsného</t>
  </si>
  <si>
    <t>-797675285</t>
  </si>
  <si>
    <t>1,029+20,16+1,812</t>
  </si>
  <si>
    <t>998</t>
  </si>
  <si>
    <t>Přesun hmot</t>
  </si>
  <si>
    <t>44</t>
  </si>
  <si>
    <t>998014221</t>
  </si>
  <si>
    <t>Přesun hmot pro budovy a haly občanské výstavby, bydlení, výrobu a služby s nosnou svislou konstrukcí montovanou z dílců kovových vodorovná dopravní vzdálenost do 100 m, pro budovy a haly vícepodlažní, výšky do 18 m</t>
  </si>
  <si>
    <t>1753141629</t>
  </si>
  <si>
    <t xml:space="preserve">Poznámka k souboru cen:_x000D_
1. Pokud se prefabrikáty složí přímo do prostoru technologické manipulace (pracovní zóna jeřábu), nezapočítává se jejich hmotnost do hmotnosti pro výpočet přesunu hmot. </t>
  </si>
  <si>
    <t>PSV</t>
  </si>
  <si>
    <t>Práce a dodávky PSV</t>
  </si>
  <si>
    <t>711</t>
  </si>
  <si>
    <t>Izolace proti vodě, vlhkosti a plynům</t>
  </si>
  <si>
    <t>45</t>
  </si>
  <si>
    <t>711141559</t>
  </si>
  <si>
    <t>Provedení izolace proti zemní vlhkosti pásy přitavením NAIP na ploše vodorovné V</t>
  </si>
  <si>
    <t>1223834563</t>
  </si>
  <si>
    <t xml:space="preserve">Poznámka k souboru cen:_x000D_
1. Izolace plochy jednotlivě do 10 m2 se oceňují skladebně cenou příslušné izolace a cenou 711 19-9097 Příplatek za plochu do 10 m2. </t>
  </si>
  <si>
    <t>26,5*2 "Přepočtené koeficientem množství</t>
  </si>
  <si>
    <t>46</t>
  </si>
  <si>
    <t>628322820</t>
  </si>
  <si>
    <t>pás těžký asfaltovaný V 60 S 35</t>
  </si>
  <si>
    <t>1251471285</t>
  </si>
  <si>
    <t>" kanál pro kanalizaci 2vrstvy" 26,5</t>
  </si>
  <si>
    <t>26,5*2,3 "Přepočtené koeficientem množství</t>
  </si>
  <si>
    <t>47</t>
  </si>
  <si>
    <t>998711102</t>
  </si>
  <si>
    <t>Přesun hmot pro izolace proti vodě, vlhkosti a plynům stanovený z hmotnosti přesunovaného materiálu vodorovná dopravní vzdálenost do 50 m v objektech výšky přes 6 do 12 m</t>
  </si>
  <si>
    <t>-1268929619</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</si>
  <si>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</si>
  <si>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712</t>
  </si>
  <si>
    <t>Povlakové krytiny</t>
  </si>
  <si>
    <t>48</t>
  </si>
  <si>
    <t>711131811</t>
  </si>
  <si>
    <t>Odstranění izolace proti zemní vlhkosti na ploše vodorovné V</t>
  </si>
  <si>
    <t>-59295489</t>
  </si>
  <si>
    <t xml:space="preserve">Poznámka k souboru cen:_x000D_
1. Ceny se používají pro odstranění hydroizolačních pásů a folií bez rozlišení tloušťky a počtu vrstev. </t>
  </si>
  <si>
    <t>22,4*11</t>
  </si>
  <si>
    <t>49</t>
  </si>
  <si>
    <t>712300833</t>
  </si>
  <si>
    <t>Odstranění ze střech plochých do 10 st. krytiny povlakové třívrstvé</t>
  </si>
  <si>
    <t>1023314171</t>
  </si>
  <si>
    <t>240*1,1</t>
  </si>
  <si>
    <t>50</t>
  </si>
  <si>
    <t>712990812</t>
  </si>
  <si>
    <t>Odstranění násypu nebo nánosu ze střech násypu nebo nánosu do 10 st., tl. do 50 mm</t>
  </si>
  <si>
    <t>-258431303</t>
  </si>
  <si>
    <t>51</t>
  </si>
  <si>
    <t>713190812</t>
  </si>
  <si>
    <t>Odstranění tepelné izolace běžných stavebních konstrukcí – vrstvy, doplňky a konstrukční součásti izolační vrstvy lože škvárové průměrné tloušťky přes 50 do 100 mm</t>
  </si>
  <si>
    <t>1403620107</t>
  </si>
  <si>
    <t xml:space="preserve">Poznámka k souboru cen:_x000D_
1. Plocha u prostupů v položce -0831 se počítá z půdorysné plochy. 2. V ceně nejsou započteny náklady na odstranění separačních vrstev. Tyto práce lze oceňovat příslušnými cenami katalogu 800-711 Izolace proti vodě, vlhkosti a plynům. </t>
  </si>
  <si>
    <t>52</t>
  </si>
  <si>
    <t>965081223r</t>
  </si>
  <si>
    <t>Bourání plynosilikátotivých desek ve střeše tl přes 10 mm plochy přes 1 m2</t>
  </si>
  <si>
    <t>-567031613</t>
  </si>
  <si>
    <t>713</t>
  </si>
  <si>
    <t>Izolace tepelné</t>
  </si>
  <si>
    <t>53</t>
  </si>
  <si>
    <t>713120821</t>
  </si>
  <si>
    <t>Odstranění tepelné izolace běžných stavebních konstrukcí z rohoží, pásů, dílců, desek, bloků podlah volně kladených nebo mezi trámy z polystyrenu, tloušťka izolace do 100 mm</t>
  </si>
  <si>
    <t>39889582</t>
  </si>
  <si>
    <t xml:space="preserve">Poznámka k souboru cen:_x000D_
1. Ceny se používají pro odstraňování jednovrstvé a dvouvrstvé izolace, další vrstvy se oceňují individuálně. 2. U cen odstraňování polystyrenu připevněného lepením nerozlišujeme způsob nalepení. 3. V ceně nejsou započteny náklady na odstranění separačních vrstev. Tyto práce lze oceňovat příslušnými cenami katalogu 800–711 Izolace proti vodě, vlhkosti a plynům. </t>
  </si>
  <si>
    <t>" kanál pro kanalizaci" 26,5</t>
  </si>
  <si>
    <t>54</t>
  </si>
  <si>
    <t>713410813</t>
  </si>
  <si>
    <t>Odstranění tepelné izolace potrubí a ohybů pásy nebo rohožemi bez povrchové úpravy ovinutými kolem potrubí a staženými ocelovým drátem potrubí, tloušťka izolace přes 50 mm</t>
  </si>
  <si>
    <t>-92295587</t>
  </si>
  <si>
    <t>55</t>
  </si>
  <si>
    <t>713410833</t>
  </si>
  <si>
    <t>Odstranění tepelné izolace potrubí a ohybů pásy nebo rohožemi s povrchovou úpravou hliníkovou fólií připevněnými ocelovým drátem potrubí, tloušťka izolace přes 50 mm</t>
  </si>
  <si>
    <t>1708230079</t>
  </si>
  <si>
    <t>721</t>
  </si>
  <si>
    <t>Zdravotechnika - vnitřní kanalizace</t>
  </si>
  <si>
    <t>56</t>
  </si>
  <si>
    <t>721140806</t>
  </si>
  <si>
    <t>Demontáž potrubí z litinových trub odpadních nebo dešťových přes 100 do DN 200</t>
  </si>
  <si>
    <t>1874682298</t>
  </si>
  <si>
    <t>" svody stávající" 3,5*2</t>
  </si>
  <si>
    <t>57</t>
  </si>
  <si>
    <t>721171803</t>
  </si>
  <si>
    <t>Demontáž potrubí z novodurových trub odpadních nebo připojovacích do D 75</t>
  </si>
  <si>
    <t>1004111557</t>
  </si>
  <si>
    <t xml:space="preserve">Poznámka k souboru cen:_x000D_
1. Demontáž plstěných pásů se oceňuje cenami souboru cen 722 18-18 Demontáž plstěných pásů z trub, části B 02. </t>
  </si>
  <si>
    <t>7,2+2*2+8,6</t>
  </si>
  <si>
    <t>2,4+6*2</t>
  </si>
  <si>
    <t>58</t>
  </si>
  <si>
    <t>721171808</t>
  </si>
  <si>
    <t>Demontáž potrubí z novodurových trub odpadních nebo připojovacích přes 75 do D 114</t>
  </si>
  <si>
    <t>232275234</t>
  </si>
  <si>
    <t>(5+3,5+1,6*3)*2+4</t>
  </si>
  <si>
    <t>59</t>
  </si>
  <si>
    <t>721210823</t>
  </si>
  <si>
    <t>Demontáž kanalizačního příslušenství střešních vtoků DN 125</t>
  </si>
  <si>
    <t>1759296404</t>
  </si>
  <si>
    <t>722</t>
  </si>
  <si>
    <t>Zdravotechnika - vnitřní vodovod</t>
  </si>
  <si>
    <t>60</t>
  </si>
  <si>
    <t>722110825</t>
  </si>
  <si>
    <t>Demontáž potrubí z litinových trub hrdlových přes 80 do DN 125</t>
  </si>
  <si>
    <t>-2100879054</t>
  </si>
  <si>
    <t>61</t>
  </si>
  <si>
    <t>722170804</t>
  </si>
  <si>
    <t>Demontáž rozvodů vody z plastů přes 25 do D 50 mm</t>
  </si>
  <si>
    <t>-618951246</t>
  </si>
  <si>
    <t>(7,2+2*2+8,6)*2</t>
  </si>
  <si>
    <t>(2,4+6*2)*2</t>
  </si>
  <si>
    <t>723</t>
  </si>
  <si>
    <t>Zdravotechnika - vnitřní plynovod</t>
  </si>
  <si>
    <t>62</t>
  </si>
  <si>
    <t>Pol253</t>
  </si>
  <si>
    <t>Demontáž plynovodu vč.rozřezání a přesunu</t>
  </si>
  <si>
    <t>1523870354</t>
  </si>
  <si>
    <t>725</t>
  </si>
  <si>
    <t>Zdravotechnika - zařizovací předměty</t>
  </si>
  <si>
    <t>63</t>
  </si>
  <si>
    <t>725110811</t>
  </si>
  <si>
    <t>Demontáž klozetů splachovacích s nádrží nebo tlakovým splachovačem</t>
  </si>
  <si>
    <t>soubor</t>
  </si>
  <si>
    <t>1811536900</t>
  </si>
  <si>
    <t>"1.np" 3</t>
  </si>
  <si>
    <t>"2.np"3</t>
  </si>
  <si>
    <t>64</t>
  </si>
  <si>
    <t>725122813</t>
  </si>
  <si>
    <t>Demontáž pisoárů s nádrží a 1 záchodkem</t>
  </si>
  <si>
    <t>229274855</t>
  </si>
  <si>
    <t>65</t>
  </si>
  <si>
    <t>725210821</t>
  </si>
  <si>
    <t>Demontáž umyvadel bez výtokových armatur umyvadel</t>
  </si>
  <si>
    <t>219153037</t>
  </si>
  <si>
    <t>"1.np"9</t>
  </si>
  <si>
    <t>"2.np"2</t>
  </si>
  <si>
    <t>66</t>
  </si>
  <si>
    <t>725240811</t>
  </si>
  <si>
    <t>Demontáž sprchových kabin a vaniček bez výtokových armatur kabin</t>
  </si>
  <si>
    <t>1813950029</t>
  </si>
  <si>
    <t>"1.np"2</t>
  </si>
  <si>
    <t>67</t>
  </si>
  <si>
    <t>725320828</t>
  </si>
  <si>
    <t>Demontáž dřezů dvojitých bez výtokových armatur velkokuchyňských</t>
  </si>
  <si>
    <t>534374725</t>
  </si>
  <si>
    <t>"1.np" 2</t>
  </si>
  <si>
    <t>68</t>
  </si>
  <si>
    <t>725820801</t>
  </si>
  <si>
    <t>Demontáž baterií nástěnných do G 3/4</t>
  </si>
  <si>
    <t>-53649004</t>
  </si>
  <si>
    <t>"1.np" 9</t>
  </si>
  <si>
    <t>69</t>
  </si>
  <si>
    <t>725820803</t>
  </si>
  <si>
    <t>Demontáž baterií stojánkových do 2 nebo do 3 otvorů</t>
  </si>
  <si>
    <t>521758181</t>
  </si>
  <si>
    <t>70</t>
  </si>
  <si>
    <t>725840851</t>
  </si>
  <si>
    <t>Demontáž baterií sprchových diferenciálních T 1954 přes 3/4 x 1 do G 5/4 x 6/4</t>
  </si>
  <si>
    <t>1135596512</t>
  </si>
  <si>
    <t>71</t>
  </si>
  <si>
    <t>R 725 01</t>
  </si>
  <si>
    <t>Demontáž hydrantu</t>
  </si>
  <si>
    <t>-1282110131</t>
  </si>
  <si>
    <t>" 1.np" 1</t>
  </si>
  <si>
    <t>731</t>
  </si>
  <si>
    <t>Ústřední vytápění - kotelny</t>
  </si>
  <si>
    <t>72</t>
  </si>
  <si>
    <t>731200826</t>
  </si>
  <si>
    <t>Demontáž kotlů ocelových na kapalná nebo plynná paliva, o výkonu přes 40 do 60 kW</t>
  </si>
  <si>
    <t>1973779597</t>
  </si>
  <si>
    <t>73</t>
  </si>
  <si>
    <t>998731102</t>
  </si>
  <si>
    <t>Přesun hmot pro kotelny stanovený z hmotnosti přesunovaného materiálu vodorovná dopravní vzdálenost do 50 m v objektech výšky přes 6 do 12 m</t>
  </si>
  <si>
    <t>-17423093</t>
  </si>
  <si>
    <t>732</t>
  </si>
  <si>
    <t>Ústřední vytápění - strojovny</t>
  </si>
  <si>
    <t>74</t>
  </si>
  <si>
    <t>732110812</t>
  </si>
  <si>
    <t>Demontáž těles rozdělovačů a sběračů přes 100 do DN 200</t>
  </si>
  <si>
    <t>591873205</t>
  </si>
  <si>
    <t xml:space="preserve">Poznámka k souboru cen:_x000D_
1. V cenách není započteno rozpojení přírub rozdělovačů nebo sběračů; toto rozpojení se oceňuje cenami souboru cen 734 19- . 8 Demontáž přírub, části B 04 pokud nejsou oceňovány i demontáže armatur osazených na rozdělovač nebo sběrač. </t>
  </si>
  <si>
    <t>75</t>
  </si>
  <si>
    <t>732212815</t>
  </si>
  <si>
    <t>Demontáž ohříváků zásobníkových stojatých o obsahu do 1 600 l</t>
  </si>
  <si>
    <t>1439510502</t>
  </si>
  <si>
    <t>733</t>
  </si>
  <si>
    <t>Ústřední vytápění - rozvodné potrubí</t>
  </si>
  <si>
    <t>76</t>
  </si>
  <si>
    <t>733120819</t>
  </si>
  <si>
    <t>Demontáž potrubí z trubek ocelových hladkých D přes 38 do 60,3</t>
  </si>
  <si>
    <t>-464292360</t>
  </si>
  <si>
    <t>15*1,2*2*2*2</t>
  </si>
  <si>
    <t>77</t>
  </si>
  <si>
    <t>998733102</t>
  </si>
  <si>
    <t>Přesun hmot pro rozvody potrubí stanovený z hmotnosti přesunovaného materiálu vodorovná dopravní vzdálenost do 50 m v objektech výšky přes 6 do 12 m</t>
  </si>
  <si>
    <t>-539793498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</si>
  <si>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</si>
  <si>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735</t>
  </si>
  <si>
    <t>Ústřední vytápění - otopná tělesa</t>
  </si>
  <si>
    <t>78</t>
  </si>
  <si>
    <t>735111810</t>
  </si>
  <si>
    <t>Demontáž otopných těles litinových článkových</t>
  </si>
  <si>
    <t>-419526823</t>
  </si>
  <si>
    <t>15*1,2*0,9*2*2</t>
  </si>
  <si>
    <t>763</t>
  </si>
  <si>
    <t>Konstrukce suché výstavby</t>
  </si>
  <si>
    <t>79</t>
  </si>
  <si>
    <t>763111811</t>
  </si>
  <si>
    <t>Demontáž příček ze sádrokartonových desek s nosnou konstrukcí z ocelových profilů jednoduchých, opláštění jednoduché</t>
  </si>
  <si>
    <t>-2138857407</t>
  </si>
  <si>
    <t xml:space="preserve">Poznámka k souboru cen:_x000D_
1. Ceny -1811 až -1821 jsou určeny pro kompletní demontáž příčky, tj. nosné konstrukce, desek i tepelné izolace. 2. Ceny demontáže desek -2811 až -2813 jsou určeny pro odstranění pouze desek z obou stran příčky. </t>
  </si>
  <si>
    <t>"1.np" 3*(3,84*3+3,36+8,615+3,96+3,36+0,3*2+2,855+5,04+1,68*2+4,84+2,4*2+7,44*2+0,24)</t>
  </si>
  <si>
    <t>-(0,8*1,98*9+0,9*1,97*3+0,6*1,97*10)</t>
  </si>
  <si>
    <t>1,68*2,8</t>
  </si>
  <si>
    <t>"2.np"3*(3,84*4+3,36*2+5,04*3+0,36*2+3,84+2,52+4,84+7,6+3,84+2,52+1,2+1,05+2,52+3,84+0,24*2)</t>
  </si>
  <si>
    <t>(1,68*2*3+2,8*1,68*2)</t>
  </si>
  <si>
    <t>-(0,9*2+0,8*11+0,6*3)*1,97</t>
  </si>
  <si>
    <t>80</t>
  </si>
  <si>
    <t>763121811</t>
  </si>
  <si>
    <t>Demontáž předsazených nebo šachtových stěn ze sádrokartonových desek s nosnou konstrukcí z ocelových profilů jednoduchých, opláštění jednoduché</t>
  </si>
  <si>
    <t>1741751744</t>
  </si>
  <si>
    <t xml:space="preserve">Poznámka k souboru cen:_x000D_
1. Ceny -1811 a -1823 jsou určeny pro kompletní demontáž předsazené nebo šachtové stěny, tj. nosné konstrukce, desek i tepelné izolace. </t>
  </si>
  <si>
    <t>" 1.np kolem svodů" (0,23*2+0,37+0,25+0,23)*3</t>
  </si>
  <si>
    <t>"2.np kolem svodů"(0,23*2+0,37+0,25+0,23)*3</t>
  </si>
  <si>
    <t>764</t>
  </si>
  <si>
    <t>Konstrukce klempířské</t>
  </si>
  <si>
    <t>81</t>
  </si>
  <si>
    <t>764002841</t>
  </si>
  <si>
    <t>Demontáž klempířských konstrukcí oplechování horních ploch zdí a nadezdívek do suti</t>
  </si>
  <si>
    <t>1526090684</t>
  </si>
  <si>
    <t>82</t>
  </si>
  <si>
    <t>764002861</t>
  </si>
  <si>
    <t>Demontáž klempířských konstrukcí oplechování říms do suti</t>
  </si>
  <si>
    <t>-476998082</t>
  </si>
  <si>
    <t>(22,7+11,3)*2</t>
  </si>
  <si>
    <t>83</t>
  </si>
  <si>
    <t>764003801</t>
  </si>
  <si>
    <t>Demontáž klempířských konstrukcí lemování trub, konzol, držáků, ventilačních nástavců a ostatních kusových prvků do suti</t>
  </si>
  <si>
    <t>-9009179</t>
  </si>
  <si>
    <t>766</t>
  </si>
  <si>
    <t>Konstrukce truhlářské</t>
  </si>
  <si>
    <t>84</t>
  </si>
  <si>
    <t>766411821</t>
  </si>
  <si>
    <t>Demontáž obložení stěn palubkami</t>
  </si>
  <si>
    <t>798952787</t>
  </si>
  <si>
    <t xml:space="preserve">Poznámka k souboru cen:_x000D_
1. Cenami nelze oceňovat demontáž obložení stěn výšky přes 2,5 m; tyto práce se oceňují cenami souboru cen 766 42-18 Demontáž obložení podhledů. </t>
  </si>
  <si>
    <t>3,6*1</t>
  </si>
  <si>
    <t>85</t>
  </si>
  <si>
    <t>766411822</t>
  </si>
  <si>
    <t>Demontáž obložení stěn podkladových roštů</t>
  </si>
  <si>
    <t>-921384069</t>
  </si>
  <si>
    <t>86</t>
  </si>
  <si>
    <t>766691914</t>
  </si>
  <si>
    <t>Ostatní práce vyvěšení nebo zavěšení křídel s případným uložením a opětovným zavěšením po provedení stavebních změn dřevěných dveřních, plochy do 2 m2</t>
  </si>
  <si>
    <t>730607899</t>
  </si>
  <si>
    <t xml:space="preserve">Poznámka k souboru cen:_x000D_
1. Ceny -1931 a -1932 lze užít jen pro křídlo mající současně obě jmenované funkce. </t>
  </si>
  <si>
    <t>"1.np" 3+9+10</t>
  </si>
  <si>
    <t>" 2.np" 14+8+2</t>
  </si>
  <si>
    <t>767</t>
  </si>
  <si>
    <t>Konstrukce zámečnické</t>
  </si>
  <si>
    <t>87</t>
  </si>
  <si>
    <t>767161823</t>
  </si>
  <si>
    <t>Demontáž zábradlí schodišťového nerozebíratelný spoj hmotnosti 1 m zábradlí do 20 kg</t>
  </si>
  <si>
    <t>-1005838249</t>
  </si>
  <si>
    <t>"vnitřní zábradlí" 9</t>
  </si>
  <si>
    <t>" vstupní bet. schod. venkovní" 3+2</t>
  </si>
  <si>
    <t>"vstupní ocelové" 1,6+1,2+1,2+1,6+1,2+0,3</t>
  </si>
  <si>
    <t>88</t>
  </si>
  <si>
    <t>767581801</t>
  </si>
  <si>
    <t>Demontáž podhledů kazet</t>
  </si>
  <si>
    <t>-840650584</t>
  </si>
  <si>
    <t>"1.np" 38,4+6,65+9,71+11,69+13,13+11,51+10,04+6,96+12,61+13,02+13,1+11,76+6,89+7,92+1,51+11,76+19,62</t>
  </si>
  <si>
    <t>89</t>
  </si>
  <si>
    <t>767582800</t>
  </si>
  <si>
    <t>Demontáž podhledů roštů</t>
  </si>
  <si>
    <t>-463565033</t>
  </si>
  <si>
    <t>90</t>
  </si>
  <si>
    <t>767590830</t>
  </si>
  <si>
    <t>Demontáž podlahových konstrukcí zdvojených podlah desek</t>
  </si>
  <si>
    <t>-2003534029</t>
  </si>
  <si>
    <t>2*1,6+3*0,27*1</t>
  </si>
  <si>
    <t>91</t>
  </si>
  <si>
    <t>767641800</t>
  </si>
  <si>
    <t>Demontáž dveřních zárubní odřezáním od upevnění, plochy dveří do 2,5 m2</t>
  </si>
  <si>
    <t>2132613980</t>
  </si>
  <si>
    <t>" 2.np" 2+14+8</t>
  </si>
  <si>
    <t>92</t>
  </si>
  <si>
    <t>767851803</t>
  </si>
  <si>
    <t>Demontáž komínových lávek kompletní celé lávky</t>
  </si>
  <si>
    <t>-585614272</t>
  </si>
  <si>
    <t xml:space="preserve">Poznámka k souboru cen:_x000D_
1. V cenách -1802 a -1803 je započtena i demontáž zábradlí. </t>
  </si>
  <si>
    <t>93</t>
  </si>
  <si>
    <t>767996703</t>
  </si>
  <si>
    <t>Demontáž ostatních zámečnických konstrukcí o hmotnosti jednotlivých dílů řezáním přes 100 do 250 kg</t>
  </si>
  <si>
    <t>kg</t>
  </si>
  <si>
    <t>-1534971819</t>
  </si>
  <si>
    <t xml:space="preserve">Poznámka k souboru cen:_x000D_
1. Cenami nelze oceňovat demontáž jmenovité konstrukce, pro kterou jsou ceny v katalogu již stanoveny. 2. Ceny lze užít pro sortiment zámečnických konstrukcí, nikoliv pro sloupy, kolejnice, vazníky apod. 3. Volba cen se řídí hmotností jednotlivě demontovaného dílu konstrukce. </t>
  </si>
  <si>
    <t>" žebřík" 223</t>
  </si>
  <si>
    <t>" konstrukce ocelová vstup" 2*25+(1,6+2)*2*15+4*0,75*19</t>
  </si>
  <si>
    <t>" zakrytí vstupu" 6*3*8,63*2</t>
  </si>
  <si>
    <t>" vaznice a krokve" 310,68*0,25</t>
  </si>
  <si>
    <t>94</t>
  </si>
  <si>
    <t>767996802</t>
  </si>
  <si>
    <t>Demontáž ostatních zámečnických konstrukcí o hmotnosti jednotlivých dílů rozebráním přes 50 do 100 kg</t>
  </si>
  <si>
    <t>-1921061126</t>
  </si>
  <si>
    <t>" nosné lišty fasáda 100x80x4mm" 7,6*54*9,9</t>
  </si>
  <si>
    <t>" poklop revizní šachta" 0,8*1*12</t>
  </si>
  <si>
    <t>771</t>
  </si>
  <si>
    <t>Podlahy z dlaždic</t>
  </si>
  <si>
    <t>95</t>
  </si>
  <si>
    <t>771571810</t>
  </si>
  <si>
    <t>Demontáž podlah z dlaždic keramických kladených do malty</t>
  </si>
  <si>
    <t>-2138629425</t>
  </si>
  <si>
    <t>"2.np" 8,2+6,98</t>
  </si>
  <si>
    <t>776</t>
  </si>
  <si>
    <t>Podlahy povlakové</t>
  </si>
  <si>
    <t>96</t>
  </si>
  <si>
    <t>776201812</t>
  </si>
  <si>
    <t>Demontáž povlakových podlahovin lepených ručně s podložkou</t>
  </si>
  <si>
    <t>181715246</t>
  </si>
  <si>
    <t>"1.np" 38,4+11,69+12,61+11,76+11,76+13,1+19,62+5,46</t>
  </si>
  <si>
    <t>"2.np" 18,2+17,17+14,64+10,5+12,14+12,34+26,53+13,33+18,12+14,76+6,33+18,48</t>
  </si>
  <si>
    <t>97</t>
  </si>
  <si>
    <t>776301812</t>
  </si>
  <si>
    <t>Demontáž povlakových podlahovin ze schodišťových stupňů s podložkou</t>
  </si>
  <si>
    <t>1816515511</t>
  </si>
  <si>
    <t>24*1,5</t>
  </si>
  <si>
    <t>781</t>
  </si>
  <si>
    <t>Dokončovací práce - obklady</t>
  </si>
  <si>
    <t>98</t>
  </si>
  <si>
    <t>781471810</t>
  </si>
  <si>
    <t>Demontáž obkladů z dlaždic keramických kladených do malty</t>
  </si>
  <si>
    <t>-890302753</t>
  </si>
  <si>
    <t>" 1.np" 1,4*1,8+3,8*1,53+2,015*1,8</t>
  </si>
  <si>
    <t>"2.np" 0,7*1,54+1,4*1,8</t>
  </si>
  <si>
    <t>D.1 - Architektonicko stavební řešení</t>
  </si>
  <si>
    <t xml:space="preserve">    2 - Zakládání</t>
  </si>
  <si>
    <t xml:space="preserve">    3 - Svislé a kompletní konstrukce</t>
  </si>
  <si>
    <t xml:space="preserve">    4-1 - Venkovní rampa</t>
  </si>
  <si>
    <t xml:space="preserve">    4-2 - Komínové těleso</t>
  </si>
  <si>
    <t xml:space="preserve">    6-4 - Výplně otvorů</t>
  </si>
  <si>
    <t xml:space="preserve">    9N - Nábytek</t>
  </si>
  <si>
    <t xml:space="preserve">    712-1 - Skladba střechy</t>
  </si>
  <si>
    <t xml:space="preserve">    712-2 - Střecha - atika</t>
  </si>
  <si>
    <t xml:space="preserve">    762 - Konstrukce tesařské</t>
  </si>
  <si>
    <t xml:space="preserve">    783 - Dokončovací práce - nátěry</t>
  </si>
  <si>
    <t xml:space="preserve">    784 - Dokončovací práce - malby a tapety</t>
  </si>
  <si>
    <t>131201101</t>
  </si>
  <si>
    <t>Hloubení nezapažených jam a zářezů s urovnáním dna do předepsaného profilu a spádu v hornině tř. 3 do 100 m3</t>
  </si>
  <si>
    <t>991070846</t>
  </si>
  <si>
    <t xml:space="preserve">Poznámka k souboru cen:_x000D_
1. Hloubení jam ve stržích a jam pro základy pro příčná a podélná zpevnění dna a břehů pod obrysem výkopu pro koryta vodotečí při lesnicko-technických melioracích (LTM) zejména vykopávky pro konstrukce těles, stupňů, boků, předprahů, prahů, podháněk, výhonů a pro základy zdí, dlažeb, rovnanin, plůtků a hatí se oceňují cenami příslušnými pro objem výkopů do 100 m3, i když skutečný objem výkopu je větší. 2. Ceny lze použít i pro hloubení nezapažených jam a zářezů pro podzemní vedení, jsou-li tyto práce prováděny z povrchu území. 3. Předepisuje-li projekt hloubit jámy popsané v pozn. č. 1 v hornině 5 až 7 bez použití trhavin, oceňuje se toto hloubení a) v suchu nebo v mokru cenami 138 40-1101, 138 50-1101 a 138 60-1101 Dolamování zapažených nebo nezapažených hloubených vykopávek; b) v tekoucí vodě při jakékoliv její rychlosti individuálně. 4. Hloubení nezapažených jam hloubky přes 16 m se oceňuje individuálně. 5. V cenách jsou započteny i náklady na případné nutné přemístění výkopku ve výkopišti a na přehození výkopku na přilehlém terénu na vzdálenost do 3 m od okraje jámy nebo naložení na dopravní prostředek. 6. Náklady na svislé přemístění výkopku nad 1 m hloubky se určí dle ustanovení článku č. 3161 všeobecných podmínek katalogu. </t>
  </si>
  <si>
    <t>" sú10"0,4*0,4*0,69*2</t>
  </si>
  <si>
    <t>132201101</t>
  </si>
  <si>
    <t>Hloubení zapažených i nezapažených rýh šířky do 600 mm s urovnáním dna do předepsaného profilu a spádu v hornině tř. 3 do 100 m3</t>
  </si>
  <si>
    <t>476966123</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</si>
  <si>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</si>
  <si>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"palisády" 20*0,3*0,4</t>
  </si>
  <si>
    <t>(22,7+1,2+11,3)*0,6*1</t>
  </si>
  <si>
    <t>" pro obrubníky" (0,5+5,2+12,4+23,6+12,4+0,5)*0,3*0,5</t>
  </si>
  <si>
    <t>162701105</t>
  </si>
  <si>
    <t>Vodorovné přemístění výkopku nebo sypaniny po suchu na obvyklém dopravním prostředku, bez naložení výkopku, avšak se složením bez rozhrnutí z horniny tř. 1 až 4 na vzdálenost přes 9 000 do 10 000 m</t>
  </si>
  <si>
    <t>-1776721036</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</si>
  <si>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</si>
  <si>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0,221+1</t>
  </si>
  <si>
    <t>171201211</t>
  </si>
  <si>
    <t>Uložení sypaniny poplatek za uložení sypaniny na skládce (skládkovné)</t>
  </si>
  <si>
    <t>-1972120351</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</si>
  <si>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</si>
  <si>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1,221</t>
  </si>
  <si>
    <t>1,221*1,7 "Přepočtené koeficientem množství</t>
  </si>
  <si>
    <t>1063543501</t>
  </si>
  <si>
    <t>174101102</t>
  </si>
  <si>
    <t>Zásyp sypaninou z jakékoliv horniny s uložením výkopku ve vrstvách se zhutněním v uzavřených prostorách s urovnáním povrchu zásypu</t>
  </si>
  <si>
    <t>-2024872664</t>
  </si>
  <si>
    <t>" zásyp revizní šachty v m. 115 D.1.3. "1,44</t>
  </si>
  <si>
    <t>589811210</t>
  </si>
  <si>
    <t>recyklát betonový frakce 8/32</t>
  </si>
  <si>
    <t>-843083600</t>
  </si>
  <si>
    <t>1,44*2,5 "Přepočtené koeficientem množství</t>
  </si>
  <si>
    <t>Zakládání</t>
  </si>
  <si>
    <t>213141111</t>
  </si>
  <si>
    <t>Zřízení vrstvy z geotextilie filtrační, separační, odvodňovací, ochranné, výztužné nebo protierozní v rovině nebo ve sklonu do 1:5, šířky do 3 m</t>
  </si>
  <si>
    <t>1400146662</t>
  </si>
  <si>
    <t xml:space="preserve">Poznámka k souboru cen:_x000D_
1. Ceny jsou určeny pro zřízení vrstev na upraveném povrchu. 2. V cenách jsou započteny i náklady na položení a spojení geotextilií včetně přesahů. 3. V cenách nejsou započteny náklady na dodávku geotextilií, která se oceňuje ve specifikaci. Ztratné včetně přesahů lze stanovit ve výši 15 až 20 %. 4. Ceny -1131 až -1133 lze použít i pro vyvedení geotextilie na svislou konstrukci. </t>
  </si>
  <si>
    <t>693110050</t>
  </si>
  <si>
    <t>geotextilie tkaná polypropylenová 380 g/m2</t>
  </si>
  <si>
    <t>213472881</t>
  </si>
  <si>
    <t>1,5*1,15 "Přepočtené koeficientem množství</t>
  </si>
  <si>
    <t>273313611</t>
  </si>
  <si>
    <t>Základy z betonu prostého desky z betonu kamenem neprokládaného tř. C 16/20</t>
  </si>
  <si>
    <t>346477410</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</si>
  <si>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</si>
  <si>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0,8*1*0,1</t>
  </si>
  <si>
    <t>273362021</t>
  </si>
  <si>
    <t>Výztuž základů desek ze svařovaných sítí z drátů typu KARI</t>
  </si>
  <si>
    <t>-763706909</t>
  </si>
  <si>
    <t xml:space="preserve">Poznámka k souboru cen:_x000D_
1. Ceny platí pro desky rovné, s náběhy, hřibové nebo upnuté do žeber včetně výztuže těchto žeber. </t>
  </si>
  <si>
    <t>0,8*1*2*3,1*0,001</t>
  </si>
  <si>
    <t>275313711</t>
  </si>
  <si>
    <t>Základy z betonu prostého patky a bloky z betonu kamenem neprokládaného tř. C 20/25</t>
  </si>
  <si>
    <t>629789836</t>
  </si>
  <si>
    <t>Svislé a kompletní konstrukce</t>
  </si>
  <si>
    <t>311238142</t>
  </si>
  <si>
    <t>Zdivo nosné jednovrstvé z cihel děrovaných vnitřní broušené, spojené na pero a drážku, lepené tenkovrstvou maltou, pevnost cihel P10, tl. zdiva 175 mm</t>
  </si>
  <si>
    <t>641251122</t>
  </si>
  <si>
    <t xml:space="preserve">Poznámka k souboru cen:_x000D_
1. Množství jednotek se určuje v m2 plochy konstrukce. 2. Do plochy zdiva se započítává plocha vyzdívky nosných ocelových koster svislých i šikmých. Tato plocha se započítává plně bez odpočtu plochy ocelových koster nosníků. 3. Od plochy zdiva se odečítá: a) plocha otvorů jednotlivě větší než 0,25 m2, b) plocha otvorů okenních, dveřních a jiných (vnějších i vnitřních) stanovená z rozměrů kótovaných ve výkresech. Při zalomeném ostění oken a balkónových dveří se šířka zmenšuje o 100 mm. c) plocha překladů, obetonovaných hlav ocelových nosníků, věnců a jiných konstrukcí betonových a železobetonových. 4. V cenách jsou započteny i náklady na doplňkové cihly. 5. V cenách nejsou započteny náklady na: a) výplň kapes obvodového zdiva (např kolem oken); tyto se ocení cenou 311 23-8911, b) zásyp dutin první vrstvy zdiva; tyto se ocení příslušnými cenami 311 23-892.. </t>
  </si>
  <si>
    <t>"1.np"( 22,4+10,65)*2*3,31-(2,2*1,65*2+2,2*0,95*8+1,66*1,65+1,66*2,55+3,15*2,55)</t>
  </si>
  <si>
    <t>"2.np" (22,4+10,65)*2*3,35-(2,2*1,65*11+2,2*0,95*2+1,66*1,65*2)</t>
  </si>
  <si>
    <t>" atika" (22,4+10,65)*2*0,5</t>
  </si>
  <si>
    <t>317142321</t>
  </si>
  <si>
    <t>Překlady nenosné prefabrikované z pórobetonu osazené do tenkého maltového lože, v příčkách přímé, světlost otvoru do 1010 mm tl. 125 mm</t>
  </si>
  <si>
    <t>-1154296549</t>
  </si>
  <si>
    <t xml:space="preserve">Poznámka k souboru cen:_x000D_
1. V cenách jsou započteny náklady na dodání a uložení překladu, včetně podmazání ložné plochy tenkovrstvou maltou. </t>
  </si>
  <si>
    <t>"p6+p10"5+8+1</t>
  </si>
  <si>
    <t>317168122</t>
  </si>
  <si>
    <t>Překlady keramické ploché osazené do maltového lože, výšky překladu 7,1 cm šířky 14,5 cm, délky 125 cm</t>
  </si>
  <si>
    <t>1477740083</t>
  </si>
  <si>
    <t xml:space="preserve">Poznámka k souboru cen:_x000D_
1. V cenách -81.. až – 82.. (překlady ploché, vysoké a roletové) jsou započteny i náklady na: a) očištění podkladu pod překladem a jeho navlhčení vodou, rozprostření malty pod ložnou plochu, osazení překladu do vodorovné polohy a začištění vytlačené malty, b) dodání příslušného překladu předepsané délky, c) dočasné montážní podepření plochých překladů tak, aby vzdálenost mezi podporou a okrajem otvoru nebo mezi podporami byla maximálně 1 m. 2. V cenách -83.. (překlady složené roletové) jsou započteny i náklady na: a) očištění podkladů pod překladem a jeho navlhčení vodou, rozprostření malty pod ložnou plochu, osazení překladu do vodorovné polohy a začištění vytlačené malty, b) dodání vnitřního keramobetonového překladu a vnějšího tepelněizolačního dílu příslušné délky, včetně izolace z pěnového polystyrénu (u zdiva tl. 400 mm), případně vysokého překladu (u zdiva tl. 440 mm), c) betonáž mezery mezi překladem a tepelněizolačním dílem z betonu třídy C 16/20; tato betonáž se provádí u překladů dlouhých 2000 mm a více zároveň s betonáží stropní konstrukce a ztužujícího věnce, d) dočasné montážní podepření zespodu v celé světlé délce překladu s dvěma podporami ve třetinách šířky otvoru a dvěma podporami po krajích otvoru - platí pouze pro překlady delší než 2000 mm, včetně. 3. V cenách -84.. (překlady vysoké spřažené) jsou započteny i náklady na: a) očištění podkladů pod překladem a jeho navlhčení vodou, rozprostření malty pod ložnou plochu, osazení překladu do vodorovné polohy a začištění vytlačené malty, b) dodání keramických překladů příslušné délky, c) uložení a dodávku výztuže d) betonáž mezi překlady z betonu třídy C 20/25 e) oboustranné bednění překladu při betonáži f) dočasné montážní podepření zespodu v celé světlé délce překladu 4. V cenách -82.. a -83.. (překlady roletové) nejsou započteny náklady na: a) vysoký překlad a svislou izolaci v úrovni stropního věnce u složených roletových překladů; tyto se ocení samostatně, b) dodávku a montáž rolet, případně žaluzií; tyto se ocení samostatně. 5. V cenách -84.. (překlady vysoké spřažené) nejsou započteny náklady na: a) betonáž a bednění v úrovni stropního věnce; tyto se ocení samostatně, 6. Množství jednotek se určuje v kusech překladu podle jeho celkové délky. Minimální délka uložení je stanovena: a) u plochých překladů na 120 mm na každé straně, b) u vysokých a roletových překladů délky do 1750 mm na 125mm, délky 2000 a 2250 mm na 200 mm a u délky 2500 mm a větší na 250 mm na každé straně překladu. c) u vysokých spřažených překladů 250 mm na každé straně překladu. </t>
  </si>
  <si>
    <t>317168126</t>
  </si>
  <si>
    <t>Překlady keramické ploché osazené do maltového lože, výšky překladu 7,1 cm šířky 14,5 cm, délky 225 cm</t>
  </si>
  <si>
    <t>141000072</t>
  </si>
  <si>
    <t>317168131</t>
  </si>
  <si>
    <t>Překlady keramické vysoké osazené do maltového lože, šířky překladu 7 cm výšky 23,8 cm, délky 125 cm</t>
  </si>
  <si>
    <t>997611821</t>
  </si>
  <si>
    <t>2*1</t>
  </si>
  <si>
    <t>317168132</t>
  </si>
  <si>
    <t>Překlady keramické vysoké osazené do maltového lože, šířky překladu 7 cm výšky 23,8 cm, délky 150 cm</t>
  </si>
  <si>
    <t>212436067</t>
  </si>
  <si>
    <t>317168134</t>
  </si>
  <si>
    <t>Překlady keramické vysoké osazené do maltového lože, šířky překladu 7 cm výšky 23,8 cm, délky 200 cm</t>
  </si>
  <si>
    <t>568236018</t>
  </si>
  <si>
    <t>(3+4)*2</t>
  </si>
  <si>
    <t>R 317 22</t>
  </si>
  <si>
    <t>Úprava délky překladu - řezáním</t>
  </si>
  <si>
    <t>1054413046</t>
  </si>
  <si>
    <t>317168135</t>
  </si>
  <si>
    <t>Překlady keramické vysoké osazené do maltového lože, šířky překladu 7 cm výšky 23,8 cm, délky 225 cm</t>
  </si>
  <si>
    <t>1037002256</t>
  </si>
  <si>
    <t>(3+1)*2</t>
  </si>
  <si>
    <t>317168136</t>
  </si>
  <si>
    <t>Překlady keramické vysoké osazené do maltového lože, šířky překladu 7 cm výšky 23,8 cm, délky 250 cm</t>
  </si>
  <si>
    <t>1212417490</t>
  </si>
  <si>
    <t>317168137</t>
  </si>
  <si>
    <t>Překlady keramické vysoké osazené do maltového lože, šířky překladu 7 cm výšky 23,8 cm, délky 275 cm</t>
  </si>
  <si>
    <t>120740964</t>
  </si>
  <si>
    <t>(13+10)*2</t>
  </si>
  <si>
    <t>317941121</t>
  </si>
  <si>
    <t>Osazování ocelových válcovaných nosníků na zdivu I nebo IE nebo U nebo UE nebo L do č. 12 nebo výšky do 120 mm</t>
  </si>
  <si>
    <t>1388079119</t>
  </si>
  <si>
    <t xml:space="preserve">Poznámka k souboru cen:_x000D_
1. Ceny jsou určeny pro zednické osazování na cementovou maltu(min. MC 15). 2. Dodávka ocelových nosníků se oceňuje ve specifikaci. 3. Ztratné lze dohodnout ve směrné výši 8 % na krytí nákladů na řezání příslušných délek z hutních délek nosníků a na zbytkový odpad (prořez). </t>
  </si>
  <si>
    <t>"P13" 2*1,08*4*3,77*0,001</t>
  </si>
  <si>
    <t>"p14" 2,1*2*3,77*0,001</t>
  </si>
  <si>
    <t>"p15" 1*2*2*3,77*0,001</t>
  </si>
  <si>
    <t>130104200</t>
  </si>
  <si>
    <t>úhelník ocelový rovnostranný, v jakosti 11 375, 50 x 50 x 5 mm</t>
  </si>
  <si>
    <t>-1455436219</t>
  </si>
  <si>
    <t>P</t>
  </si>
  <si>
    <t>Poznámka k položce:
Hmotnost: 4,03 kg/m</t>
  </si>
  <si>
    <t>317941123</t>
  </si>
  <si>
    <t>Osazování ocelových válcovaných nosníků na zdivu I nebo IE nebo U nebo UE nebo L č. 14 až 22 nebo výšky do 220 mm</t>
  </si>
  <si>
    <t>240359863</t>
  </si>
  <si>
    <t>0,182</t>
  </si>
  <si>
    <t>130108200</t>
  </si>
  <si>
    <t>ocel profilová UPN, v jakosti 11 375, h=140 mm</t>
  </si>
  <si>
    <t>-1730441211</t>
  </si>
  <si>
    <t>Poznámka k položce:
Hmotnost: 16,00 kg/m</t>
  </si>
  <si>
    <t>2*3,89*16*0,001</t>
  </si>
  <si>
    <t>3,65*16*0,001</t>
  </si>
  <si>
    <t>317998110</t>
  </si>
  <si>
    <t>Izolace tepelná mezi překlady z pěnového polystyrénu výšky 24 cm, tloušťky do 30 mm</t>
  </si>
  <si>
    <t>390119829</t>
  </si>
  <si>
    <t>23*2,75+4*2,25+2,5+1,5+1,25</t>
  </si>
  <si>
    <t>340239235</t>
  </si>
  <si>
    <t>Zazdívka otvorů v příčkách nebo stěnách plochy přes 1 m2 do 4 m2 příčkovkami hladkými pórobetonovými , objemové hmotnosti 500 kg/m3, tl. příčky 150 mm</t>
  </si>
  <si>
    <t>1318187081</t>
  </si>
  <si>
    <t>"SÚ 03 114" 0,8*2,1</t>
  </si>
  <si>
    <t>" SÚ03 m101"0,25*2,1</t>
  </si>
  <si>
    <t>"m209" (0,97+0,25)*2,1</t>
  </si>
  <si>
    <t>342248142</t>
  </si>
  <si>
    <t>Příčky jednoduché z cihel děrovaných spojených na pero a drážku broušených, lepených tenkovrstvou maltou, pevnost cihel P8, P10, tl. příčky 140 mm</t>
  </si>
  <si>
    <t>1056072982</t>
  </si>
  <si>
    <t xml:space="preserve">Poznámka k souboru cen:_x000D_
1. Množství jednotek se určuje v m2 plochy konstrukce. </t>
  </si>
  <si>
    <t>"1.np101-105"(3,468+3,46+1,4+0,125+1,915+3,468+0,162)*3,08</t>
  </si>
  <si>
    <t>(0,162+3,468+1,915+0,125+2,978-0,12*2+0,125+1,917)*3,08</t>
  </si>
  <si>
    <t>(3,46+3,468+0,162+0,15+0,21+0,3)*3,08</t>
  </si>
  <si>
    <t>"otvory" -(0,8*3+0,7*2+0,9*3)*2</t>
  </si>
  <si>
    <t>"101+115+118" (2,93+3,755)*3,08-(0,8*2+1,85*0,9)</t>
  </si>
  <si>
    <t>"110-111" 3,755*3,08-0,7*2</t>
  </si>
  <si>
    <t>"106+119+120" (4,955-0,12)*3,08*2-0,7*2</t>
  </si>
  <si>
    <t>342272148</t>
  </si>
  <si>
    <t>Příčky z pórobetonových přesných příčkovek hladkých, objemové hmotnosti 500 kg/m3 na tenké maltové lože, tloušťky příčky 50 mm</t>
  </si>
  <si>
    <t>-901621503</t>
  </si>
  <si>
    <t>"1.np107" 0,95*3,08*2</t>
  </si>
  <si>
    <t>"2.np 215" (0,075+0,4)*3,08+(0,22*2+0,17)*3,08</t>
  </si>
  <si>
    <t>"2.np obezdívka jader" ((0,3+0,25)+(0,7+0,25*2)+(0,4+0,125)+(0,2+0,15*2))*3,08</t>
  </si>
  <si>
    <t>" obezdívka jader 1.np"((0,2*2+0,3)*3+0,45+0,8+0,28+0,15)*3,08</t>
  </si>
  <si>
    <t>342272323</t>
  </si>
  <si>
    <t>Příčky z pórobetonových přesných příčkovek hladkých, objemové hmotnosti 500 kg/m3 na tenké maltové lože, tloušťky příčky 100 mm</t>
  </si>
  <si>
    <t>-1845580802</t>
  </si>
  <si>
    <t>"214" (1,918+1,672)*3,08-0,7*2*2</t>
  </si>
  <si>
    <t>342272423</t>
  </si>
  <si>
    <t>Příčky z pórobetonových přesných příčkovek hladkých, objemové hmotnosti 500 kg/m3 na tenké maltové lože, tloušťky příčky 125 mm</t>
  </si>
  <si>
    <t>-1689758447</t>
  </si>
  <si>
    <t>"1.np120+106" (3,287-2*0,12+0,162)*(2,91+0,17)*2</t>
  </si>
  <si>
    <t>"116-118"(3,755-0,12+3,468+1,19)*3,08-(0,8+0,7)*2</t>
  </si>
  <si>
    <t>"110-112" (3,755-0,12+3,73+1,4)*3,08-(0,7*2)</t>
  </si>
  <si>
    <t>"107-109" (4,955*2+1,915+2,978+0,275*2+0,165)*3,08-0,7*2*2</t>
  </si>
  <si>
    <t>"2.np 210-211"(3,468+0,155+0,24+0,28+4,962-0,12+3,475+0,725+4,237-0,12*2+0,125+0,6)*3,08-0,8*2*2</t>
  </si>
  <si>
    <t>"213"( 3,763-0,12+10,638-3*0,12+0,162)*3,08-0,9*2*2</t>
  </si>
  <si>
    <t>"207-208" (0,15*2+3,447+3,475+(3,763-0,12)*2+0,162)*3,08-0,8*2*2</t>
  </si>
  <si>
    <t>"204-205"(0,162+4,962-0,12*2+3,475*2+0,725+4,962-0,12)*3,08-0,8*2*2</t>
  </si>
  <si>
    <t>"214-215"(3,467*2+4,962-0,12+1,465+0,1+1,672)*3,08-0,7*3*2</t>
  </si>
  <si>
    <t>342272523</t>
  </si>
  <si>
    <t>Příčky z pórobetonových přesných příčkovek hladkých, objemové hmotnosti 500 kg/m3 na tenké maltové lože, tloušťky příčky 150 mm</t>
  </si>
  <si>
    <t>-1950772487</t>
  </si>
  <si>
    <t>" vyzdívky pro instalační moduly m 108" 1,4*1,2*3+1,2*1,2</t>
  </si>
  <si>
    <t>1,4*1,2+0,91*2*1,2</t>
  </si>
  <si>
    <t>"m215" (1,6+0,05)*1,2</t>
  </si>
  <si>
    <t>342241192</t>
  </si>
  <si>
    <t>Příčky nebo přizdívky jednoduché z cihel nebo příčkovek pálených na maltu MVC nebo MC Příplatek k cenám za vyzdívání stěn nebo příček hrázděných do ocelové kostry</t>
  </si>
  <si>
    <t>1173427034</t>
  </si>
  <si>
    <t xml:space="preserve">Poznámka k souboru cen:_x000D_
1. Dvojité příčky se oceňují jako dvě příčky jednoduché. 2. Izolační vložky vkládané do mezery dvojitých příček při zdění se oceňují samostatně. 3. V příčkách tl. 65 a 71 mm jsou započteny i náklady na konstrukční výztuž. 4. V cenách nejsou započteny případné náklady na: a) úpravu líce; tyto se oceňují cenami souboru cen 310 90-11 Úprava líce při zdění režného zdiva. b) spárování; tyto se oceňují cenami souboru cen 61. 63-10 Spárování vnitřních ploch pohledového zdiva, případně 62. 63-10 Spárování vnějších ploch pohledového zdiva. </t>
  </si>
  <si>
    <t>342291111</t>
  </si>
  <si>
    <t>Ukotvení příček polyuretanovou pěnou, tl. příčky do 100 mm</t>
  </si>
  <si>
    <t>1463453058</t>
  </si>
  <si>
    <t xml:space="preserve">Poznámka k souboru cen:_x000D_
1. V cenách -1111 a -1112 jsou započteny náklady na dodání a aplikaci polyuretanové pěny ve spreji a na odříznutí zatvrdlé pěny u líce příčky. 2. Ceny -1111 a -1112 lze použít i pro ukotvení příček ke stropu. 3. Množství jednotek se určuje v m styku příčky s konstrukcí (výšky příčky). </t>
  </si>
  <si>
    <t>"1.np107" 0,95*2</t>
  </si>
  <si>
    <t>"2.np 215" (0,075+0,4)+0,22*2+0,17</t>
  </si>
  <si>
    <t>"214" (1,918+1,672)</t>
  </si>
  <si>
    <t>342291112</t>
  </si>
  <si>
    <t>Ukotvení příček polyuretanovou pěnou, tl. příčky přes 100 mm</t>
  </si>
  <si>
    <t>-1667880333</t>
  </si>
  <si>
    <t>"1.np120+106" (3,287-2*0,12+0,162)*2</t>
  </si>
  <si>
    <t>"116-118"(3,755-0,12+3,468+1,19)</t>
  </si>
  <si>
    <t>"110-112" (3,755-0,12+3,73+1,4)</t>
  </si>
  <si>
    <t>"107-109" (4,955*2+1,915+2,978+0,275*2+0,165)</t>
  </si>
  <si>
    <t>"2.np 210-211"(3,468+0,155+0,24+0,28+4,962-0,12+3,475+0,725+4,237-0,12*2+0,125+0,6)</t>
  </si>
  <si>
    <t>"213"( 3,763-0,12+10,638-3*0,12+0,162)</t>
  </si>
  <si>
    <t>"207-208" (0,15*2+3,447+3,475+(3,763-0,12)*2+0,162)</t>
  </si>
  <si>
    <t>"204-205"(0,162+4,962-0,12*2+3,475*2+0,725+4,962-0,12)</t>
  </si>
  <si>
    <t>"214-215"(3,467*2+4,962-0,12+1,465+0,1+1,672)</t>
  </si>
  <si>
    <t>342291121</t>
  </si>
  <si>
    <t>Ukotvení příček plochými kotvami, do konstrukce cihelné</t>
  </si>
  <si>
    <t>-1202694218</t>
  </si>
  <si>
    <t>45*2*3,1</t>
  </si>
  <si>
    <t>411321515</t>
  </si>
  <si>
    <t>Stropy z betonu železového (bez výztuže) stropů deskových, plochých střech, desek balkonových, desek hřibových stropů včetně hlavic hřibových sloupů tř. C 20/25</t>
  </si>
  <si>
    <t>1581191349</t>
  </si>
  <si>
    <t>" sú 09" 0,76*1,85*2*0,09</t>
  </si>
  <si>
    <t>411351101</t>
  </si>
  <si>
    <t>Bednění stropů, kleneb nebo skořepin bez podpěrné konstrukce stropů deskových, balkonových nebo plošných konzol plné, rovné, popř. s náběhy zřízení</t>
  </si>
  <si>
    <t>68729806</t>
  </si>
  <si>
    <t xml:space="preserve">Poznámka k souboru cen:_x000D_
1. Při poloměru klenby do 1 m oceňuje se Bednění fabionů na přechodu stěn do stropů, monolitických kleneb, vnějších říms cenami souboru cen 416 35-11. </t>
  </si>
  <si>
    <t>" sú09"0,8*2*2</t>
  </si>
  <si>
    <t>411351102</t>
  </si>
  <si>
    <t>Bednění stropů, kleneb nebo skořepin bez podpěrné konstrukce stropů deskových, balkonových nebo plošných konzol plné, rovné, popř. s náběhy odstranění</t>
  </si>
  <si>
    <t>957981175</t>
  </si>
  <si>
    <t>" sú09"1,6*2</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</si>
  <si>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</si>
  <si>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</si>
  <si>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-1629907005</t>
  </si>
  <si>
    <t>" sú09"0,76*1,85*2*1,25*3,1*0,001</t>
  </si>
  <si>
    <t>417321414</t>
  </si>
  <si>
    <t>Ztužující pásy a věnce z betonu železového (bez výztuže) tř. C 20/25</t>
  </si>
  <si>
    <t>2081971516</t>
  </si>
  <si>
    <t>(22,4+10,65)*2*0,175*0,25*2+(22,4+10,83)*2*2*0,09*0,1</t>
  </si>
  <si>
    <t>" překlad nad vstupními dveřmi" 3,7*0,25*0,175</t>
  </si>
  <si>
    <t>" nad vstupem" 4*0,25*0,175</t>
  </si>
  <si>
    <t>417351115</t>
  </si>
  <si>
    <t>Bednění bočnic ztužujících pásů a věnců včetně vzpěr zřízení</t>
  </si>
  <si>
    <t>1127297448</t>
  </si>
  <si>
    <t>((22,4+11)*2*0,34+(22,05+10,65)*2*0,25)*2</t>
  </si>
  <si>
    <t>" překlad nad vstupními dveřmi" 3,7*0,25*2</t>
  </si>
  <si>
    <t>" nad vstupem" 4*0,25*2</t>
  </si>
  <si>
    <t>417351116</t>
  </si>
  <si>
    <t>Bednění bočnic ztužujících pásů a věnců včetně vzpěr odstranění</t>
  </si>
  <si>
    <t>1285808859</t>
  </si>
  <si>
    <t>417361821</t>
  </si>
  <si>
    <t>Výztuž ztužujících pásů a věnců z betonářské oceli 10 505 (R) nebo BSt 500</t>
  </si>
  <si>
    <t>1048326016</t>
  </si>
  <si>
    <t>" překlad nad vstupními dveřmi vodor." 3,7*6*1,208*0,001</t>
  </si>
  <si>
    <t>" vstupní dveře svislá" 3,7/0,2*1*0,617*0,001</t>
  </si>
  <si>
    <t>" nad vstupem vodor" 4*6*1,208*0,001</t>
  </si>
  <si>
    <t>" nad vstupem svisle" 4/0,2*1*0,617*0,001</t>
  </si>
  <si>
    <t>(22,4+11)*2*2*4*0,888*1,15*0,001</t>
  </si>
  <si>
    <t>(22,4+11)*2*2/0,3*1*0,222*1,1*0,001</t>
  </si>
  <si>
    <t>" kotvy" 4*1,578*0,65*(20+20)*1,1*0,001</t>
  </si>
  <si>
    <t>4-1</t>
  </si>
  <si>
    <t>Venkovní rampa</t>
  </si>
  <si>
    <t>711113125</t>
  </si>
  <si>
    <t>Izolace proti zemní vlhkosti natěradly a tmely za studena na ploše svislé S těsnicí hmotou dvousložkovou bitumenovou</t>
  </si>
  <si>
    <t>1833240668</t>
  </si>
  <si>
    <t>" stěrka v místech násypu u rampy" 16,5*1,5</t>
  </si>
  <si>
    <t>213141131</t>
  </si>
  <si>
    <t>Zřízení vrstvy z geotextilie filtrační, separační, odvodňovací, ochranné, výztužné nebo protierozní ve sklonu přes 1:2 do 1:1, šířky do 3 m</t>
  </si>
  <si>
    <t>-1977615920</t>
  </si>
  <si>
    <t>" proti prorůstání kořenů" (22,7+11,3)*2*1,5</t>
  </si>
  <si>
    <t>693110430</t>
  </si>
  <si>
    <t>geotextilie z polyesterových vláken netkaná, 500 g/m2, šíře 300 cm</t>
  </si>
  <si>
    <t>-437846143</t>
  </si>
  <si>
    <t>Poznámka k položce:
geoNETEX M/B 500, Plošná hmotnost: 500 g/m2, Pevnost v tahu (podélně/příčně): 5,5/6,0 kN/m, Statické protržení (CBR): 1000 N, Funkce: F, F+S  Šířka: 2 m, Délka nábalu: 50 m</t>
  </si>
  <si>
    <t>102*1,15 "Přepočtené koeficientem množství</t>
  </si>
  <si>
    <t>171101105</t>
  </si>
  <si>
    <t>Uložení sypaniny do násypů s rozprostřením sypaniny ve vrstvách a s hrubým urovnáním zhutněných s uzavřením povrchu násypu z hornin soudržných s předepsanou mírou zhutnění v procentech výsledků zkoušek Proctor-Standard (dále jen PS) na 103 % PS</t>
  </si>
  <si>
    <t>-260707815</t>
  </si>
  <si>
    <t xml:space="preserve">Poznámka k souboru cen:_x000D_
1. Ceny lze použít i pro sypaniny odebírané z hald, pro hlušinu apod. 2. Cenu 20-1101 lze použít i pro: a) rozprostření zbylého výkopu na místě po zásypu jam a rýh pro podzemní vedení a zářezů pro podzemní vedení; toto množství se určí v m3 uloženého výkopku, měřeného v rostlém stavu, b) uložení výkopku do násypů pod vodou. 3. Ceny lze použít i pro uložení sypaniny s předepsaným zhutněním na trvalé skládky, do koryt vodotečí a do prohlubní terénu. 4. Cenu 10-1131 lze použít i pro ukládání sypaniny z hornin nesoudržných i soudržných společně bez možnosti jejich roztřídění.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 6. Ceny jsou určeny pro míru zhutnění určenou projektem: a) pro ceny -1101 až -1105 v % výsledku zkoušky PS, b) pro ceny -1111 a -1112 relativní ulehlostí I(d), c) pro ceny -1121 a -1131 stanovením technologie. 7. Ceny nelze použít: a) pro uložení sypaniny do hrází; uložení netříděné sypaniny do hrází se oceňuje cenami souboru cen 171 uložení netříděných sypanin do hrází části A 03, případně cenovými normativy podle části A 31, b) pro uložení sypaniny do ochranných valů nebo těch jejich částí, jejichž šířka je menší než 3 m. Toto uložení se oceňuje cenami souboru cen 175 10-11 Obsyp objektů.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 9. Horninami soudržnými se rozumějí takové horniny, u nichž zdrojem pevnosti jsou molekulární a chemické vazby mezi částicemi horniny. Jde o horniny, které jsou schopny plastických deformací. 10. Horninami nesoudržnými se rozumějí horniny, u nichž hlavním zdrojem pevnosti ve smyku je pouze tření mezi jednotlivými oddělenými pevnými částicemi horniny. 11. Horninami sypkými se rozumějí horniny III. skupiny podle ČSN 72 1002 se zrnem do 125 mm. Množství zrn velikosti přes 125 mm může být nejvýše 5 % objemu. 12. Horninami kamenitými se rozumějí nestmelené úlomkovité horniny skalní a sypké se zrny přes 125 mm. Množství zrn velikosti přes 125 mm musí být vyšší než 5 % objemu.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 14. Zajišťuje-li se předepsané zhutnění násypu přesypáním podle čl. 120 ČSN 73 3050, ocení se odstranění přesypané části cenami 122 . 0-71 Odkopávky nebo prokopávky při pozemkových úpravách </t>
  </si>
  <si>
    <t>5,9*1,5</t>
  </si>
  <si>
    <t>212752211</t>
  </si>
  <si>
    <t>Trativody z drenážních trubek se zřízením štěrkopískového lože pod trubky a s jejich obsypem v průměrném celkovém množství do 0,15 m3/m v otevřeném výkopu z trubek plastových flexibilních D do 65 mm</t>
  </si>
  <si>
    <t>-69363002</t>
  </si>
  <si>
    <t>211971110</t>
  </si>
  <si>
    <t>Zřízení opláštění výplně z geotextilie odvodňovacích žeber nebo trativodů v rýze nebo zářezu se stěnami šikmými o sklonu do 1:2</t>
  </si>
  <si>
    <t>-818174744</t>
  </si>
  <si>
    <t xml:space="preserve">Poznámka k souboru cen:_x000D_
1. Ceny jsou určeny: a) pro jakékoliv druhy a rozměry geotextilií, b) i pro zřízení svislého drénu z jedné nebo více vrstev geotextilie přiložených na stěnu rýhy nebo zářezu, c) pro způsob spojování geotextilií přesahy. 2. Ceny nelze použít: a) pro zřízení opláštění výplně v zapažených rýhách; toto opláštění se oceňuje individuálně, b) pro knotové drény (geodrény); tyto drény se oceňují cenami souboru cen 211 97-21 Vpichování svislých konsolidačních prefabrikovaných drénů, c) pro zřízení vrstev z geotextilií; toto zřízení vrstev z geotextilií se ocení cenami souboru cen 213 14 Zřízení vrstvy z geotextilie. 3. V cenách jsou započteny i náklady na zřízení předepsaných přesahů a na potřebné zatěžování nebo připevňování geotextilie ke stěnám výkopu při provádění. 4. V cenách nejsou započteny náklady na dodání geotextilie; toto dodání se oceňuje ve specifikaci. Ztratné lze dohodnout ve výši 2 %. 5. Množství měrných jednotek: a) se určuje v m2 rozvinuté plochy opláštění bez jakýchkoliv přesahů. Při opláštění z více vrstev geotextilií se pro určení množství měrných jednotek oceňuje každá vrstva samostatně, b) pro dodání geotextilie oceňované ve specifikaci se určí v m2 geotextilie včetně přesahů a prořezů stanovených projektovou dokumentací. </t>
  </si>
  <si>
    <t>20*(3,14*0,465)</t>
  </si>
  <si>
    <t>693111490</t>
  </si>
  <si>
    <t>geotextilie netkaná PP 500 g/m2 do š 8,8 m</t>
  </si>
  <si>
    <t>62611022</t>
  </si>
  <si>
    <t>29,202*1,2 "Přepočtené koeficientem množství</t>
  </si>
  <si>
    <t>R 41 8</t>
  </si>
  <si>
    <t>Dopojení drenážního potrubí do kanalizační šachty</t>
  </si>
  <si>
    <t>-86512948</t>
  </si>
  <si>
    <t>291111111</t>
  </si>
  <si>
    <t>Podklad pro zpevněné plochy s rozprostřením a s hutněním z kameniva drceného frakce 0 - 63 mm</t>
  </si>
  <si>
    <t>1408887609</t>
  </si>
  <si>
    <t xml:space="preserve">Poznámka k souboru cen:_x000D_
1. Ceny jsou určeny pro zpevnění plochy při zakládání objektů mechanizmy o hmotnosti přes 20 t. 2. V cenách jsou započteny i náklady na štěrk, kamenivo nebo recyklát. 3. Podklady ze zemin upravených hydraulickými pojivy (vápno, cement, směs pojiv) se ocení cenami souboru cen 561 0. v katalogu 221 Komunikace pozemní a letiště </t>
  </si>
  <si>
    <t>(3+1,5+3+1,5+3+3,43)*1,5</t>
  </si>
  <si>
    <t>" před hlavním vstupem" 2,1*2,8</t>
  </si>
  <si>
    <t>29,025*0,15 "Přepočtené koeficientem množství</t>
  </si>
  <si>
    <t>215901101</t>
  </si>
  <si>
    <t>Zhutnění podloží pod násypy z rostlé horniny tř. 1 až 4 z hornin soudružných do 92 % PS a nesoudržných sypkých relativní ulehlosti I(d) do 0,8</t>
  </si>
  <si>
    <t>-215139090</t>
  </si>
  <si>
    <t xml:space="preserve">Poznámka k souboru cen:_x000D_
1. Cena je určena pro zhutnění ploch vodorovných nebo ve sklonu do 1 : 5, je-li předepsáno zhutnění do hloubky 0,7 m od pláně. 2. Cenu nelze použít pro zhutnění podloží z hornin konzistence kašovité až tekoucí. 3. Míru zhutnění podloží předepisuje projekt. 4. Množství jednotek se určí v m2 půdorysné plochy zhutněného podloží. </t>
  </si>
  <si>
    <t>596211110</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</si>
  <si>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</si>
  <si>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1770643916</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</si>
  <si>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</si>
  <si>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592453030</t>
  </si>
  <si>
    <t>dlažba zámková profilová základní rovná 20x16,5x6 cm přírodní</t>
  </si>
  <si>
    <t>-123367447</t>
  </si>
  <si>
    <t>29,025</t>
  </si>
  <si>
    <t>29,025*1,1 "Přepočtené koeficientem množství</t>
  </si>
  <si>
    <t>339921131</t>
  </si>
  <si>
    <t>Osazování palisád betonových v řadě se zabetonováním výšky palisády do 500 mm</t>
  </si>
  <si>
    <t>1937125223</t>
  </si>
  <si>
    <t xml:space="preserve">Poznámka k souboru cen:_x000D_
1. V cenách nejsou započteny náklady na zřízení rýhy nebo jámy a na dodání palisád; tyto se oceňují ve specifikaci. 2. Ceny lze použít pro palisády o jakémkoli tvaru průřezu. 3. Měrnou jednotkou (u položek číslo -1131 až -1144) se rozumí metr délky palisádové stěny. 4. Výškou palisády je uvažována celková délka osazovaného prvku. </t>
  </si>
  <si>
    <t>592284089</t>
  </si>
  <si>
    <t>palisáda vzhled dobové dlažební kameny betonová přírodní 16X16X40 cm</t>
  </si>
  <si>
    <t>-242836062</t>
  </si>
  <si>
    <t>339921132</t>
  </si>
  <si>
    <t>Osazování palisád betonových v řadě se zabetonováním výšky palisády přes 500 do 1000 mm</t>
  </si>
  <si>
    <t>1701934390</t>
  </si>
  <si>
    <t>(24+20)*0,16</t>
  </si>
  <si>
    <t>592284090</t>
  </si>
  <si>
    <t>palisáda vzhled dobové dlažební kameny betonová přírodní 16X16X60 cm</t>
  </si>
  <si>
    <t>-839993150</t>
  </si>
  <si>
    <t>592284100</t>
  </si>
  <si>
    <t>palisáda vzhled dobové dlažební kameny betonová přírodní 16X16X100 cm</t>
  </si>
  <si>
    <t>1491596213</t>
  </si>
  <si>
    <t>339921133</t>
  </si>
  <si>
    <t>Osazování palisád betonových v řadě se zabetonováním výšky palisády přes 1000 do 1500 mm</t>
  </si>
  <si>
    <t>1406991455</t>
  </si>
  <si>
    <t>42*0,16</t>
  </si>
  <si>
    <t>592284110</t>
  </si>
  <si>
    <t>palisáda vzhled dobové dlažební kameny betonová přírodní 16X16X120 cm</t>
  </si>
  <si>
    <t>-641438088</t>
  </si>
  <si>
    <t>430321515</t>
  </si>
  <si>
    <t>Schodišťové konstrukce a rampy z betonu železového (bez výztuže) stupně, schodnice, ramena, podesty s nosníky tř. C 20/25</t>
  </si>
  <si>
    <t>-859965478</t>
  </si>
  <si>
    <t>"deska"1,5*2*0,1</t>
  </si>
  <si>
    <t>" stupně" (0,285*0,16*0,5)*5*1,5</t>
  </si>
  <si>
    <t>430362021</t>
  </si>
  <si>
    <t>Výztuž schodišťových konstrukcí a ramp stupňů, schodnic, ramen, podest s nosníky ze svařovaných sítí z drátů typu KARI</t>
  </si>
  <si>
    <t>419505651</t>
  </si>
  <si>
    <t>2*1,5*1,25*3,1*0,001</t>
  </si>
  <si>
    <t>434351141</t>
  </si>
  <si>
    <t>Bednění stupňů betonovaných na podstupňové desce nebo na terénu půdorysně přímočarých zřízení</t>
  </si>
  <si>
    <t>-1950496322</t>
  </si>
  <si>
    <t xml:space="preserve">Poznámka k souboru cen:_x000D_
1. Množství měrných jednotek bednění stupňů se určuje v m2 plochy stupnic a podstupnic. </t>
  </si>
  <si>
    <t>5*1,5*0,16</t>
  </si>
  <si>
    <t>434351142</t>
  </si>
  <si>
    <t>Bednění stupňů betonovaných na podstupňové desce nebo na terénu půdorysně přímočarých odstranění</t>
  </si>
  <si>
    <t>289997509</t>
  </si>
  <si>
    <t>434121416</t>
  </si>
  <si>
    <t>Osazování schodišťových stupňů železobetonových s vyspárováním styčných spár, s provizorním dřevěným zábradlím a dočasným zakrytím stupnic prkny na schodnice, stupňů drsných</t>
  </si>
  <si>
    <t>-347084591</t>
  </si>
  <si>
    <t xml:space="preserve">Poznámka k souboru cen:_x000D_
1. U cen -1441, -1442, -1451, -1452 je započtena podpěrná konstrukce visuté části stupňů. 2. Množství měrných jednotek se určuje v m délky stupňů včetně uložení. 3. Dodávka stupňů se oceňuje ve specifikaci. </t>
  </si>
  <si>
    <t>5*1,5</t>
  </si>
  <si>
    <t>R 41 7</t>
  </si>
  <si>
    <t>Betonové prefabrikované stupně 160/285mm - do zavlhlé betonové směsi</t>
  </si>
  <si>
    <t>-556582205</t>
  </si>
  <si>
    <t>5*1,5*3,3+0,25</t>
  </si>
  <si>
    <t>4-2</t>
  </si>
  <si>
    <t>Komínové těleso</t>
  </si>
  <si>
    <t>R 42 11</t>
  </si>
  <si>
    <t xml:space="preserve">Montáž komínového tělesa </t>
  </si>
  <si>
    <t>1912769726</t>
  </si>
  <si>
    <t>8,4</t>
  </si>
  <si>
    <t>Pol38</t>
  </si>
  <si>
    <t>Krycí deska s přívodem vzduchu základní</t>
  </si>
  <si>
    <t>2061488417</t>
  </si>
  <si>
    <t>Pol39</t>
  </si>
  <si>
    <t>SADA základních komponentů  (pateční koleno s kotvením, revizní T-kus s kontrolním víčkem, komínová dvířka, hlavice odkouření, krycí límec s těsněním)</t>
  </si>
  <si>
    <t>-1045361676</t>
  </si>
  <si>
    <t>Pol40</t>
  </si>
  <si>
    <t>Distanční objímka skládaná, plastová</t>
  </si>
  <si>
    <t>-1444346445</t>
  </si>
  <si>
    <t>Pol41</t>
  </si>
  <si>
    <t>Trubka pevná 1m - 80mm</t>
  </si>
  <si>
    <t>-1362759869</t>
  </si>
  <si>
    <t>Pol42</t>
  </si>
  <si>
    <t>Koncová trubka černá 0,5m - pr. 80mm (UV stabilní)</t>
  </si>
  <si>
    <t>493587240</t>
  </si>
  <si>
    <t>Pol43</t>
  </si>
  <si>
    <t>Lepící malta 25kg</t>
  </si>
  <si>
    <t>1760281339</t>
  </si>
  <si>
    <t>Pol44</t>
  </si>
  <si>
    <t>Upevňovací sada ukončení</t>
  </si>
  <si>
    <t>-1610392835</t>
  </si>
  <si>
    <t>Pol45</t>
  </si>
  <si>
    <t>Tvarovka komínového tělesa</t>
  </si>
  <si>
    <t>-1230803328</t>
  </si>
  <si>
    <t>R 42 12</t>
  </si>
  <si>
    <t xml:space="preserve">Revize spalinových cest vč. zprávy </t>
  </si>
  <si>
    <t>1513109490</t>
  </si>
  <si>
    <t>612131141</t>
  </si>
  <si>
    <t>Podkladní a spojovací vrstva vnitřních omítaných ploch penetrační hliněný nátěr nanášený ručně stěn</t>
  </si>
  <si>
    <t>-1709760160</t>
  </si>
  <si>
    <t>"120+119" (3,8+5+3,5+5)*2*2,95-(2,2*0,95*2+0,9*2*2)</t>
  </si>
  <si>
    <t>"113+108+109+107" (5+1,92+0,4+0,275+3,34+3+3+1,5+1,5+1,92+3,34+1,92+0,95)*2*2,95</t>
  </si>
  <si>
    <t>-(2,2*0,95*2+(0,9+0,7*6)*2)</t>
  </si>
  <si>
    <t>"105+106" (3,5+5+1,96+1,7)*2*2,95-(2,2*0,95+(0,8+0,7)*2+1,66*2,6*2)</t>
  </si>
  <si>
    <t>"110-112"(3,5+3,8+1,92+0,95+3,8+1,65+2+1,4*2)*2*2,95-((0,7*5+0,8)*2+2,2*0,95*2)</t>
  </si>
  <si>
    <t>"114" (3,74+3,45)*2*2,95-(2,2*0,95+0,9*2)</t>
  </si>
  <si>
    <t>"115-118"(3,46+3,8+2,45+3,5+1,2*2+1,35+2)*2*2,95</t>
  </si>
  <si>
    <t>-(2,2*1,65*2+(0,8*5+0,7*2)*2)</t>
  </si>
  <si>
    <t>"102-104" (6,81+8+5,2+1,7)*2*2,95-(1,67*1,7+1,67*2,7)+0,25*2*2*1,67</t>
  </si>
  <si>
    <t>"101" (2,93+3,45)*2*2,95-(1,8*2+3,15*2,6+1,85*0,9)</t>
  </si>
  <si>
    <t>"121 + schodiště" 30,85*2</t>
  </si>
  <si>
    <t>"201-203"((5,85+10,77+1,68*3+1,2+0,28)*2-3,4)*3,1-(1,67*2,8*6+(0,8*7+0,9*1+0,7*2)*2)</t>
  </si>
  <si>
    <t>"210+211"(5+3,5)*2*2*3,1-(2,2*1,65*2+0,8*2*2)</t>
  </si>
  <si>
    <t>"214-215" (3,5+1,75+0,4+1,5+2+(0,9+1,7)*2+1,92+1,5)*2*3,1-(0,7*8*2+2,2*1,65)</t>
  </si>
  <si>
    <t>"204-205"((3,5+5)*2+0,22)*2*3,1-(0,8*2*2+2,2*1,65*2)</t>
  </si>
  <si>
    <t>"212+206"(2,4+2,22+0,287)*2*2*3,1-(1,66*1,65*2+1,67*2,98*2+0,8*2)</t>
  </si>
  <si>
    <t>"207-209+213" (3,8*4+3,5*3+10,65)*2*3,1-(2,2*1,65*6+0,8*2*5)</t>
  </si>
  <si>
    <t>" schodiště čelní stěna" 6,6*3,4-2,2*0,95*2</t>
  </si>
  <si>
    <t>" špalety" ((2,2+1,65*2)*13+(2,2+0,95*2)*10+(1,66+1,65*2)*3)*0,15</t>
  </si>
  <si>
    <t>((3,15+2,55*2)+(1,66+2,55*2))*0,15</t>
  </si>
  <si>
    <t>"2.np obezdívka jader" (0,3*2+0,2*2)*3,08</t>
  </si>
  <si>
    <t>" obezdívka jader 1.np"(0,2*2*3+0,05*2)*3,08+1,846</t>
  </si>
  <si>
    <t>612311131</t>
  </si>
  <si>
    <t>Potažení vnitřních ploch štukem tloušťky do 3 mm svislých konstrukcí stěn</t>
  </si>
  <si>
    <t>166363742</t>
  </si>
  <si>
    <t>" plocha cem. omítky mínus obklady tj. zbytek štuk" 290,735-177,368</t>
  </si>
  <si>
    <t>612321121</t>
  </si>
  <si>
    <t>Omítka vápenocementová vnitřních ploch nanášená ručně jednovrstvá, tloušťky do 10 mm hladká svislých konstrukcí stěn</t>
  </si>
  <si>
    <t>834382929</t>
  </si>
  <si>
    <t xml:space="preserve">Poznámka k souboru cen:_x000D_
1. Pro ocenění nanášení omítek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</si>
  <si>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"108+109+107" (3,34+3+3+1,5+1,5+1,92+3,34+1,92+0,95)*2*2,95</t>
  </si>
  <si>
    <t>-(2,2*0,95*2+(0,7*6)*2)</t>
  </si>
  <si>
    <t>"111-112"(1,92+0,95+3,8+1,65+2+1,4*2)*2*2,95-((0,7*4)*2+2,2*0,95)</t>
  </si>
  <si>
    <t>"116"(1,2+2)*2*2,95-0,7*2</t>
  </si>
  <si>
    <t>612321191</t>
  </si>
  <si>
    <t>Omítka vápenocementová vnitřních ploch nanášená ručně Příplatek k cenám za každých dalších i započatých 5 mm tloušťky omítky přes 10 mm stěn</t>
  </si>
  <si>
    <t>-564569828</t>
  </si>
  <si>
    <t>290,735</t>
  </si>
  <si>
    <t>612341321</t>
  </si>
  <si>
    <t>Omítka sádrová nebo vápenosádrová vnitřních ploch nanášená strojně jednovrstvá, tloušťky do 10 mm hladká svislých konstrukcí stěn</t>
  </si>
  <si>
    <t>2043864599</t>
  </si>
  <si>
    <t xml:space="preserve">Poznámka k souboru cen:_x000D_
1. Pro ocenění nanášení omítky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</si>
  <si>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"113" (5+1,92+0,4+0,275)*2*2,95-0,9*2</t>
  </si>
  <si>
    <t>"110"(3,5+3,8)*2*2,95-((0,7+0,8)*2+2,2*0,95)</t>
  </si>
  <si>
    <t>"115+117-118"(3,46+3,8+2,45+3,5+1,2+1,35)*2*2,95</t>
  </si>
  <si>
    <t>-(2,2*1,65*2+(0,8*5+0,7)*2)</t>
  </si>
  <si>
    <t>" obezdívka jader 1.np"(0,2*2*3+0,05*2)*3,08</t>
  </si>
  <si>
    <t>612341391</t>
  </si>
  <si>
    <t>Omítka sádrová nebo vápenosádrová vnitřních ploch nanášená strojně Příplatek k cenám za každých dalších i započatých 5 mm tloušťky omítky přes 10 mm stěn</t>
  </si>
  <si>
    <t>-1852208626</t>
  </si>
  <si>
    <t>621221151</t>
  </si>
  <si>
    <t>Montáž kontaktního zateplení z desek z minerální vlny s kolmou orientací vláken na vnější podhledy, tloušťky desek přes 200 mm</t>
  </si>
  <si>
    <t>-901869627</t>
  </si>
  <si>
    <t xml:space="preserve">Poznámka k souboru cen:_x000D_
1. V cenách jsou započteny náklady na: a) upevnění desek lepením a talířovými hmoždinkami, b) přestěrkování izolačních desek, c) vložení sklovláknité výztužné tkaniny. 2. V cenách nejsou započteny náklady na: a) dodávku desek tepelné izolace; tyto se ocení ve specifikaci, ztratné lze stanovit ve výši 2%,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lišt; tyto se ocení příslušnými cenami této části katalogu. 3. V cenách -1101 a -1105 jsou započteny náklady na osazení a dodávku tepelněizolačních zátek v počtu 9 ks/m2 pro podhledy a 6 ks/m2 pro stěny. 4. Kombinovaná deska je např. sendvičově uspořádaná deska tvořena izolačním jádrem z grafitového polystyrenu a krycí deskou z minerální vlny. </t>
  </si>
  <si>
    <t>3,4*0,95</t>
  </si>
  <si>
    <t>631411900</t>
  </si>
  <si>
    <t>deska čedičová izolační nad sklon 45° tl.120 mm</t>
  </si>
  <si>
    <t>-1307987039</t>
  </si>
  <si>
    <t>3,23*2,05 "Přepočtené koeficientem množství</t>
  </si>
  <si>
    <t>621381011</t>
  </si>
  <si>
    <t>Omítka tenkovrstvá minerální vnějších ploch probarvená, včetně penetrace podkladu zrnitá, tloušťky 1,5 mm podhledů</t>
  </si>
  <si>
    <t>2033621481</t>
  </si>
  <si>
    <t>3,4*(0,8+0,18)</t>
  </si>
  <si>
    <t>622143003</t>
  </si>
  <si>
    <t>Montáž omítkových profilů plastových nebo pozinkovaných, upevněných vtlačením do podkladní vrstvy nebo přibitím rohových s tkaninou</t>
  </si>
  <si>
    <t>1696766739</t>
  </si>
  <si>
    <t xml:space="preserve">Poznámka k souboru cen:_x000D_
1. V cenách jsou započteny náklady na montáž profilů včetně úchytného materiálu. 2. V cenách nejsou započteny náklady na dodávku profilů, tyto se oceňují ve specifikaci, ztratné lze stanovit ve výši 5%. 3. V ceně -3004 nejsou započteny náklady na ochrannou fólii pro okna a dveře; tyto se oceňují cenou 629 99-1012 podle příslušné plochy otvoru. </t>
  </si>
  <si>
    <t>" rohy v prostoru"(9+15*3,2)</t>
  </si>
  <si>
    <t>" rohy kolem oken"(2,2+1,65*2)*13+(2,2+0,59*2)*10</t>
  </si>
  <si>
    <t>(1,66+1,65*2)*3+3,15+2,55*2+1,66+2,55*2</t>
  </si>
  <si>
    <t>590514800</t>
  </si>
  <si>
    <t>lišta rohová Al 10/10 cm s tkaninou bal. 2,5 m</t>
  </si>
  <si>
    <t>1328156641</t>
  </si>
  <si>
    <t>192,19*1,05 "Přepočtené koeficientem množství</t>
  </si>
  <si>
    <t>622143004</t>
  </si>
  <si>
    <t xml:space="preserve">Montáž omítkových profilů plastových nebo pozinkovaných, upevněných vtlačením do podkladní vrstvy nebo přibitím začišťovacích samolepících </t>
  </si>
  <si>
    <t>548946145</t>
  </si>
  <si>
    <t>590514760</t>
  </si>
  <si>
    <t>profil okenní začišťovací se sklovláknitou armovací tkaninou 9 mm/2,4 m</t>
  </si>
  <si>
    <t>-1612738546</t>
  </si>
  <si>
    <t>Poznámka k položce:
délka 2,4 m, přesah tkaniny 100 mm</t>
  </si>
  <si>
    <t>135,19*1,05 "Přepočtené koeficientem množství</t>
  </si>
  <si>
    <t>622211021</t>
  </si>
  <si>
    <t>Montáž kontaktního zateplení z polystyrenových desek nebo z kombinovaných desek na vnější stěny, tloušťky desek přes 80 do 120 mm</t>
  </si>
  <si>
    <t>1326135189</t>
  </si>
  <si>
    <t>(22,6+11)*2*1,5</t>
  </si>
  <si>
    <t>283764220</t>
  </si>
  <si>
    <t>deska z polystyrénu XPS, hrana polodrážková a hladký povrch tl 100 mm</t>
  </si>
  <si>
    <t>-1618850468</t>
  </si>
  <si>
    <t>100,8*1,02 "Přepočtené koeficientem množství</t>
  </si>
  <si>
    <t>622211031</t>
  </si>
  <si>
    <t>Montáž kontaktního zateplení z polystyrenových desek nebo z kombinovaných desek na vnější stěny, tloušťky desek přes 120 do 160 mm</t>
  </si>
  <si>
    <t>-974461334</t>
  </si>
  <si>
    <t>(22,7+11)*2*(7,63+0,17)+0,8*2*2,55</t>
  </si>
  <si>
    <t xml:space="preserve">" otvory" </t>
  </si>
  <si>
    <t>-(2,2*1,65*(13)+2,2*0,95*(7+3)+1,66*1,65*3+3,15*2,55+1,66*2,55)</t>
  </si>
  <si>
    <t>283759350</t>
  </si>
  <si>
    <t>deska fasádní polystyrénová EPS 70 F 1000 x 500 x 150 mm</t>
  </si>
  <si>
    <t>1679279416</t>
  </si>
  <si>
    <t>Poznámka k položce:
lambda=0,039 [W / m K]</t>
  </si>
  <si>
    <t>441,227*1,02 "Přepočtené koeficientem množství</t>
  </si>
  <si>
    <t>99</t>
  </si>
  <si>
    <t>622252001</t>
  </si>
  <si>
    <t>Montáž lišt kontaktního zateplení zakládacích soklových připevněných hmoždinkami</t>
  </si>
  <si>
    <t>-2023823345</t>
  </si>
  <si>
    <t xml:space="preserve">Poznámka k souboru cen:_x000D_
1. V cenách jsou započteny náklady na osazení lišt. 2. V cenách nejsou započteny náklady dodávku lišt; tyto se ocení ve specifikaci. Ztratné lze stanovit ve výši 5%. 3. Položku -2002 nelze použít v případě montáže lišt kontaktního zateplení ostění nebo nadpraží, kde jsou náklady na osazení rohovníků již započteny. </t>
  </si>
  <si>
    <t>100</t>
  </si>
  <si>
    <t>590516520</t>
  </si>
  <si>
    <t>lišta soklová Al s okapničkou, zakládací U 15 cm, 0,95/200 cm</t>
  </si>
  <si>
    <t>2018912713</t>
  </si>
  <si>
    <t>68*1,05 "Přepočtené koeficientem množství</t>
  </si>
  <si>
    <t>101</t>
  </si>
  <si>
    <t>622252002</t>
  </si>
  <si>
    <t>Montáž lišt kontaktního zateplení ostatních stěnových, dilatačních apod. lepených do tmelu</t>
  </si>
  <si>
    <t>259131951</t>
  </si>
  <si>
    <t>102</t>
  </si>
  <si>
    <t>1138735451</t>
  </si>
  <si>
    <t>4*8+2*3</t>
  </si>
  <si>
    <t>"kolem oken svislé"( 1,65*2)*13+(0,95*2)*10+(1,65*2)*3</t>
  </si>
  <si>
    <t>(2,55*2)+(2,55*2)</t>
  </si>
  <si>
    <t>120*1,05 "Přepočtené koeficientem množství</t>
  </si>
  <si>
    <t>103</t>
  </si>
  <si>
    <t>590514750</t>
  </si>
  <si>
    <t>profil okenní začišťovací se sklovláknitou armovací tkaninou 6 mm/2,4 m</t>
  </si>
  <si>
    <t>671472765</t>
  </si>
  <si>
    <t>"kolem oken"( 2,2+1,65*2)*13+(2,2+0,95*2)*10+(1,66+1,65*2)*3</t>
  </si>
  <si>
    <t>(3,15+2,55*2)+(1,66+2,55*2)</t>
  </si>
  <si>
    <t>142,39*1,05 "Přepočtené koeficientem množství</t>
  </si>
  <si>
    <t>104</t>
  </si>
  <si>
    <t>590515100</t>
  </si>
  <si>
    <t>profil okenní s nepřiznanou podomítkovou okapnicí PVC 2,0 m</t>
  </si>
  <si>
    <t>101069170</t>
  </si>
  <si>
    <t>"kolem oken"( 2,2)*13+(2,2)*10+(1,66)*3</t>
  </si>
  <si>
    <t>(3,15)+(1,66)</t>
  </si>
  <si>
    <t>60,39*1,05 "Přepočtené koeficientem množství</t>
  </si>
  <si>
    <t>105</t>
  </si>
  <si>
    <t>590515120</t>
  </si>
  <si>
    <t>profil parapetní se sklovláknitou armovací tkaninou PVC 2 m</t>
  </si>
  <si>
    <t>-1938360397</t>
  </si>
  <si>
    <t>55,58*1,05 "Přepočtené koeficientem množství</t>
  </si>
  <si>
    <t>106</t>
  </si>
  <si>
    <t>622381011</t>
  </si>
  <si>
    <t>Omítka tenkovrstvá minerální vnějších ploch probarvená, včetně penetrace podkladu zrnitá, tloušťky 1,5 mm stěn</t>
  </si>
  <si>
    <t>-1004957581</t>
  </si>
  <si>
    <t>(22,7+11,3)*2*(7,63+0,17)</t>
  </si>
  <si>
    <t>" boky vstupu" 0,8*2*2,55</t>
  </si>
  <si>
    <t>" špalety"</t>
  </si>
  <si>
    <t>((2,2+1,65*2)*13+(2,2+0,95*2)*10+(1,66+1,65*2)*3)*0,18</t>
  </si>
  <si>
    <t>(3,15+2,55*2+1,66+2,55*2)*0,18</t>
  </si>
  <si>
    <t>107</t>
  </si>
  <si>
    <t>632451103</t>
  </si>
  <si>
    <t>Potěr cementový samonivelační ze suchých směsí tloušťky přes 5 do 10 mm</t>
  </si>
  <si>
    <t>1763304942</t>
  </si>
  <si>
    <t>"2.np" 15,51+9,85+4,3+5,9*2+6+8,3</t>
  </si>
  <si>
    <t>108</t>
  </si>
  <si>
    <t>632451105</t>
  </si>
  <si>
    <t>Potěr cementový samonivelační ze suchých směsí tloušťky přes 10 do 15 mm</t>
  </si>
  <si>
    <t>-855856744</t>
  </si>
  <si>
    <t>"2.np" 17,18+15,55+13,07+12,3+12,91+16,94+15,54+40</t>
  </si>
  <si>
    <t>109</t>
  </si>
  <si>
    <t>632459115</t>
  </si>
  <si>
    <t>Příplatky k cenám potěrů za polymercementovou přísadu pro tl. potěru 10 mm</t>
  </si>
  <si>
    <t>507155342</t>
  </si>
  <si>
    <t>110</t>
  </si>
  <si>
    <t>642942611</t>
  </si>
  <si>
    <t>Osazování zárubní nebo rámů kovových dveřních lisovaných nebo z úhelníků bez dveřních křídel, na montážní pěnu, plochy otvoru do 2,5 m2</t>
  </si>
  <si>
    <t>-1817494</t>
  </si>
  <si>
    <t xml:space="preserve">Poznámka k souboru cen:_x000D_
1. Ceny lze použít i pro osazování zárubní a rámů do stěn z prefadílců např. pórobetonových nebo sesazovaných, které se provádí současně nebo bezprostředně po osazení stěnových dílců; podobně platí u konstrukcí zděných přes 150 mm tloušťky, kde se osazování provádí převážně až po jejich vyzdění. 2. Ceny lze použít i pro osazení ocelových rámů na maltu určených pro zasklívání sklem profilovaným oceňované cenami katalogu 800-787 Zasklívání. 3. V cenách jsou započteny i náklady na kotvení rámů do zdiva. 4. Ceny jsou určeny pro jakýkoliv způsob provádění (např. bodovým přivařením k obnažené výztuži, uklínováním, zalitím pracen apod.). 5. V cenách nejsou započteny náklady na dodávku zárubní nebo rámů, které se oceňují ve specifikaci. </t>
  </si>
  <si>
    <t>111</t>
  </si>
  <si>
    <t>553313710</t>
  </si>
  <si>
    <t>zárubeň ocelová pro porobeton 125 800 L/P</t>
  </si>
  <si>
    <t>598522054</t>
  </si>
  <si>
    <t>112</t>
  </si>
  <si>
    <t>553313690</t>
  </si>
  <si>
    <t>zárubeň ocelová pro porobeton 125 700 L/P</t>
  </si>
  <si>
    <t>-1593121618</t>
  </si>
  <si>
    <t>2+2</t>
  </si>
  <si>
    <t>113</t>
  </si>
  <si>
    <t>553311320</t>
  </si>
  <si>
    <t>zárubeň ocelová pro běžné zdění hranatý profil 125 900 L/P</t>
  </si>
  <si>
    <t>1658018602</t>
  </si>
  <si>
    <t>114</t>
  </si>
  <si>
    <t>553311410</t>
  </si>
  <si>
    <t>zárubeň ocelová pro běžné zdění hranatý profil 145 700 L/P</t>
  </si>
  <si>
    <t>-1687889564</t>
  </si>
  <si>
    <t>115</t>
  </si>
  <si>
    <t>553311430</t>
  </si>
  <si>
    <t>zárubeň ocelová pro běžné zdění hranatý profil 145 800 L/P</t>
  </si>
  <si>
    <t>-1329511869</t>
  </si>
  <si>
    <t>116</t>
  </si>
  <si>
    <t>553311450</t>
  </si>
  <si>
    <t>zárubeň ocelová pro běžné zdění hranatý profil 145 900 L/P</t>
  </si>
  <si>
    <t>794451101</t>
  </si>
  <si>
    <t>117</t>
  </si>
  <si>
    <t>R 553 171</t>
  </si>
  <si>
    <t>ocelová zárubeň obložková dvourámová pro zdivo tl.125mm 900L/P</t>
  </si>
  <si>
    <t>-1867734210</t>
  </si>
  <si>
    <t>118</t>
  </si>
  <si>
    <t>R 553 172</t>
  </si>
  <si>
    <t>ocelová zárubeň obložková dvourámová pro zdivo tl.125mm 800L/P</t>
  </si>
  <si>
    <t>-694282741</t>
  </si>
  <si>
    <t>8-1</t>
  </si>
  <si>
    <t>119</t>
  </si>
  <si>
    <t>R 553 174</t>
  </si>
  <si>
    <t>ocelová zárubeň obložková dvourámová pro zdivo tl.170mm 800L/P</t>
  </si>
  <si>
    <t>1688884191</t>
  </si>
  <si>
    <t>120</t>
  </si>
  <si>
    <t>R 553 173</t>
  </si>
  <si>
    <t>ocelová zárubeň obložková dvourámová pro zdivo tl.125mm 700L/P</t>
  </si>
  <si>
    <t>-1116481984</t>
  </si>
  <si>
    <t>121</t>
  </si>
  <si>
    <t>R 622 01</t>
  </si>
  <si>
    <t>Malba loga na fasádu - palec</t>
  </si>
  <si>
    <t>806123359</t>
  </si>
  <si>
    <t>" O" 1,7*2</t>
  </si>
  <si>
    <t>122</t>
  </si>
  <si>
    <t>622511111</t>
  </si>
  <si>
    <t>Omítka tenkovrstvá akrylátová vnějších ploch probarvená, včetně penetrace podkladu mozaiková střednězrnná stěn</t>
  </si>
  <si>
    <t>-1044856381</t>
  </si>
  <si>
    <t>"s" 11,2*1</t>
  </si>
  <si>
    <t>"j" 11,2*0,5</t>
  </si>
  <si>
    <t>"v" 15*0,8+7,6*0,8</t>
  </si>
  <si>
    <t>"z" 22,6*(1+0,5)/2</t>
  </si>
  <si>
    <t>" bok schodiště" 2,4*0,5*2+0,27</t>
  </si>
  <si>
    <t>123</t>
  </si>
  <si>
    <t>629991012</t>
  </si>
  <si>
    <t>Zakrytí vnějších ploch před znečištěním včetně pozdějšího odkrytí výplní otvorů a svislých ploch fólií přilepenou na začišťovací lištu</t>
  </si>
  <si>
    <t>-25542078</t>
  </si>
  <si>
    <t xml:space="preserve">Poznámka k souboru cen:_x000D_
1. V ceně -1012 nejsou započteny náklady na dodávku a montáž začišťovací lišty; tyto se oceňují cenou 622 14-3004 této části katalogu a materiálem ve specifikaci. </t>
  </si>
  <si>
    <t>(2,2*1,65*(13)+2,2*0,95*(7+3)+1,66*1,65*3+3,15*2,55+1,66*2,55)</t>
  </si>
  <si>
    <t>124</t>
  </si>
  <si>
    <t>631311115</t>
  </si>
  <si>
    <t>Mazanina z betonu prostého bez zvýšených nároků na prostředí tl. přes 50 do 80 mm tř. C 20/25</t>
  </si>
  <si>
    <t>-380078142</t>
  </si>
  <si>
    <t>" 1.np"( 10,05+13,05+11,23+8,76+3,35+17,66+6,4)*0,056</t>
  </si>
  <si>
    <t>(14,44+2,82+13,02+7,2+5,18+9,5+12,87+12,95+2,39)*0,056</t>
  </si>
  <si>
    <t>(1,6+8,45+16,86+17,66+17,32)*0,056</t>
  </si>
  <si>
    <t>125</t>
  </si>
  <si>
    <t>-1782031742</t>
  </si>
  <si>
    <t>" plocha tep. izolace*KARI 6/150/150" 212,76*3,03*1,25*0,001</t>
  </si>
  <si>
    <t>126</t>
  </si>
  <si>
    <t>632481213</t>
  </si>
  <si>
    <t>Separační vrstva k oddělení podlahových vrstev z polyetylénové fólie</t>
  </si>
  <si>
    <t>-835489852</t>
  </si>
  <si>
    <t>212,76*1,1 "Přepočtené koeficientem množství</t>
  </si>
  <si>
    <t>127</t>
  </si>
  <si>
    <t>637121113</t>
  </si>
  <si>
    <t>Okapový chodník z kameniva s udusáním a urovnáním povrchu z kačírku tl. 200 mm</t>
  </si>
  <si>
    <t>1460418890</t>
  </si>
  <si>
    <t>(11,3+0,5+22,7+11,3+0,5*2+4,6)*0,5</t>
  </si>
  <si>
    <t>6-4</t>
  </si>
  <si>
    <t>Výplně otvorů</t>
  </si>
  <si>
    <t>128</t>
  </si>
  <si>
    <t>R 6 1131a</t>
  </si>
  <si>
    <t>D+M okno otočné, sklopné 2,2x1,65m - popis viz Výpis výplní vnějších otvorů pol.O/1a</t>
  </si>
  <si>
    <t>1079667310</t>
  </si>
  <si>
    <t>129</t>
  </si>
  <si>
    <t>R 6 1131b</t>
  </si>
  <si>
    <t>D+M okno otočné, sklopné 2,2x1,65m - popis viz Výpis výplní vnějších otvorů pol.O/1b</t>
  </si>
  <si>
    <t>581695617</t>
  </si>
  <si>
    <t>130</t>
  </si>
  <si>
    <t>R 6 1132</t>
  </si>
  <si>
    <t>D+M okno otočné, sklopné s rozš. sloupkem 2,2x1,65m - popis viz Výpis výplní vnějších otvorů pol.O/2</t>
  </si>
  <si>
    <t>-2022125507</t>
  </si>
  <si>
    <t>131</t>
  </si>
  <si>
    <t>R 6 1133a</t>
  </si>
  <si>
    <t>D+M okno otočné, sklopné 2,2x0,95m - popis viz Výpis výplní vnějších otvorů pol.O/3a</t>
  </si>
  <si>
    <t>-930157487</t>
  </si>
  <si>
    <t>132</t>
  </si>
  <si>
    <t>R 6 1133b</t>
  </si>
  <si>
    <t>D+M okno otočné, sklopné 2,2x0,95m - popis viz Výpis výplní vnějších otvorů pol.O/3b</t>
  </si>
  <si>
    <t>1446141002</t>
  </si>
  <si>
    <t>133</t>
  </si>
  <si>
    <t>R 6 1134a</t>
  </si>
  <si>
    <t>D+M okno otočné, sklopné s rozšíř. sloupkem 2,2x0,95m - popis viz Výpis výplní vnějších otvorů pol.O/4a</t>
  </si>
  <si>
    <t>-546089023</t>
  </si>
  <si>
    <t>134</t>
  </si>
  <si>
    <t>R 6 1134b</t>
  </si>
  <si>
    <t>D+M okno otočné, sklopné s rozšíř. sloupkem 2,2x0,95m - popis viz Výpis výplní vnějších otvorů pol.O/4b</t>
  </si>
  <si>
    <t>-1942049528</t>
  </si>
  <si>
    <t>135</t>
  </si>
  <si>
    <t>R 6 1135</t>
  </si>
  <si>
    <t>D+M okno otočné, sklopné bez rozšíř. sloupku 1,66x1,65m - popis viz Výpis výplní vnějších otvorů pol.O/5</t>
  </si>
  <si>
    <t>1610370207</t>
  </si>
  <si>
    <t>136</t>
  </si>
  <si>
    <t>R 6 1136</t>
  </si>
  <si>
    <t>D+M Al prosklená stěna s dveřmi 3,15x2,55m - popis viz Výpis výplní vnějších otvorů pol.O/6</t>
  </si>
  <si>
    <t>-2135428705</t>
  </si>
  <si>
    <t>137</t>
  </si>
  <si>
    <t>R 6 1137</t>
  </si>
  <si>
    <t>D+M Al prosklená stěna s dveřmi 1,66x2,55m - popis viz Výpis výplní vnějších otvorů pol.O/7</t>
  </si>
  <si>
    <t>193508928</t>
  </si>
  <si>
    <t>138</t>
  </si>
  <si>
    <t>R 6 1141</t>
  </si>
  <si>
    <t>D+M dveře vnitřní 900/1970 - popis viz Výpis výplní vnitřních otvorů pol. D/1</t>
  </si>
  <si>
    <t>-1729777248</t>
  </si>
  <si>
    <t>139</t>
  </si>
  <si>
    <t>R 6 1142</t>
  </si>
  <si>
    <t>D+M dveře vnitřní 800/1970 - popis viz Výpis výplní vnitřních otvorů pol. D/2</t>
  </si>
  <si>
    <t>1488615597</t>
  </si>
  <si>
    <t>140</t>
  </si>
  <si>
    <t>R 6 1143</t>
  </si>
  <si>
    <t>D+M dveře vnitřní 800/1970 - popis viz Výpis výplní vnitřních otvorů pol. D/3</t>
  </si>
  <si>
    <t>1693873629</t>
  </si>
  <si>
    <t>141</t>
  </si>
  <si>
    <t>R 6 1144</t>
  </si>
  <si>
    <t>D+M dveře vnitřní 700/1970 - popis viz Výpis výplní vnitřních otvorů pol. D/4</t>
  </si>
  <si>
    <t>-419411029</t>
  </si>
  <si>
    <t>142</t>
  </si>
  <si>
    <t>R 6 1145</t>
  </si>
  <si>
    <t>D+M dveře vnitřní 900/1970 - popis viz Výpis výplní vnitřních otvorů pol. D/5</t>
  </si>
  <si>
    <t>1608391785</t>
  </si>
  <si>
    <t>143</t>
  </si>
  <si>
    <t>R 6 1146</t>
  </si>
  <si>
    <t>D+M dveře vnitřní 800/1970 2/3 sklo - popis viz Výpis výplní vnitřních otvorů pol. D/6</t>
  </si>
  <si>
    <t>-1229869620</t>
  </si>
  <si>
    <t>144</t>
  </si>
  <si>
    <t>R 6 1147</t>
  </si>
  <si>
    <t>D+M dveře vnitřní 700/1970 2/3 sklo - popis viz Výpis výplní vnitřních otvorů pol. D/7</t>
  </si>
  <si>
    <t>-433117904</t>
  </si>
  <si>
    <t>145</t>
  </si>
  <si>
    <t>R 6 1148</t>
  </si>
  <si>
    <t>D+M dveře vnitřní 700/1970 2/3 sklo - popis viz Výpis výplní vnitřních otvorů pol. D/8</t>
  </si>
  <si>
    <t>1587619272</t>
  </si>
  <si>
    <t>146</t>
  </si>
  <si>
    <t>R 6 1149</t>
  </si>
  <si>
    <t>D+ M okno s posuvnou polovinou 1,85x0,9m - popis viz Výpis výplní vnitřních otvorů pol. O/9</t>
  </si>
  <si>
    <t>-419538667</t>
  </si>
  <si>
    <t>147</t>
  </si>
  <si>
    <t>R 6 1149.1</t>
  </si>
  <si>
    <t>D+M interiérová prosklená stěna s dveřmi 1,66x2,66m - popis viz Výpis výplní vnitřních otvorů pol. D/9</t>
  </si>
  <si>
    <t>-347184374</t>
  </si>
  <si>
    <t>148</t>
  </si>
  <si>
    <t>R 6 11410</t>
  </si>
  <si>
    <t>D+M interiérová prosklená stěna s dveřmi 1,66x2,66m - popis viz Výpis výplní vnitřních otvorů pol. D/10</t>
  </si>
  <si>
    <t>-1463126447</t>
  </si>
  <si>
    <t>149</t>
  </si>
  <si>
    <t>R 6 11411</t>
  </si>
  <si>
    <t>D+M interiérová prosklená stěna s dveřmi 1,66x2,81m - popis viz Výpis výplní vnitřních otvorů pol. D/11</t>
  </si>
  <si>
    <t>-139264782</t>
  </si>
  <si>
    <t>150</t>
  </si>
  <si>
    <t>R 6 11412</t>
  </si>
  <si>
    <t>D+M interiérová prosklená stěna s dveřmi 1,675x2,81m - popis viz Výpis výplní vnitřních otvorů pol. D/12</t>
  </si>
  <si>
    <t>545766609</t>
  </si>
  <si>
    <t>151</t>
  </si>
  <si>
    <t>R 6 11413</t>
  </si>
  <si>
    <t>D+M interiérová prosklená stěna s dveřmi 1,675x2,81m - popis viz Výpis výplní vnitřních otvorů pol. D/13</t>
  </si>
  <si>
    <t>-1970629255</t>
  </si>
  <si>
    <t>152</t>
  </si>
  <si>
    <t>R 6 11414</t>
  </si>
  <si>
    <t>D+M dveře vnitřní 900/1970 2/3 sklo - popis viz Výpis výplní vnitřních otvorů pol. D/14</t>
  </si>
  <si>
    <t>-711984463</t>
  </si>
  <si>
    <t>153</t>
  </si>
  <si>
    <t>R 6 11415</t>
  </si>
  <si>
    <t>D+M dveře vnitřní 800/1970 2/3 sklo - popis viz Výpis výplní vnitřních otvorů pol. D/15</t>
  </si>
  <si>
    <t>814067087</t>
  </si>
  <si>
    <t>154</t>
  </si>
  <si>
    <t>R 6 11416</t>
  </si>
  <si>
    <t>D+M dveře vnitřní 800/1970 2/3 sklo - popis viz Výpis výplní vnitřních otvorů pol. D/16</t>
  </si>
  <si>
    <t>1608356822</t>
  </si>
  <si>
    <t>155</t>
  </si>
  <si>
    <t>R 6 11417</t>
  </si>
  <si>
    <t>D+M dveře vnitřní 700/1970 2/3 sklo - popis viz Výpis výplní vnitřních otvorů pol. D/17</t>
  </si>
  <si>
    <t>114664767</t>
  </si>
  <si>
    <t>156</t>
  </si>
  <si>
    <t>R 6 11418</t>
  </si>
  <si>
    <t>D+M dveře vnitřní 700/1970 2/3 sklo - popis viz Výpis výplní vnitřních otvorů pol. D/18</t>
  </si>
  <si>
    <t>-991059789</t>
  </si>
  <si>
    <t>157</t>
  </si>
  <si>
    <t>R 64 17200</t>
  </si>
  <si>
    <t>D+M Generální klíč - vložka</t>
  </si>
  <si>
    <t>156784116</t>
  </si>
  <si>
    <t>3+3+1+4+1+1+2+2+1+1+1+1+2+7+1+3+2*1</t>
  </si>
  <si>
    <t>158</t>
  </si>
  <si>
    <t>916231213</t>
  </si>
  <si>
    <t>Osazení chodníkového obrubníku betonového se zřízením lože, s vyplněním a zatřením spár cementovou maltou stojatého s boční opěrou z betonu prostého tř. C 12/15, do lože z betonu prostého téže značky</t>
  </si>
  <si>
    <t>1445522865</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</si>
  <si>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</si>
  <si>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159</t>
  </si>
  <si>
    <t>592174090</t>
  </si>
  <si>
    <t>obrubník betonový chodníkový vibrolisovaný 100x8x25 cm</t>
  </si>
  <si>
    <t>-344924642</t>
  </si>
  <si>
    <t>(0,5+11,3+0,5+22,7+0,5*2+11,3+0,5*2+0,5+1,2)</t>
  </si>
  <si>
    <t>50*1,05 "Přepočtené koeficientem množství</t>
  </si>
  <si>
    <t>160</t>
  </si>
  <si>
    <t>592173150</t>
  </si>
  <si>
    <t>obrubník betonový zahradní přírodní  50x8x25 cm</t>
  </si>
  <si>
    <t>466023386</t>
  </si>
  <si>
    <t>0,5+0,5+0,5+0,5+0,5+0,5</t>
  </si>
  <si>
    <t>3*2 "Přepočtené koeficientem množství</t>
  </si>
  <si>
    <t>161</t>
  </si>
  <si>
    <t>297176496</t>
  </si>
  <si>
    <t>"1.np" 10,05+13,05+11,23+8,76+3,35+17,66+6,4+14,44+2,82+13,02+7,2+5,18+9,5+12,87+12,95+2,39+1,6+8,45+16,86+17,66</t>
  </si>
  <si>
    <t>"2.np" 15,51+9,85+4,3+17,18+15,55+5,9+13,07+12,3+12,91+16,94+15,54+5,9+40+6+8,3</t>
  </si>
  <si>
    <t>162</t>
  </si>
  <si>
    <t>949411121</t>
  </si>
  <si>
    <t>Montáž schodišťových a výstupových věží z trubkového lešení o půdorysné ploše přes 10 do 15 m2, výšky do 10 m</t>
  </si>
  <si>
    <t>-1785605465</t>
  </si>
  <si>
    <t xml:space="preserve">Poznámka k souboru cen:_x000D_
1. V cenách jsou započteny i náklady na kotvení lešení. 2. Množství měrných jednotek se určuje v běžných metrech výšky měřené jako vzdálenost paty krajního sloupku k úrovni nejvyšší podlahy schodišťové nebo výstupové věže. 3. Montáž věží z trubkového lešení výšky přes 40 m se oceňuje individuálně. 4. Montáž věží z trubkového lešení výšky o půdorysné ploše přes 15 m2 se oceňuje individuálně. </t>
  </si>
  <si>
    <t>163</t>
  </si>
  <si>
    <t>949411821</t>
  </si>
  <si>
    <t>Demontáž schodišťových a výstupových věží z trubkového lešení o půdorysné ploše přes 10 do 15 m2, výšky do 10 m</t>
  </si>
  <si>
    <t>-1602013153</t>
  </si>
  <si>
    <t xml:space="preserve">Poznámka k souboru cen:_x000D_
1. Demontáž věží z trubkového lešení výšky přes 40 m se oceňuje individuálně. 2. Demontáž věží z trubkového lešení výšky o půdorysné ploše přes 15 m2 se oceňuje individuálně. </t>
  </si>
  <si>
    <t>164</t>
  </si>
  <si>
    <t>R 9 1151</t>
  </si>
  <si>
    <t>D+M sanitární příčky kabin WC - popis viz Výpis ostatních prvků pol. OS/1</t>
  </si>
  <si>
    <t>1933920796</t>
  </si>
  <si>
    <t>165</t>
  </si>
  <si>
    <t>R 9 1152</t>
  </si>
  <si>
    <t>D+M čistící zóna se vstupní rohoží 1x1,36m - popis viz Výpis ostatních prvků pol. OS/2</t>
  </si>
  <si>
    <t>2121399747</t>
  </si>
  <si>
    <t>166</t>
  </si>
  <si>
    <t>R 9 1153</t>
  </si>
  <si>
    <t>D+M čistící zóna se vstupní rohoží 1,7x0,63m - popis viz Výpis ostatních prvků pol. OS/3</t>
  </si>
  <si>
    <t>452105281</t>
  </si>
  <si>
    <t>167</t>
  </si>
  <si>
    <t>R 9 1154</t>
  </si>
  <si>
    <t>D+M čistící zóna s textilní rohoží 1,8x1m - popis viz Výpis ostatních prvků pol. OS/4</t>
  </si>
  <si>
    <t>1677281560</t>
  </si>
  <si>
    <t>168</t>
  </si>
  <si>
    <t>R 9 1155</t>
  </si>
  <si>
    <t>D+M sanitární příčka kabiny WC - popis viz Výpis ostatních prvků pol. OS/5</t>
  </si>
  <si>
    <t>648134614</t>
  </si>
  <si>
    <t>169</t>
  </si>
  <si>
    <t>R 9 1156</t>
  </si>
  <si>
    <t>D+M stříška nad vedlejším vchodem 1,8x1m - popis viz Výpis ostatních prvků pol. OS/6</t>
  </si>
  <si>
    <t>1510066959</t>
  </si>
  <si>
    <t>170</t>
  </si>
  <si>
    <t>R 9 1157</t>
  </si>
  <si>
    <t>D+M boční stěna vnějšího schodiště - popis viz Výpis ostatních prvků pol. OS/7</t>
  </si>
  <si>
    <t>1321765954</t>
  </si>
  <si>
    <t>171</t>
  </si>
  <si>
    <t>R 9 1158</t>
  </si>
  <si>
    <t>D+M stříška nad hlavním vchodem - atyp - popis viz Výpis ostatních prvků pol. OS/8</t>
  </si>
  <si>
    <t>-2001185839</t>
  </si>
  <si>
    <t>172</t>
  </si>
  <si>
    <t>R 9082</t>
  </si>
  <si>
    <t>D+M přenosný práškový hasicí přístroj 183B vč. revize</t>
  </si>
  <si>
    <t>1921420287</t>
  </si>
  <si>
    <t>1+1</t>
  </si>
  <si>
    <t>173</t>
  </si>
  <si>
    <t>941112111</t>
  </si>
  <si>
    <t>Montáž lešení řadového trubkového lehkého pracovního bez podlah s provozním zatížením tř. 3 do 200 kg/m2 šířky tř. W06 přes 0,6 do 0,9 m, výšky do 10 m</t>
  </si>
  <si>
    <t>-152694334</t>
  </si>
  <si>
    <t xml:space="preserve">Poznámka k souboru cen:_x000D_
1. Ceny jsou určeny jen pro řadová lešení, která nemají pracovní podlahy ve všech patrech. 2. V ceně jsou započteny i náklady na kotvení lešení. 3. Montáž lešení řadového trubkového lehkého výšky přes 25 m se oceňuje individuálně. 4. Šířkou se rozumí půdorysná vzdálenost, měřená od vnitřního líce sloupků zábradlí k protilehlému volnému okraji podlahy nebo mezi vnitřními líci. </t>
  </si>
  <si>
    <t>(24,5+13,1)*2*8,6</t>
  </si>
  <si>
    <t>305</t>
  </si>
  <si>
    <t>941112211</t>
  </si>
  <si>
    <t>Montáž lešení řadového trubkového lehkého pracovního bez podlah s provozním zatížením tř. 3 do 200 kg/m2 Příplatek za první a každý další den použití lešení k ceně -2111</t>
  </si>
  <si>
    <t>1477702826</t>
  </si>
  <si>
    <t>646,72*30 "Přepočtené koeficientem množství</t>
  </si>
  <si>
    <t>175</t>
  </si>
  <si>
    <t>941112811</t>
  </si>
  <si>
    <t>Demontáž lešení řadového trubkového lehkého pracovního bez podlah s provozním zatížením tř. 3 do 200 kg/m2 šířky tř. W06 přes 0,6 do 0,9 m, výšky do 10 m</t>
  </si>
  <si>
    <t>2035937891</t>
  </si>
  <si>
    <t xml:space="preserve">Poznámka k souboru cen:_x000D_
1. Ceny jsou určeny jen pro řadová lešení, která nemají pracovní podlahy ve všech patrech. 2. Demontáž lešení řadového trubkového lehkého výšky přes 25 m se oceňuje individuálně. </t>
  </si>
  <si>
    <t>176</t>
  </si>
  <si>
    <t>944511111</t>
  </si>
  <si>
    <t>Montáž ochranné sítě zavěšené na konstrukci lešení z textilie z umělých vláken</t>
  </si>
  <si>
    <t>1360879315</t>
  </si>
  <si>
    <t xml:space="preserve">Poznámka k souboru cen:_x000D_
1. V cenách nejsou započteny náklady na lešení potřebné pro zavěšení sítí; toto lešení se oceňuje příslušnými cenami lešení. </t>
  </si>
  <si>
    <t>177</t>
  </si>
  <si>
    <t>944511211</t>
  </si>
  <si>
    <t>Montáž ochranné sítě Příplatek za první a každý další den použití sítě k ceně -1111</t>
  </si>
  <si>
    <t>139151953</t>
  </si>
  <si>
    <t>178</t>
  </si>
  <si>
    <t>944511811</t>
  </si>
  <si>
    <t>Demontáž ochranné sítě zavěšené na konstrukci lešení z textilie z umělých vláken</t>
  </si>
  <si>
    <t>-1580442620</t>
  </si>
  <si>
    <t>179</t>
  </si>
  <si>
    <t>944711114</t>
  </si>
  <si>
    <t>Montáž záchytné stříšky zřizované současně s lehkým nebo těžkým lešením, šířky přes 2,5 m</t>
  </si>
  <si>
    <t>-1235902839</t>
  </si>
  <si>
    <t xml:space="preserve">Poznámka k souboru cen:_x000D_
1. Ceny nelze použít pro samostatnou záchytnou stříšku či jiné ochranné konstrukce, které mají za účel chránit chodce před padající omítkou či zchátralými římsami apod. 2. Množství měrných jednotek se určuje v m délky lešení, ke kterému se záchytná stříška zřizuje. </t>
  </si>
  <si>
    <t>180</t>
  </si>
  <si>
    <t>944711214</t>
  </si>
  <si>
    <t>Montáž záchytné stříšky Příplatek za první a každý další den použití záchytné stříšky k ceně -1114</t>
  </si>
  <si>
    <t>-1520991079</t>
  </si>
  <si>
    <t>3,5*45 "Přepočtené koeficientem množství</t>
  </si>
  <si>
    <t>181</t>
  </si>
  <si>
    <t>944711814</t>
  </si>
  <si>
    <t>Demontáž záchytné stříšky zřizované současně s lehkým nebo těžkým lešením, šířky přes 2,5 m</t>
  </si>
  <si>
    <t>1143751060</t>
  </si>
  <si>
    <t xml:space="preserve">Poznámka k souboru cen:_x000D_
1. Ceny nelze použít pro samostatnou záchytnou stříšku či jiné ochranné konstrukce, které mají za účel chránit chodce před padající omítkou či zchátralými římsami apod. </t>
  </si>
  <si>
    <t>182</t>
  </si>
  <si>
    <t>741110301</t>
  </si>
  <si>
    <t>Montáž trubek ochranných s nasunutím nebo našroubováním do krabic plastových tuhých, uložených pevně, vnitřní D do 40 mm</t>
  </si>
  <si>
    <t>-1889292922</t>
  </si>
  <si>
    <t>" chránička od speciálů" 2*2+2*2+5+2</t>
  </si>
  <si>
    <t>183</t>
  </si>
  <si>
    <t>345713510</t>
  </si>
  <si>
    <t>trubka elektroinstalační ohebná dvouplášťová korugovaná D 41/50 mm, HDPE+LDPE</t>
  </si>
  <si>
    <t>1601158888</t>
  </si>
  <si>
    <t>Poznámka k položce:
EAN 8595057698178</t>
  </si>
  <si>
    <t>184</t>
  </si>
  <si>
    <t>998014121</t>
  </si>
  <si>
    <t>Přesun hmot pro budovy a haly občanské výstavby, bydlení, výrobu a služby s nosnou svislou konstrukcí montovanou z dílců betonových tyčových s vyzdívaným obvodovým pláštěm vodorovná dopravní vzdálenost do 100 m, pro budovy a haly do 18 m vícepodlažní, výšky</t>
  </si>
  <si>
    <t>-75381605</t>
  </si>
  <si>
    <t>9N</t>
  </si>
  <si>
    <t>Nábytek</t>
  </si>
  <si>
    <t>185</t>
  </si>
  <si>
    <t>R 9 22 01</t>
  </si>
  <si>
    <t>D+M Kuchyňská linka dl. 2,4m - popis viz pol. N/1 Výpis nábytku vč. lednice</t>
  </si>
  <si>
    <t>1422844610</t>
  </si>
  <si>
    <t>186</t>
  </si>
  <si>
    <t>R 9 22 02</t>
  </si>
  <si>
    <t>D+M Kuchyňská linka dl. 2,2m - popis viz pol. N/2 Výpis nábytku vč. lednice</t>
  </si>
  <si>
    <t>1598754636</t>
  </si>
  <si>
    <t>187</t>
  </si>
  <si>
    <t>711111011</t>
  </si>
  <si>
    <t>Provedení izolace proti zemní vlhkosti natěradly a tmely za studena na ploše vodorovné V nátěrem suspensí asfaltovou</t>
  </si>
  <si>
    <t>1094880883</t>
  </si>
  <si>
    <t xml:space="preserve">Poznámka k souboru cen:_x000D_
1. Izolace plochy jednotlivě do 10 m2 se oceňují skladebně cenou příslušné izolace a cenou 711 19-9095 Příplatek za plochu do 10 m2. </t>
  </si>
  <si>
    <t>188</t>
  </si>
  <si>
    <t>111631500</t>
  </si>
  <si>
    <t>lak asfaltový penetrační (MJ t) bal 9 kg</t>
  </si>
  <si>
    <t>744712228</t>
  </si>
  <si>
    <t>Poznámka k položce:
Spotřeba 0,3-0,4kg/m2 dle povrchu, ředidlo technický benzín</t>
  </si>
  <si>
    <t>21,95*10,55+14,827</t>
  </si>
  <si>
    <t>246,4*0,0004 "Přepočtené koeficientem množství</t>
  </si>
  <si>
    <t>189</t>
  </si>
  <si>
    <t>-1276892146</t>
  </si>
  <si>
    <t>190</t>
  </si>
  <si>
    <t>628522540R</t>
  </si>
  <si>
    <t>pásy s modifikovaným asfaltem tl. 4,0 mm vložka polyesterové rouno minerální jemnozrnný posyp</t>
  </si>
  <si>
    <t>1657893055</t>
  </si>
  <si>
    <t>246,4*1,15 "Přepočtené koeficientem množství</t>
  </si>
  <si>
    <t>191</t>
  </si>
  <si>
    <t>711112012</t>
  </si>
  <si>
    <t>Provedení izolace proti zemní vlhkosti natěradly a tmely za studena na ploše svislé S nátěrem tekutou lepenkou</t>
  </si>
  <si>
    <t>-1211130223</t>
  </si>
  <si>
    <t>"107" (3,35+0,95+1,92)*2*0,2</t>
  </si>
  <si>
    <t>"111" (3,8+1,92+0,95)*2*0,2</t>
  </si>
  <si>
    <t>192</t>
  </si>
  <si>
    <t>711111012</t>
  </si>
  <si>
    <t>Provedení izolace proti zemní vlhkosti natěradly a tmely za studena na ploše vodorovné V nátěrem tekutou lepenkou</t>
  </si>
  <si>
    <t>-1826543362</t>
  </si>
  <si>
    <t>6,4+7,2</t>
  </si>
  <si>
    <t>193</t>
  </si>
  <si>
    <t>245510320</t>
  </si>
  <si>
    <t>nátěr hydroizolační - tekutá lepenka, bal. 30 kg</t>
  </si>
  <si>
    <t>-1213735479</t>
  </si>
  <si>
    <t>Poznámka k položce:
Spotřeba: 1 vrstva 1,5 kg/m2</t>
  </si>
  <si>
    <t>18,756*1,5 "Přepočtené koeficientem množství</t>
  </si>
  <si>
    <t>194</t>
  </si>
  <si>
    <t>-1510175358</t>
  </si>
  <si>
    <t>712-1</t>
  </si>
  <si>
    <t>Skladba střechy</t>
  </si>
  <si>
    <t>195</t>
  </si>
  <si>
    <t>712363601</t>
  </si>
  <si>
    <t>Provedení povlakové krytiny střech plochých do 10 st. s mechanicky kotvenou izolací včetně položení fólie a horkovzdušného svaření tl. tepelné izolace přes 240 mm budovy výšky do 18 m, kotvené do betonu nebo pórobetonu vnitřní plocha</t>
  </si>
  <si>
    <t>239301408</t>
  </si>
  <si>
    <t xml:space="preserve">Poznámka k souboru cen:_x000D_
1. V cenách jsou započteny i náklady na dodávku kotev. 2. V cenách nejsou započteny náklady na dodávku fólie, tato se oceňuje ve specifikaci. 3. Kotvení plechových lišt rš větší než 200 mm se oceňují katalogem 800-764 Klempířské konstrukce. 4. Vymezení rohových a okrajových částí je dané kotevním plánem nebo výpočtem podle přílohy č. 3 tohoto katalogu. </t>
  </si>
  <si>
    <t>(21,95-1,06*2)*(10,55-1,5*2)</t>
  </si>
  <si>
    <t>196</t>
  </si>
  <si>
    <t>712363602</t>
  </si>
  <si>
    <t>Provedení povlakové krytiny střech plochých do 10 st. s mechanicky kotvenou izolací včetně položení fólie a horkovzdušného svaření tl. tepelné izolace přes 240 mm budovy výšky do 18 m, kotvené do betonu nebo pórobetonu okraj</t>
  </si>
  <si>
    <t>-138707269</t>
  </si>
  <si>
    <t>(21,95-3,75*2)*1,5*2</t>
  </si>
  <si>
    <t>(10,55-2,64*2)*1,06*2</t>
  </si>
  <si>
    <t>197</t>
  </si>
  <si>
    <t>712363603</t>
  </si>
  <si>
    <t>Provedení povlakové krytiny střech plochých do 10 st. s mechanicky kotvenou izolací včetně položení fólie a horkovzdušného svaření tl. tepelné izolace přes 240 mm budovy výšky do 18 m, kotvené do betonu nebo pórobetonu roh</t>
  </si>
  <si>
    <t>812876411</t>
  </si>
  <si>
    <t>(3,75*1,5+1,14*1,05)*4</t>
  </si>
  <si>
    <t>198</t>
  </si>
  <si>
    <t>713 01R</t>
  </si>
  <si>
    <t>Hydroizolační fólie z pružného polyolefínu TPO/FPO vyztužená vysoce odolnou polyesterovou nosnou vložkou je určená pro kotvené ploché střechy. Fólie je odolná vůči UV záření a může být vystavena jakýmkoliv povětrnostním podmínkám.</t>
  </si>
  <si>
    <t>-376852013</t>
  </si>
  <si>
    <t>231,527*1,2 "Přepočtené koeficientem množství</t>
  </si>
  <si>
    <t>199</t>
  </si>
  <si>
    <t>713141131</t>
  </si>
  <si>
    <t>Montáž tepelné izolace střech plochých rohožemi, pásy, deskami, dílci, bloky (izolační materiál ve specifikaci) přilepenými za studena zplna, jednovrstvá</t>
  </si>
  <si>
    <t>-1127544431</t>
  </si>
  <si>
    <t xml:space="preserve">Poznámka k souboru cen:_x000D_
1. Množství tepelné izolace střech plochých atikovými pásky k ceně -1211 se určuje v m projektované délky obložení (bez přesahů) na obvodu ploché střechy. 2. Množství jednotek tepelné izolace střech plochých spádovými klíny k cenám -1311 až -1335 se určuje v m2 půdorysné projektované vyspádované plochy střechy. </t>
  </si>
  <si>
    <t>21,95*10,55</t>
  </si>
  <si>
    <t>200</t>
  </si>
  <si>
    <t>283723090</t>
  </si>
  <si>
    <t>deska z pěnového polystyrenu pro trvalé zatížení v tlaku (max. 2000 kg/m2) 1000 x 500 x 100 mm</t>
  </si>
  <si>
    <t>407153318</t>
  </si>
  <si>
    <t>Poznámka k položce:
lambda=0,037 [W / m K]</t>
  </si>
  <si>
    <t>231,573*1,02 "Přepočtené koeficientem množství</t>
  </si>
  <si>
    <t>201</t>
  </si>
  <si>
    <t>1795874026</t>
  </si>
  <si>
    <t>10,55*21,95</t>
  </si>
  <si>
    <t>202</t>
  </si>
  <si>
    <t>631529060</t>
  </si>
  <si>
    <t>klín atikový přechodný minerální plochých střech tl.80 x 80 mm</t>
  </si>
  <si>
    <t>-1191047082</t>
  </si>
  <si>
    <t>(21,95+10,55)*2</t>
  </si>
  <si>
    <t>65*1,02 "Přepočtené koeficientem množství</t>
  </si>
  <si>
    <t>203</t>
  </si>
  <si>
    <t>63101R</t>
  </si>
  <si>
    <t>spádové klíny 80-200mm</t>
  </si>
  <si>
    <t>1905887019</t>
  </si>
  <si>
    <t>(21,95+10,55)*2*(0,08+0,2)/2</t>
  </si>
  <si>
    <t>9,1*1,05 "Přepočtené koeficientem množství</t>
  </si>
  <si>
    <t>204</t>
  </si>
  <si>
    <t>R 9 5011</t>
  </si>
  <si>
    <t>Stavební úprava - typová těsnící manžeta k hlavici VZT</t>
  </si>
  <si>
    <t>1162502255</t>
  </si>
  <si>
    <t>" dle výkresu střechy" 4</t>
  </si>
  <si>
    <t>205</t>
  </si>
  <si>
    <t>R 9 5012</t>
  </si>
  <si>
    <t>Stavební úprava - typová těsnící manžeta k odvětrání kanalizace</t>
  </si>
  <si>
    <t>-480386901</t>
  </si>
  <si>
    <t>206</t>
  </si>
  <si>
    <t>998712102</t>
  </si>
  <si>
    <t>Přesun hmot pro povlakové krytiny stanovený z hmotnosti přesunovaného materiálu vodorovná dopravní vzdálenost do 50 m v objektech výšky přes 6 do 12 m</t>
  </si>
  <si>
    <t>1456015859</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</si>
  <si>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</si>
  <si>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712-2</t>
  </si>
  <si>
    <t>Střecha - atika</t>
  </si>
  <si>
    <t>207</t>
  </si>
  <si>
    <t>713131141</t>
  </si>
  <si>
    <t>Montáž tepelné izolace stěn rohožemi, pásy, deskami, dílci, bloky (izolační materiál ve specifikaci) lepením celoplošně</t>
  </si>
  <si>
    <t>1530991449</t>
  </si>
  <si>
    <t xml:space="preserve">Poznámka k souboru cen:_x000D_
1. Položky Montáž tepelných izolací stěn lze použít i pro ocenění montáže svislých tepelných izolací základových konstrukcí (základové pásy, desky apod.).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 </t>
  </si>
  <si>
    <t>(21,95+10,55)*2*0,5</t>
  </si>
  <si>
    <t>208</t>
  </si>
  <si>
    <t>283723050</t>
  </si>
  <si>
    <t>deska z pěnového polystyrenu pro trvalé zatížení v tlaku (max. 2000 kg/m2) 1000 x 500 x 50 mm</t>
  </si>
  <si>
    <t>261657151</t>
  </si>
  <si>
    <t>32,5*1,02 "Přepočtené koeficientem množství</t>
  </si>
  <si>
    <t>209</t>
  </si>
  <si>
    <t>1712349012</t>
  </si>
  <si>
    <t>(22,4+11+22+10,6)*2*0,1</t>
  </si>
  <si>
    <t>210</t>
  </si>
  <si>
    <t>-525879280</t>
  </si>
  <si>
    <t>211</t>
  </si>
  <si>
    <t>209506716</t>
  </si>
  <si>
    <t>(22,4+10,65)*2*0,175*0,08</t>
  </si>
  <si>
    <t>212</t>
  </si>
  <si>
    <t>417361821.1</t>
  </si>
  <si>
    <t>1735493464</t>
  </si>
  <si>
    <t>" výztuž do zpevnění hlavy atiky" (22,4+10,6)*2*0,175*4,44*0,001</t>
  </si>
  <si>
    <t>213</t>
  </si>
  <si>
    <t>762342216</t>
  </si>
  <si>
    <t>Bednění a laťování montáž laťování střech jednoduchých sklonu do 60 st. při osové vzdálenosti latí přes 360 do 600 mm</t>
  </si>
  <si>
    <t>35533126</t>
  </si>
  <si>
    <t xml:space="preserve">Poznámka k souboru cen:_x000D_
1. V cenách -1011 až -1149 bednění střech z desek dřevoštěpkových a cementotřískových jsou započteny i náklady na dodávku spojovacích prostředků, na tyto položky se nevztahuje ocenění dodávky spojovacích prostředků položka 762 39-5000. </t>
  </si>
  <si>
    <t>(22,7+11,3)*2*0,2</t>
  </si>
  <si>
    <t>214</t>
  </si>
  <si>
    <t>605141010</t>
  </si>
  <si>
    <t>řezivo jehličnaté lať jakost I 10 - 25 cm2</t>
  </si>
  <si>
    <t>-329439616</t>
  </si>
  <si>
    <t>" latě do hlavy atiky pro desky" (22,7+11,3)*2/0,6*0,2*0,04*0,06</t>
  </si>
  <si>
    <t>215</t>
  </si>
  <si>
    <t>762341036</t>
  </si>
  <si>
    <t>Bednění a laťování bednění střech rovných sklonu do 60 st. s vyřezáním otvorů z dřevoštěpkových desek šroubovaných na rošt 22 mm na sraz, tloušťky desky</t>
  </si>
  <si>
    <t>-353712652</t>
  </si>
  <si>
    <t>(22,7+11,3)*2*0,4</t>
  </si>
  <si>
    <t>216</t>
  </si>
  <si>
    <t>-1937124550</t>
  </si>
  <si>
    <t>217</t>
  </si>
  <si>
    <t>713121121</t>
  </si>
  <si>
    <t>Montáž tepelné izolace podlah rohožemi, pásy, deskami, dílci, bloky (izolační materiál ve specifikaci) kladenými volně dvouvrstvá</t>
  </si>
  <si>
    <t>285525461</t>
  </si>
  <si>
    <t xml:space="preserve">Poznámka k souboru cen:_x000D_
1. Množství tepelné izolace podlah okrajovými pásky k ceně -1211 se určuje v m projektované délky obložení (bez přesahů) na obvodu podlahy. </t>
  </si>
  <si>
    <t>" 1.np" 10,05+13,05+11,23+8,76+3,35+17,66+6,4+14,44+2,82+13,02+7,2+5,18+9,5+12,87+12,95+2,39+1,6+8,45+16,86+17,66+17,32</t>
  </si>
  <si>
    <t>218</t>
  </si>
  <si>
    <t>-1731221373</t>
  </si>
  <si>
    <t>212,76*2,04 "Přepočtené koeficientem množství</t>
  </si>
  <si>
    <t>219</t>
  </si>
  <si>
    <t>713121211</t>
  </si>
  <si>
    <t>Montáž tepelné izolace podlah okrajovými pásky kladenými volně</t>
  </si>
  <si>
    <t>1036318669</t>
  </si>
  <si>
    <t>"1.np"(5+3,8+3,5+5+1,92+5+0,3+3+3,35+1,5+3+3,35+1,92+0,95+1,5+1,92)*2</t>
  </si>
  <si>
    <t>(3,8+5+1,7+2+3,5+3,8+3,8+1,92+0,95+1,65+1,4+1,4+2+3,45+3,75)*2</t>
  </si>
  <si>
    <t>(2,95+3,45+3,5+3,8+2,45+3,5+1,4+1,2*2+2)*2</t>
  </si>
  <si>
    <t>(0,14*3+6,85+8+5,2)*2+3,5*2+1,9+1,5</t>
  </si>
  <si>
    <t>"2.np" (3,5+5+5+3,5+3,5+5+5+3,5)*2</t>
  </si>
  <si>
    <t>(3,5+1,6+1,5+2+1+1,5+2+1,5+(1,7+0,9)*2+0,4+2,4+2,25)*2</t>
  </si>
  <si>
    <t>(3,5+3,5+3,45+10,7+3,8*4+2,25+2,4)*2</t>
  </si>
  <si>
    <t>(0,14*4+5,85+10,8)*2</t>
  </si>
  <si>
    <t>220</t>
  </si>
  <si>
    <t>631527010</t>
  </si>
  <si>
    <t>pásek izolační minerální podlahový λ-0.036 15x100x1000 mm</t>
  </si>
  <si>
    <t>1171653463</t>
  </si>
  <si>
    <t>506,62</t>
  </si>
  <si>
    <t>506,62*1,1 "Přepočtené koeficientem množství</t>
  </si>
  <si>
    <t>221</t>
  </si>
  <si>
    <t>713392611</t>
  </si>
  <si>
    <t>Montáž izolace tepelné těles - doplňky a konstrukční součásti vyplnění prostorů pásy nebo jinými vláknitými materiály</t>
  </si>
  <si>
    <t>-1154735015</t>
  </si>
  <si>
    <t xml:space="preserve">Poznámka k souboru cen:_x000D_
1. Cenami -2532 až -2542 lze oceňovat i nátěry tepelných izolací potrubí. 2. Cenami -2532 až -2542 nelze oceňovat vnější nátěry doplňujících izolačních konstrukcí z plechu; tyto práce se lze oceňovat cenami části A07-Nátěry ocelových konstrukcí, katalogu 800-783 Nátěry. 3. Cenami -1121 a -1122 nelze oceňovat izolace se snímatelnými pouzdry z plechu na patentní uzávěry; náklady na tyto izolace jsou obsaženy v cenách souboru cen 713 37- . . Montáž izolace tepelné těles. </t>
  </si>
  <si>
    <t>(0,5*0,5-0,4*0,4)*(0,65+0,6)</t>
  </si>
  <si>
    <t>222</t>
  </si>
  <si>
    <t>631411820</t>
  </si>
  <si>
    <t>deska čedičová izolační nad sklon 45° tl.40 mm</t>
  </si>
  <si>
    <t>489779331</t>
  </si>
  <si>
    <t>0,5*4*(0,6+0,65)</t>
  </si>
  <si>
    <t>223</t>
  </si>
  <si>
    <t>998713101</t>
  </si>
  <si>
    <t>Přesun hmot pro izolace tepelné stanovený z hmotnosti přesunovaného materiálu vodorovná dopravní vzdálenost do 50 m v objektech výšky do 6 m</t>
  </si>
  <si>
    <t>-743155867</t>
  </si>
  <si>
    <t>224</t>
  </si>
  <si>
    <t>721100911</t>
  </si>
  <si>
    <t>Opravy potrubí hrdlového zazátkování hrdla kanalizačního potrubí</t>
  </si>
  <si>
    <t>-807827642</t>
  </si>
  <si>
    <t>"zaslepení potrubí v revizní šachtě"2</t>
  </si>
  <si>
    <t>225</t>
  </si>
  <si>
    <t>721233113</t>
  </si>
  <si>
    <t xml:space="preserve">Střešní vtoky (vpusti) polypropylenové (PP) pro ploché střechy s odtokem svislým DN 125 </t>
  </si>
  <si>
    <t>991628138</t>
  </si>
  <si>
    <t>226</t>
  </si>
  <si>
    <t>998721202</t>
  </si>
  <si>
    <t>Přesun hmot pro vnitřní kanalizace stanovený procentní sazbou (%) z ceny vodorovná dopravní vzdálenost do 50 m v objektech výšky přes 6 do 12 m</t>
  </si>
  <si>
    <t>%</t>
  </si>
  <si>
    <t>713798592</t>
  </si>
  <si>
    <t>762</t>
  </si>
  <si>
    <t>Konstrukce tesařské</t>
  </si>
  <si>
    <t>227</t>
  </si>
  <si>
    <t>762421014</t>
  </si>
  <si>
    <t>Obložení stropů nebo střešních podhledů z dřevoštěpkových desek šroubovaných na sraz, tloušťky desky 18 mm</t>
  </si>
  <si>
    <t>2018236212</t>
  </si>
  <si>
    <t xml:space="preserve">Poznámka k souboru cen:_x000D_
1. V cenách -0011 až -1037 obložení stropů a střešních podhledů z desek dřevoštěpkových a cementotřískových jsou započteny i náklady na dodávku spojovacích prostředků, na tyto položky se nevztahuje ocenění dodávky spojovacích prostředků položka 762 49-5000. 2. V cenách není započtena montáž podkladového roštu; tato montáž se oceňuje cenami části A 01 katalogu 800-767 Konstrukce zámečnické v případě kovové konstrukce, nebo cenou -9001 v případě dřevěné konstrukce. 3. V ceně -9001 není započtena montáž a dodávka nosných prvků (např. konzol, trnů) pro zavěšený rošt; tato montáž a dodávka se oceňují individuálně. 4. V cenách nejsou započteny náklady na olištování; toto olištování se oceňuje cenou 762 41-1.01 Olištování spár stropů. 5. Tento soubor cen neobsahuje položky pro ocenění typových sádrokartonových, sádrovláknitých a cementovláknitých konstrukcí; tyto konstrukce se oceňují cenami části A 01 katalogu 800-763 Konstrukce suché výstavby. </t>
  </si>
  <si>
    <t>3,4*1</t>
  </si>
  <si>
    <t>228</t>
  </si>
  <si>
    <t>998762101</t>
  </si>
  <si>
    <t>Přesun hmot pro konstrukce tesařské stanovený z hmotnosti přesunovaného materiálu vodorovná dopravní vzdálenost do 50 m v objektech výšky do 6 m</t>
  </si>
  <si>
    <t>712285142</t>
  </si>
  <si>
    <t>229</t>
  </si>
  <si>
    <t>763131511</t>
  </si>
  <si>
    <t>Podhled ze sádrokartonových desek jednovrstvá zavěšená spodní konstrukce z ocelových profilů CD, UD jednoduše opláštěná deskou standardní A, tl. 12,5 mm, bez TI</t>
  </si>
  <si>
    <t>-2000987627</t>
  </si>
  <si>
    <t xml:space="preserve">Poznámka k souboru cen:_x000D_
1. V cenách jsou započteny i náklady na tmelení a výztužnou pásku. 2. V cenách nejsou započteny náklady na základní penetrační nátěr; tyto se oceňují cenou -1714. 3. Ceny 763 13-13 lze použít i pro dvouvrstvou dřevěnou spodní konstrukci s nosnými latěmi 60 x 40 mm a montážnímu latěmi 48 x 24 mm. 4. Ceny -1611 až -1613 Montáž nosné konstrukce je stanoveny pro m2 plochy podhledu. 5. V ceně -1611 nejsou započteny náklady na dřevo a v cenách -2612 a -2613 náklady na profily; tyto se oceňují ve specifikaci. Doporučené množství na 1 m2 příčky je 3,0 m profilu CD a 0,9 m profilu UD. 6. V cenách -1621 až -1624 Montáž desek nejsou započteny náklady na desky; tato dodávka se oceňuje ve specifikaci. 7. V ceně -1763 Příplatek za průhyb nosného stropu přes 20 mm je započtena pouze montáž, atypický profil se oceňuje individuálně ve specifikaci. </t>
  </si>
  <si>
    <t>"1.np" 17,32</t>
  </si>
  <si>
    <t>"2.np" 15,51+9,85+4,3+17,18+15,55+5,9+13,07+12,3+12,91</t>
  </si>
  <si>
    <t>16,94+15,54+5,9+40+6+8,3</t>
  </si>
  <si>
    <t>230</t>
  </si>
  <si>
    <t>763131521</t>
  </si>
  <si>
    <t>Podhled ze sádrokartonových desek jednovrstvá zavěšená spodní konstrukce z ocelových profilů CD, UD dvojitě opláštěná deskami standardními A, tl. 2 x 12,5 mm, bez TI</t>
  </si>
  <si>
    <t>787846165</t>
  </si>
  <si>
    <t>"1.np" 10,05+13,05+11,23+8,76+3,35+17,66+13,02+9,5+12,87+12,95</t>
  </si>
  <si>
    <t>2,39+1,6+8,45+16,86+17,66</t>
  </si>
  <si>
    <t>231</t>
  </si>
  <si>
    <t>763131561</t>
  </si>
  <si>
    <t>Podhled ze sádrokartonových desek jednovrstvá zavěšená spodní konstrukce z ocelových profilů CD, UD dvojitě opláštěná deskami impregnovanými H2, tl. 2 x 12,5 mm, bez TI</t>
  </si>
  <si>
    <t>1415490988</t>
  </si>
  <si>
    <t>"1.np" 6,4+14,44+2,82+7,2+5,18</t>
  </si>
  <si>
    <t>232</t>
  </si>
  <si>
    <t>763131713</t>
  </si>
  <si>
    <t>Podhled ze sádrokartonových desek ostatní práce a konstrukce na podhledech ze sádrokartonových desek napojení na obvodové konstrukce profilem</t>
  </si>
  <si>
    <t>-1641826112</t>
  </si>
  <si>
    <t>233</t>
  </si>
  <si>
    <t>763164516</t>
  </si>
  <si>
    <t>Obklad ze sádrokartonových desek konstrukcí kovových včetně ochranných úhelníků ve tvaru L rozvinuté šíře do 0,4 m, opláštěný deskou protipožární DF, tl. 15 mm</t>
  </si>
  <si>
    <t>-1727222463</t>
  </si>
  <si>
    <t xml:space="preserve">Poznámka k souboru cen:_x000D_
1. Ceny jsou určeny pro obklad trámů i sloupů. 2. V cenách jsou započteny i náklady na tmelení, výztužnou pásku a ochranu rohů úhelníky. 3. V cenách nejsou započteny náklady na základní penetrační nátěr; tyto se oceňují cenou 763 13-1714. 4. V cenách montáže obkladů nejsou započteny náklady na: a) desky; tato dodávka se oceňuje ve specifikaci, b) ochranné úhelníky; tato dodávka se oceňuje ve specifikaci, c) profily u obkladu konstrukcí kovových – u cen -4791 až -4793; tato dodávka se oceňuje ve specifikaci. </t>
  </si>
  <si>
    <t>3*3+2*3</t>
  </si>
  <si>
    <t>234</t>
  </si>
  <si>
    <t>763164616</t>
  </si>
  <si>
    <t>Obklad ze sádrokartonových desek konstrukcí kovových včetně ochranných úhelníků ve tvaru U rozvinuté šíře do 0,6 m, opláštěný deskou protipožární DF, tl. 15 mm</t>
  </si>
  <si>
    <t>-2067265204</t>
  </si>
  <si>
    <t>1*3</t>
  </si>
  <si>
    <t>235</t>
  </si>
  <si>
    <t>763164635</t>
  </si>
  <si>
    <t>Obklad ze sádrokartonových desek konstrukcí kovových včetně ochranných úhelníků ve tvaru U rozvinuté šíře přes 0,6 do 1,2 m, opláštěný deskou protipožární DF, tl. 12,5 mm</t>
  </si>
  <si>
    <t>1069639186</t>
  </si>
  <si>
    <t>" sú06"3,4</t>
  </si>
  <si>
    <t>236</t>
  </si>
  <si>
    <t>763164716</t>
  </si>
  <si>
    <t>Obklad ze sádrokartonových desek konstrukcí kovových včetně ochranných úhelníků uzavřeného tvaru rozvinuté šíře do 0,8 m, opláštěný deskou protipožární DF, tl. 15 mm</t>
  </si>
  <si>
    <t>555489794</t>
  </si>
  <si>
    <t>2*3</t>
  </si>
  <si>
    <t>237</t>
  </si>
  <si>
    <t>763164791</t>
  </si>
  <si>
    <t>Obklad ze sádrokartonových desek montáž obkladu konstrukcí kovových, opláštění jednoduché</t>
  </si>
  <si>
    <t>-1248017096</t>
  </si>
  <si>
    <t>"1.np přes ocelové sloupky ve stěnách"0,15*24*3+0,15*2*8*3</t>
  </si>
  <si>
    <t>"2.np" 0,15*21*3+0,15*2*10*3</t>
  </si>
  <si>
    <t>238</t>
  </si>
  <si>
    <t>590305250</t>
  </si>
  <si>
    <t>deska protipožární sdk tl. 15,0 mm</t>
  </si>
  <si>
    <t>-1936472005</t>
  </si>
  <si>
    <t>36,45*1,15 "Přepočtené koeficientem množství</t>
  </si>
  <si>
    <t>239</t>
  </si>
  <si>
    <t>763164792</t>
  </si>
  <si>
    <t>Obklad ze sádrokartonových desek montáž obkladu konstrukcí kovových, opláštění dvojité</t>
  </si>
  <si>
    <t>-48165096</t>
  </si>
  <si>
    <t>3,400*0,35</t>
  </si>
  <si>
    <t>240</t>
  </si>
  <si>
    <t>590305210</t>
  </si>
  <si>
    <t>deska stavební sdk tl. 12,5 mm</t>
  </si>
  <si>
    <t>1662947632</t>
  </si>
  <si>
    <t>3,4*0,35</t>
  </si>
  <si>
    <t>1,19*1,15 "Přepočtené koeficientem množství</t>
  </si>
  <si>
    <t>241</t>
  </si>
  <si>
    <t>763172312</t>
  </si>
  <si>
    <t>Instalační technika pro konstrukce ze sádrokartonových desek montáž revizních dvířek velikost 300 x 300 mm</t>
  </si>
  <si>
    <t>-1866284552</t>
  </si>
  <si>
    <t xml:space="preserve">Poznámka k souboru cen:_x000D_
1. V cenách montáže revizních klapek 763 17-1 a revizních dvířek 763 17-2 nejsou započteny náklady na jejich dodávku a dodávku pomocné konstrukce z profilů a spojek; tato dodávka se oceňuje ve specifikaci. 2. V cenách montáže nosičů zařizovacích předmětů 763 17-3 nejsou započteny náklady na jejich dodávku a dodávku spojovacího materiálu uchycení zařizovacích předmětů; tato dodávka se oceňuje ve specifikaci. </t>
  </si>
  <si>
    <t>242</t>
  </si>
  <si>
    <t>590307110</t>
  </si>
  <si>
    <t>dvířka revizní s automatickým zámkem 300 x 300 mm</t>
  </si>
  <si>
    <t>-1512982358</t>
  </si>
  <si>
    <t>243</t>
  </si>
  <si>
    <t>763172315</t>
  </si>
  <si>
    <t>Instalační technika pro konstrukce ze sádrokartonových desek montáž revizních dvířek velikost 600 x 600 mm</t>
  </si>
  <si>
    <t>-1769621982</t>
  </si>
  <si>
    <t>" 2.np"1</t>
  </si>
  <si>
    <t>244</t>
  </si>
  <si>
    <t>590307140</t>
  </si>
  <si>
    <t>dvířka revizní s automatickým zámkem 600 x 600 mm</t>
  </si>
  <si>
    <t>801960744</t>
  </si>
  <si>
    <t>245</t>
  </si>
  <si>
    <t>998763101</t>
  </si>
  <si>
    <t>Přesun hmot pro dřevostavby stanovený z hmotnosti přesunovaného materiálu vodorovná dopravní vzdálenost do 50 m v objektech výšky přes 6 do 12 m</t>
  </si>
  <si>
    <t>-1609426865</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</si>
  <si>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U přesunu stanoveného procentní sazbou se ztížení přesunu ocení individuálně. </t>
  </si>
  <si>
    <t>246</t>
  </si>
  <si>
    <t xml:space="preserve">R 764 1171 </t>
  </si>
  <si>
    <t>D+M závětrná lišta atiky - popis viz Výpis klemp. výrobků pol. K/1</t>
  </si>
  <si>
    <t>452151066</t>
  </si>
  <si>
    <t>247</t>
  </si>
  <si>
    <t>R 764 1172</t>
  </si>
  <si>
    <t>D+M lišta koutová vnější - popis viz Výpis klemp. výrobků pol. K/2</t>
  </si>
  <si>
    <t>-1008237025</t>
  </si>
  <si>
    <t>248</t>
  </si>
  <si>
    <t>R 764 1173</t>
  </si>
  <si>
    <t>D+M lišta koutová vnitřní - popis viz Výpis klemp. výrobků pol. K/3</t>
  </si>
  <si>
    <t>785537286</t>
  </si>
  <si>
    <t>249</t>
  </si>
  <si>
    <t>R 764 1174</t>
  </si>
  <si>
    <t>D+M lišta stěnová - popis viz Výpis klemp. výrobků pol. K/4</t>
  </si>
  <si>
    <t>2112376521</t>
  </si>
  <si>
    <t>250</t>
  </si>
  <si>
    <t>R 764 1175</t>
  </si>
  <si>
    <t>D+M lišta krycí - popis viz Výpis klemp. výrobků pol. K/5</t>
  </si>
  <si>
    <t>-679024335</t>
  </si>
  <si>
    <t>251</t>
  </si>
  <si>
    <t>998764202</t>
  </si>
  <si>
    <t>Přesun hmot pro konstrukce klempířské stanovený procentní sazbou (%) z ceny vodorovná dopravní vzdálenost do 50 m v objektech výšky přes 6 do 12 m</t>
  </si>
  <si>
    <t>98781069</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</si>
  <si>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</si>
  <si>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252</t>
  </si>
  <si>
    <t>R 767 1162</t>
  </si>
  <si>
    <t>D+M Ocelové schodiště u vedlejšího vchodu popis viz Výpis zám. výrobků pol. Z/2</t>
  </si>
  <si>
    <t>2057296940</t>
  </si>
  <si>
    <t>253</t>
  </si>
  <si>
    <t>R 767 1163</t>
  </si>
  <si>
    <t>D+M Ocelové vnější zábradlí vstupní rampy - popis viz Výpis zám. výrobků pol. Z/3</t>
  </si>
  <si>
    <t>-1231086146</t>
  </si>
  <si>
    <t>254</t>
  </si>
  <si>
    <t>R 767 1164</t>
  </si>
  <si>
    <t>D+M Ocelové madlo vstupní rampy - popis viz Výpis zám. výrobků pol. Z/4</t>
  </si>
  <si>
    <t>-18994655</t>
  </si>
  <si>
    <t>255</t>
  </si>
  <si>
    <t>R 767 1165</t>
  </si>
  <si>
    <t>D+M žebřík na střechu popis viz Výpis zám. výrobků pol. Z/5</t>
  </si>
  <si>
    <t>-128637601</t>
  </si>
  <si>
    <t>256</t>
  </si>
  <si>
    <t>R 767 1166</t>
  </si>
  <si>
    <t>D+M zábradlí vnitřního schodiště popis viz Výpis zám. výrobků pol. Z/6</t>
  </si>
  <si>
    <t>2073281591</t>
  </si>
  <si>
    <t>257</t>
  </si>
  <si>
    <t>R 767 1167</t>
  </si>
  <si>
    <t>D+M kotvící bod záchytného systému popis viz Výpis zámeč. výrobků pol. Z/7 vč. kruhové tvarovky z folie TPO/FPO</t>
  </si>
  <si>
    <t>1924697559</t>
  </si>
  <si>
    <t>258</t>
  </si>
  <si>
    <t>998767202</t>
  </si>
  <si>
    <t>Přesun hmot pro zámečnické konstrukce stanovený procentní sazbou (%) z ceny vodorovná dopravní vzdálenost do 50 m v objektech výšky přes 6 do 12 m</t>
  </si>
  <si>
    <t>1337279886</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</si>
  <si>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</si>
  <si>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259</t>
  </si>
  <si>
    <t>771274124</t>
  </si>
  <si>
    <t>Montáž obkladů schodišť z dlaždic keramických lepených flexibilním lepidlem stupnic protiskluzných nebo reliefovaných šířky přes 300 do 350 mm</t>
  </si>
  <si>
    <t>1842327522</t>
  </si>
  <si>
    <t xml:space="preserve">Poznámka k souboru cen:_x000D_
1. Montáž obkladů schodnic, schodišťových ramen a boků podest se oceňuje skladebně cenami příslušných obkladů stěn a cenami položky čís. 781 . . -9192 Příplatek k cenám za obklady v omezeném prostoru, katalogu 781 Obklady keramické – montáž části A01. </t>
  </si>
  <si>
    <t>23*1,5</t>
  </si>
  <si>
    <t>260</t>
  </si>
  <si>
    <t>771274232</t>
  </si>
  <si>
    <t>Montáž obkladů schodišť z dlaždic keramických lepených flexibilním lepidlem podstupnic hladkých výšky přes 150 do 200 mm</t>
  </si>
  <si>
    <t>182192405</t>
  </si>
  <si>
    <t>261</t>
  </si>
  <si>
    <t>771474132</t>
  </si>
  <si>
    <t>Montáž soklíků z dlaždic keramických lepených flexibilním lepidlem schodišťových stupňovitých výšky přes 65 do 90 mm</t>
  </si>
  <si>
    <t>2059125881</t>
  </si>
  <si>
    <t>(0,15+3,1)*21</t>
  </si>
  <si>
    <t>262</t>
  </si>
  <si>
    <t>R 771 11</t>
  </si>
  <si>
    <t>Keramická dlažba schodovky protiskluznost R11, 30x30cm tl.9mm - 3,3ks/m´</t>
  </si>
  <si>
    <t>-65349424</t>
  </si>
  <si>
    <t>34,5*1,05 "Přepočtené koeficientem množství</t>
  </si>
  <si>
    <t>263</t>
  </si>
  <si>
    <t>R 771 22</t>
  </si>
  <si>
    <t>Keramická dlažba protiskluznost R9</t>
  </si>
  <si>
    <t>2129988519</t>
  </si>
  <si>
    <t>" podstupnice" 23*1,5*0,2</t>
  </si>
  <si>
    <t>"schody sokl"(0,15+3,1)*21*0,09</t>
  </si>
  <si>
    <t>13,043*1,05 "Přepočtené koeficientem množství</t>
  </si>
  <si>
    <t>264</t>
  </si>
  <si>
    <t>771574131</t>
  </si>
  <si>
    <t>Montáž podlah z dlaždic keramických lepených flexibilním lepidlem režných nebo glazovaných protiskluzných nebo reliefovaných do 50 ks/ m2</t>
  </si>
  <si>
    <t>1299338825</t>
  </si>
  <si>
    <t>265</t>
  </si>
  <si>
    <t>R 771 21</t>
  </si>
  <si>
    <t>Keramická dlažba protiskluznost R10</t>
  </si>
  <si>
    <t>-528844395</t>
  </si>
  <si>
    <t>"1.np" 10,05+3,35+2,82+9,5</t>
  </si>
  <si>
    <t>25,72*1,15 "Přepočtené koeficientem množství</t>
  </si>
  <si>
    <t>266</t>
  </si>
  <si>
    <t>456847172</t>
  </si>
  <si>
    <t>"1.np"13,05+11,23+8,76+17,66+14,44+13,02+5,18+12,87+2,39+1,6+16,86+17,66</t>
  </si>
  <si>
    <t>190,48*1,15 "Přepočtené koeficientem množství</t>
  </si>
  <si>
    <t>267</t>
  </si>
  <si>
    <t>R 771 23</t>
  </si>
  <si>
    <t>Keramická dlažba protiskluznost A</t>
  </si>
  <si>
    <t>735001358</t>
  </si>
  <si>
    <t>"107+111" 6,4+7,2</t>
  </si>
  <si>
    <t>13,6*1,15 "Přepočtené koeficientem množství</t>
  </si>
  <si>
    <t>268</t>
  </si>
  <si>
    <t>771474112</t>
  </si>
  <si>
    <t>Montáž soklíků z dlaždic keramických lepených flexibilním lepidlem rovných výšky přes 65 do 90 mm</t>
  </si>
  <si>
    <t>1589078879</t>
  </si>
  <si>
    <t>"101"(3,5+3,05)*2-(1,8+3,15)</t>
  </si>
  <si>
    <t>"102-104" (7,7+1,7+6,85+1,7+5,2+1,7)*2-(3,4+1,8+5*1,7+0,8*9)</t>
  </si>
  <si>
    <t>"105+106"2,1*2+(5+3,75)*2-0,7*2</t>
  </si>
  <si>
    <t>"108+109" (1,5+3+1,5+1,95)*2-(1,75+0,6+1,5+1,95)</t>
  </si>
  <si>
    <t>"112+114" (1,4*2+1,65+2+3,5+3,75)*2-(1,65*2+1,4+2+0,5*2)</t>
  </si>
  <si>
    <t>"110+113+117" (3,5+3,8)*2-0,7*2+(5+1,95+0,4+0,275*2)*2-0,8+(1,35+1,2)*2-0,7*3</t>
  </si>
  <si>
    <t>"119+120" (3,5+5+3,8+5)*2-0,8*2</t>
  </si>
  <si>
    <t>" schodiště 1.np+ podesta" 3,6+1,9+3,1+0,6+1,5*2+3,4</t>
  </si>
  <si>
    <t>"201-203" (5,85+10,8+0,14+1,25)*2-(3,4+10*0,7)</t>
  </si>
  <si>
    <t>"212+206"( 2,4+2,65*2+0,8)*2</t>
  </si>
  <si>
    <t>269</t>
  </si>
  <si>
    <t>-1514369959</t>
  </si>
  <si>
    <t>"materiál na sokly" 209,53*0,09</t>
  </si>
  <si>
    <t>18,858*1,15 "Přepočtené koeficientem množství</t>
  </si>
  <si>
    <t>270</t>
  </si>
  <si>
    <t>771579191</t>
  </si>
  <si>
    <t>Montáž podlah z dlaždic keramických Příplatek k cenám za plochu do 5 m2 jednotlivě</t>
  </si>
  <si>
    <t>1480038042</t>
  </si>
  <si>
    <t>"105+109+116+117+203"3,35+2,82+2,39+1,6+4,3</t>
  </si>
  <si>
    <t>271</t>
  </si>
  <si>
    <t>771591111</t>
  </si>
  <si>
    <t>Podlahy - ostatní práce penetrace podkladu</t>
  </si>
  <si>
    <t>-426841670</t>
  </si>
  <si>
    <t xml:space="preserve">Poznámka k souboru cen:_x000D_
1. Množství měrných jednotek u ceny -1185 se stanoví podle počtu řezaných dlaždic, nezávisle na jejich velikosti. 2. Položkou -1185 lze ocenit provádění více řezů na jednom kusu dlažby. </t>
  </si>
  <si>
    <t>" pod dlažbu"229,8</t>
  </si>
  <si>
    <t>272</t>
  </si>
  <si>
    <t>771591161</t>
  </si>
  <si>
    <t>Podlahy - ostatní práce montáž profilu dilatační spáry v rovině dlažby</t>
  </si>
  <si>
    <t>324147123</t>
  </si>
  <si>
    <t>"1.np" 1*13+1,7*3+2,15</t>
  </si>
  <si>
    <t>"2.np"1*5+1,7*4</t>
  </si>
  <si>
    <t>273</t>
  </si>
  <si>
    <t>590541530</t>
  </si>
  <si>
    <t>profil dilatační na ochranu dlaždic hliník (10 x 2500 mm)</t>
  </si>
  <si>
    <t>536077123</t>
  </si>
  <si>
    <t>32,05</t>
  </si>
  <si>
    <t>32,05*1,1 "Přepočtené koeficientem množství</t>
  </si>
  <si>
    <t>274</t>
  </si>
  <si>
    <t>771591171</t>
  </si>
  <si>
    <t>Podlahy - ostatní práce montáž ukončujícího profilu pro plynulý přechod (dlažba-koberec apod.)</t>
  </si>
  <si>
    <t>2138531046</t>
  </si>
  <si>
    <t>"1.np" 1*1</t>
  </si>
  <si>
    <t>"2.np" 1*9</t>
  </si>
  <si>
    <t>275</t>
  </si>
  <si>
    <t>553431140</t>
  </si>
  <si>
    <t>hliníkový přechodový profil narážecí 30 mm bronz</t>
  </si>
  <si>
    <t>813677811</t>
  </si>
  <si>
    <t>10*1,1 "Přepočtené koeficientem množství</t>
  </si>
  <si>
    <t>276</t>
  </si>
  <si>
    <t>998771102</t>
  </si>
  <si>
    <t>Přesun hmot pro podlahy z dlaždic stanovený z hmotnosti přesunovaného materiálu vodorovná dopravní vzdálenost do 50 m v objektech výšky přes 6 do 12 m</t>
  </si>
  <si>
    <t>-381358919</t>
  </si>
  <si>
    <t>277</t>
  </si>
  <si>
    <t>776111112</t>
  </si>
  <si>
    <t>Příprava podkladu broušení podlah nového podkladu betonového</t>
  </si>
  <si>
    <t>-492060401</t>
  </si>
  <si>
    <t xml:space="preserve">Poznámka k souboru cen:_x000D_
1. V ceně 776 12-1511 zábrana proti vlhkosti jsou započteny i náklady na 2 vrstvy penetrace a zasypání křemičitým pískem. 2. V ceně 776 13-2111 vyztužení pletivem jsou započteny i náklady na dodávku pletiva. 3. V cenách 776 14-1111 až 776 14-4111 jsou započteny i náklady na dodání stěrky. </t>
  </si>
  <si>
    <t>"1.np" 12,95+8,45</t>
  </si>
  <si>
    <t>278</t>
  </si>
  <si>
    <t>775591191</t>
  </si>
  <si>
    <t>Ostatní prvky pro plovoucí podlahy montáž podložky vyrovnávací a tlumící</t>
  </si>
  <si>
    <t>1642558583</t>
  </si>
  <si>
    <t xml:space="preserve">Poznámka k souboru cen:_x000D_
1. V cenách -1191, -1193, -1195 a -1197 nejsou započteny náklady na vyrovnání podkladu převyšující 2 mm. Tyto se oceňují cenami 776 99-01 Vyrovnání podkladu samonivelační stěrkou v části A01 ceníku 776 Podlahy povlakové. </t>
  </si>
  <si>
    <t>279</t>
  </si>
  <si>
    <t>611553510</t>
  </si>
  <si>
    <t>podložka izolační z pěnového PE 3 mm</t>
  </si>
  <si>
    <t>-1642895059</t>
  </si>
  <si>
    <t>164,89*1,1 "Přepočtené koeficientem množství</t>
  </si>
  <si>
    <t>280</t>
  </si>
  <si>
    <t>776212111</t>
  </si>
  <si>
    <t>Montáž textilních podlahovin volným položením s podlepením spojů páskou pásů</t>
  </si>
  <si>
    <t>1766173233</t>
  </si>
  <si>
    <t xml:space="preserve">Poznámka k souboru cen:_x000D_
1. V cenách 776 21-2111 a 776 21-2121 montáž volným položením jsou započteny i náklady na dodávku pásky. </t>
  </si>
  <si>
    <t>281</t>
  </si>
  <si>
    <t>697510140</t>
  </si>
  <si>
    <t>koberec zátěžový-vysoká zátěž, hmotnost 1820 g/m2 šíře 4 m</t>
  </si>
  <si>
    <t>1413570654</t>
  </si>
  <si>
    <t>"sokly" 167,74*0,07</t>
  </si>
  <si>
    <t>176,632*1,1 "Přepočtené koeficientem množství</t>
  </si>
  <si>
    <t>282</t>
  </si>
  <si>
    <t>776421111</t>
  </si>
  <si>
    <t>Montáž lišt obvodových lepených</t>
  </si>
  <si>
    <t>-794270516</t>
  </si>
  <si>
    <t>"204" (3,5+5+0,22)*2</t>
  </si>
  <si>
    <t>"205" (5+3,5)*2</t>
  </si>
  <si>
    <t>"207-209" (3,5+3,8)*2*3</t>
  </si>
  <si>
    <t>"210+211" (5+3,5)*2*2</t>
  </si>
  <si>
    <t>"213" (10,65+3,8)*2</t>
  </si>
  <si>
    <t>" 115" (3,5+3,8)*2</t>
  </si>
  <si>
    <t>"118" (3,5+2,5)*2</t>
  </si>
  <si>
    <t>283</t>
  </si>
  <si>
    <t>697512010</t>
  </si>
  <si>
    <t>lišta kobercová 5,5 x 0,7 x 250 cm</t>
  </si>
  <si>
    <t>-1640625588</t>
  </si>
  <si>
    <t>167,74*1,05 "Přepočtené koeficientem množství</t>
  </si>
  <si>
    <t>284</t>
  </si>
  <si>
    <t>776421312</t>
  </si>
  <si>
    <t>Montáž lišt přechodových šroubovaných</t>
  </si>
  <si>
    <t>310667231</t>
  </si>
  <si>
    <t>"2.np" 8*1</t>
  </si>
  <si>
    <t>"1.np" 2*1</t>
  </si>
  <si>
    <t>285</t>
  </si>
  <si>
    <t>590541110</t>
  </si>
  <si>
    <t>profil přechodový s pohyblivým ramenem podlahový hliník matně eloxovaný (10 x 20 x 2500mm)</t>
  </si>
  <si>
    <t>-196919245</t>
  </si>
  <si>
    <t>286</t>
  </si>
  <si>
    <t>998776102</t>
  </si>
  <si>
    <t>Přesun hmot pro podlahy povlakové stanovený z hmotnosti přesunovaného materiálu vodorovná dopravní vzdálenost do 50 m v objektech výšky přes 6 do 12 m</t>
  </si>
  <si>
    <t>-1953904298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</si>
  <si>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</si>
  <si>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287</t>
  </si>
  <si>
    <t>781474113</t>
  </si>
  <si>
    <t>Montáž obkladů vnitřních stěn z dlaždic keramických lepených flexibilním lepidlem režných nebo glazovaných hladkých přes 12 do 19 ks/m2</t>
  </si>
  <si>
    <t>1455283562</t>
  </si>
  <si>
    <t>"212+206" (0,6*2+2,22)*0,6*2</t>
  </si>
  <si>
    <t>"214+215" ((1,92+1,5+(0,91+1,67)*2)*2+0,4+1,43+1,6*2+0,65*3+0,65*2+2,01)*2+2,2*0,9-0,7*5*2</t>
  </si>
  <si>
    <t>"vodorovná plocha" 0,15*(0,91*2+1,45+1,6+2,01)</t>
  </si>
  <si>
    <t>"109+108+107" (1,5+1,92+1,8+0,6)*2+(3,35+0,95+1,92+3+3,35+0,285)*2*2</t>
  </si>
  <si>
    <t>-(0,7*2*2)</t>
  </si>
  <si>
    <t>" vodorovné plochy" 1,5*2*0,15</t>
  </si>
  <si>
    <t>"111+112" (1,92+3,8+0,95)*2*2+(0,5*2+2+1,65*2+1,4)*2+1,4*0,15-0,7*2</t>
  </si>
  <si>
    <t>"116" (1,2+2)*2*2-0,7*2+1,2*0,15</t>
  </si>
  <si>
    <t>"118" (0,6*2+2,45)*2</t>
  </si>
  <si>
    <t>"114" (0,62+2,5)*0,6</t>
  </si>
  <si>
    <t>288</t>
  </si>
  <si>
    <t>R 781 11</t>
  </si>
  <si>
    <t>Keramický obklad dle výběru investora</t>
  </si>
  <si>
    <t>-553401932</t>
  </si>
  <si>
    <t>177,368</t>
  </si>
  <si>
    <t>177,368*1,15 "Přepočtené koeficientem množství</t>
  </si>
  <si>
    <t>289</t>
  </si>
  <si>
    <t>781479191</t>
  </si>
  <si>
    <t>Montáž obkladů vnitřních stěn z dlaždic keramických Příplatek k cenám za plochu do 10 m2 jednotlivě</t>
  </si>
  <si>
    <t>-1239493684</t>
  </si>
  <si>
    <t>290</t>
  </si>
  <si>
    <t>781479192</t>
  </si>
  <si>
    <t>Montáž obkladů vnitřních stěn z dlaždic keramických Příplatek k cenám za obklady v omezeném prostoru</t>
  </si>
  <si>
    <t>-1540461279</t>
  </si>
  <si>
    <t>"214+215" ((0,91+1,67)*2)*2</t>
  </si>
  <si>
    <t>"107" (3,35+0,95+1,92)*2*2-0,7*2</t>
  </si>
  <si>
    <t>"111" (1,92+3,8+0,95)*2*2-0,7*2</t>
  </si>
  <si>
    <t>291</t>
  </si>
  <si>
    <t>781494111</t>
  </si>
  <si>
    <t>Ostatní prvky plastové profily ukončovací a dilatační lepené flexibilním lepidlem rohové</t>
  </si>
  <si>
    <t>-428892607</t>
  </si>
  <si>
    <t xml:space="preserve">Poznámka k souboru cen:_x000D_
1. Množství měrných jednotek u ceny -5185 se stanoví podle počtu řezaných obkladaček, nezávisle na jejich velikosti. 2. Položkou -5185 lze ocenit provádění více řezů na jednom kusu obkladu. </t>
  </si>
  <si>
    <t>" rohové" 4*1+16*2+19*2+4*1</t>
  </si>
  <si>
    <t>" kouty"4*1+19*2+32*2+3*1</t>
  </si>
  <si>
    <t>292</t>
  </si>
  <si>
    <t>781494511</t>
  </si>
  <si>
    <t>Ostatní prvky plastové profily ukončovací a dilatační lepené flexibilním lepidlem ukončovací</t>
  </si>
  <si>
    <t>634850137</t>
  </si>
  <si>
    <t>"1.np" (2+1,2+0,6)*2+2,45+0,65+2,5+(1,65+1,4+0,5)*2+2</t>
  </si>
  <si>
    <t>(3,8+1,95+0,95)*2+1,5+1,92+(1,92+3,35+0,95)*2+(3,35+3+0,285)*2</t>
  </si>
  <si>
    <t>0,6+1,8</t>
  </si>
  <si>
    <t>"2.np" (0,6*2+2,22)*2+2,05+0,65+(0,65+1,6)*2+3,5+1,45+0,4</t>
  </si>
  <si>
    <t>(0,91+1,7)*2*2+(1,92+1,5)*2</t>
  </si>
  <si>
    <t>293</t>
  </si>
  <si>
    <t>998781102</t>
  </si>
  <si>
    <t>Přesun hmot pro obklady keramické stanovený z hmotnosti přesunovaného materiálu vodorovná dopravní vzdálenost do 50 m v objektech výšky přes 6 do 12 m</t>
  </si>
  <si>
    <t>-542765936</t>
  </si>
  <si>
    <t>783</t>
  </si>
  <si>
    <t>Dokončovací práce - nátěry</t>
  </si>
  <si>
    <t>294</t>
  </si>
  <si>
    <t>783301311</t>
  </si>
  <si>
    <t>Příprava podkladu zámečnických konstrukcí před provedením nátěru odmaštění odmašťovačem vodou ředitelným</t>
  </si>
  <si>
    <t>-1385588260</t>
  </si>
  <si>
    <t>(0,7+2*2)*(0,15+0,05*2)*8</t>
  </si>
  <si>
    <t>(0,7+2*2)*(0,15+0,1*2)*5</t>
  </si>
  <si>
    <t>(0,8+2*2)*(0,15*0,1*2)*7</t>
  </si>
  <si>
    <t>(0,8+2*2)*(0,15+0,05*2)*5</t>
  </si>
  <si>
    <t>(0,8+2*2)*(0,17+0,1*2)</t>
  </si>
  <si>
    <t>(0,9+2*2)+((0,15+0,1*2)*2+(0,15+0,05*2)*4)</t>
  </si>
  <si>
    <t>295</t>
  </si>
  <si>
    <t>-1255875070</t>
  </si>
  <si>
    <t>296</t>
  </si>
  <si>
    <t>783314101</t>
  </si>
  <si>
    <t>Základní nátěr zámečnických konstrukcí jednonásobný syntetický</t>
  </si>
  <si>
    <t>-754544598</t>
  </si>
  <si>
    <t>297</t>
  </si>
  <si>
    <t>783317101</t>
  </si>
  <si>
    <t>Krycí nátěr (email) zámečnických konstrukcí jednonásobný syntetický standardní</t>
  </si>
  <si>
    <t>-829250945</t>
  </si>
  <si>
    <t>784</t>
  </si>
  <si>
    <t>Dokončovací práce - malby a tapety</t>
  </si>
  <si>
    <t>298</t>
  </si>
  <si>
    <t>763111717</t>
  </si>
  <si>
    <t>Příčka ze sádrokartonových desek ostatní konstrukce a práce na příčkách ze sádrokartonových desek základní penetrační nátěr</t>
  </si>
  <si>
    <t>-1745081567</t>
  </si>
  <si>
    <t xml:space="preserve">Poznámka k souboru cen:_x000D_
1. V cenách jsou započteny i náklady na tmelení a výztužnou pásku. 2. V cenách nejsou započteny náklady na základní penetrační nátěr; tyto se oceňují cenou cenou -1717. 3. Cenu -1524 lze použít i pro příčky s tepelnou izolací tl. 100 mm o objemové hmotnosti min. 16 kg/m3. 4. Cena -1611 Montáž nosné konstrukce je stanovena pro m2 plochy příčky. 5. Ceny -1621 až -1627 Montáž desek, -1717 Penetrační nátěr, -1718 Úprava spar separační páskou a -1771, -1772 Příplatek za rovinnost jsou stanoveny pro obě strany příčky. 6. V ceně -1611 nejsou započteny náklady na profily; tyto se oceňují ve specifikaci. Doporučené množství na 1 m2 příčky je 1,9 m profilu CW a 0,8 m profilu UW. 7. V cenách -1621 až -1627 nejsou započteny náklady na desky; tato dodávka se oceňuje ve specifikaci. </t>
  </si>
  <si>
    <t>"penetrace SDK - krytí přes sloupky ocelové" 0,8*6+1,2*3,4+0,6*3+0,4*15</t>
  </si>
  <si>
    <t>"SDk jednostr. a dvoustr .1.np"0,15*24*3+0,15*2*8*3</t>
  </si>
  <si>
    <t>"SDK jednostr. a dvoustr. 2.np" 0,15*21*3+0,15*2*10*3</t>
  </si>
  <si>
    <t>299</t>
  </si>
  <si>
    <t>763131714</t>
  </si>
  <si>
    <t>Podhled ze sádrokartonových desek ostatní práce a konstrukce na podhledech ze sádrokartonových desek základní penetrační nátěr</t>
  </si>
  <si>
    <t>-32759522</t>
  </si>
  <si>
    <t>300</t>
  </si>
  <si>
    <t>784181121</t>
  </si>
  <si>
    <t>Penetrace podkladu jednonásobná hloubková v místnostech výšky do 3,80 m</t>
  </si>
  <si>
    <t>1569653886</t>
  </si>
  <si>
    <t>"plocha penetrace omítek" 1406,532</t>
  </si>
  <si>
    <t>301</t>
  </si>
  <si>
    <t>784221101</t>
  </si>
  <si>
    <t>Malby z malířských směsí otěruvzdorných za sucha dvojnásobné, bílé za sucha otěruvzdorné dobře v místnostech výšky do 3,80 m</t>
  </si>
  <si>
    <t>-135972683</t>
  </si>
  <si>
    <t>302</t>
  </si>
  <si>
    <t>784672011</t>
  </si>
  <si>
    <t>Písmomalířské práce výšky číslic nebo písmen přes 40 do 100 mm v místnostech výšky do 3,80 m</t>
  </si>
  <si>
    <t>-2141021045</t>
  </si>
  <si>
    <t>" tečky" 6*2</t>
  </si>
  <si>
    <t>303</t>
  </si>
  <si>
    <t>784672021</t>
  </si>
  <si>
    <t>Písmomalířské práce výšky číslic nebo písmen přes 100 do 250 mm v místnostech výšky do 3,80 m</t>
  </si>
  <si>
    <t>-819993996</t>
  </si>
  <si>
    <t>" sro + pošum..."(24)*2</t>
  </si>
  <si>
    <t>304</t>
  </si>
  <si>
    <t>784672031</t>
  </si>
  <si>
    <t>Písmomalířské práce výšky číslic nebo písmen přes 250 do 500 mm v místnostech výšky do 3,80 m</t>
  </si>
  <si>
    <t>-1727551111</t>
  </si>
  <si>
    <t>" odpad hosp" 27*2</t>
  </si>
  <si>
    <t>D.3 - Zdravotně technické instalace</t>
  </si>
  <si>
    <t>41.00.4</t>
  </si>
  <si>
    <t>713 - Izolace tepelné</t>
  </si>
  <si>
    <t>721 - Vnitřní kanalizace</t>
  </si>
  <si>
    <t>722 - Vnitřní vodovod</t>
  </si>
  <si>
    <t>725 - Zařizovací předměty</t>
  </si>
  <si>
    <t>713571111R00</t>
  </si>
  <si>
    <t>Požárně ochranná manžeta hl. 60 mm, EI 90, D 50 mm</t>
  </si>
  <si>
    <t>-614378102</t>
  </si>
  <si>
    <t>713571115R00</t>
  </si>
  <si>
    <t>Požárně ochranná manžeta hl. 60mm, EI 90, D 110 mm</t>
  </si>
  <si>
    <t>-1190576947</t>
  </si>
  <si>
    <t>998713102R00</t>
  </si>
  <si>
    <t>Přesun hmot pro izolace tepelné, výšky do 12 m</t>
  </si>
  <si>
    <t>-2035406252</t>
  </si>
  <si>
    <t>Vnitřní kanalizace</t>
  </si>
  <si>
    <t>721176103R00</t>
  </si>
  <si>
    <t>Potrubí HT připojovací DN 50 x 1,8 mm</t>
  </si>
  <si>
    <t>-727629038</t>
  </si>
  <si>
    <t>721176113R00</t>
  </si>
  <si>
    <t>Potrubí HT odpadní svislé DN 50 x 1,8 mm</t>
  </si>
  <si>
    <t>-490606369</t>
  </si>
  <si>
    <t>721176115R00</t>
  </si>
  <si>
    <t>Potrubí HT odpadní svislé DN 100 x 2,7 mm</t>
  </si>
  <si>
    <t>1513270145</t>
  </si>
  <si>
    <t>721173401</t>
  </si>
  <si>
    <t>Potrubí z plastových trub PVC SN4 svodné (ležaté) DN 110</t>
  </si>
  <si>
    <t>-988749997</t>
  </si>
  <si>
    <t xml:space="preserve">Poznámka k souboru cen:_x000D_
1. Cenami -3315 až -3317 se oceňuje svislé potrubí od střešního vtoku po čisticí kus. 2. Ochrany odpadního a připojovacího potrubí z plastových trub se oceňují cenami souboru cen 722 18- . . Ochrana potrubí, části A 02. 3. V cenách potrubí z polyetylenových trub jsou započteny náklady na montáž kotevních prvků, jejich dodání se oceňuje ve specifikaci. </t>
  </si>
  <si>
    <t>721173402</t>
  </si>
  <si>
    <t>Potrubí z plastových trub PVC SN4 svodné (ležaté) DN 125</t>
  </si>
  <si>
    <t>186258418</t>
  </si>
  <si>
    <t>721173403</t>
  </si>
  <si>
    <t>Potrubí z plastových trub PVC SN4 svodné (ležaté) DN 160</t>
  </si>
  <si>
    <t>1973071153</t>
  </si>
  <si>
    <t>721194105R00</t>
  </si>
  <si>
    <t>Vyvedení odpadních výpustek D 50 x 1,8</t>
  </si>
  <si>
    <t>748627494</t>
  </si>
  <si>
    <t>721194109R00</t>
  </si>
  <si>
    <t>Vyvedení odpadních výpustek D 110 x 2,3</t>
  </si>
  <si>
    <t>-1121820700</t>
  </si>
  <si>
    <t>721223423RT2</t>
  </si>
  <si>
    <t>Vpusť podlahová se spec.zápachovou uzávěrkou DN 100</t>
  </si>
  <si>
    <t>-1525925488</t>
  </si>
  <si>
    <t>721234104RT1</t>
  </si>
  <si>
    <t>Vtok střešní PP pro plochou střechu vyhřívaný DN 100</t>
  </si>
  <si>
    <t>-1195921903</t>
  </si>
  <si>
    <t>721273150R00</t>
  </si>
  <si>
    <t>Hlavice ventilační přivětrávací, přivzduš.ventil DN 100</t>
  </si>
  <si>
    <t>-1751662256</t>
  </si>
  <si>
    <t>721273200RT3</t>
  </si>
  <si>
    <t>Souprava ventilační střešní PP DN 100</t>
  </si>
  <si>
    <t>-816865054</t>
  </si>
  <si>
    <t>721290111R00</t>
  </si>
  <si>
    <t>Zkouška těsnosti kanalizace vodou DN 125</t>
  </si>
  <si>
    <t>615963091</t>
  </si>
  <si>
    <t>721290112R00</t>
  </si>
  <si>
    <t>Zkouška těsnosti kanalizace vodou DN 200</t>
  </si>
  <si>
    <t>-1805047360</t>
  </si>
  <si>
    <t>721290123R00</t>
  </si>
  <si>
    <t>Zkouška těsnosti kanalizace kouřem DN 300</t>
  </si>
  <si>
    <t>1550951075</t>
  </si>
  <si>
    <t>721300922R00</t>
  </si>
  <si>
    <t>Pročištění ležatých svodů do DN 300</t>
  </si>
  <si>
    <t>480117793</t>
  </si>
  <si>
    <t>721152215R00</t>
  </si>
  <si>
    <t>Objímky s pryžovou vložkou</t>
  </si>
  <si>
    <t>1213254035</t>
  </si>
  <si>
    <t>721152216R00</t>
  </si>
  <si>
    <t>Kalich pro úkapy , DN 32</t>
  </si>
  <si>
    <t>285064117</t>
  </si>
  <si>
    <t>721226511</t>
  </si>
  <si>
    <t xml:space="preserve">Zápachové uzávěrky podomítkové (Pe) s krycí deskou pro pračku a myčku DN 40 </t>
  </si>
  <si>
    <t>-1275390015</t>
  </si>
  <si>
    <t>721152305R00</t>
  </si>
  <si>
    <t>Zřízení revizní šachty žel.bet.prefabrikované prof.1000</t>
  </si>
  <si>
    <t>-922306244</t>
  </si>
  <si>
    <t>721152306R00</t>
  </si>
  <si>
    <t>Šachtové dno vnitřní prům. 1000mm, světlá výška 500mm</t>
  </si>
  <si>
    <t>911776467</t>
  </si>
  <si>
    <t>721152307R00</t>
  </si>
  <si>
    <t>Konusová skruž vnitřní prům.1000, světlá výška 600mm, tl. stěny 120mm</t>
  </si>
  <si>
    <t>400459334</t>
  </si>
  <si>
    <t>721152309R00</t>
  </si>
  <si>
    <t>Vyrovnávací prstenec vnitřní prům. 600mm, výška 100mm, tl.stěny 120mm</t>
  </si>
  <si>
    <t>-2086883620</t>
  </si>
  <si>
    <t>721152311R00</t>
  </si>
  <si>
    <t>Skruž rovná vnitřní prům. 1000mm, výška 250mm, tl. stěny 120mm</t>
  </si>
  <si>
    <t>-1877062934</t>
  </si>
  <si>
    <t>721152325R00</t>
  </si>
  <si>
    <t>Poklop třídy D, litinový bez odvětrání D400, výška 160mm</t>
  </si>
  <si>
    <t>1237901802</t>
  </si>
  <si>
    <t>721152336R00</t>
  </si>
  <si>
    <t>Přivzdušňovací ventil-podomítková verze DN 50/75</t>
  </si>
  <si>
    <t>-1144731560</t>
  </si>
  <si>
    <t>721153203R00</t>
  </si>
  <si>
    <t>Zemní práce na kanalizaci</t>
  </si>
  <si>
    <t>1057635957</t>
  </si>
  <si>
    <t>721153204R00</t>
  </si>
  <si>
    <t>Pískový podsyp a obsyp potrubí</t>
  </si>
  <si>
    <t>1613013699</t>
  </si>
  <si>
    <t>721153205R00</t>
  </si>
  <si>
    <t>Výstražná fólie na kanalizaci</t>
  </si>
  <si>
    <t>1736138447</t>
  </si>
  <si>
    <t>721153206R00</t>
  </si>
  <si>
    <t>Zednické výpomoci u vnitřní kanalizace</t>
  </si>
  <si>
    <t>hod</t>
  </si>
  <si>
    <t>-1216739852</t>
  </si>
  <si>
    <t>721211591R00</t>
  </si>
  <si>
    <t>čistící tvarovka s hladkým koncem DN 110 na plastovém potrubí</t>
  </si>
  <si>
    <t>-1910522387</t>
  </si>
  <si>
    <t>998721102R00</t>
  </si>
  <si>
    <t>Přesun hmot pro vnitřní kanalizaci, výšky do 12 m</t>
  </si>
  <si>
    <t>519517981</t>
  </si>
  <si>
    <t>Vnitřní vodovod</t>
  </si>
  <si>
    <t>722130233</t>
  </si>
  <si>
    <t>Potrubí z ocelových trubek pozinkovaných závitových svařovaných běžných DN 25</t>
  </si>
  <si>
    <t>-1443681574</t>
  </si>
  <si>
    <t>722130234</t>
  </si>
  <si>
    <t>Potrubí z ocelových trubek pozinkovaných závitových svařovaných běžných DN 32</t>
  </si>
  <si>
    <t>-272946254</t>
  </si>
  <si>
    <t>722130236</t>
  </si>
  <si>
    <t>Potrubí z ocelových trubek pozinkovaných závitových svařovaných běžných DN 50</t>
  </si>
  <si>
    <t>189366409</t>
  </si>
  <si>
    <t>722131936R00</t>
  </si>
  <si>
    <t>Oprava-propojení dosavadního potrubí závit. DN 50</t>
  </si>
  <si>
    <t>322188842</t>
  </si>
  <si>
    <t>722172332R00</t>
  </si>
  <si>
    <t>Potrubí z PPR , teplá, D 25/4,2 mm</t>
  </si>
  <si>
    <t>912788314</t>
  </si>
  <si>
    <t>722172333R00</t>
  </si>
  <si>
    <t>Potrubí z PPR, teplá, D 32/5,4 mm</t>
  </si>
  <si>
    <t>1814424837</t>
  </si>
  <si>
    <t>722172334R00</t>
  </si>
  <si>
    <t>Potrubí z PPR, teplá, D 40/6,7 mm</t>
  </si>
  <si>
    <t>-1019644357</t>
  </si>
  <si>
    <t>722172335R00</t>
  </si>
  <si>
    <t>Potrubí z PPR, teplá, D 50/8,3 mm</t>
  </si>
  <si>
    <t>1964469777</t>
  </si>
  <si>
    <t>722181214RT8</t>
  </si>
  <si>
    <t>Izolace návleková tl. stěny 20 mm, prům.25</t>
  </si>
  <si>
    <t>-1400361282</t>
  </si>
  <si>
    <t>722181214RU1</t>
  </si>
  <si>
    <t>Izolace návleková tl. stěny 20 mm, prům.32</t>
  </si>
  <si>
    <t>1676428400</t>
  </si>
  <si>
    <t>722181214RV9</t>
  </si>
  <si>
    <t>Izolace návleková tl. stěny 20 mm, prům.40</t>
  </si>
  <si>
    <t>-1331064381</t>
  </si>
  <si>
    <t>722181214RW6</t>
  </si>
  <si>
    <t>Izolace návleková tl. stěny 20 mm, prům.50</t>
  </si>
  <si>
    <t>1675691412</t>
  </si>
  <si>
    <t>722181211RU1</t>
  </si>
  <si>
    <t>Izolace návleková tl. stěny 6 mm, prům.32</t>
  </si>
  <si>
    <t>1884824012</t>
  </si>
  <si>
    <t>722181211RV9</t>
  </si>
  <si>
    <t>Izolace návleková tl. stěny 6 mm, prům.50</t>
  </si>
  <si>
    <t>-1277183823</t>
  </si>
  <si>
    <t>722212440R00</t>
  </si>
  <si>
    <t>Štítky orientační na zeď</t>
  </si>
  <si>
    <t>-1369842831</t>
  </si>
  <si>
    <t>722220111R00</t>
  </si>
  <si>
    <t>Nástěnka K 247, pro výtokový ventil G 1/2</t>
  </si>
  <si>
    <t>-1362381906</t>
  </si>
  <si>
    <t>722220121R00</t>
  </si>
  <si>
    <t>Nástěnka K 247, pro baterii G 1/2</t>
  </si>
  <si>
    <t>pár</t>
  </si>
  <si>
    <t>-289364913</t>
  </si>
  <si>
    <t>722231164R00</t>
  </si>
  <si>
    <t>Ventil pojistný pružinový, G 5/4</t>
  </si>
  <si>
    <t>-1323885343</t>
  </si>
  <si>
    <t>722235141R00</t>
  </si>
  <si>
    <t>Kohout kulový s odvodn. vnitř.-vnitř.z. DN 15</t>
  </si>
  <si>
    <t>-283251388</t>
  </si>
  <si>
    <t>722235142R00</t>
  </si>
  <si>
    <t>Kohout kulový s odvodn. vnitř.-vnitř.z. DN 20</t>
  </si>
  <si>
    <t>-1371650058</t>
  </si>
  <si>
    <t>722235143R00</t>
  </si>
  <si>
    <t>Kohout kulový s odvodn. vnitř.-vnitř.z. DN 25</t>
  </si>
  <si>
    <t>374954644</t>
  </si>
  <si>
    <t>722235144R00</t>
  </si>
  <si>
    <t>Kohout kulový s odvodn. vnitř.-vnitř.z. DN 32</t>
  </si>
  <si>
    <t>-1043978469</t>
  </si>
  <si>
    <t>722235146R00</t>
  </si>
  <si>
    <t>Kohout kulový s odvodn. vnitř.-vnitř.z. DN 50</t>
  </si>
  <si>
    <t>-649447548</t>
  </si>
  <si>
    <t>722235652R00</t>
  </si>
  <si>
    <t>Ventil zpětný DN 20</t>
  </si>
  <si>
    <t>2109501020</t>
  </si>
  <si>
    <t>722235654R00</t>
  </si>
  <si>
    <t>Ventil zpětný DN 32</t>
  </si>
  <si>
    <t>256767833</t>
  </si>
  <si>
    <t>722235656R00</t>
  </si>
  <si>
    <t>Ventil zpětný DN 50</t>
  </si>
  <si>
    <t>-411765643</t>
  </si>
  <si>
    <t>722254114RM3</t>
  </si>
  <si>
    <t>Skříň hydrantová s výzbrojí 25 (konopné hadice), 25/30</t>
  </si>
  <si>
    <t>-260942296</t>
  </si>
  <si>
    <t>722264114R00</t>
  </si>
  <si>
    <t>Vodoměr bytový SV, DN 20x130 mm, Qn 2,5</t>
  </si>
  <si>
    <t>1344291175</t>
  </si>
  <si>
    <t>722290226R00</t>
  </si>
  <si>
    <t>Zkouška tlaku potrubí závitového DN 50</t>
  </si>
  <si>
    <t>2115778383</t>
  </si>
  <si>
    <t>722290234R00</t>
  </si>
  <si>
    <t>Proplach a dezinfekce vodovod.potrubí DN 80</t>
  </si>
  <si>
    <t>1076203435</t>
  </si>
  <si>
    <t>722110917R00</t>
  </si>
  <si>
    <t>Zednické výpomoci na vodovodu</t>
  </si>
  <si>
    <t>2016170793</t>
  </si>
  <si>
    <t>722110925R00</t>
  </si>
  <si>
    <t>Cirkulační čerpadlo 20-14</t>
  </si>
  <si>
    <t>-312603389</t>
  </si>
  <si>
    <t>722120128R00</t>
  </si>
  <si>
    <t>Čerpadlo nabíjecí 25-60</t>
  </si>
  <si>
    <t>-1312995604</t>
  </si>
  <si>
    <t>722181245RZ4</t>
  </si>
  <si>
    <t>Ocelová konzola 80 cm</t>
  </si>
  <si>
    <t>-413927994</t>
  </si>
  <si>
    <t>722181245RZ6</t>
  </si>
  <si>
    <t>Elektrikářský žebřík 54/450</t>
  </si>
  <si>
    <t>-1700039452</t>
  </si>
  <si>
    <t>998722102R00</t>
  </si>
  <si>
    <t>Přesun hmot pro vnitřní vodovod, výšky do 12 m</t>
  </si>
  <si>
    <t>-1991091522</t>
  </si>
  <si>
    <t>Zařizovací předměty</t>
  </si>
  <si>
    <t>725014171R00</t>
  </si>
  <si>
    <t>Klozet závěsný + sedátko, bílý</t>
  </si>
  <si>
    <t>-245730346</t>
  </si>
  <si>
    <t>725017182R00</t>
  </si>
  <si>
    <t>Umyvadlo na šrouby 60 x 47 cm, bílé</t>
  </si>
  <si>
    <t>-43065993</t>
  </si>
  <si>
    <t>725017187R00</t>
  </si>
  <si>
    <t>Kryt sifonu umyvadel , bílý</t>
  </si>
  <si>
    <t>1039005697</t>
  </si>
  <si>
    <t>725017371R00</t>
  </si>
  <si>
    <t>Umývátko na šrouby 45 x 36 cm, bílé</t>
  </si>
  <si>
    <t>-1989918423</t>
  </si>
  <si>
    <t>725019101R00</t>
  </si>
  <si>
    <t>Výlevka stojící s plastovou mřížkou</t>
  </si>
  <si>
    <t>-596466108</t>
  </si>
  <si>
    <t>725111241R00</t>
  </si>
  <si>
    <t>Nádrž splachovací vysokopolož.6 l, bílá</t>
  </si>
  <si>
    <t>-772565689</t>
  </si>
  <si>
    <t>725111264R00</t>
  </si>
  <si>
    <t>Nádrž splachovací vestavěná ovlád.zepředu</t>
  </si>
  <si>
    <t>797221637</t>
  </si>
  <si>
    <t>725314290R00</t>
  </si>
  <si>
    <t>Příslušenství k dřezu v kuchyňské sestavě</t>
  </si>
  <si>
    <t>-1305557799</t>
  </si>
  <si>
    <t>725810402R00</t>
  </si>
  <si>
    <t>Ventil rohový bez přípoj. trubičky TE 66 G 1/2</t>
  </si>
  <si>
    <t>259943298</t>
  </si>
  <si>
    <t>725823121RT2</t>
  </si>
  <si>
    <t>Baterie umyvadlová stoján. ruční, vč. otvír.odpadu</t>
  </si>
  <si>
    <t>1904991456</t>
  </si>
  <si>
    <t>725823134RT1</t>
  </si>
  <si>
    <t>Baterie dřezová stojánková ruční s výsuv. sprchou</t>
  </si>
  <si>
    <t>-1583129966</t>
  </si>
  <si>
    <t>725825114RT2</t>
  </si>
  <si>
    <t>Baterie dřezová nástěnná ruční</t>
  </si>
  <si>
    <t>-1719914595</t>
  </si>
  <si>
    <t>725845811RT1</t>
  </si>
  <si>
    <t>Baterie termost.sprchová nástěn.,bez příslušenství</t>
  </si>
  <si>
    <t>480464190</t>
  </si>
  <si>
    <t>725860213R00</t>
  </si>
  <si>
    <t>Sifon umyvadlový, DN 30, 40</t>
  </si>
  <si>
    <t>980805109</t>
  </si>
  <si>
    <t>725860254R00</t>
  </si>
  <si>
    <t>Sifon umyvadlový oválný chromovaný</t>
  </si>
  <si>
    <t>471817959</t>
  </si>
  <si>
    <t>725980122R00</t>
  </si>
  <si>
    <t>Dvířka z plastu, 200 x 300 mm</t>
  </si>
  <si>
    <t>-721492061</t>
  </si>
  <si>
    <t>725012121R00</t>
  </si>
  <si>
    <t>Pračkový kohout kulový se zpětnou klapkou</t>
  </si>
  <si>
    <t>576037310</t>
  </si>
  <si>
    <t>725012123R00</t>
  </si>
  <si>
    <t>Dřez nerezový s odkapovou plochou</t>
  </si>
  <si>
    <t>205091865</t>
  </si>
  <si>
    <t>725012124RT1</t>
  </si>
  <si>
    <t>Sprch.vanička 90PU</t>
  </si>
  <si>
    <t>290094058</t>
  </si>
  <si>
    <t>725012124RU1</t>
  </si>
  <si>
    <t>Sprchová zástěna 90</t>
  </si>
  <si>
    <t>-1981952608</t>
  </si>
  <si>
    <t>725012125RT1</t>
  </si>
  <si>
    <t>Zednické výpomoci</t>
  </si>
  <si>
    <t>-810047855</t>
  </si>
  <si>
    <t>725121611R00</t>
  </si>
  <si>
    <t>Předstěnový systém do sádrokartonu pro splach.nádrže</t>
  </si>
  <si>
    <t>-337970182</t>
  </si>
  <si>
    <t>725122232R00</t>
  </si>
  <si>
    <t>Pisoár s teplotním splachovačem +zdroj</t>
  </si>
  <si>
    <t>-623791504</t>
  </si>
  <si>
    <t>725845811RT1.1</t>
  </si>
  <si>
    <t>Příslušenství ke sprše-držák se sprchou</t>
  </si>
  <si>
    <t>-257868161</t>
  </si>
  <si>
    <t>725980113R00</t>
  </si>
  <si>
    <t>Mřížka hliníková 300/300</t>
  </si>
  <si>
    <t>184007518</t>
  </si>
  <si>
    <t>998725102R00</t>
  </si>
  <si>
    <t>Přesun hmot pro zařizovací předměty, výšky do 12 m</t>
  </si>
  <si>
    <t>688033453</t>
  </si>
  <si>
    <t>D.4 - Ústřední vytápění</t>
  </si>
  <si>
    <t>HSV - HSV</t>
  </si>
  <si>
    <t xml:space="preserve">    A1 - UT - Kotelny</t>
  </si>
  <si>
    <t xml:space="preserve">    A2 - UT - Potrubí</t>
  </si>
  <si>
    <t xml:space="preserve">    A3 - UT - Armatury</t>
  </si>
  <si>
    <t xml:space="preserve">    A4 - UT - Otopná tělesa</t>
  </si>
  <si>
    <t xml:space="preserve">    B - Tepelná izolace</t>
  </si>
  <si>
    <t xml:space="preserve">    C - Nátěry</t>
  </si>
  <si>
    <t xml:space="preserve">    D - Zámečnické konstrukce</t>
  </si>
  <si>
    <t xml:space="preserve">    E - Montáže</t>
  </si>
  <si>
    <t xml:space="preserve">    F - Zkoušky, revize</t>
  </si>
  <si>
    <t>A1</t>
  </si>
  <si>
    <t>UT - Kotelny</t>
  </si>
  <si>
    <t>Pol1</t>
  </si>
  <si>
    <t>Kond.plynový kotel Q=41 kW, ZP -4,8m3/hod, 230V-92W vč. energeticky úsporného čerpadla a pojistného zařízení kotle.</t>
  </si>
  <si>
    <t>1432335350</t>
  </si>
  <si>
    <t>Pol2</t>
  </si>
  <si>
    <t>Kompletní příslušenství s kouřovodem - koaxiální odkouření svislé vyvedené nad střechu DN80/125mm</t>
  </si>
  <si>
    <t>kpl</t>
  </si>
  <si>
    <t>-1969681733</t>
  </si>
  <si>
    <t>Pol3</t>
  </si>
  <si>
    <t>Termohydraulický rozdělovač - hydraulické oddělení pro topné systémy s velkým obsahem vody pro kotle s výkonem do 105kW - objednat s kotlem</t>
  </si>
  <si>
    <t>1284212317</t>
  </si>
  <si>
    <t>Pol4</t>
  </si>
  <si>
    <t>Expanzní zařízení s membránou- objem 25litrů, PN 6bar, plnící tlak 100kPa</t>
  </si>
  <si>
    <t>-1025518711</t>
  </si>
  <si>
    <t>Pol5</t>
  </si>
  <si>
    <t>Zásobník TV nerez 800 l +  izolace z polyuretanové pěny lambda=0,039W/mK, hrdla 2x6/4", 1x5/4"</t>
  </si>
  <si>
    <t>942369310</t>
  </si>
  <si>
    <t>Pol6</t>
  </si>
  <si>
    <t>Deskový výměník + izolace, sada ocelového šroubení vč. těsnění - výkon 40kW, primár 70/50C, průtok 1725kg/h, P14,5kPa, teplá voda 10/55°C, průtok 765l/h, P=3,03kPa</t>
  </si>
  <si>
    <t>118865204</t>
  </si>
  <si>
    <t>Pol7</t>
  </si>
  <si>
    <t>Oběhové čerpadlo elektronicky řízené 230V - 74W</t>
  </si>
  <si>
    <t>-1859559414</t>
  </si>
  <si>
    <t>A2</t>
  </si>
  <si>
    <t>UT - Potrubí</t>
  </si>
  <si>
    <t>Pol8</t>
  </si>
  <si>
    <t>Tvrdá měděná trubka 15 x 1,0</t>
  </si>
  <si>
    <t>159309957</t>
  </si>
  <si>
    <t>Pol9</t>
  </si>
  <si>
    <t>Tvrdá měděná trubka 18 x 1,0</t>
  </si>
  <si>
    <t>-1125814304</t>
  </si>
  <si>
    <t>Pol10</t>
  </si>
  <si>
    <t>Tvrdá měděná trubka 22 x 1,0</t>
  </si>
  <si>
    <t>-1712527341</t>
  </si>
  <si>
    <t>Pol11</t>
  </si>
  <si>
    <t>Tvrdá měděná trubka 28 x 1,5</t>
  </si>
  <si>
    <t>240869736</t>
  </si>
  <si>
    <t>Pol12</t>
  </si>
  <si>
    <t>Tvrdá měděná trubka 35 x 1,5</t>
  </si>
  <si>
    <t>379445323</t>
  </si>
  <si>
    <t>Pol13</t>
  </si>
  <si>
    <t>Tvrdá měděná trubka 42x2</t>
  </si>
  <si>
    <t>1684344251</t>
  </si>
  <si>
    <t>Pol14</t>
  </si>
  <si>
    <t>Vícevrstvá trubka 16x2</t>
  </si>
  <si>
    <t>276930861</t>
  </si>
  <si>
    <t>Pol15</t>
  </si>
  <si>
    <t>Vícevrstvá trubka 20x2</t>
  </si>
  <si>
    <t>436064238</t>
  </si>
  <si>
    <t>Pol16</t>
  </si>
  <si>
    <t>Vícevrstvá trubka 26x3</t>
  </si>
  <si>
    <t>-1459136426</t>
  </si>
  <si>
    <t>A3</t>
  </si>
  <si>
    <t>UT - Armatury</t>
  </si>
  <si>
    <t>Pol17</t>
  </si>
  <si>
    <t>Kulový kohout  DN25</t>
  </si>
  <si>
    <t>901097397</t>
  </si>
  <si>
    <t>Pol18</t>
  </si>
  <si>
    <t>Kulový kohout  DN32</t>
  </si>
  <si>
    <t>-882183493</t>
  </si>
  <si>
    <t>Pol19</t>
  </si>
  <si>
    <t>Kulový kohout  DN40</t>
  </si>
  <si>
    <t>1191579707</t>
  </si>
  <si>
    <t>Pol20</t>
  </si>
  <si>
    <t>TR 0-120°C Teploměr L 160</t>
  </si>
  <si>
    <t>701044469</t>
  </si>
  <si>
    <t>Pol21</t>
  </si>
  <si>
    <t>Zpětný ventil DN32</t>
  </si>
  <si>
    <t>-607700983</t>
  </si>
  <si>
    <t>Pol22</t>
  </si>
  <si>
    <t>Zpětný ventil DN40</t>
  </si>
  <si>
    <t>-1732624879</t>
  </si>
  <si>
    <t>Pol23</t>
  </si>
  <si>
    <t>Filtr DN32</t>
  </si>
  <si>
    <t>-1747286925</t>
  </si>
  <si>
    <t>Pol24</t>
  </si>
  <si>
    <t>Filtr DN40</t>
  </si>
  <si>
    <t>-577423612</t>
  </si>
  <si>
    <t>Pol25</t>
  </si>
  <si>
    <t>Vypouštěcí kohout DN10</t>
  </si>
  <si>
    <t>-204415241</t>
  </si>
  <si>
    <t>Pol26</t>
  </si>
  <si>
    <t>Odvzdušnovací nádoba</t>
  </si>
  <si>
    <t>-739219489</t>
  </si>
  <si>
    <t>Pol27</t>
  </si>
  <si>
    <t>Odvzdušnovací ventil DN10</t>
  </si>
  <si>
    <t>-130579215</t>
  </si>
  <si>
    <t>Pol28</t>
  </si>
  <si>
    <t>hlavice s vest. čidlem veř.b</t>
  </si>
  <si>
    <t>-203071175</t>
  </si>
  <si>
    <t>A4</t>
  </si>
  <si>
    <t>UT - Otopná tělesa</t>
  </si>
  <si>
    <t>735152472L</t>
  </si>
  <si>
    <t>Otopná tělesa panelová (VK) PN 1,0 MPa, T do 110 st.C dvoudesková s jednou přídavnou přestupní plochou výšky tělesa 600 mm 500 mm / 644 W stavební délky / výkonu</t>
  </si>
  <si>
    <t>-531949753</t>
  </si>
  <si>
    <t>735152473L</t>
  </si>
  <si>
    <t>Otopná tělesa panelová (VK) PN 1,0 MPa, T do 110 st.C dvoudesková s jednou přídavnou přestupní plochou výšky tělesa 600 mm 600 mm / 773 W stavební délky / výkonu</t>
  </si>
  <si>
    <t>1578305386</t>
  </si>
  <si>
    <t>735152474</t>
  </si>
  <si>
    <t>Otopná tělesa panelová (VK) PN 1,0 MPa, T do 110 st.C dvoudesková s jednou přídavnou přestupní plochou výšky tělesa 600 mm 700 mm / 902 W stavební délky / výkonu</t>
  </si>
  <si>
    <t>1306698519</t>
  </si>
  <si>
    <t>735152475</t>
  </si>
  <si>
    <t>Otopná tělesa panelová (VK) PN 1,0 MPa, T do 110 st.C dvoudesková s jednou přídavnou přestupní plochou výšky tělesa 600 mm 800 mm / 1030 W stavební délky / výkonu</t>
  </si>
  <si>
    <t>1799848854</t>
  </si>
  <si>
    <t>735152476L</t>
  </si>
  <si>
    <t>Otopná tělesa panelová (VK) PN 1,0 MPa, T do 110 st.C dvoudesková s jednou přídavnou přestupní plochou výšky tělesa 600 mm 900 mm / 1159 W stavební délky / výkonu</t>
  </si>
  <si>
    <t>879851216</t>
  </si>
  <si>
    <t>735152576</t>
  </si>
  <si>
    <t>Otopná tělesa panelová (VK) PN 1,0 MPa, T do 110 st.C dvoudesková se dvěma přídavnými přestupními plochami výšky tělesa 600 mm 900 mm / 1511 W stavební délky / výkonu</t>
  </si>
  <si>
    <t>-1360707109</t>
  </si>
  <si>
    <t>735152576L</t>
  </si>
  <si>
    <t>1381109360</t>
  </si>
  <si>
    <t>735152577</t>
  </si>
  <si>
    <t>Otopná tělesa panelová (VK) PN 1,0 MPa, T do 110 st.C dvoudesková se dvěma přídavnými přestupními plochami výšky tělesa 600 mm 1000 mm / 1679 W stavební délky / výkonu</t>
  </si>
  <si>
    <t>172410137</t>
  </si>
  <si>
    <t>735152577L</t>
  </si>
  <si>
    <t>-2109811942</t>
  </si>
  <si>
    <t>735152579</t>
  </si>
  <si>
    <t>Otopná tělesa panelová (VK) PN 1,0 MPa, T do 110 st.C dvoudesková se dvěma přídavnými přestupními plochami výšky tělesa 600 mm 1200 mm / 2015 W stavební délky / výkonu</t>
  </si>
  <si>
    <t>-759692617</t>
  </si>
  <si>
    <t>735152579L</t>
  </si>
  <si>
    <t>-664504577</t>
  </si>
  <si>
    <t>735152580</t>
  </si>
  <si>
    <t>Otopná tělesa panelová (VK) PN 1,0 MPa, T do 110 st.C dvoudesková se dvěma přídavnými přestupními plochami výšky tělesa 600 mm 1400 mm / 2351 W stavební délky / výkonu</t>
  </si>
  <si>
    <t>-38622393</t>
  </si>
  <si>
    <t>735152580L</t>
  </si>
  <si>
    <t>-1313433252</t>
  </si>
  <si>
    <t>Pol30</t>
  </si>
  <si>
    <t>Trubkové otopné těleso koupelnové 1830.450</t>
  </si>
  <si>
    <t>291730470</t>
  </si>
  <si>
    <t>Pol31</t>
  </si>
  <si>
    <t>Armatura HM</t>
  </si>
  <si>
    <t>-1550235415</t>
  </si>
  <si>
    <t>Pol32</t>
  </si>
  <si>
    <t>Připojovací šroubení pro dvoutrubkové soustavy</t>
  </si>
  <si>
    <t>-1752514100</t>
  </si>
  <si>
    <t>B</t>
  </si>
  <si>
    <t>Tepelná izolace</t>
  </si>
  <si>
    <t>Pol33</t>
  </si>
  <si>
    <t>Polyuretan s.15 až 30 mm</t>
  </si>
  <si>
    <t>1225642484</t>
  </si>
  <si>
    <t>C</t>
  </si>
  <si>
    <t>Nátěry</t>
  </si>
  <si>
    <t>Pol34</t>
  </si>
  <si>
    <t>Nátěr zám.konstrukcí</t>
  </si>
  <si>
    <t>1699868795</t>
  </si>
  <si>
    <t>Zámečnické konstrukce</t>
  </si>
  <si>
    <t>Pol35</t>
  </si>
  <si>
    <t>konstrukce - ocelové</t>
  </si>
  <si>
    <t>743804443</t>
  </si>
  <si>
    <t>E</t>
  </si>
  <si>
    <t>Montáže</t>
  </si>
  <si>
    <t>Pol100</t>
  </si>
  <si>
    <t>Montážní práce</t>
  </si>
  <si>
    <t>1776058926</t>
  </si>
  <si>
    <t>F</t>
  </si>
  <si>
    <t>Zkoušky, revize</t>
  </si>
  <si>
    <t>Pol36</t>
  </si>
  <si>
    <t>Revize, topná zkouška a zkoušky uvedení do provozu, dopojení kotle do komínového tělesa</t>
  </si>
  <si>
    <t>-2058866643</t>
  </si>
  <si>
    <t>Pol37</t>
  </si>
  <si>
    <t>Proplach soustavy</t>
  </si>
  <si>
    <t>-92366658</t>
  </si>
  <si>
    <t>D.5 - Elektroinstalace vč. slaboproudu</t>
  </si>
  <si>
    <t>D1 - OSVĚTLENÍ</t>
  </si>
  <si>
    <t>D2 - ZÁSUVKY</t>
  </si>
  <si>
    <t>D3 - ROZVADĚČE A PŘÍPOJKY</t>
  </si>
  <si>
    <t>D4 - HROMOSVOD</t>
  </si>
  <si>
    <t>D5 - KABELOVÉ TRASY</t>
  </si>
  <si>
    <t>D6 - OSTATNÍ</t>
  </si>
  <si>
    <t>D7 - STRUKTUROVANÁ KABELÁŽ</t>
  </si>
  <si>
    <t>D8 - OSTATNÍ SLABOPROUD</t>
  </si>
  <si>
    <t>D1</t>
  </si>
  <si>
    <t>OSVĚTLENÍ</t>
  </si>
  <si>
    <t>Pol194</t>
  </si>
  <si>
    <t>CYKY 3Jx1,5</t>
  </si>
  <si>
    <t>1298200201</t>
  </si>
  <si>
    <t>Pol195</t>
  </si>
  <si>
    <t>CYKY 5Jx1,5</t>
  </si>
  <si>
    <t>343376636</t>
  </si>
  <si>
    <t>Pol196</t>
  </si>
  <si>
    <t>Spínač řaz. 1 komplet vč. krytu a rámečku</t>
  </si>
  <si>
    <t>749600203</t>
  </si>
  <si>
    <t>Pol197</t>
  </si>
  <si>
    <t>Spínač řaz. 5 komplet vč. krytu a rámečku</t>
  </si>
  <si>
    <t>1430117746</t>
  </si>
  <si>
    <t>Pol198</t>
  </si>
  <si>
    <t>Spínač řaz. 6 komplet vč. krytu a rámečku</t>
  </si>
  <si>
    <t>1656891311</t>
  </si>
  <si>
    <t>Pol199</t>
  </si>
  <si>
    <t>Spínač řaz. 6 vč. krytu bez rámečku</t>
  </si>
  <si>
    <t>562446100</t>
  </si>
  <si>
    <t>Pol200</t>
  </si>
  <si>
    <t>Spínač řaz. 7 komplet vč. krytu a rámečku</t>
  </si>
  <si>
    <t>-970339632</t>
  </si>
  <si>
    <t>Pol201</t>
  </si>
  <si>
    <t>Spínač řaz. 7 vč. krytu bez rámečku</t>
  </si>
  <si>
    <t>-426567684</t>
  </si>
  <si>
    <t>Pol202</t>
  </si>
  <si>
    <t>Dvojnásobný rámeček</t>
  </si>
  <si>
    <t>871008317</t>
  </si>
  <si>
    <t>Pol203</t>
  </si>
  <si>
    <t>čtyřnásobný rámeček</t>
  </si>
  <si>
    <t>1947180663</t>
  </si>
  <si>
    <t>Pol204</t>
  </si>
  <si>
    <t>Časové relé pod vypínač</t>
  </si>
  <si>
    <t>1868533004</t>
  </si>
  <si>
    <t>Pol205</t>
  </si>
  <si>
    <t>Elektroinstalační krabice pr.68mm</t>
  </si>
  <si>
    <t>1549505737</t>
  </si>
  <si>
    <t>Pol206</t>
  </si>
  <si>
    <t>Zářivkové svítidlo 2x18W, leštěná mřížka, přisazené, elektronický předřadník</t>
  </si>
  <si>
    <t>-875552165</t>
  </si>
  <si>
    <t>Pol207</t>
  </si>
  <si>
    <t>Zářivkové svítidlo 4x18W, leštěná mřížka, přisazené, elektronický předřadník</t>
  </si>
  <si>
    <t>-1241291940</t>
  </si>
  <si>
    <t>Pol208</t>
  </si>
  <si>
    <t>Zářivkové svítidlo 2x36W, leštěná mřížka, přisazené, elektronický předřadník</t>
  </si>
  <si>
    <t>-419538197</t>
  </si>
  <si>
    <t>Pol209</t>
  </si>
  <si>
    <t>Zářivkové svítidlo 2x36W, polykarbonátový kryt, přisazené, elektronický předřadník</t>
  </si>
  <si>
    <t>1295580041</t>
  </si>
  <si>
    <t>Pol210</t>
  </si>
  <si>
    <t>Stropní/nástěnné žárovkové svítidlo E27 IP44</t>
  </si>
  <si>
    <t>929883913</t>
  </si>
  <si>
    <t>Pol211</t>
  </si>
  <si>
    <t>Venkovní svítidlo E27 s pohybovým čidlem, IP44</t>
  </si>
  <si>
    <t>-1152655190</t>
  </si>
  <si>
    <t>Pol212</t>
  </si>
  <si>
    <t>Zářivková trubice 18W/840</t>
  </si>
  <si>
    <t>-1687661091</t>
  </si>
  <si>
    <t>Pol213</t>
  </si>
  <si>
    <t>Zářivková trubice 36W/840</t>
  </si>
  <si>
    <t>517276526</t>
  </si>
  <si>
    <t>Pol214</t>
  </si>
  <si>
    <t>Žárovka 60W E27</t>
  </si>
  <si>
    <t>668963223</t>
  </si>
  <si>
    <t>D2</t>
  </si>
  <si>
    <t>ZÁSUVKY</t>
  </si>
  <si>
    <t>Pol215</t>
  </si>
  <si>
    <t>CYKY 3Jx2,5</t>
  </si>
  <si>
    <t>-2098471909</t>
  </si>
  <si>
    <t>Pol216</t>
  </si>
  <si>
    <t>Zásuvka dvojnásobná komplet</t>
  </si>
  <si>
    <t>-2054808644</t>
  </si>
  <si>
    <t>-1596594255</t>
  </si>
  <si>
    <t>D3</t>
  </si>
  <si>
    <t>ROZVADĚČE A PŘÍPOJKY</t>
  </si>
  <si>
    <t>Pol217</t>
  </si>
  <si>
    <t>CYKY 4J10</t>
  </si>
  <si>
    <t>-912621516</t>
  </si>
  <si>
    <t>Pol218</t>
  </si>
  <si>
    <t>CYKY 5J6</t>
  </si>
  <si>
    <t>1212442952</t>
  </si>
  <si>
    <t>Pol219</t>
  </si>
  <si>
    <t>vrapovaná chránička pr.40mm</t>
  </si>
  <si>
    <t>885880814</t>
  </si>
  <si>
    <t>Pol220</t>
  </si>
  <si>
    <t>Pojistkový pilíř vč. základu, 2 sady pojistek</t>
  </si>
  <si>
    <t>113610332</t>
  </si>
  <si>
    <t>Pol221</t>
  </si>
  <si>
    <t>Zrušení zděného pilíře</t>
  </si>
  <si>
    <t>-886964866</t>
  </si>
  <si>
    <t>Pol222</t>
  </si>
  <si>
    <t>demontáž pojistkové skříně</t>
  </si>
  <si>
    <t>1452222606</t>
  </si>
  <si>
    <t>Pol223</t>
  </si>
  <si>
    <t>Výkop 35/70 vč. zasypání a hutnění</t>
  </si>
  <si>
    <t>-102931657</t>
  </si>
  <si>
    <t>Pol224</t>
  </si>
  <si>
    <t>Práce v rozvaděči</t>
  </si>
  <si>
    <t>-2034061554</t>
  </si>
  <si>
    <t>Pol225</t>
  </si>
  <si>
    <t>Skříň rozvaděče pod omítku 72 modulů vč. lišt</t>
  </si>
  <si>
    <t>-1530672792</t>
  </si>
  <si>
    <t>Pol226</t>
  </si>
  <si>
    <t>Hlavní vypínač rozvaděče 3x40A</t>
  </si>
  <si>
    <t>14439340</t>
  </si>
  <si>
    <t>Pol227</t>
  </si>
  <si>
    <t>Jistič 3x20A 10kA char.B</t>
  </si>
  <si>
    <t>-349896852</t>
  </si>
  <si>
    <t>Pol228</t>
  </si>
  <si>
    <t>Jistič 1x16A 6kA char.C</t>
  </si>
  <si>
    <t>-22307273</t>
  </si>
  <si>
    <t>Pol229</t>
  </si>
  <si>
    <t>Jistič 1x10A 6kA char.B</t>
  </si>
  <si>
    <t>-1398538703</t>
  </si>
  <si>
    <t>Pol230</t>
  </si>
  <si>
    <t>Proudový chránič 40/4/0,03</t>
  </si>
  <si>
    <t>1772512412</t>
  </si>
  <si>
    <t>Pol231</t>
  </si>
  <si>
    <t>-768467478</t>
  </si>
  <si>
    <t>Pol232</t>
  </si>
  <si>
    <t>Drobný elektroinstalační materiál</t>
  </si>
  <si>
    <t>464653217</t>
  </si>
  <si>
    <t>D4</t>
  </si>
  <si>
    <t>HROMOSVOD</t>
  </si>
  <si>
    <t>Pol233</t>
  </si>
  <si>
    <t>Zemnící pásek FeZn 30x4</t>
  </si>
  <si>
    <t>-790998211</t>
  </si>
  <si>
    <t>Pol234</t>
  </si>
  <si>
    <t>Zemnící drát FeZn pozink. pr. 8</t>
  </si>
  <si>
    <t>-1840950651</t>
  </si>
  <si>
    <t>Pol235</t>
  </si>
  <si>
    <t>Podpěra svodu na fasádu</t>
  </si>
  <si>
    <t>1489908795</t>
  </si>
  <si>
    <t>Pol236</t>
  </si>
  <si>
    <t>Ochranný úhelník dl. 2m</t>
  </si>
  <si>
    <t>-2134631356</t>
  </si>
  <si>
    <t>Pol237</t>
  </si>
  <si>
    <t>Držák OU</t>
  </si>
  <si>
    <t>-1162433956</t>
  </si>
  <si>
    <t>Pol238</t>
  </si>
  <si>
    <t>Okapová svorka</t>
  </si>
  <si>
    <t>1021529519</t>
  </si>
  <si>
    <t>Pol239</t>
  </si>
  <si>
    <t>Svorka SR2b</t>
  </si>
  <si>
    <t>-1309542853</t>
  </si>
  <si>
    <t>Pol240</t>
  </si>
  <si>
    <t>Svorka SR3b</t>
  </si>
  <si>
    <t>-94444935</t>
  </si>
  <si>
    <t>Pol241</t>
  </si>
  <si>
    <t>Svorka SS</t>
  </si>
  <si>
    <t>21478505</t>
  </si>
  <si>
    <t>Pol242</t>
  </si>
  <si>
    <t>Svorka zkušební SZa</t>
  </si>
  <si>
    <t>1878715494</t>
  </si>
  <si>
    <t>Pol243</t>
  </si>
  <si>
    <t>Označovací štítek svodu</t>
  </si>
  <si>
    <t>1538906082</t>
  </si>
  <si>
    <t>Pol244</t>
  </si>
  <si>
    <t>Gumoasfalt</t>
  </si>
  <si>
    <t>-1951385402</t>
  </si>
  <si>
    <t>Pol245</t>
  </si>
  <si>
    <t>Drobný materiál</t>
  </si>
  <si>
    <t>sada</t>
  </si>
  <si>
    <t>1036187606</t>
  </si>
  <si>
    <t>Pol246</t>
  </si>
  <si>
    <t>Revize</t>
  </si>
  <si>
    <t>705722528</t>
  </si>
  <si>
    <t>D5</t>
  </si>
  <si>
    <t>KABELOVÉ TRASY</t>
  </si>
  <si>
    <t>Pol247</t>
  </si>
  <si>
    <t>Vysekání kabelové trasy vč. hrubého začištění</t>
  </si>
  <si>
    <t>783047495</t>
  </si>
  <si>
    <t>Pol248</t>
  </si>
  <si>
    <t>Kabelový žlab s integrovanou spojkou 100x250x0,80 pozink</t>
  </si>
  <si>
    <t>1739630037</t>
  </si>
  <si>
    <t>Pol249</t>
  </si>
  <si>
    <t>Závěs dl. 290mm vč. závitových tyčí, kotev a matek</t>
  </si>
  <si>
    <t>924625124</t>
  </si>
  <si>
    <t>Pol250</t>
  </si>
  <si>
    <t>Průvrty zdí</t>
  </si>
  <si>
    <t>-1321268870</t>
  </si>
  <si>
    <t>D6</t>
  </si>
  <si>
    <t>OSTATNÍ</t>
  </si>
  <si>
    <t>Pol251</t>
  </si>
  <si>
    <t>Revize elektroinstalace</t>
  </si>
  <si>
    <t>680902183</t>
  </si>
  <si>
    <t>Pol252</t>
  </si>
  <si>
    <t>Drobný elektroinstalační materiál (svorkovnice, sádra, kabelové příchytky…)</t>
  </si>
  <si>
    <t>1168995581</t>
  </si>
  <si>
    <t>D7</t>
  </si>
  <si>
    <t>STRUKTUROVANÁ KABELÁŽ</t>
  </si>
  <si>
    <t>Pol255</t>
  </si>
  <si>
    <t>UTP 4x2x0,5 cat.6</t>
  </si>
  <si>
    <t>-1624106424</t>
  </si>
  <si>
    <t>Pol256</t>
  </si>
  <si>
    <t>Elektroinstalační trubka pr. 20mm</t>
  </si>
  <si>
    <t>-1823018200</t>
  </si>
  <si>
    <t>Pol257</t>
  </si>
  <si>
    <t>Datová zásuvka 2xRJ45 cat.6 komplet</t>
  </si>
  <si>
    <t>-863518298</t>
  </si>
  <si>
    <t>Pol258</t>
  </si>
  <si>
    <t>Elektroinstalační krabice pr. 68mm</t>
  </si>
  <si>
    <t>-791657911</t>
  </si>
  <si>
    <t>Pol259</t>
  </si>
  <si>
    <t>Stojanový 19" rack rozvaděč 600x600 42U</t>
  </si>
  <si>
    <t>-1112398917</t>
  </si>
  <si>
    <t>Pol260</t>
  </si>
  <si>
    <t>Napájecí panel 5x230V s přepěť. ochranou</t>
  </si>
  <si>
    <t>1776015498</t>
  </si>
  <si>
    <t>Pol261</t>
  </si>
  <si>
    <t>Ventilační jednotka 19´´, 2x ventilátor s termostatem</t>
  </si>
  <si>
    <t>-1896746585</t>
  </si>
  <si>
    <t>Pol262</t>
  </si>
  <si>
    <t>Patch panel 19´´ 48xRJ45, cat. 6, 2U, osazený</t>
  </si>
  <si>
    <t>73811458</t>
  </si>
  <si>
    <t>Pol263</t>
  </si>
  <si>
    <t>Vyvazovací panel 19´´ 1U</t>
  </si>
  <si>
    <t>-1050209315</t>
  </si>
  <si>
    <t>Pol264</t>
  </si>
  <si>
    <t>Ukončení UTP kabelů v rack rozvaděči</t>
  </si>
  <si>
    <t>344007603</t>
  </si>
  <si>
    <t>D8</t>
  </si>
  <si>
    <t>OSTATNÍ SLABOPROUD</t>
  </si>
  <si>
    <t>Pol265</t>
  </si>
  <si>
    <t>Autonomní hlásič požáru</t>
  </si>
  <si>
    <t>1238448270</t>
  </si>
  <si>
    <t>Pol266</t>
  </si>
  <si>
    <t>Demontáže stávající sítě LAN</t>
  </si>
  <si>
    <t>1591132866</t>
  </si>
  <si>
    <t>Pol267</t>
  </si>
  <si>
    <t>Měření Strukturované kabeláže</t>
  </si>
  <si>
    <t>vývod</t>
  </si>
  <si>
    <t>-1965403089</t>
  </si>
  <si>
    <t>Pol268</t>
  </si>
  <si>
    <t>Dokumentace skutečného provedení stavby</t>
  </si>
  <si>
    <t>966626519</t>
  </si>
  <si>
    <t>Pol269</t>
  </si>
  <si>
    <t>Doprava</t>
  </si>
  <si>
    <t>-910195027</t>
  </si>
  <si>
    <t>Pol270</t>
  </si>
  <si>
    <t>878602407</t>
  </si>
  <si>
    <t>D.6 - Nucené větrání</t>
  </si>
  <si>
    <t>Z1 - Zařízení 1 - umývárny a šatny muži, ženy</t>
  </si>
  <si>
    <t>Z2 - Zařízení 2 - sociální zázemí muži, ženy</t>
  </si>
  <si>
    <t>Z3 - Zařízení 3 - WC 1.NP</t>
  </si>
  <si>
    <t>Z4 - Ostatní</t>
  </si>
  <si>
    <t>Z1</t>
  </si>
  <si>
    <t>Zařízení 1 - umývárny a šatny muži, ženy</t>
  </si>
  <si>
    <t>Pol126</t>
  </si>
  <si>
    <t>Potrubní ventilátor pr. 160 s velmi úsporným chodem a nízkou hlučností vč. zpětné klapky a manžet.; V=260-440m3/h, pext =110Pa (Pel motorujm =39W, 230V, 50Hz, Ijm =0,25A)</t>
  </si>
  <si>
    <t>-564122704</t>
  </si>
  <si>
    <t>24013-2110</t>
  </si>
  <si>
    <t>Montáž potrubního ventilátoru, klapky a manžet</t>
  </si>
  <si>
    <t>-1927879324</t>
  </si>
  <si>
    <t>Pol127</t>
  </si>
  <si>
    <t>Plastový talířový ventil odvodní pr. 100</t>
  </si>
  <si>
    <t>1001395497</t>
  </si>
  <si>
    <t>24074-1612</t>
  </si>
  <si>
    <t>Montáž talířového ventilu</t>
  </si>
  <si>
    <t>613412456</t>
  </si>
  <si>
    <t>Pol128</t>
  </si>
  <si>
    <t>Plastový talířový ventil odvodní pr. 125</t>
  </si>
  <si>
    <t>538199423</t>
  </si>
  <si>
    <t>24074-1613</t>
  </si>
  <si>
    <t>672492124</t>
  </si>
  <si>
    <t>Pol129</t>
  </si>
  <si>
    <t>Plastový talířový ventil odvodní pr. 200 včetně přechodu pr. 200/160</t>
  </si>
  <si>
    <t>835670653</t>
  </si>
  <si>
    <t>24074-1615</t>
  </si>
  <si>
    <t>-1612075838</t>
  </si>
  <si>
    <t>Pol130</t>
  </si>
  <si>
    <t>Střešní hlavice kruhová pr. 160</t>
  </si>
  <si>
    <t>1447892702</t>
  </si>
  <si>
    <t>24076-1116</t>
  </si>
  <si>
    <t>Montáž střešní hlavice</t>
  </si>
  <si>
    <t>1360075474</t>
  </si>
  <si>
    <t>Pol131</t>
  </si>
  <si>
    <t>Stěnová mřížka 200x100/12,5</t>
  </si>
  <si>
    <t>315724836</t>
  </si>
  <si>
    <t>24073-1213</t>
  </si>
  <si>
    <t>Montáž stěnové mřížky</t>
  </si>
  <si>
    <t>1141974296</t>
  </si>
  <si>
    <t>Pol132</t>
  </si>
  <si>
    <t>Stěnová mřížka 300x150/20</t>
  </si>
  <si>
    <t>-1072546131</t>
  </si>
  <si>
    <t>24073-1214</t>
  </si>
  <si>
    <t>486200705</t>
  </si>
  <si>
    <t>Pol133</t>
  </si>
  <si>
    <t>Stěnová mřížka 400x200/20</t>
  </si>
  <si>
    <t>69205584</t>
  </si>
  <si>
    <t>24073-1216</t>
  </si>
  <si>
    <t>-124412551</t>
  </si>
  <si>
    <t>Pol134</t>
  </si>
  <si>
    <t>Akusticky a tepelně izololovaná ohebná hadice do pr. 100</t>
  </si>
  <si>
    <t>804182442</t>
  </si>
  <si>
    <t>24087-1111</t>
  </si>
  <si>
    <t>Montáž hadice do pr. 100</t>
  </si>
  <si>
    <t>1839338581</t>
  </si>
  <si>
    <t>Pol135</t>
  </si>
  <si>
    <t>Akusticky a tepelně izololovaná ohebná hadice do pr. 125</t>
  </si>
  <si>
    <t>968461712</t>
  </si>
  <si>
    <t>24087-1113</t>
  </si>
  <si>
    <t>Montáž hadice do pr. 125</t>
  </si>
  <si>
    <t>1585948209</t>
  </si>
  <si>
    <t>Pol136</t>
  </si>
  <si>
    <t>Akusticky a tepelně izololovaná ohebná hadice do pr. 160</t>
  </si>
  <si>
    <t>624822948</t>
  </si>
  <si>
    <t>24087-1116</t>
  </si>
  <si>
    <t>Montáž hadice do pr. 160</t>
  </si>
  <si>
    <t>-329752472</t>
  </si>
  <si>
    <t>Pol137</t>
  </si>
  <si>
    <t>Potrubí se spirálově vinutými švy - do pr. 100</t>
  </si>
  <si>
    <t>1934080632</t>
  </si>
  <si>
    <t>24084-1111</t>
  </si>
  <si>
    <t>Montáž potrubí se spirálově vinutými švy do pr. 100</t>
  </si>
  <si>
    <t>-2080491596</t>
  </si>
  <si>
    <t>Pol138</t>
  </si>
  <si>
    <t>Potrubí se spirálově vinutými švy do pr. 125</t>
  </si>
  <si>
    <t>1002469899</t>
  </si>
  <si>
    <t>24084-1114</t>
  </si>
  <si>
    <t>Montáž potrubí se spirálově vinutými švy do pr. 125</t>
  </si>
  <si>
    <t>-338482198</t>
  </si>
  <si>
    <t>Pol139</t>
  </si>
  <si>
    <t>Potrubí se spirálově vinutými švy do pr. 160, 30% tvarovek</t>
  </si>
  <si>
    <t>368791825</t>
  </si>
  <si>
    <t>24084-1116</t>
  </si>
  <si>
    <t>Montáž potrubí se spirálově vinutými švy do pr. 160</t>
  </si>
  <si>
    <t>1800584413</t>
  </si>
  <si>
    <t>Pol140</t>
  </si>
  <si>
    <t>Zaslepení potrubí a příprava pro odvodnění</t>
  </si>
  <si>
    <t>365442245</t>
  </si>
  <si>
    <t>Pol141</t>
  </si>
  <si>
    <t>Montáž Zaslepení potrubí a příprava pro odvodnění</t>
  </si>
  <si>
    <t>-893421809</t>
  </si>
  <si>
    <t>Pol142</t>
  </si>
  <si>
    <t>Čtyřhranné potrubí sk. I, pozink, do obvodu 1500</t>
  </si>
  <si>
    <t>416836877</t>
  </si>
  <si>
    <t>24082-1116</t>
  </si>
  <si>
    <t>Montáž čtyřhranného potrubí do obvodu 1500</t>
  </si>
  <si>
    <t>-626297500</t>
  </si>
  <si>
    <t>Pol143</t>
  </si>
  <si>
    <t>Požární izolace EI30</t>
  </si>
  <si>
    <t>1020165986</t>
  </si>
  <si>
    <t>Pol144</t>
  </si>
  <si>
    <t>Montáž požární izolace</t>
  </si>
  <si>
    <t>1693109948</t>
  </si>
  <si>
    <t>Z2</t>
  </si>
  <si>
    <t>Zařízení 2 - sociální zázemí muži, ženy</t>
  </si>
  <si>
    <t>Pol145</t>
  </si>
  <si>
    <t>Potrubní ventilátor pr. 160 s velmi úsporným chodem a nízkou hlučností vč. zpětné klapky a manžet.; V=310m3/h, pext =130Pa (Pel motorujm =39W, 230V, 50Hz, Ijm =0,25A);</t>
  </si>
  <si>
    <t>-1804489499</t>
  </si>
  <si>
    <t>-1014757445</t>
  </si>
  <si>
    <t>552761761</t>
  </si>
  <si>
    <t>606566890</t>
  </si>
  <si>
    <t>1320784104</t>
  </si>
  <si>
    <t>-1553323185</t>
  </si>
  <si>
    <t>1236640850</t>
  </si>
  <si>
    <t>-945805479</t>
  </si>
  <si>
    <t>-1487831148</t>
  </si>
  <si>
    <t>1441777170</t>
  </si>
  <si>
    <t>-1716771564</t>
  </si>
  <si>
    <t>41100117</t>
  </si>
  <si>
    <t>-2090134851</t>
  </si>
  <si>
    <t>-621627228</t>
  </si>
  <si>
    <t>-834245834</t>
  </si>
  <si>
    <t>-695374252</t>
  </si>
  <si>
    <t>211189201</t>
  </si>
  <si>
    <t>-1203426358</t>
  </si>
  <si>
    <t>-998621927</t>
  </si>
  <si>
    <t>322988935</t>
  </si>
  <si>
    <t>-1005777604</t>
  </si>
  <si>
    <t>713642580</t>
  </si>
  <si>
    <t>223939452</t>
  </si>
  <si>
    <t>1749607591</t>
  </si>
  <si>
    <t>Pol146</t>
  </si>
  <si>
    <t>Tepelná izolace vnitřní, minerální, tl. 30mm, Al folie</t>
  </si>
  <si>
    <t>-1726743341</t>
  </si>
  <si>
    <t>Pol147</t>
  </si>
  <si>
    <t>Montáž tepelné izolace</t>
  </si>
  <si>
    <t>1729658949</t>
  </si>
  <si>
    <t>Z3</t>
  </si>
  <si>
    <t>Zařízení 3 - WC 1.NP</t>
  </si>
  <si>
    <t>Pol148</t>
  </si>
  <si>
    <t xml:space="preserve">Malý tichý axiální ventilátor pr. 200, plastový, vč. zpětné klapky.V=80m3/h, pext =35Pa (Pel motorujm =16W, 230V, 50Hz); </t>
  </si>
  <si>
    <t>301227577</t>
  </si>
  <si>
    <t>24011-7112</t>
  </si>
  <si>
    <t>-1411991063</t>
  </si>
  <si>
    <t>Pol149</t>
  </si>
  <si>
    <t>Krycí mřížka pr. 125</t>
  </si>
  <si>
    <t>-2130307751</t>
  </si>
  <si>
    <t>24071-2112</t>
  </si>
  <si>
    <t>Montáž krycí mřížky</t>
  </si>
  <si>
    <t>-2107452469</t>
  </si>
  <si>
    <t>1674350222</t>
  </si>
  <si>
    <t>-180016529</t>
  </si>
  <si>
    <t>1270445810</t>
  </si>
  <si>
    <t>-2097210478</t>
  </si>
  <si>
    <t>Pol150</t>
  </si>
  <si>
    <t>Čtyřhranné potrubí sk. I, pozink, do obvodu 650</t>
  </si>
  <si>
    <t>23671755</t>
  </si>
  <si>
    <t>24082-1114</t>
  </si>
  <si>
    <t>Montáž čtyřhranného potrubí do obvodu 650</t>
  </si>
  <si>
    <t>668897782</t>
  </si>
  <si>
    <t>Z4</t>
  </si>
  <si>
    <t>Ostatní</t>
  </si>
  <si>
    <t>Pol151</t>
  </si>
  <si>
    <t>Montážní a spojovací materiál</t>
  </si>
  <si>
    <t>338609254</t>
  </si>
  <si>
    <t>Pol152</t>
  </si>
  <si>
    <t>Doprava, výškové práce;</t>
  </si>
  <si>
    <t>1260423989</t>
  </si>
  <si>
    <t>Pol153</t>
  </si>
  <si>
    <t>Komplexní zkouška, zaregulování</t>
  </si>
  <si>
    <t>-1890189181</t>
  </si>
  <si>
    <t>Pol155</t>
  </si>
  <si>
    <t>Předávací dokumentace, zaškolení obsluhy</t>
  </si>
  <si>
    <t>1350834427</t>
  </si>
  <si>
    <t>D.7 - Vnitřní plynovod</t>
  </si>
  <si>
    <t>3 - Svislé a kompletní konstrukce</t>
  </si>
  <si>
    <t>783 - Dokončovací práce - nátěry</t>
  </si>
  <si>
    <t>23-M - Montáže potrubí</t>
  </si>
  <si>
    <t>327121111</t>
  </si>
  <si>
    <t>Montáž prefabrikovaných dílců opěrných nebo obkladních zdí z betonu železového včetně spojovací vrstvy z cementové malty, hmotnosti jednotlivě do 5 t</t>
  </si>
  <si>
    <t>-1261864139</t>
  </si>
  <si>
    <t xml:space="preserve">Poznámka k souboru cen:_x000D_
1. V cenách nejsou započteny náklady na: a) podkladní vrstvy z betonu; tyto práce se oceňují cenami souboru cen 27* 31- . . Základy z betonu prostého katalogu 801-1 Budovy a haly - zděné a monolitické, b) na dodávku dílců; tyto se ocení ve specifikaci. </t>
  </si>
  <si>
    <t>dodávka</t>
  </si>
  <si>
    <t>bet.pilíř s dvířky 600*600 mm</t>
  </si>
  <si>
    <t>-1331856441</t>
  </si>
  <si>
    <t>783225100</t>
  </si>
  <si>
    <t>Nátěr syntetický KDK 2+1E</t>
  </si>
  <si>
    <t>-338579315</t>
  </si>
  <si>
    <t>783424340</t>
  </si>
  <si>
    <t>Nátěr syntetický potrubí Z+ 2+1E</t>
  </si>
  <si>
    <t>2137139429</t>
  </si>
  <si>
    <t>23-M</t>
  </si>
  <si>
    <t>Montáže potrubí</t>
  </si>
  <si>
    <t>230011014</t>
  </si>
  <si>
    <t>Montáž potrubí z trub ocelových hladkých tř. 11 až 13 D 25 mm, tl. 2,9 mm</t>
  </si>
  <si>
    <t>1643342252</t>
  </si>
  <si>
    <t>dodávka.1</t>
  </si>
  <si>
    <t>Trubka ocel.černá DN20,</t>
  </si>
  <si>
    <t>1333459216</t>
  </si>
  <si>
    <t>230011020</t>
  </si>
  <si>
    <t>Montáž potrubí z trub ocelových hladkých tř. 11 až 13 D 31,8 mm, tl. 2,6 mm</t>
  </si>
  <si>
    <t>-737177174</t>
  </si>
  <si>
    <t>dodávka.2</t>
  </si>
  <si>
    <t>Trubka ocel.černá DN  25ČSN EN 10 208-1</t>
  </si>
  <si>
    <t>1573890844</t>
  </si>
  <si>
    <t>230011028</t>
  </si>
  <si>
    <t>Montáž potrubí z trub ocelových hladkých tř. 11 až 13 D 38 mm, tl. 3,2 mm</t>
  </si>
  <si>
    <t>-1160197120</t>
  </si>
  <si>
    <t>dodávka.3</t>
  </si>
  <si>
    <t>Chránička ocel.černá DN32,</t>
  </si>
  <si>
    <t>510033051</t>
  </si>
  <si>
    <t>230011032</t>
  </si>
  <si>
    <t>Montáž potrubí z trub ocelových hladkých tř. 11 až 13 D 44,5 mm, tl. 3,6 mm</t>
  </si>
  <si>
    <t>1432943343</t>
  </si>
  <si>
    <t>dodávka.4</t>
  </si>
  <si>
    <t>Chránička ocel.černá DN40,</t>
  </si>
  <si>
    <t>-172255507</t>
  </si>
  <si>
    <t>230021017</t>
  </si>
  <si>
    <t>Montáž trubních dílů přivařovacích hmotnosti do 1 kg tř. 11 až 13 D 28 mm, tl. 2,6 mm</t>
  </si>
  <si>
    <t>-548085942</t>
  </si>
  <si>
    <t>dodávka.5</t>
  </si>
  <si>
    <t>Tr.oblouk A1,5D DN 20,90 st.</t>
  </si>
  <si>
    <t>797736348</t>
  </si>
  <si>
    <t>230021020</t>
  </si>
  <si>
    <t>Montáž trubních dílů přivařovacích hmotnosti do 1 kg tř. 11 až 13 D 31,8 mm, tl. 2,6 mm</t>
  </si>
  <si>
    <t>-1449856873</t>
  </si>
  <si>
    <t>dodávka.6</t>
  </si>
  <si>
    <t>Redukce 25/20</t>
  </si>
  <si>
    <t>1797443534</t>
  </si>
  <si>
    <t>dodávka.7</t>
  </si>
  <si>
    <t>Tr.oblouk A1,5D DN 25,90 st.</t>
  </si>
  <si>
    <t>-1649895058</t>
  </si>
  <si>
    <t>230021038</t>
  </si>
  <si>
    <t>Montáž trubních dílů přivařovacích hmotnosti do 1 kg tř. 11 až 13 D 57 mm, tl. 2,9 mm</t>
  </si>
  <si>
    <t>1823773811</t>
  </si>
  <si>
    <t>dodávka.8</t>
  </si>
  <si>
    <t>R 50/25</t>
  </si>
  <si>
    <t>1968404211</t>
  </si>
  <si>
    <t>230040006</t>
  </si>
  <si>
    <t>Montáž trubních dílů závitových DN 1"</t>
  </si>
  <si>
    <t>1225836353</t>
  </si>
  <si>
    <t>dodávka.9</t>
  </si>
  <si>
    <t>Elektromagnet. ventil 1025*2, DN 25 na plyn - ( bez proudu uzavřen, pod proudem otevřen) dvoupolohové ovládání průtoku plynových paliv.</t>
  </si>
  <si>
    <t>-745729458</t>
  </si>
  <si>
    <t>dodávka.10</t>
  </si>
  <si>
    <t>Filtr plynový FO 25F, DN 25 slouží k odlučování částic od plynné provozní tekutiny</t>
  </si>
  <si>
    <t>-881641107</t>
  </si>
  <si>
    <t>dodávka.11</t>
  </si>
  <si>
    <t xml:space="preserve">kohout kulový DN 25 </t>
  </si>
  <si>
    <t>-1310401496</t>
  </si>
  <si>
    <t>230050031</t>
  </si>
  <si>
    <t>Doplňkové konstrukce z profilového materiálu zhotovení a montáž</t>
  </si>
  <si>
    <t>-1441631504</t>
  </si>
  <si>
    <t>dodávka.12</t>
  </si>
  <si>
    <t>Třmeny ,šroubové spoje,podpěry</t>
  </si>
  <si>
    <t>1320440385</t>
  </si>
  <si>
    <t>230170013</t>
  </si>
  <si>
    <t>Zkouška těsnosti potrubí DN přes 80 do 125</t>
  </si>
  <si>
    <t>1385621634</t>
  </si>
  <si>
    <t>230170013.1</t>
  </si>
  <si>
    <t>čistění potrubí</t>
  </si>
  <si>
    <t>64332387</t>
  </si>
  <si>
    <t>Pol254</t>
  </si>
  <si>
    <t>1883764917</t>
  </si>
  <si>
    <t>D.8 - Měření a regulace</t>
  </si>
  <si>
    <t>D1 - PŘÍSTROJE MIMO ROZVÁDĚČ</t>
  </si>
  <si>
    <t>D2 - KABELY</t>
  </si>
  <si>
    <t>D3 - MONTÁŽ KABELŮ</t>
  </si>
  <si>
    <t>D4 - MONTÁŽ ZAŘÍZENÍ MaR</t>
  </si>
  <si>
    <t>PŘÍSTROJE MIMO ROZVÁDĚČ</t>
  </si>
  <si>
    <t>Pol46</t>
  </si>
  <si>
    <t>Reg. teploty prostorový 20-60°C</t>
  </si>
  <si>
    <t>1968382186</t>
  </si>
  <si>
    <t>Pol47</t>
  </si>
  <si>
    <t>Reg.tlaku 63-630 kPa</t>
  </si>
  <si>
    <t>-2128031829</t>
  </si>
  <si>
    <t>Pol48</t>
  </si>
  <si>
    <t>Elektrody RV</t>
  </si>
  <si>
    <t>745268505</t>
  </si>
  <si>
    <t>Pol49</t>
  </si>
  <si>
    <t>Detektror plynu - pro detekci oxidu uhelnatého ve vnitřních prostorech (detekce CO)</t>
  </si>
  <si>
    <t>-1772734109</t>
  </si>
  <si>
    <t>Pol50</t>
  </si>
  <si>
    <t>Čidlo - detekce plynu</t>
  </si>
  <si>
    <t>688186809</t>
  </si>
  <si>
    <t>Pol51</t>
  </si>
  <si>
    <t>Regulátor teploty příložný 20-90°C</t>
  </si>
  <si>
    <t>2081080799</t>
  </si>
  <si>
    <t>Pol52</t>
  </si>
  <si>
    <t>Reg.teploty - popis viz TZ</t>
  </si>
  <si>
    <t>159107006</t>
  </si>
  <si>
    <t>11601100</t>
  </si>
  <si>
    <t>Trojcestný směšovací elektroventil VRG131 DN25, kvs=10, vnitřní závit, průtok 2,3m3/hod</t>
  </si>
  <si>
    <t>-1306790035</t>
  </si>
  <si>
    <t>12101200</t>
  </si>
  <si>
    <t>Pohon ARA 651</t>
  </si>
  <si>
    <t>498688493</t>
  </si>
  <si>
    <t>Pol53</t>
  </si>
  <si>
    <t>Skříň rozvaděče</t>
  </si>
  <si>
    <t>404930041</t>
  </si>
  <si>
    <t>Pol54</t>
  </si>
  <si>
    <t>Montážní práce-rozvaděč MaR</t>
  </si>
  <si>
    <t>1855114698</t>
  </si>
  <si>
    <t>Pol55</t>
  </si>
  <si>
    <t>Podružný materiál</t>
  </si>
  <si>
    <t>-1674056113</t>
  </si>
  <si>
    <t>Pol56</t>
  </si>
  <si>
    <t>Relé MY4 220/240 V</t>
  </si>
  <si>
    <t>-1276881030</t>
  </si>
  <si>
    <t>Pol57</t>
  </si>
  <si>
    <t>ŽLAB PERFOROVANÝ 60*60</t>
  </si>
  <si>
    <t>1021844251</t>
  </si>
  <si>
    <t>Pol58</t>
  </si>
  <si>
    <t>Vyp.S32G/1101/D6</t>
  </si>
  <si>
    <t>-95899692</t>
  </si>
  <si>
    <t>Pol59</t>
  </si>
  <si>
    <t>Radova svorka</t>
  </si>
  <si>
    <t>1066572565</t>
  </si>
  <si>
    <t>Pol60</t>
  </si>
  <si>
    <t>Tesnici vyvodka P 13,5-P 16</t>
  </si>
  <si>
    <t>-760956827</t>
  </si>
  <si>
    <t>Pol61</t>
  </si>
  <si>
    <t>Zasuvka na DIN lištu TS35 ZS20</t>
  </si>
  <si>
    <t>-1521537443</t>
  </si>
  <si>
    <t>Pol62</t>
  </si>
  <si>
    <t>Rozjistovaci bod</t>
  </si>
  <si>
    <t>952472277</t>
  </si>
  <si>
    <t>Pol63</t>
  </si>
  <si>
    <t>Patice pro MY</t>
  </si>
  <si>
    <t>-2057539367</t>
  </si>
  <si>
    <t>Pol64</t>
  </si>
  <si>
    <t>Poruch.signalizace ELSI8</t>
  </si>
  <si>
    <t>-133818502</t>
  </si>
  <si>
    <t>Pol65</t>
  </si>
  <si>
    <t>Indik.sv. LED IS-95 230V</t>
  </si>
  <si>
    <t>156111036</t>
  </si>
  <si>
    <t>Pol66</t>
  </si>
  <si>
    <t>Lišta DIN TS35</t>
  </si>
  <si>
    <t>548298199</t>
  </si>
  <si>
    <t>Pol67</t>
  </si>
  <si>
    <t>GSM telefonní hlásič+zdroj</t>
  </si>
  <si>
    <t>-694624082</t>
  </si>
  <si>
    <t>Pol68</t>
  </si>
  <si>
    <t>Jistič L7-2/1/C</t>
  </si>
  <si>
    <t>1698548839</t>
  </si>
  <si>
    <t>Pol69</t>
  </si>
  <si>
    <t>Jistič L7-6/1/B</t>
  </si>
  <si>
    <t>839214199</t>
  </si>
  <si>
    <t>Pol70</t>
  </si>
  <si>
    <t>Jistič L7-10/1/B</t>
  </si>
  <si>
    <t>-1494006124</t>
  </si>
  <si>
    <t>Pol71</t>
  </si>
  <si>
    <t>Proud.chránič-6/1N/003/B</t>
  </si>
  <si>
    <t>1731799664</t>
  </si>
  <si>
    <t>Pol72</t>
  </si>
  <si>
    <t>Inst.relé Z7-R20/SS</t>
  </si>
  <si>
    <t>498343770</t>
  </si>
  <si>
    <t>Pol73</t>
  </si>
  <si>
    <t>Jistič L7-4/1/C</t>
  </si>
  <si>
    <t>1339923959</t>
  </si>
  <si>
    <t>Pol74</t>
  </si>
  <si>
    <t>Indik.sv.LED-IS-95 220V AC</t>
  </si>
  <si>
    <t>178537435</t>
  </si>
  <si>
    <t>Pol75</t>
  </si>
  <si>
    <t>Napájecí zdroj NZ23DIN (detekce)</t>
  </si>
  <si>
    <t>-2092659684</t>
  </si>
  <si>
    <t>Pol76</t>
  </si>
  <si>
    <t>hlavice T6"B"</t>
  </si>
  <si>
    <t>-1595802442</t>
  </si>
  <si>
    <t>Pol77</t>
  </si>
  <si>
    <t>Spinaci jednotka T6 vc.spoj.dilu</t>
  </si>
  <si>
    <t>-591850786</t>
  </si>
  <si>
    <t>KABELY</t>
  </si>
  <si>
    <t>Pol78</t>
  </si>
  <si>
    <t>Stitek popisny</t>
  </si>
  <si>
    <t>-109779560</t>
  </si>
  <si>
    <t>Pol79</t>
  </si>
  <si>
    <t>Celoplast.kab.JYTY 4*1</t>
  </si>
  <si>
    <t>-1227579578</t>
  </si>
  <si>
    <t>Pol80</t>
  </si>
  <si>
    <t>Kabel JYTY 2*1</t>
  </si>
  <si>
    <t>704748693</t>
  </si>
  <si>
    <t>Pol81</t>
  </si>
  <si>
    <t>Kabel.zlab PVC 40*60</t>
  </si>
  <si>
    <t>875460036</t>
  </si>
  <si>
    <t>Pol82</t>
  </si>
  <si>
    <t>Kabelovy zlab 120 * 100</t>
  </si>
  <si>
    <t>-140290705</t>
  </si>
  <si>
    <t>Pol83</t>
  </si>
  <si>
    <t>Kabel CYKY5Cx1,5</t>
  </si>
  <si>
    <t>-39293647</t>
  </si>
  <si>
    <t>Pol84</t>
  </si>
  <si>
    <t>Propj.vodič CY 10</t>
  </si>
  <si>
    <t>111396201</t>
  </si>
  <si>
    <t>Pol85</t>
  </si>
  <si>
    <t>Vodič CY 4 zlutozelene</t>
  </si>
  <si>
    <t>-739050281</t>
  </si>
  <si>
    <t>Pol86</t>
  </si>
  <si>
    <t>kabel CYKY 3C*2.5</t>
  </si>
  <si>
    <t>1877569944</t>
  </si>
  <si>
    <t>Pol87</t>
  </si>
  <si>
    <t>Lista el.instal L 40</t>
  </si>
  <si>
    <t>-18997368</t>
  </si>
  <si>
    <t>Pol88</t>
  </si>
  <si>
    <t>Rozvodna krabice typ 8110</t>
  </si>
  <si>
    <t>-35093077</t>
  </si>
  <si>
    <t>Pol89</t>
  </si>
  <si>
    <t>Kabel CYKY2Dx1,5</t>
  </si>
  <si>
    <t>574853560</t>
  </si>
  <si>
    <t>Pol90</t>
  </si>
  <si>
    <t>Kabel CYKY3Cx1,5</t>
  </si>
  <si>
    <t>311421914</t>
  </si>
  <si>
    <t>Pol91</t>
  </si>
  <si>
    <t>hlavice T6"H" s hribovym knoflikem</t>
  </si>
  <si>
    <t>-820452958</t>
  </si>
  <si>
    <t>Pol92</t>
  </si>
  <si>
    <t>plast. skrin s 1 otvorem pro T6..</t>
  </si>
  <si>
    <t>1159521177</t>
  </si>
  <si>
    <t>Pol93</t>
  </si>
  <si>
    <t>1333029358</t>
  </si>
  <si>
    <t>Pol94</t>
  </si>
  <si>
    <t>Indik. Sv.-IS-95-G 230V AC</t>
  </si>
  <si>
    <t>-358816274</t>
  </si>
  <si>
    <t>MONTÁŽ KABELŮ</t>
  </si>
  <si>
    <t>Pol95</t>
  </si>
  <si>
    <t>Lista el.instal.L 40 pevne uloz.</t>
  </si>
  <si>
    <t>-915902052</t>
  </si>
  <si>
    <t>Pol96</t>
  </si>
  <si>
    <t>montaz CYKY 3*1.5 - pevne</t>
  </si>
  <si>
    <t>-79674349</t>
  </si>
  <si>
    <t>Pol97</t>
  </si>
  <si>
    <t>Kab.zlab 50/30 vc.vika a p.</t>
  </si>
  <si>
    <t>-1737986810</t>
  </si>
  <si>
    <t>Pol98</t>
  </si>
  <si>
    <t>Kab.zlab 125/100 vc.vika a p.</t>
  </si>
  <si>
    <t>1348410749</t>
  </si>
  <si>
    <t>Pol99</t>
  </si>
  <si>
    <t>Ukonc.a zapoj.vod.v rozv.do 2,5mm2</t>
  </si>
  <si>
    <t>678233594</t>
  </si>
  <si>
    <t>Pol101</t>
  </si>
  <si>
    <t>Ukonc.stineni kab.v plasti vc.zap.</t>
  </si>
  <si>
    <t>-2123358823</t>
  </si>
  <si>
    <t>Pol102</t>
  </si>
  <si>
    <t>Kabel JYTY 4*1 pevne ulozeny</t>
  </si>
  <si>
    <t>1597653354</t>
  </si>
  <si>
    <t>Pol103</t>
  </si>
  <si>
    <t>Kabel JYTY 2*1 pevně</t>
  </si>
  <si>
    <t>-1804647672</t>
  </si>
  <si>
    <t>Pol104</t>
  </si>
  <si>
    <t>Oznac.stitek pro pr.v rozadec</t>
  </si>
  <si>
    <t>1031466469</t>
  </si>
  <si>
    <t>Pol105</t>
  </si>
  <si>
    <t>Vodic CY 10</t>
  </si>
  <si>
    <t>1044551853</t>
  </si>
  <si>
    <t>Pol106</t>
  </si>
  <si>
    <t>Vodic CY 4</t>
  </si>
  <si>
    <t>319637799</t>
  </si>
  <si>
    <t>Pol107</t>
  </si>
  <si>
    <t>Kabel CYKY5Cx1,5 pevně ulozeny</t>
  </si>
  <si>
    <t>-1287217101</t>
  </si>
  <si>
    <t>Pol108</t>
  </si>
  <si>
    <t>Kabel CYKY2*1,5 pevne ulozeny</t>
  </si>
  <si>
    <t>-1164218393</t>
  </si>
  <si>
    <t>Pol109</t>
  </si>
  <si>
    <t>Podruž. materiál</t>
  </si>
  <si>
    <t>1692264245</t>
  </si>
  <si>
    <t>Pol110</t>
  </si>
  <si>
    <t>Svorka na potrubi vc.pasku,montaz</t>
  </si>
  <si>
    <t>-227778960</t>
  </si>
  <si>
    <t>Pol111</t>
  </si>
  <si>
    <t>Kabel CYKY3Cx2,5</t>
  </si>
  <si>
    <t>-1606377695</t>
  </si>
  <si>
    <t>MONTÁŽ ZAŘÍZENÍ MaR</t>
  </si>
  <si>
    <t>Pol112</t>
  </si>
  <si>
    <t>Konzola pro mano, termostat-montáž</t>
  </si>
  <si>
    <t>-1150248082</t>
  </si>
  <si>
    <t>Pol113</t>
  </si>
  <si>
    <t>Vyvrtani otvoru do zdiva</t>
  </si>
  <si>
    <t>197997728</t>
  </si>
  <si>
    <t>Pol114</t>
  </si>
  <si>
    <t>Upevnovaci bod hmozdinkou</t>
  </si>
  <si>
    <t>-1235525635</t>
  </si>
  <si>
    <t>Pol115</t>
  </si>
  <si>
    <t>Montáž nasten.rozvadece</t>
  </si>
  <si>
    <t>21993466</t>
  </si>
  <si>
    <t>Pol116</t>
  </si>
  <si>
    <t>Regulator teploty a tlaku s mikrosp.</t>
  </si>
  <si>
    <t>-840835387</t>
  </si>
  <si>
    <t>Pol117</t>
  </si>
  <si>
    <t>Montaz cidla TV,TVZ,TVA</t>
  </si>
  <si>
    <t>-1763462759</t>
  </si>
  <si>
    <t>Pol118</t>
  </si>
  <si>
    <t>SERIZENI GSM</t>
  </si>
  <si>
    <t>-732834494</t>
  </si>
  <si>
    <t>Pol119</t>
  </si>
  <si>
    <t>Detekce plynu</t>
  </si>
  <si>
    <t>854181157</t>
  </si>
  <si>
    <t>Pol120</t>
  </si>
  <si>
    <t>Úřední ověření detekce plynu</t>
  </si>
  <si>
    <t>1259110527</t>
  </si>
  <si>
    <t>Pol121</t>
  </si>
  <si>
    <t>Montáž elektrod. zař.</t>
  </si>
  <si>
    <t>-149102763</t>
  </si>
  <si>
    <t>Pol122</t>
  </si>
  <si>
    <t>Montáž el. pohonu</t>
  </si>
  <si>
    <t>1745126507</t>
  </si>
  <si>
    <t>Pol123</t>
  </si>
  <si>
    <t>Pruraz zdivem-cihla,tl.60 cm</t>
  </si>
  <si>
    <t>1039021761</t>
  </si>
  <si>
    <t>Pol124</t>
  </si>
  <si>
    <t>Pruraz zdivem-cihla,tl.30 cm</t>
  </si>
  <si>
    <t>-14543220</t>
  </si>
  <si>
    <t>Pol125</t>
  </si>
  <si>
    <t>Pruraz zdivem-beton.tl.30cm</t>
  </si>
  <si>
    <t>1366309364</t>
  </si>
  <si>
    <t>D.9 - Kamerový systém a EZS</t>
  </si>
  <si>
    <t>E1 - EZS</t>
  </si>
  <si>
    <t xml:space="preserve">    D1 - Budova AD</t>
  </si>
  <si>
    <t xml:space="preserve">    D2 - Instalační mat.</t>
  </si>
  <si>
    <t xml:space="preserve">    D3 - Ostatní práce</t>
  </si>
  <si>
    <t>E10 - Kamerový systém</t>
  </si>
  <si>
    <t>E1</t>
  </si>
  <si>
    <t>EZS</t>
  </si>
  <si>
    <t>Budova AD</t>
  </si>
  <si>
    <t>Pol156</t>
  </si>
  <si>
    <t>Ústředna EZS max 48 smyček, 8 smyček na základní desce, alespoň 8 podsystémů, krabice, zdroj, tamper - stávající</t>
  </si>
  <si>
    <t>921500809</t>
  </si>
  <si>
    <t>Pol157</t>
  </si>
  <si>
    <t>Klávesnice s LCD displejem, česká - stávající</t>
  </si>
  <si>
    <t>159786345</t>
  </si>
  <si>
    <t>Pol158</t>
  </si>
  <si>
    <t>Klávesnice s LCD displejem, česká</t>
  </si>
  <si>
    <t>-2117585836</t>
  </si>
  <si>
    <t>Pol159</t>
  </si>
  <si>
    <t>Expander 16 smyček + kryt</t>
  </si>
  <si>
    <t>1898712179</t>
  </si>
  <si>
    <t>Pol160</t>
  </si>
  <si>
    <t>Akumulátor 12V/18Ah</t>
  </si>
  <si>
    <t>2054322878</t>
  </si>
  <si>
    <t>Pol161</t>
  </si>
  <si>
    <t>Kryt EZS s tamperem</t>
  </si>
  <si>
    <t>1606806297</t>
  </si>
  <si>
    <t>Pol162</t>
  </si>
  <si>
    <t>GPRS komunikátor - stávající</t>
  </si>
  <si>
    <t>-1357440745</t>
  </si>
  <si>
    <t>Pol163</t>
  </si>
  <si>
    <t>Detektor pohybu - dosah 12m- další specifikace viz TZ</t>
  </si>
  <si>
    <t>-1364185687</t>
  </si>
  <si>
    <t>Pol164</t>
  </si>
  <si>
    <t>Mg. Kontakt povrchový</t>
  </si>
  <si>
    <t>625458306</t>
  </si>
  <si>
    <t>Instalační mat.</t>
  </si>
  <si>
    <t>Pol165</t>
  </si>
  <si>
    <t>Trubka pr.16 kop.</t>
  </si>
  <si>
    <t>-1137702242</t>
  </si>
  <si>
    <t>Pol166</t>
  </si>
  <si>
    <t>Krabice EZS s tamperem</t>
  </si>
  <si>
    <t>-520864398</t>
  </si>
  <si>
    <t>Pol167</t>
  </si>
  <si>
    <t>Kabel UTP5e</t>
  </si>
  <si>
    <t>1799570764</t>
  </si>
  <si>
    <t>Pol168</t>
  </si>
  <si>
    <t>Kabel SYKFY 3x2x0,5</t>
  </si>
  <si>
    <t>-1135435960</t>
  </si>
  <si>
    <t>Pol169</t>
  </si>
  <si>
    <t>Kabel komunikační (vrátnice)</t>
  </si>
  <si>
    <t>921789887</t>
  </si>
  <si>
    <t>Pol170</t>
  </si>
  <si>
    <t>Kabel CYH</t>
  </si>
  <si>
    <t>1658265426</t>
  </si>
  <si>
    <t>Pol171</t>
  </si>
  <si>
    <t>Lišta samolepící</t>
  </si>
  <si>
    <t>-149823997</t>
  </si>
  <si>
    <t>Pol172</t>
  </si>
  <si>
    <t>Jistič 6A</t>
  </si>
  <si>
    <t>1207086805</t>
  </si>
  <si>
    <t>Pol173</t>
  </si>
  <si>
    <t>Krabice zasekávací KO</t>
  </si>
  <si>
    <t>1636741085</t>
  </si>
  <si>
    <t>Pol174</t>
  </si>
  <si>
    <t>Drobný instalační materiál, spojovací a ostatní materiál</t>
  </si>
  <si>
    <t>1800007676</t>
  </si>
  <si>
    <t>Ostatní práce</t>
  </si>
  <si>
    <t>Pol175</t>
  </si>
  <si>
    <t>Zasekání trubek pod omítku</t>
  </si>
  <si>
    <t>1093699991</t>
  </si>
  <si>
    <t>Pol176</t>
  </si>
  <si>
    <t>Průraz zdí pr. 40</t>
  </si>
  <si>
    <t>-1714899009</t>
  </si>
  <si>
    <t>Pol177</t>
  </si>
  <si>
    <t>Průraz zdí pr. 8</t>
  </si>
  <si>
    <t>1883602981</t>
  </si>
  <si>
    <t>Pol178</t>
  </si>
  <si>
    <t>Montáž komponentů EZS + propojení se stávajícím systémem</t>
  </si>
  <si>
    <t>-1783022564</t>
  </si>
  <si>
    <t>Pol179</t>
  </si>
  <si>
    <t>Montáž drobného elektroinstalačního materiálu</t>
  </si>
  <si>
    <t>1849959336</t>
  </si>
  <si>
    <t>Pol180</t>
  </si>
  <si>
    <t>Nastavení a programování systému</t>
  </si>
  <si>
    <t>-1658349069</t>
  </si>
  <si>
    <t>Pol181</t>
  </si>
  <si>
    <t>Zkušební provoz</t>
  </si>
  <si>
    <t>722831707</t>
  </si>
  <si>
    <t>Pol182</t>
  </si>
  <si>
    <t>Připojení na PCO</t>
  </si>
  <si>
    <t>-1033024774</t>
  </si>
  <si>
    <t>Pol183</t>
  </si>
  <si>
    <t>-572355631</t>
  </si>
  <si>
    <t>Pol184</t>
  </si>
  <si>
    <t>Zaškolení obsluhy</t>
  </si>
  <si>
    <t>-476202136</t>
  </si>
  <si>
    <t>Pol185</t>
  </si>
  <si>
    <t>Dočasné přemístění EZS po dobu přestavby</t>
  </si>
  <si>
    <t>1630097024</t>
  </si>
  <si>
    <t>Pol186</t>
  </si>
  <si>
    <t>Odborná demontáž stávající EZS, odpojení od PCO, předání nepotřebných komponentů investorovi</t>
  </si>
  <si>
    <t>-1035435873</t>
  </si>
  <si>
    <t>E10</t>
  </si>
  <si>
    <t>Kamerový systém</t>
  </si>
  <si>
    <t>Pol187</t>
  </si>
  <si>
    <t>Trubka pr.40 kop.</t>
  </si>
  <si>
    <t>2052030922</t>
  </si>
  <si>
    <t>Pol188</t>
  </si>
  <si>
    <t>Krabice pod omítku zasekávací + protahovací</t>
  </si>
  <si>
    <t>-1128623099</t>
  </si>
  <si>
    <t>Pol189</t>
  </si>
  <si>
    <t>-429264832</t>
  </si>
  <si>
    <t>Pol190</t>
  </si>
  <si>
    <t>-1054368382</t>
  </si>
  <si>
    <t>Pol191</t>
  </si>
  <si>
    <t>-1351481412</t>
  </si>
  <si>
    <t>Pol192</t>
  </si>
  <si>
    <t>Propojení s venkovními prostupy</t>
  </si>
  <si>
    <t>1628353605</t>
  </si>
  <si>
    <t>Pol193</t>
  </si>
  <si>
    <t>-373568058</t>
  </si>
  <si>
    <t>D.10 - VRN</t>
  </si>
  <si>
    <t>VRN - Vedlejší rozpočtové náklady</t>
  </si>
  <si>
    <t xml:space="preserve">    VRN1 - Průzkumné, geodetické a projektové práce</t>
  </si>
  <si>
    <t xml:space="preserve">    VRN3 - Zařízení staveniště</t>
  </si>
  <si>
    <t>Vedlejší rozpočtové náklady</t>
  </si>
  <si>
    <t>VRN1</t>
  </si>
  <si>
    <t>Průzkumné, geodetické a projektové práce</t>
  </si>
  <si>
    <t>010001000</t>
  </si>
  <si>
    <t>Základní rozdělení průvodních činností a nákladů průzkumné, geodetické a projektové práce- geometrický plán pro zápis do KN</t>
  </si>
  <si>
    <t>1024</t>
  </si>
  <si>
    <t>-2037637462</t>
  </si>
  <si>
    <t>013254000</t>
  </si>
  <si>
    <t>Průzkumné, geodetické a projektové práce projektové práce dokumentace stavby (výkresová a textová) skutečného provedení stavby</t>
  </si>
  <si>
    <t>-715946276</t>
  </si>
  <si>
    <t>VRN3</t>
  </si>
  <si>
    <t>Zařízení staveniště</t>
  </si>
  <si>
    <t>030001000</t>
  </si>
  <si>
    <t>Základní rozdělení průvodních činností a nákladů zařízení staveniště</t>
  </si>
  <si>
    <t>784039252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</si>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</sst>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0">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80008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sz val="8"/>
      <color rgb="FFFF0000"/>
      <name val="Trebuchet MS"/>
    </font>
    <font>
      <i/>
      <sz val="8"/>
      <color rgb="FF0000FF"/>
      <name val="Trebuchet MS"/>
    </font>
    <font>
      <sz val="8"/>
      <color rgb="FF800080"/>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402">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2" fillId="3" borderId="0" xfId="0" applyFont="1" applyFill="1" applyAlignment="1" applyProtection="1">
      <alignment horizontal="left" vertical="center"/>
    </xf>
    <xf numFmtId="0" fontId="13" fillId="3" borderId="0" xfId="0" applyFont="1" applyFill="1" applyAlignment="1" applyProtection="1">
      <alignment vertical="center"/>
    </xf>
    <xf numFmtId="0" fontId="14" fillId="3" borderId="0" xfId="0" applyFont="1" applyFill="1" applyAlignment="1" applyProtection="1">
      <alignment horizontal="left" vertical="center"/>
    </xf>
    <xf numFmtId="0" fontId="15" fillId="3" borderId="0" xfId="1" applyFont="1" applyFill="1" applyAlignment="1" applyProtection="1">
      <alignment vertical="center"/>
    </xf>
    <xf numFmtId="0" fontId="48" fillId="3" borderId="0" xfId="1" applyFill="1"/>
    <xf numFmtId="0" fontId="0" fillId="3" borderId="0" xfId="0" applyFill="1"/>
    <xf numFmtId="0" fontId="12" fillId="3" borderId="0" xfId="0" applyFont="1" applyFill="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6" fillId="0" borderId="0" xfId="0" applyFont="1" applyBorder="1" applyAlignment="1" applyProtection="1">
      <alignment horizontal="left" vertical="center"/>
    </xf>
    <xf numFmtId="0" fontId="0" fillId="0" borderId="6" xfId="0" applyBorder="1" applyProtection="1"/>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9"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0" fontId="2" fillId="0" borderId="0" xfId="0" applyFont="1" applyBorder="1" applyAlignment="1" applyProtection="1">
      <alignment horizontal="left" vertical="top"/>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1"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6"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9"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2"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9" fillId="0" borderId="2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0" fontId="3" fillId="0" borderId="0" xfId="0" applyFont="1" applyAlignment="1" applyProtection="1">
      <alignment horizontal="center" vertical="center"/>
    </xf>
    <xf numFmtId="4" fontId="23" fillId="0" borderId="18"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9" xfId="0" applyNumberFormat="1" applyFont="1" applyBorder="1" applyAlignment="1" applyProtection="1">
      <alignment vertical="center"/>
    </xf>
    <xf numFmtId="0" fontId="3"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0" fillId="0" borderId="0" xfId="0" applyProtection="1">
      <protection locked="0"/>
    </xf>
    <xf numFmtId="0" fontId="13" fillId="3" borderId="0" xfId="0" applyFont="1" applyFill="1" applyAlignment="1">
      <alignment vertical="center"/>
    </xf>
    <xf numFmtId="0" fontId="14" fillId="3" borderId="0" xfId="0" applyFont="1" applyFill="1" applyAlignment="1">
      <alignment horizontal="left" vertical="center"/>
    </xf>
    <xf numFmtId="0" fontId="31" fillId="3" borderId="0" xfId="1" applyFont="1" applyFill="1" applyAlignment="1">
      <alignment vertical="center"/>
    </xf>
    <xf numFmtId="0" fontId="13"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9"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19" fillId="0" borderId="0" xfId="0" applyFont="1" applyBorder="1" applyAlignment="1" applyProtection="1">
      <alignment horizontal="left" vertical="top"/>
      <protection locked="0"/>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1" fillId="0" borderId="0" xfId="0" applyFont="1" applyBorder="1" applyAlignment="1" applyProtection="1">
      <alignment horizontal="left" vertical="center"/>
    </xf>
    <xf numFmtId="4" fontId="24"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2"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3"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4" fillId="0" borderId="0" xfId="0" applyNumberFormat="1" applyFont="1" applyAlignment="1" applyProtection="1"/>
    <xf numFmtId="166" fontId="34" fillId="0" borderId="16" xfId="0" applyNumberFormat="1" applyFont="1" applyBorder="1" applyAlignment="1" applyProtection="1"/>
    <xf numFmtId="166" fontId="34" fillId="0" borderId="17" xfId="0" applyNumberFormat="1" applyFont="1" applyBorder="1" applyAlignment="1" applyProtection="1"/>
    <xf numFmtId="4" fontId="35"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0" fillId="0" borderId="18" xfId="0" applyFont="1" applyBorder="1" applyAlignment="1" applyProtection="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6" fillId="0" borderId="0" xfId="0" applyFont="1" applyBorder="1" applyAlignment="1" applyProtection="1">
      <alignment horizontal="left" vertical="center"/>
    </xf>
    <xf numFmtId="0" fontId="38" fillId="0" borderId="0" xfId="0" applyFont="1" applyBorder="1" applyAlignment="1" applyProtection="1">
      <alignment horizontal="left" vertical="center"/>
    </xf>
    <xf numFmtId="0" fontId="38" fillId="0" borderId="0" xfId="0" applyFont="1" applyBorder="1" applyAlignment="1" applyProtection="1">
      <alignment horizontal="left" vertical="center" wrapText="1"/>
    </xf>
    <xf numFmtId="167" fontId="9" fillId="0" borderId="0" xfId="0" applyNumberFormat="1" applyFont="1" applyBorder="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9" fillId="0" borderId="28" xfId="0" applyFont="1" applyBorder="1" applyAlignment="1" applyProtection="1">
      <alignment horizontal="center" vertical="center"/>
    </xf>
    <xf numFmtId="49" fontId="39" fillId="0" borderId="28" xfId="0" applyNumberFormat="1" applyFont="1" applyBorder="1" applyAlignment="1" applyProtection="1">
      <alignment horizontal="left" vertical="center" wrapText="1"/>
    </xf>
    <xf numFmtId="0" fontId="39" fillId="0" borderId="28" xfId="0" applyFont="1" applyBorder="1" applyAlignment="1" applyProtection="1">
      <alignment horizontal="left" vertical="center" wrapText="1"/>
    </xf>
    <xf numFmtId="0" fontId="39" fillId="0" borderId="28" xfId="0" applyFont="1" applyBorder="1" applyAlignment="1" applyProtection="1">
      <alignment horizontal="center" vertical="center" wrapText="1"/>
    </xf>
    <xf numFmtId="167" fontId="39" fillId="0" borderId="28" xfId="0" applyNumberFormat="1" applyFont="1" applyBorder="1" applyAlignment="1" applyProtection="1">
      <alignment vertical="center"/>
    </xf>
    <xf numFmtId="4" fontId="39" fillId="4" borderId="28" xfId="0" applyNumberFormat="1" applyFont="1" applyFill="1" applyBorder="1" applyAlignment="1" applyProtection="1">
      <alignment vertical="center"/>
      <protection locked="0"/>
    </xf>
    <xf numFmtId="4" fontId="39" fillId="0" borderId="28" xfId="0" applyNumberFormat="1" applyFont="1" applyBorder="1" applyAlignment="1" applyProtection="1">
      <alignment vertical="center"/>
    </xf>
    <xf numFmtId="0" fontId="39" fillId="0" borderId="5" xfId="0" applyFont="1" applyBorder="1" applyAlignment="1">
      <alignment vertical="center"/>
    </xf>
    <xf numFmtId="0" fontId="39" fillId="4" borderId="28"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38" fillId="0" borderId="0" xfId="0" applyFont="1" applyAlignment="1" applyProtection="1">
      <alignment horizontal="left" vertical="center"/>
    </xf>
    <xf numFmtId="0" fontId="38" fillId="0" borderId="0" xfId="0" applyFont="1" applyAlignment="1" applyProtection="1">
      <alignment horizontal="left" vertical="center" wrapText="1"/>
    </xf>
    <xf numFmtId="167" fontId="9" fillId="0" borderId="0" xfId="0" applyNumberFormat="1" applyFont="1" applyAlignment="1" applyProtection="1">
      <alignment vertical="center"/>
    </xf>
    <xf numFmtId="0" fontId="37" fillId="0" borderId="0" xfId="0" applyFont="1" applyBorder="1" applyAlignment="1" applyProtection="1">
      <alignment vertical="center" wrapText="1"/>
    </xf>
    <xf numFmtId="0" fontId="9" fillId="0" borderId="23"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40" fillId="0" borderId="0" xfId="0" applyFont="1" applyAlignment="1" applyProtection="1">
      <alignment horizontal="left" vertical="center"/>
    </xf>
    <xf numFmtId="0" fontId="40" fillId="0" borderId="0" xfId="0" applyFont="1" applyAlignment="1" applyProtection="1">
      <alignment horizontal="left" vertical="center" wrapText="1"/>
    </xf>
    <xf numFmtId="0" fontId="10" fillId="0" borderId="0" xfId="0" applyFont="1" applyAlignment="1" applyProtection="1">
      <alignment horizontal="lef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167" fontId="0" fillId="4" borderId="28" xfId="0" applyNumberFormat="1" applyFont="1" applyFill="1" applyBorder="1" applyAlignment="1" applyProtection="1">
      <alignment vertical="center"/>
      <protection locked="0"/>
    </xf>
    <xf numFmtId="0" fontId="5" fillId="0" borderId="0" xfId="0" applyFont="1" applyBorder="1" applyAlignment="1" applyProtection="1">
      <alignment horizontal="left"/>
    </xf>
    <xf numFmtId="4" fontId="5" fillId="0" borderId="0" xfId="0" applyNumberFormat="1" applyFont="1" applyBorder="1" applyAlignment="1" applyProtection="1"/>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0" xfId="0" applyAlignment="1" applyProtection="1">
      <alignment vertical="top"/>
      <protection locked="0"/>
    </xf>
    <xf numFmtId="0" fontId="41" fillId="0" borderId="29" xfId="0" applyFont="1" applyBorder="1" applyAlignment="1" applyProtection="1">
      <alignment vertical="center" wrapText="1"/>
      <protection locked="0"/>
    </xf>
    <xf numFmtId="0" fontId="41" fillId="0" borderId="30" xfId="0" applyFont="1" applyBorder="1" applyAlignment="1" applyProtection="1">
      <alignment vertical="center" wrapText="1"/>
      <protection locked="0"/>
    </xf>
    <xf numFmtId="0" fontId="41" fillId="0" borderId="31" xfId="0" applyFont="1" applyBorder="1" applyAlignment="1" applyProtection="1">
      <alignment vertical="center" wrapText="1"/>
      <protection locked="0"/>
    </xf>
    <xf numFmtId="0" fontId="41" fillId="0" borderId="32"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1" fillId="0" borderId="32" xfId="0" applyFont="1" applyBorder="1" applyAlignment="1" applyProtection="1">
      <alignment vertical="center" wrapText="1"/>
      <protection locked="0"/>
    </xf>
    <xf numFmtId="0" fontId="41" fillId="0" borderId="33" xfId="0" applyFont="1" applyBorder="1" applyAlignment="1" applyProtection="1">
      <alignment vertical="center" wrapText="1"/>
      <protection locked="0"/>
    </xf>
    <xf numFmtId="0" fontId="43"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4" fillId="0" borderId="32" xfId="0" applyFont="1" applyBorder="1" applyAlignment="1" applyProtection="1">
      <alignment vertical="center" wrapText="1"/>
      <protection locked="0"/>
    </xf>
    <xf numFmtId="0" fontId="44" fillId="0" borderId="1" xfId="0" applyFont="1" applyBorder="1" applyAlignment="1" applyProtection="1">
      <alignment vertical="center" wrapText="1"/>
      <protection locked="0"/>
    </xf>
    <xf numFmtId="0" fontId="44" fillId="0" borderId="1" xfId="0" applyFont="1" applyBorder="1" applyAlignment="1" applyProtection="1">
      <alignment vertical="center"/>
      <protection locked="0"/>
    </xf>
    <xf numFmtId="0" fontId="44" fillId="0" borderId="1" xfId="0" applyFont="1" applyBorder="1" applyAlignment="1" applyProtection="1">
      <alignment horizontal="left" vertical="center"/>
      <protection locked="0"/>
    </xf>
    <xf numFmtId="49" fontId="44" fillId="0" borderId="1" xfId="0" applyNumberFormat="1" applyFont="1" applyBorder="1" applyAlignment="1" applyProtection="1">
      <alignment vertical="center" wrapText="1"/>
      <protection locked="0"/>
    </xf>
    <xf numFmtId="0" fontId="41" fillId="0" borderId="35" xfId="0" applyFont="1" applyBorder="1" applyAlignment="1" applyProtection="1">
      <alignment vertical="center" wrapText="1"/>
      <protection locked="0"/>
    </xf>
    <xf numFmtId="0" fontId="45" fillId="0" borderId="34" xfId="0" applyFont="1" applyBorder="1" applyAlignment="1" applyProtection="1">
      <alignment vertical="center" wrapText="1"/>
      <protection locked="0"/>
    </xf>
    <xf numFmtId="0" fontId="41" fillId="0" borderId="36" xfId="0" applyFont="1" applyBorder="1" applyAlignment="1" applyProtection="1">
      <alignment vertical="center" wrapText="1"/>
      <protection locked="0"/>
    </xf>
    <xf numFmtId="0" fontId="41" fillId="0" borderId="1" xfId="0" applyFont="1" applyBorder="1" applyAlignment="1" applyProtection="1">
      <alignment vertical="top"/>
      <protection locked="0"/>
    </xf>
    <xf numFmtId="0" fontId="41" fillId="0" borderId="0" xfId="0" applyFont="1" applyAlignment="1" applyProtection="1">
      <alignment vertical="top"/>
      <protection locked="0"/>
    </xf>
    <xf numFmtId="0" fontId="41" fillId="0" borderId="29" xfId="0" applyFont="1" applyBorder="1" applyAlignment="1" applyProtection="1">
      <alignment horizontal="left" vertical="center"/>
      <protection locked="0"/>
    </xf>
    <xf numFmtId="0" fontId="41" fillId="0" borderId="30"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2" xfId="0" applyFont="1" applyBorder="1" applyAlignment="1" applyProtection="1">
      <alignment horizontal="left" vertical="center"/>
      <protection locked="0"/>
    </xf>
    <xf numFmtId="0" fontId="41" fillId="0" borderId="33"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43" fillId="0" borderId="34" xfId="0" applyFont="1" applyBorder="1" applyAlignment="1" applyProtection="1">
      <alignment horizontal="center" vertical="center"/>
      <protection locked="0"/>
    </xf>
    <xf numFmtId="0" fontId="46" fillId="0" borderId="34"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1" xfId="0" applyFont="1" applyBorder="1" applyAlignment="1" applyProtection="1">
      <alignment horizontal="center" vertical="center"/>
      <protection locked="0"/>
    </xf>
    <xf numFmtId="0" fontId="44" fillId="0" borderId="32" xfId="0" applyFont="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 xfId="0" applyFont="1" applyFill="1" applyBorder="1" applyAlignment="1" applyProtection="1">
      <alignment horizontal="center" vertical="center"/>
      <protection locked="0"/>
    </xf>
    <xf numFmtId="0" fontId="41" fillId="0" borderId="35" xfId="0" applyFont="1" applyBorder="1" applyAlignment="1" applyProtection="1">
      <alignment horizontal="left" vertical="center"/>
      <protection locked="0"/>
    </xf>
    <xf numFmtId="0" fontId="45" fillId="0" borderId="34"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1" fillId="0" borderId="1" xfId="0" applyFont="1" applyBorder="1" applyAlignment="1" applyProtection="1">
      <alignment horizontal="left" vertical="center" wrapText="1"/>
      <protection locked="0"/>
    </xf>
    <xf numFmtId="0" fontId="44" fillId="0" borderId="1" xfId="0" applyFont="1" applyBorder="1" applyAlignment="1" applyProtection="1">
      <alignment horizontal="center" vertical="center" wrapText="1"/>
      <protection locked="0"/>
    </xf>
    <xf numFmtId="0" fontId="41" fillId="0" borderId="29" xfId="0" applyFont="1" applyBorder="1" applyAlignment="1" applyProtection="1">
      <alignment horizontal="left" vertical="center" wrapText="1"/>
      <protection locked="0"/>
    </xf>
    <xf numFmtId="0" fontId="41" fillId="0" borderId="30" xfId="0" applyFont="1" applyBorder="1" applyAlignment="1" applyProtection="1">
      <alignment horizontal="left" vertical="center" wrapText="1"/>
      <protection locked="0"/>
    </xf>
    <xf numFmtId="0" fontId="41" fillId="0" borderId="31"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46" fillId="0" borderId="32" xfId="0" applyFont="1" applyBorder="1" applyAlignment="1" applyProtection="1">
      <alignment horizontal="left" vertical="center" wrapText="1"/>
      <protection locked="0"/>
    </xf>
    <xf numFmtId="0" fontId="46"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protection locked="0"/>
    </xf>
    <xf numFmtId="0" fontId="44" fillId="0" borderId="35"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44" fillId="0" borderId="36" xfId="0" applyFont="1" applyBorder="1" applyAlignment="1" applyProtection="1">
      <alignment horizontal="left" vertical="center" wrapText="1"/>
      <protection locked="0"/>
    </xf>
    <xf numFmtId="0" fontId="44" fillId="0" borderId="1" xfId="0" applyFont="1" applyBorder="1" applyAlignment="1" applyProtection="1">
      <alignment horizontal="left" vertical="top"/>
      <protection locked="0"/>
    </xf>
    <xf numFmtId="0" fontId="44" fillId="0" borderId="1" xfId="0" applyFont="1" applyBorder="1" applyAlignment="1" applyProtection="1">
      <alignment horizontal="center" vertical="top"/>
      <protection locked="0"/>
    </xf>
    <xf numFmtId="0" fontId="44" fillId="0" borderId="35"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6" fillId="0" borderId="0" xfId="0" applyFont="1" applyAlignment="1" applyProtection="1">
      <alignment vertical="center"/>
      <protection locked="0"/>
    </xf>
    <xf numFmtId="0" fontId="43" fillId="0" borderId="1"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43"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4"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3" fillId="0" borderId="34" xfId="0" applyFont="1" applyBorder="1" applyAlignment="1" applyProtection="1">
      <alignment horizontal="left"/>
      <protection locked="0"/>
    </xf>
    <xf numFmtId="0" fontId="46" fillId="0" borderId="34" xfId="0" applyFont="1" applyBorder="1" applyAlignment="1" applyProtection="1">
      <protection locked="0"/>
    </xf>
    <xf numFmtId="0" fontId="41" fillId="0" borderId="32" xfId="0" applyFont="1" applyBorder="1" applyAlignment="1" applyProtection="1">
      <alignment vertical="top"/>
      <protection locked="0"/>
    </xf>
    <xf numFmtId="0" fontId="41" fillId="0" borderId="33" xfId="0" applyFont="1" applyBorder="1" applyAlignment="1" applyProtection="1">
      <alignment vertical="top"/>
      <protection locked="0"/>
    </xf>
    <xf numFmtId="0" fontId="41" fillId="0" borderId="1" xfId="0" applyFont="1" applyBorder="1" applyAlignment="1" applyProtection="1">
      <alignment horizontal="center" vertical="center"/>
      <protection locked="0"/>
    </xf>
    <xf numFmtId="0" fontId="41" fillId="0" borderId="1" xfId="0" applyFont="1" applyBorder="1" applyAlignment="1" applyProtection="1">
      <alignment horizontal="left" vertical="top"/>
      <protection locked="0"/>
    </xf>
    <xf numFmtId="0" fontId="41" fillId="0" borderId="35" xfId="0" applyFont="1" applyBorder="1" applyAlignment="1" applyProtection="1">
      <alignment vertical="top"/>
      <protection locked="0"/>
    </xf>
    <xf numFmtId="0" fontId="41" fillId="0" borderId="34" xfId="0" applyFont="1" applyBorder="1" applyAlignment="1" applyProtection="1">
      <alignment vertical="top"/>
      <protection locked="0"/>
    </xf>
    <xf numFmtId="0" fontId="41" fillId="0" borderId="36" xfId="0" applyFont="1" applyBorder="1" applyAlignment="1" applyProtection="1">
      <alignment vertical="top"/>
      <protection locked="0"/>
    </xf>
    <xf numFmtId="0" fontId="20" fillId="0" borderId="0" xfId="0" applyFont="1" applyAlignment="1">
      <alignment horizontal="left" vertical="top" wrapText="1"/>
    </xf>
    <xf numFmtId="0" fontId="20"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1"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0"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0" fillId="0" borderId="0" xfId="0" applyFont="1" applyAlignment="1" applyProtection="1">
      <alignment vertical="center"/>
    </xf>
    <xf numFmtId="0" fontId="31" fillId="3" borderId="0" xfId="1" applyFont="1" applyFill="1" applyAlignment="1">
      <alignment vertical="center"/>
    </xf>
    <xf numFmtId="0" fontId="44"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top"/>
      <protection locked="0"/>
    </xf>
    <xf numFmtId="0" fontId="43" fillId="0" borderId="34" xfId="0" applyFont="1" applyBorder="1" applyAlignment="1" applyProtection="1">
      <alignment horizontal="left"/>
      <protection locked="0"/>
    </xf>
    <xf numFmtId="0" fontId="42"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protection locked="0"/>
    </xf>
    <xf numFmtId="49" fontId="44" fillId="0" borderId="1" xfId="0" applyNumberFormat="1"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3"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M63"/>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85"/>
      <c r="AS2" s="385"/>
      <c r="AT2" s="385"/>
      <c r="AU2" s="385"/>
      <c r="AV2" s="385"/>
      <c r="AW2" s="385"/>
      <c r="AX2" s="385"/>
      <c r="AY2" s="385"/>
      <c r="AZ2" s="385"/>
      <c r="BA2" s="385"/>
      <c r="BB2" s="385"/>
      <c r="BC2" s="385"/>
      <c r="BD2" s="385"/>
      <c r="BE2" s="385"/>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spans="1:74" ht="36.950000000000003"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14</v>
      </c>
    </row>
    <row r="5" spans="1:74" ht="14.45" customHeight="1">
      <c r="B5" s="27"/>
      <c r="C5" s="28"/>
      <c r="D5" s="33" t="s">
        <v>15</v>
      </c>
      <c r="E5" s="28"/>
      <c r="F5" s="28"/>
      <c r="G5" s="28"/>
      <c r="H5" s="28"/>
      <c r="I5" s="28"/>
      <c r="J5" s="28"/>
      <c r="K5" s="350" t="s">
        <v>16</v>
      </c>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28"/>
      <c r="AQ5" s="30"/>
      <c r="BE5" s="348" t="s">
        <v>17</v>
      </c>
      <c r="BS5" s="23" t="s">
        <v>8</v>
      </c>
    </row>
    <row r="6" spans="1:74" ht="36.950000000000003" customHeight="1">
      <c r="B6" s="27"/>
      <c r="C6" s="28"/>
      <c r="D6" s="35" t="s">
        <v>18</v>
      </c>
      <c r="E6" s="28"/>
      <c r="F6" s="28"/>
      <c r="G6" s="28"/>
      <c r="H6" s="28"/>
      <c r="I6" s="28"/>
      <c r="J6" s="28"/>
      <c r="K6" s="352" t="s">
        <v>19</v>
      </c>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28"/>
      <c r="AQ6" s="30"/>
      <c r="BE6" s="349"/>
      <c r="BS6" s="23" t="s">
        <v>8</v>
      </c>
    </row>
    <row r="7" spans="1:74" ht="14.45" customHeight="1">
      <c r="B7" s="27"/>
      <c r="C7" s="28"/>
      <c r="D7" s="36" t="s">
        <v>20</v>
      </c>
      <c r="E7" s="28"/>
      <c r="F7" s="28"/>
      <c r="G7" s="28"/>
      <c r="H7" s="28"/>
      <c r="I7" s="28"/>
      <c r="J7" s="28"/>
      <c r="K7" s="34" t="s">
        <v>21</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22</v>
      </c>
      <c r="AL7" s="28"/>
      <c r="AM7" s="28"/>
      <c r="AN7" s="34" t="s">
        <v>23</v>
      </c>
      <c r="AO7" s="28"/>
      <c r="AP7" s="28"/>
      <c r="AQ7" s="30"/>
      <c r="BE7" s="349"/>
      <c r="BS7" s="23" t="s">
        <v>8</v>
      </c>
    </row>
    <row r="8" spans="1:74" ht="14.45" customHeight="1">
      <c r="B8" s="27"/>
      <c r="C8" s="28"/>
      <c r="D8" s="36" t="s">
        <v>24</v>
      </c>
      <c r="E8" s="28"/>
      <c r="F8" s="28"/>
      <c r="G8" s="28"/>
      <c r="H8" s="28"/>
      <c r="I8" s="28"/>
      <c r="J8" s="28"/>
      <c r="K8" s="34" t="s">
        <v>25</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26</v>
      </c>
      <c r="AL8" s="28"/>
      <c r="AM8" s="28"/>
      <c r="AN8" s="37" t="s">
        <v>27</v>
      </c>
      <c r="AO8" s="28"/>
      <c r="AP8" s="28"/>
      <c r="AQ8" s="30"/>
      <c r="BE8" s="349"/>
      <c r="BS8" s="23" t="s">
        <v>8</v>
      </c>
    </row>
    <row r="9" spans="1:74" ht="29.25" customHeight="1">
      <c r="B9" s="27"/>
      <c r="C9" s="28"/>
      <c r="D9" s="33" t="s">
        <v>28</v>
      </c>
      <c r="E9" s="28"/>
      <c r="F9" s="28"/>
      <c r="G9" s="28"/>
      <c r="H9" s="28"/>
      <c r="I9" s="28"/>
      <c r="J9" s="28"/>
      <c r="K9" s="38" t="s">
        <v>29</v>
      </c>
      <c r="L9" s="28"/>
      <c r="M9" s="28"/>
      <c r="N9" s="28"/>
      <c r="O9" s="28"/>
      <c r="P9" s="28"/>
      <c r="Q9" s="28"/>
      <c r="R9" s="28"/>
      <c r="S9" s="28"/>
      <c r="T9" s="28"/>
      <c r="U9" s="28"/>
      <c r="V9" s="28"/>
      <c r="W9" s="28"/>
      <c r="X9" s="28"/>
      <c r="Y9" s="28"/>
      <c r="Z9" s="28"/>
      <c r="AA9" s="28"/>
      <c r="AB9" s="28"/>
      <c r="AC9" s="28"/>
      <c r="AD9" s="28"/>
      <c r="AE9" s="28"/>
      <c r="AF9" s="28"/>
      <c r="AG9" s="28"/>
      <c r="AH9" s="28"/>
      <c r="AI9" s="28"/>
      <c r="AJ9" s="28"/>
      <c r="AK9" s="33" t="s">
        <v>30</v>
      </c>
      <c r="AL9" s="28"/>
      <c r="AM9" s="28"/>
      <c r="AN9" s="38" t="s">
        <v>31</v>
      </c>
      <c r="AO9" s="28"/>
      <c r="AP9" s="28"/>
      <c r="AQ9" s="30"/>
      <c r="BE9" s="349"/>
      <c r="BS9" s="23" t="s">
        <v>8</v>
      </c>
    </row>
    <row r="10" spans="1:74" ht="14.45" customHeight="1">
      <c r="B10" s="27"/>
      <c r="C10" s="28"/>
      <c r="D10" s="36" t="s">
        <v>32</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33</v>
      </c>
      <c r="AL10" s="28"/>
      <c r="AM10" s="28"/>
      <c r="AN10" s="34" t="s">
        <v>34</v>
      </c>
      <c r="AO10" s="28"/>
      <c r="AP10" s="28"/>
      <c r="AQ10" s="30"/>
      <c r="BE10" s="349"/>
      <c r="BS10" s="23" t="s">
        <v>8</v>
      </c>
    </row>
    <row r="11" spans="1:74" ht="18.399999999999999" customHeight="1">
      <c r="B11" s="27"/>
      <c r="C11" s="28"/>
      <c r="D11" s="28"/>
      <c r="E11" s="34" t="s">
        <v>35</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36</v>
      </c>
      <c r="AL11" s="28"/>
      <c r="AM11" s="28"/>
      <c r="AN11" s="34" t="s">
        <v>37</v>
      </c>
      <c r="AO11" s="28"/>
      <c r="AP11" s="28"/>
      <c r="AQ11" s="30"/>
      <c r="BE11" s="349"/>
      <c r="BS11" s="23" t="s">
        <v>8</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49"/>
      <c r="BS12" s="23" t="s">
        <v>8</v>
      </c>
    </row>
    <row r="13" spans="1:74" ht="14.45" customHeight="1">
      <c r="B13" s="27"/>
      <c r="C13" s="28"/>
      <c r="D13" s="36" t="s">
        <v>38</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33</v>
      </c>
      <c r="AL13" s="28"/>
      <c r="AM13" s="28"/>
      <c r="AN13" s="39" t="s">
        <v>39</v>
      </c>
      <c r="AO13" s="28"/>
      <c r="AP13" s="28"/>
      <c r="AQ13" s="30"/>
      <c r="BE13" s="349"/>
      <c r="BS13" s="23" t="s">
        <v>8</v>
      </c>
    </row>
    <row r="14" spans="1:74">
      <c r="B14" s="27"/>
      <c r="C14" s="28"/>
      <c r="D14" s="28"/>
      <c r="E14" s="353" t="s">
        <v>39</v>
      </c>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6" t="s">
        <v>36</v>
      </c>
      <c r="AL14" s="28"/>
      <c r="AM14" s="28"/>
      <c r="AN14" s="39" t="s">
        <v>39</v>
      </c>
      <c r="AO14" s="28"/>
      <c r="AP14" s="28"/>
      <c r="AQ14" s="30"/>
      <c r="BE14" s="349"/>
      <c r="BS14" s="23" t="s">
        <v>8</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49"/>
      <c r="BS15" s="23" t="s">
        <v>6</v>
      </c>
    </row>
    <row r="16" spans="1:74" ht="14.45" customHeight="1">
      <c r="B16" s="27"/>
      <c r="C16" s="28"/>
      <c r="D16" s="36" t="s">
        <v>40</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33</v>
      </c>
      <c r="AL16" s="28"/>
      <c r="AM16" s="28"/>
      <c r="AN16" s="34" t="s">
        <v>41</v>
      </c>
      <c r="AO16" s="28"/>
      <c r="AP16" s="28"/>
      <c r="AQ16" s="30"/>
      <c r="BE16" s="349"/>
      <c r="BS16" s="23" t="s">
        <v>6</v>
      </c>
    </row>
    <row r="17" spans="2:71" ht="18.399999999999999" customHeight="1">
      <c r="B17" s="27"/>
      <c r="C17" s="28"/>
      <c r="D17" s="28"/>
      <c r="E17" s="34" t="s">
        <v>42</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36</v>
      </c>
      <c r="AL17" s="28"/>
      <c r="AM17" s="28"/>
      <c r="AN17" s="34" t="s">
        <v>43</v>
      </c>
      <c r="AO17" s="28"/>
      <c r="AP17" s="28"/>
      <c r="AQ17" s="30"/>
      <c r="BE17" s="349"/>
      <c r="BS17" s="23" t="s">
        <v>44</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49"/>
      <c r="BS18" s="23" t="s">
        <v>8</v>
      </c>
    </row>
    <row r="19" spans="2:71" ht="14.45" customHeight="1">
      <c r="B19" s="27"/>
      <c r="C19" s="28"/>
      <c r="D19" s="36" t="s">
        <v>45</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49"/>
      <c r="BS19" s="23" t="s">
        <v>8</v>
      </c>
    </row>
    <row r="20" spans="2:71" ht="48.75" customHeight="1">
      <c r="B20" s="27"/>
      <c r="C20" s="28"/>
      <c r="D20" s="28"/>
      <c r="E20" s="355" t="s">
        <v>46</v>
      </c>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28"/>
      <c r="AP20" s="28"/>
      <c r="AQ20" s="30"/>
      <c r="BE20" s="349"/>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49"/>
    </row>
    <row r="22" spans="2:71" ht="6.95" customHeight="1">
      <c r="B22" s="27"/>
      <c r="C22" s="28"/>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28"/>
      <c r="AQ22" s="30"/>
      <c r="BE22" s="349"/>
    </row>
    <row r="23" spans="2:71" s="1" customFormat="1" ht="25.9" customHeight="1">
      <c r="B23" s="41"/>
      <c r="C23" s="42"/>
      <c r="D23" s="43" t="s">
        <v>47</v>
      </c>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356">
        <f>ROUND(AG51,2)</f>
        <v>0</v>
      </c>
      <c r="AL23" s="357"/>
      <c r="AM23" s="357"/>
      <c r="AN23" s="357"/>
      <c r="AO23" s="357"/>
      <c r="AP23" s="42"/>
      <c r="AQ23" s="45"/>
      <c r="BE23" s="349"/>
    </row>
    <row r="24" spans="2:71" s="1" customFormat="1" ht="6.95" customHeight="1">
      <c r="B24" s="41"/>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5"/>
      <c r="BE24" s="349"/>
    </row>
    <row r="25" spans="2:71" s="1" customFormat="1" ht="13.5">
      <c r="B25" s="41"/>
      <c r="C25" s="42"/>
      <c r="D25" s="42"/>
      <c r="E25" s="42"/>
      <c r="F25" s="42"/>
      <c r="G25" s="42"/>
      <c r="H25" s="42"/>
      <c r="I25" s="42"/>
      <c r="J25" s="42"/>
      <c r="K25" s="42"/>
      <c r="L25" s="358" t="s">
        <v>48</v>
      </c>
      <c r="M25" s="358"/>
      <c r="N25" s="358"/>
      <c r="O25" s="358"/>
      <c r="P25" s="42"/>
      <c r="Q25" s="42"/>
      <c r="R25" s="42"/>
      <c r="S25" s="42"/>
      <c r="T25" s="42"/>
      <c r="U25" s="42"/>
      <c r="V25" s="42"/>
      <c r="W25" s="358" t="s">
        <v>49</v>
      </c>
      <c r="X25" s="358"/>
      <c r="Y25" s="358"/>
      <c r="Z25" s="358"/>
      <c r="AA25" s="358"/>
      <c r="AB25" s="358"/>
      <c r="AC25" s="358"/>
      <c r="AD25" s="358"/>
      <c r="AE25" s="358"/>
      <c r="AF25" s="42"/>
      <c r="AG25" s="42"/>
      <c r="AH25" s="42"/>
      <c r="AI25" s="42"/>
      <c r="AJ25" s="42"/>
      <c r="AK25" s="358" t="s">
        <v>50</v>
      </c>
      <c r="AL25" s="358"/>
      <c r="AM25" s="358"/>
      <c r="AN25" s="358"/>
      <c r="AO25" s="358"/>
      <c r="AP25" s="42"/>
      <c r="AQ25" s="45"/>
      <c r="BE25" s="349"/>
    </row>
    <row r="26" spans="2:71" s="2" customFormat="1" ht="14.45" customHeight="1">
      <c r="B26" s="47"/>
      <c r="C26" s="48"/>
      <c r="D26" s="49" t="s">
        <v>51</v>
      </c>
      <c r="E26" s="48"/>
      <c r="F26" s="49" t="s">
        <v>52</v>
      </c>
      <c r="G26" s="48"/>
      <c r="H26" s="48"/>
      <c r="I26" s="48"/>
      <c r="J26" s="48"/>
      <c r="K26" s="48"/>
      <c r="L26" s="359">
        <v>0.21</v>
      </c>
      <c r="M26" s="360"/>
      <c r="N26" s="360"/>
      <c r="O26" s="360"/>
      <c r="P26" s="48"/>
      <c r="Q26" s="48"/>
      <c r="R26" s="48"/>
      <c r="S26" s="48"/>
      <c r="T26" s="48"/>
      <c r="U26" s="48"/>
      <c r="V26" s="48"/>
      <c r="W26" s="361">
        <f>ROUND(AZ51,2)</f>
        <v>0</v>
      </c>
      <c r="X26" s="360"/>
      <c r="Y26" s="360"/>
      <c r="Z26" s="360"/>
      <c r="AA26" s="360"/>
      <c r="AB26" s="360"/>
      <c r="AC26" s="360"/>
      <c r="AD26" s="360"/>
      <c r="AE26" s="360"/>
      <c r="AF26" s="48"/>
      <c r="AG26" s="48"/>
      <c r="AH26" s="48"/>
      <c r="AI26" s="48"/>
      <c r="AJ26" s="48"/>
      <c r="AK26" s="361">
        <f>ROUND(AV51,2)</f>
        <v>0</v>
      </c>
      <c r="AL26" s="360"/>
      <c r="AM26" s="360"/>
      <c r="AN26" s="360"/>
      <c r="AO26" s="360"/>
      <c r="AP26" s="48"/>
      <c r="AQ26" s="50"/>
      <c r="BE26" s="349"/>
    </row>
    <row r="27" spans="2:71" s="2" customFormat="1" ht="14.45" customHeight="1">
      <c r="B27" s="47"/>
      <c r="C27" s="48"/>
      <c r="D27" s="48"/>
      <c r="E27" s="48"/>
      <c r="F27" s="49" t="s">
        <v>53</v>
      </c>
      <c r="G27" s="48"/>
      <c r="H27" s="48"/>
      <c r="I27" s="48"/>
      <c r="J27" s="48"/>
      <c r="K27" s="48"/>
      <c r="L27" s="359">
        <v>0.15</v>
      </c>
      <c r="M27" s="360"/>
      <c r="N27" s="360"/>
      <c r="O27" s="360"/>
      <c r="P27" s="48"/>
      <c r="Q27" s="48"/>
      <c r="R27" s="48"/>
      <c r="S27" s="48"/>
      <c r="T27" s="48"/>
      <c r="U27" s="48"/>
      <c r="V27" s="48"/>
      <c r="W27" s="361">
        <f>ROUND(BA51,2)</f>
        <v>0</v>
      </c>
      <c r="X27" s="360"/>
      <c r="Y27" s="360"/>
      <c r="Z27" s="360"/>
      <c r="AA27" s="360"/>
      <c r="AB27" s="360"/>
      <c r="AC27" s="360"/>
      <c r="AD27" s="360"/>
      <c r="AE27" s="360"/>
      <c r="AF27" s="48"/>
      <c r="AG27" s="48"/>
      <c r="AH27" s="48"/>
      <c r="AI27" s="48"/>
      <c r="AJ27" s="48"/>
      <c r="AK27" s="361">
        <f>ROUND(AW51,2)</f>
        <v>0</v>
      </c>
      <c r="AL27" s="360"/>
      <c r="AM27" s="360"/>
      <c r="AN27" s="360"/>
      <c r="AO27" s="360"/>
      <c r="AP27" s="48"/>
      <c r="AQ27" s="50"/>
      <c r="BE27" s="349"/>
    </row>
    <row r="28" spans="2:71" s="2" customFormat="1" ht="14.45" hidden="1" customHeight="1">
      <c r="B28" s="47"/>
      <c r="C28" s="48"/>
      <c r="D28" s="48"/>
      <c r="E28" s="48"/>
      <c r="F28" s="49" t="s">
        <v>54</v>
      </c>
      <c r="G28" s="48"/>
      <c r="H28" s="48"/>
      <c r="I28" s="48"/>
      <c r="J28" s="48"/>
      <c r="K28" s="48"/>
      <c r="L28" s="359">
        <v>0.21</v>
      </c>
      <c r="M28" s="360"/>
      <c r="N28" s="360"/>
      <c r="O28" s="360"/>
      <c r="P28" s="48"/>
      <c r="Q28" s="48"/>
      <c r="R28" s="48"/>
      <c r="S28" s="48"/>
      <c r="T28" s="48"/>
      <c r="U28" s="48"/>
      <c r="V28" s="48"/>
      <c r="W28" s="361">
        <f>ROUND(BB51,2)</f>
        <v>0</v>
      </c>
      <c r="X28" s="360"/>
      <c r="Y28" s="360"/>
      <c r="Z28" s="360"/>
      <c r="AA28" s="360"/>
      <c r="AB28" s="360"/>
      <c r="AC28" s="360"/>
      <c r="AD28" s="360"/>
      <c r="AE28" s="360"/>
      <c r="AF28" s="48"/>
      <c r="AG28" s="48"/>
      <c r="AH28" s="48"/>
      <c r="AI28" s="48"/>
      <c r="AJ28" s="48"/>
      <c r="AK28" s="361">
        <v>0</v>
      </c>
      <c r="AL28" s="360"/>
      <c r="AM28" s="360"/>
      <c r="AN28" s="360"/>
      <c r="AO28" s="360"/>
      <c r="AP28" s="48"/>
      <c r="AQ28" s="50"/>
      <c r="BE28" s="349"/>
    </row>
    <row r="29" spans="2:71" s="2" customFormat="1" ht="14.45" hidden="1" customHeight="1">
      <c r="B29" s="47"/>
      <c r="C29" s="48"/>
      <c r="D29" s="48"/>
      <c r="E29" s="48"/>
      <c r="F29" s="49" t="s">
        <v>55</v>
      </c>
      <c r="G29" s="48"/>
      <c r="H29" s="48"/>
      <c r="I29" s="48"/>
      <c r="J29" s="48"/>
      <c r="K29" s="48"/>
      <c r="L29" s="359">
        <v>0.15</v>
      </c>
      <c r="M29" s="360"/>
      <c r="N29" s="360"/>
      <c r="O29" s="360"/>
      <c r="P29" s="48"/>
      <c r="Q29" s="48"/>
      <c r="R29" s="48"/>
      <c r="S29" s="48"/>
      <c r="T29" s="48"/>
      <c r="U29" s="48"/>
      <c r="V29" s="48"/>
      <c r="W29" s="361">
        <f>ROUND(BC51,2)</f>
        <v>0</v>
      </c>
      <c r="X29" s="360"/>
      <c r="Y29" s="360"/>
      <c r="Z29" s="360"/>
      <c r="AA29" s="360"/>
      <c r="AB29" s="360"/>
      <c r="AC29" s="360"/>
      <c r="AD29" s="360"/>
      <c r="AE29" s="360"/>
      <c r="AF29" s="48"/>
      <c r="AG29" s="48"/>
      <c r="AH29" s="48"/>
      <c r="AI29" s="48"/>
      <c r="AJ29" s="48"/>
      <c r="AK29" s="361">
        <v>0</v>
      </c>
      <c r="AL29" s="360"/>
      <c r="AM29" s="360"/>
      <c r="AN29" s="360"/>
      <c r="AO29" s="360"/>
      <c r="AP29" s="48"/>
      <c r="AQ29" s="50"/>
      <c r="BE29" s="349"/>
    </row>
    <row r="30" spans="2:71" s="2" customFormat="1" ht="14.45" hidden="1" customHeight="1">
      <c r="B30" s="47"/>
      <c r="C30" s="48"/>
      <c r="D30" s="48"/>
      <c r="E30" s="48"/>
      <c r="F30" s="49" t="s">
        <v>56</v>
      </c>
      <c r="G30" s="48"/>
      <c r="H30" s="48"/>
      <c r="I30" s="48"/>
      <c r="J30" s="48"/>
      <c r="K30" s="48"/>
      <c r="L30" s="359">
        <v>0</v>
      </c>
      <c r="M30" s="360"/>
      <c r="N30" s="360"/>
      <c r="O30" s="360"/>
      <c r="P30" s="48"/>
      <c r="Q30" s="48"/>
      <c r="R30" s="48"/>
      <c r="S30" s="48"/>
      <c r="T30" s="48"/>
      <c r="U30" s="48"/>
      <c r="V30" s="48"/>
      <c r="W30" s="361">
        <f>ROUND(BD51,2)</f>
        <v>0</v>
      </c>
      <c r="X30" s="360"/>
      <c r="Y30" s="360"/>
      <c r="Z30" s="360"/>
      <c r="AA30" s="360"/>
      <c r="AB30" s="360"/>
      <c r="AC30" s="360"/>
      <c r="AD30" s="360"/>
      <c r="AE30" s="360"/>
      <c r="AF30" s="48"/>
      <c r="AG30" s="48"/>
      <c r="AH30" s="48"/>
      <c r="AI30" s="48"/>
      <c r="AJ30" s="48"/>
      <c r="AK30" s="361">
        <v>0</v>
      </c>
      <c r="AL30" s="360"/>
      <c r="AM30" s="360"/>
      <c r="AN30" s="360"/>
      <c r="AO30" s="360"/>
      <c r="AP30" s="48"/>
      <c r="AQ30" s="50"/>
      <c r="BE30" s="349"/>
    </row>
    <row r="31" spans="2:71" s="1" customFormat="1" ht="6.95" customHeight="1">
      <c r="B31" s="41"/>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5"/>
      <c r="BE31" s="349"/>
    </row>
    <row r="32" spans="2:71" s="1" customFormat="1" ht="25.9" customHeight="1">
      <c r="B32" s="41"/>
      <c r="C32" s="51"/>
      <c r="D32" s="52" t="s">
        <v>57</v>
      </c>
      <c r="E32" s="53"/>
      <c r="F32" s="53"/>
      <c r="G32" s="53"/>
      <c r="H32" s="53"/>
      <c r="I32" s="53"/>
      <c r="J32" s="53"/>
      <c r="K32" s="53"/>
      <c r="L32" s="53"/>
      <c r="M32" s="53"/>
      <c r="N32" s="53"/>
      <c r="O32" s="53"/>
      <c r="P32" s="53"/>
      <c r="Q32" s="53"/>
      <c r="R32" s="53"/>
      <c r="S32" s="53"/>
      <c r="T32" s="54" t="s">
        <v>58</v>
      </c>
      <c r="U32" s="53"/>
      <c r="V32" s="53"/>
      <c r="W32" s="53"/>
      <c r="X32" s="362" t="s">
        <v>59</v>
      </c>
      <c r="Y32" s="363"/>
      <c r="Z32" s="363"/>
      <c r="AA32" s="363"/>
      <c r="AB32" s="363"/>
      <c r="AC32" s="53"/>
      <c r="AD32" s="53"/>
      <c r="AE32" s="53"/>
      <c r="AF32" s="53"/>
      <c r="AG32" s="53"/>
      <c r="AH32" s="53"/>
      <c r="AI32" s="53"/>
      <c r="AJ32" s="53"/>
      <c r="AK32" s="364">
        <f>SUM(AK23:AK30)</f>
        <v>0</v>
      </c>
      <c r="AL32" s="363"/>
      <c r="AM32" s="363"/>
      <c r="AN32" s="363"/>
      <c r="AO32" s="365"/>
      <c r="AP32" s="51"/>
      <c r="AQ32" s="55"/>
      <c r="BE32" s="349"/>
    </row>
    <row r="33" spans="2:56" s="1" customFormat="1" ht="6.95" customHeight="1">
      <c r="B33" s="41"/>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5"/>
    </row>
    <row r="34" spans="2:56" s="1" customFormat="1" ht="6.95" customHeight="1">
      <c r="B34" s="56"/>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8"/>
    </row>
    <row r="38" spans="2:56" s="1" customFormat="1" ht="6.95" customHeight="1">
      <c r="B38" s="59"/>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1"/>
    </row>
    <row r="39" spans="2:56" s="1" customFormat="1" ht="36.950000000000003" customHeight="1">
      <c r="B39" s="41"/>
      <c r="C39" s="62" t="s">
        <v>60</v>
      </c>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1"/>
    </row>
    <row r="40" spans="2:56" s="1" customFormat="1" ht="6.95" customHeight="1">
      <c r="B40" s="41"/>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1"/>
    </row>
    <row r="41" spans="2:56" s="3" customFormat="1" ht="14.45" customHeight="1">
      <c r="B41" s="64"/>
      <c r="C41" s="65" t="s">
        <v>15</v>
      </c>
      <c r="D41" s="66"/>
      <c r="E41" s="66"/>
      <c r="F41" s="66"/>
      <c r="G41" s="66"/>
      <c r="H41" s="66"/>
      <c r="I41" s="66"/>
      <c r="J41" s="66"/>
      <c r="K41" s="66"/>
      <c r="L41" s="66" t="str">
        <f>K5</f>
        <v>17-0041</v>
      </c>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7"/>
    </row>
    <row r="42" spans="2:56" s="4" customFormat="1" ht="36.950000000000003" customHeight="1">
      <c r="B42" s="68"/>
      <c r="C42" s="69" t="s">
        <v>18</v>
      </c>
      <c r="D42" s="70"/>
      <c r="E42" s="70"/>
      <c r="F42" s="70"/>
      <c r="G42" s="70"/>
      <c r="H42" s="70"/>
      <c r="I42" s="70"/>
      <c r="J42" s="70"/>
      <c r="K42" s="70"/>
      <c r="L42" s="366" t="str">
        <f>K6</f>
        <v>COH KLATOVY - úpravy objektu č.p. 782/III</v>
      </c>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70"/>
      <c r="AQ42" s="70"/>
      <c r="AR42" s="71"/>
    </row>
    <row r="43" spans="2:56" s="1" customFormat="1" ht="6.95" customHeight="1">
      <c r="B43" s="41"/>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1"/>
    </row>
    <row r="44" spans="2:56" s="1" customFormat="1">
      <c r="B44" s="41"/>
      <c r="C44" s="65" t="s">
        <v>24</v>
      </c>
      <c r="D44" s="63"/>
      <c r="E44" s="63"/>
      <c r="F44" s="63"/>
      <c r="G44" s="63"/>
      <c r="H44" s="63"/>
      <c r="I44" s="63"/>
      <c r="J44" s="63"/>
      <c r="K44" s="63"/>
      <c r="L44" s="72" t="str">
        <f>IF(K8="","",K8)</f>
        <v>Klatovy</v>
      </c>
      <c r="M44" s="63"/>
      <c r="N44" s="63"/>
      <c r="O44" s="63"/>
      <c r="P44" s="63"/>
      <c r="Q44" s="63"/>
      <c r="R44" s="63"/>
      <c r="S44" s="63"/>
      <c r="T44" s="63"/>
      <c r="U44" s="63"/>
      <c r="V44" s="63"/>
      <c r="W44" s="63"/>
      <c r="X44" s="63"/>
      <c r="Y44" s="63"/>
      <c r="Z44" s="63"/>
      <c r="AA44" s="63"/>
      <c r="AB44" s="63"/>
      <c r="AC44" s="63"/>
      <c r="AD44" s="63"/>
      <c r="AE44" s="63"/>
      <c r="AF44" s="63"/>
      <c r="AG44" s="63"/>
      <c r="AH44" s="63"/>
      <c r="AI44" s="65" t="s">
        <v>26</v>
      </c>
      <c r="AJ44" s="63"/>
      <c r="AK44" s="63"/>
      <c r="AL44" s="63"/>
      <c r="AM44" s="368" t="str">
        <f>IF(AN8= "","",AN8)</f>
        <v>21. 4. 2017</v>
      </c>
      <c r="AN44" s="368"/>
      <c r="AO44" s="63"/>
      <c r="AP44" s="63"/>
      <c r="AQ44" s="63"/>
      <c r="AR44" s="61"/>
    </row>
    <row r="45" spans="2:56" s="1" customFormat="1" ht="6.95" customHeight="1">
      <c r="B45" s="41"/>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1"/>
    </row>
    <row r="46" spans="2:56" s="1" customFormat="1">
      <c r="B46" s="41"/>
      <c r="C46" s="65" t="s">
        <v>32</v>
      </c>
      <c r="D46" s="63"/>
      <c r="E46" s="63"/>
      <c r="F46" s="63"/>
      <c r="G46" s="63"/>
      <c r="H46" s="63"/>
      <c r="I46" s="63"/>
      <c r="J46" s="63"/>
      <c r="K46" s="63"/>
      <c r="L46" s="66" t="str">
        <f>IF(E11= "","",E11)</f>
        <v>Město Klatovy, nám. Míru č.p.62/1, 339 01 Klatovy</v>
      </c>
      <c r="M46" s="63"/>
      <c r="N46" s="63"/>
      <c r="O46" s="63"/>
      <c r="P46" s="63"/>
      <c r="Q46" s="63"/>
      <c r="R46" s="63"/>
      <c r="S46" s="63"/>
      <c r="T46" s="63"/>
      <c r="U46" s="63"/>
      <c r="V46" s="63"/>
      <c r="W46" s="63"/>
      <c r="X46" s="63"/>
      <c r="Y46" s="63"/>
      <c r="Z46" s="63"/>
      <c r="AA46" s="63"/>
      <c r="AB46" s="63"/>
      <c r="AC46" s="63"/>
      <c r="AD46" s="63"/>
      <c r="AE46" s="63"/>
      <c r="AF46" s="63"/>
      <c r="AG46" s="63"/>
      <c r="AH46" s="63"/>
      <c r="AI46" s="65" t="s">
        <v>40</v>
      </c>
      <c r="AJ46" s="63"/>
      <c r="AK46" s="63"/>
      <c r="AL46" s="63"/>
      <c r="AM46" s="369" t="str">
        <f>IF(E17="","",E17)</f>
        <v>AREA group s.r.o.</v>
      </c>
      <c r="AN46" s="369"/>
      <c r="AO46" s="369"/>
      <c r="AP46" s="369"/>
      <c r="AQ46" s="63"/>
      <c r="AR46" s="61"/>
      <c r="AS46" s="370" t="s">
        <v>61</v>
      </c>
      <c r="AT46" s="371"/>
      <c r="AU46" s="74"/>
      <c r="AV46" s="74"/>
      <c r="AW46" s="74"/>
      <c r="AX46" s="74"/>
      <c r="AY46" s="74"/>
      <c r="AZ46" s="74"/>
      <c r="BA46" s="74"/>
      <c r="BB46" s="74"/>
      <c r="BC46" s="74"/>
      <c r="BD46" s="75"/>
    </row>
    <row r="47" spans="2:56" s="1" customFormat="1">
      <c r="B47" s="41"/>
      <c r="C47" s="65" t="s">
        <v>38</v>
      </c>
      <c r="D47" s="63"/>
      <c r="E47" s="63"/>
      <c r="F47" s="63"/>
      <c r="G47" s="63"/>
      <c r="H47" s="63"/>
      <c r="I47" s="63"/>
      <c r="J47" s="63"/>
      <c r="K47" s="63"/>
      <c r="L47" s="66" t="str">
        <f>IF(E14= "Vyplň údaj","",E14)</f>
        <v/>
      </c>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1"/>
      <c r="AS47" s="372"/>
      <c r="AT47" s="373"/>
      <c r="AU47" s="76"/>
      <c r="AV47" s="76"/>
      <c r="AW47" s="76"/>
      <c r="AX47" s="76"/>
      <c r="AY47" s="76"/>
      <c r="AZ47" s="76"/>
      <c r="BA47" s="76"/>
      <c r="BB47" s="76"/>
      <c r="BC47" s="76"/>
      <c r="BD47" s="77"/>
    </row>
    <row r="48" spans="2:56" s="1" customFormat="1" ht="10.9" customHeight="1">
      <c r="B48" s="41"/>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1"/>
      <c r="AS48" s="374"/>
      <c r="AT48" s="375"/>
      <c r="AU48" s="42"/>
      <c r="AV48" s="42"/>
      <c r="AW48" s="42"/>
      <c r="AX48" s="42"/>
      <c r="AY48" s="42"/>
      <c r="AZ48" s="42"/>
      <c r="BA48" s="42"/>
      <c r="BB48" s="42"/>
      <c r="BC48" s="42"/>
      <c r="BD48" s="78"/>
    </row>
    <row r="49" spans="1:91" s="1" customFormat="1" ht="29.25" customHeight="1">
      <c r="B49" s="41"/>
      <c r="C49" s="376" t="s">
        <v>62</v>
      </c>
      <c r="D49" s="377"/>
      <c r="E49" s="377"/>
      <c r="F49" s="377"/>
      <c r="G49" s="377"/>
      <c r="H49" s="79"/>
      <c r="I49" s="378" t="s">
        <v>63</v>
      </c>
      <c r="J49" s="377"/>
      <c r="K49" s="377"/>
      <c r="L49" s="377"/>
      <c r="M49" s="377"/>
      <c r="N49" s="377"/>
      <c r="O49" s="377"/>
      <c r="P49" s="377"/>
      <c r="Q49" s="377"/>
      <c r="R49" s="377"/>
      <c r="S49" s="377"/>
      <c r="T49" s="377"/>
      <c r="U49" s="377"/>
      <c r="V49" s="377"/>
      <c r="W49" s="377"/>
      <c r="X49" s="377"/>
      <c r="Y49" s="377"/>
      <c r="Z49" s="377"/>
      <c r="AA49" s="377"/>
      <c r="AB49" s="377"/>
      <c r="AC49" s="377"/>
      <c r="AD49" s="377"/>
      <c r="AE49" s="377"/>
      <c r="AF49" s="377"/>
      <c r="AG49" s="379" t="s">
        <v>64</v>
      </c>
      <c r="AH49" s="377"/>
      <c r="AI49" s="377"/>
      <c r="AJ49" s="377"/>
      <c r="AK49" s="377"/>
      <c r="AL49" s="377"/>
      <c r="AM49" s="377"/>
      <c r="AN49" s="378" t="s">
        <v>65</v>
      </c>
      <c r="AO49" s="377"/>
      <c r="AP49" s="377"/>
      <c r="AQ49" s="80" t="s">
        <v>66</v>
      </c>
      <c r="AR49" s="61"/>
      <c r="AS49" s="81" t="s">
        <v>67</v>
      </c>
      <c r="AT49" s="82" t="s">
        <v>68</v>
      </c>
      <c r="AU49" s="82" t="s">
        <v>69</v>
      </c>
      <c r="AV49" s="82" t="s">
        <v>70</v>
      </c>
      <c r="AW49" s="82" t="s">
        <v>71</v>
      </c>
      <c r="AX49" s="82" t="s">
        <v>72</v>
      </c>
      <c r="AY49" s="82" t="s">
        <v>73</v>
      </c>
      <c r="AZ49" s="82" t="s">
        <v>74</v>
      </c>
      <c r="BA49" s="82" t="s">
        <v>75</v>
      </c>
      <c r="BB49" s="82" t="s">
        <v>76</v>
      </c>
      <c r="BC49" s="82" t="s">
        <v>77</v>
      </c>
      <c r="BD49" s="83" t="s">
        <v>78</v>
      </c>
    </row>
    <row r="50" spans="1:91" s="1" customFormat="1" ht="10.9" customHeight="1">
      <c r="B50" s="41"/>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1"/>
      <c r="AS50" s="84"/>
      <c r="AT50" s="85"/>
      <c r="AU50" s="85"/>
      <c r="AV50" s="85"/>
      <c r="AW50" s="85"/>
      <c r="AX50" s="85"/>
      <c r="AY50" s="85"/>
      <c r="AZ50" s="85"/>
      <c r="BA50" s="85"/>
      <c r="BB50" s="85"/>
      <c r="BC50" s="85"/>
      <c r="BD50" s="86"/>
    </row>
    <row r="51" spans="1:91" s="4" customFormat="1" ht="32.450000000000003" customHeight="1">
      <c r="B51" s="68"/>
      <c r="C51" s="87" t="s">
        <v>79</v>
      </c>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383">
        <f>ROUND(SUM(AG52:AG61),2)</f>
        <v>0</v>
      </c>
      <c r="AH51" s="383"/>
      <c r="AI51" s="383"/>
      <c r="AJ51" s="383"/>
      <c r="AK51" s="383"/>
      <c r="AL51" s="383"/>
      <c r="AM51" s="383"/>
      <c r="AN51" s="384">
        <f t="shared" ref="AN51:AN61" si="0">SUM(AG51,AT51)</f>
        <v>0</v>
      </c>
      <c r="AO51" s="384"/>
      <c r="AP51" s="384"/>
      <c r="AQ51" s="89" t="s">
        <v>37</v>
      </c>
      <c r="AR51" s="71"/>
      <c r="AS51" s="90">
        <f>ROUND(SUM(AS52:AS61),2)</f>
        <v>0</v>
      </c>
      <c r="AT51" s="91">
        <f t="shared" ref="AT51:AT61" si="1">ROUND(SUM(AV51:AW51),2)</f>
        <v>0</v>
      </c>
      <c r="AU51" s="92">
        <f>ROUND(SUM(AU52:AU61),5)</f>
        <v>0</v>
      </c>
      <c r="AV51" s="91">
        <f>ROUND(AZ51*L26,2)</f>
        <v>0</v>
      </c>
      <c r="AW51" s="91">
        <f>ROUND(BA51*L27,2)</f>
        <v>0</v>
      </c>
      <c r="AX51" s="91">
        <f>ROUND(BB51*L26,2)</f>
        <v>0</v>
      </c>
      <c r="AY51" s="91">
        <f>ROUND(BC51*L27,2)</f>
        <v>0</v>
      </c>
      <c r="AZ51" s="91">
        <f>ROUND(SUM(AZ52:AZ61),2)</f>
        <v>0</v>
      </c>
      <c r="BA51" s="91">
        <f>ROUND(SUM(BA52:BA61),2)</f>
        <v>0</v>
      </c>
      <c r="BB51" s="91">
        <f>ROUND(SUM(BB52:BB61),2)</f>
        <v>0</v>
      </c>
      <c r="BC51" s="91">
        <f>ROUND(SUM(BC52:BC61),2)</f>
        <v>0</v>
      </c>
      <c r="BD51" s="93">
        <f>ROUND(SUM(BD52:BD61),2)</f>
        <v>0</v>
      </c>
      <c r="BS51" s="94" t="s">
        <v>80</v>
      </c>
      <c r="BT51" s="94" t="s">
        <v>81</v>
      </c>
      <c r="BU51" s="95" t="s">
        <v>82</v>
      </c>
      <c r="BV51" s="94" t="s">
        <v>83</v>
      </c>
      <c r="BW51" s="94" t="s">
        <v>7</v>
      </c>
      <c r="BX51" s="94" t="s">
        <v>84</v>
      </c>
      <c r="CL51" s="94" t="s">
        <v>21</v>
      </c>
    </row>
    <row r="52" spans="1:91" s="5" customFormat="1" ht="22.5" customHeight="1">
      <c r="A52" s="96" t="s">
        <v>85</v>
      </c>
      <c r="B52" s="97"/>
      <c r="C52" s="98"/>
      <c r="D52" s="382" t="s">
        <v>86</v>
      </c>
      <c r="E52" s="382"/>
      <c r="F52" s="382"/>
      <c r="G52" s="382"/>
      <c r="H52" s="382"/>
      <c r="I52" s="99"/>
      <c r="J52" s="382" t="s">
        <v>87</v>
      </c>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0">
        <f>'D.0 - Bourací práce'!J27</f>
        <v>0</v>
      </c>
      <c r="AH52" s="381"/>
      <c r="AI52" s="381"/>
      <c r="AJ52" s="381"/>
      <c r="AK52" s="381"/>
      <c r="AL52" s="381"/>
      <c r="AM52" s="381"/>
      <c r="AN52" s="380">
        <f t="shared" si="0"/>
        <v>0</v>
      </c>
      <c r="AO52" s="381"/>
      <c r="AP52" s="381"/>
      <c r="AQ52" s="100" t="s">
        <v>88</v>
      </c>
      <c r="AR52" s="101"/>
      <c r="AS52" s="102">
        <v>0</v>
      </c>
      <c r="AT52" s="103">
        <f t="shared" si="1"/>
        <v>0</v>
      </c>
      <c r="AU52" s="104">
        <f>'D.0 - Bourací práce'!P102</f>
        <v>0</v>
      </c>
      <c r="AV52" s="103">
        <f>'D.0 - Bourací práce'!J30</f>
        <v>0</v>
      </c>
      <c r="AW52" s="103">
        <f>'D.0 - Bourací práce'!J31</f>
        <v>0</v>
      </c>
      <c r="AX52" s="103">
        <f>'D.0 - Bourací práce'!J32</f>
        <v>0</v>
      </c>
      <c r="AY52" s="103">
        <f>'D.0 - Bourací práce'!J33</f>
        <v>0</v>
      </c>
      <c r="AZ52" s="103">
        <f>'D.0 - Bourací práce'!F30</f>
        <v>0</v>
      </c>
      <c r="BA52" s="103">
        <f>'D.0 - Bourací práce'!F31</f>
        <v>0</v>
      </c>
      <c r="BB52" s="103">
        <f>'D.0 - Bourací práce'!F32</f>
        <v>0</v>
      </c>
      <c r="BC52" s="103">
        <f>'D.0 - Bourací práce'!F33</f>
        <v>0</v>
      </c>
      <c r="BD52" s="105">
        <f>'D.0 - Bourací práce'!F34</f>
        <v>0</v>
      </c>
      <c r="BT52" s="106" t="s">
        <v>89</v>
      </c>
      <c r="BV52" s="106" t="s">
        <v>83</v>
      </c>
      <c r="BW52" s="106" t="s">
        <v>90</v>
      </c>
      <c r="BX52" s="106" t="s">
        <v>7</v>
      </c>
      <c r="CL52" s="106" t="s">
        <v>21</v>
      </c>
      <c r="CM52" s="106" t="s">
        <v>91</v>
      </c>
    </row>
    <row r="53" spans="1:91" s="5" customFormat="1" ht="22.5" customHeight="1">
      <c r="A53" s="96" t="s">
        <v>85</v>
      </c>
      <c r="B53" s="97"/>
      <c r="C53" s="98"/>
      <c r="D53" s="382" t="s">
        <v>92</v>
      </c>
      <c r="E53" s="382"/>
      <c r="F53" s="382"/>
      <c r="G53" s="382"/>
      <c r="H53" s="382"/>
      <c r="I53" s="99"/>
      <c r="J53" s="382" t="s">
        <v>93</v>
      </c>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0">
        <f>'D.1 - Architektonicko sta...'!J27</f>
        <v>0</v>
      </c>
      <c r="AH53" s="381"/>
      <c r="AI53" s="381"/>
      <c r="AJ53" s="381"/>
      <c r="AK53" s="381"/>
      <c r="AL53" s="381"/>
      <c r="AM53" s="381"/>
      <c r="AN53" s="380">
        <f t="shared" si="0"/>
        <v>0</v>
      </c>
      <c r="AO53" s="381"/>
      <c r="AP53" s="381"/>
      <c r="AQ53" s="100" t="s">
        <v>88</v>
      </c>
      <c r="AR53" s="101"/>
      <c r="AS53" s="102">
        <v>0</v>
      </c>
      <c r="AT53" s="103">
        <f t="shared" si="1"/>
        <v>0</v>
      </c>
      <c r="AU53" s="104">
        <f>'D.1 - Architektonicko sta...'!P103</f>
        <v>0</v>
      </c>
      <c r="AV53" s="103">
        <f>'D.1 - Architektonicko sta...'!J30</f>
        <v>0</v>
      </c>
      <c r="AW53" s="103">
        <f>'D.1 - Architektonicko sta...'!J31</f>
        <v>0</v>
      </c>
      <c r="AX53" s="103">
        <f>'D.1 - Architektonicko sta...'!J32</f>
        <v>0</v>
      </c>
      <c r="AY53" s="103">
        <f>'D.1 - Architektonicko sta...'!J33</f>
        <v>0</v>
      </c>
      <c r="AZ53" s="103">
        <f>'D.1 - Architektonicko sta...'!F30</f>
        <v>0</v>
      </c>
      <c r="BA53" s="103">
        <f>'D.1 - Architektonicko sta...'!F31</f>
        <v>0</v>
      </c>
      <c r="BB53" s="103">
        <f>'D.1 - Architektonicko sta...'!F32</f>
        <v>0</v>
      </c>
      <c r="BC53" s="103">
        <f>'D.1 - Architektonicko sta...'!F33</f>
        <v>0</v>
      </c>
      <c r="BD53" s="105">
        <f>'D.1 - Architektonicko sta...'!F34</f>
        <v>0</v>
      </c>
      <c r="BT53" s="106" t="s">
        <v>89</v>
      </c>
      <c r="BV53" s="106" t="s">
        <v>83</v>
      </c>
      <c r="BW53" s="106" t="s">
        <v>94</v>
      </c>
      <c r="BX53" s="106" t="s">
        <v>7</v>
      </c>
      <c r="CL53" s="106" t="s">
        <v>21</v>
      </c>
      <c r="CM53" s="106" t="s">
        <v>91</v>
      </c>
    </row>
    <row r="54" spans="1:91" s="5" customFormat="1" ht="22.5" customHeight="1">
      <c r="A54" s="96" t="s">
        <v>85</v>
      </c>
      <c r="B54" s="97"/>
      <c r="C54" s="98"/>
      <c r="D54" s="382" t="s">
        <v>95</v>
      </c>
      <c r="E54" s="382"/>
      <c r="F54" s="382"/>
      <c r="G54" s="382"/>
      <c r="H54" s="382"/>
      <c r="I54" s="99"/>
      <c r="J54" s="382" t="s">
        <v>96</v>
      </c>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0">
        <f>'D.3 - Zdravotně technické...'!J27</f>
        <v>0</v>
      </c>
      <c r="AH54" s="381"/>
      <c r="AI54" s="381"/>
      <c r="AJ54" s="381"/>
      <c r="AK54" s="381"/>
      <c r="AL54" s="381"/>
      <c r="AM54" s="381"/>
      <c r="AN54" s="380">
        <f t="shared" si="0"/>
        <v>0</v>
      </c>
      <c r="AO54" s="381"/>
      <c r="AP54" s="381"/>
      <c r="AQ54" s="100" t="s">
        <v>88</v>
      </c>
      <c r="AR54" s="101"/>
      <c r="AS54" s="102">
        <v>0</v>
      </c>
      <c r="AT54" s="103">
        <f t="shared" si="1"/>
        <v>0</v>
      </c>
      <c r="AU54" s="104">
        <f>'D.3 - Zdravotně technické...'!P80</f>
        <v>0</v>
      </c>
      <c r="AV54" s="103">
        <f>'D.3 - Zdravotně technické...'!J30</f>
        <v>0</v>
      </c>
      <c r="AW54" s="103">
        <f>'D.3 - Zdravotně technické...'!J31</f>
        <v>0</v>
      </c>
      <c r="AX54" s="103">
        <f>'D.3 - Zdravotně technické...'!J32</f>
        <v>0</v>
      </c>
      <c r="AY54" s="103">
        <f>'D.3 - Zdravotně technické...'!J33</f>
        <v>0</v>
      </c>
      <c r="AZ54" s="103">
        <f>'D.3 - Zdravotně technické...'!F30</f>
        <v>0</v>
      </c>
      <c r="BA54" s="103">
        <f>'D.3 - Zdravotně technické...'!F31</f>
        <v>0</v>
      </c>
      <c r="BB54" s="103">
        <f>'D.3 - Zdravotně technické...'!F32</f>
        <v>0</v>
      </c>
      <c r="BC54" s="103">
        <f>'D.3 - Zdravotně technické...'!F33</f>
        <v>0</v>
      </c>
      <c r="BD54" s="105">
        <f>'D.3 - Zdravotně technické...'!F34</f>
        <v>0</v>
      </c>
      <c r="BT54" s="106" t="s">
        <v>89</v>
      </c>
      <c r="BV54" s="106" t="s">
        <v>83</v>
      </c>
      <c r="BW54" s="106" t="s">
        <v>97</v>
      </c>
      <c r="BX54" s="106" t="s">
        <v>7</v>
      </c>
      <c r="CL54" s="106" t="s">
        <v>21</v>
      </c>
      <c r="CM54" s="106" t="s">
        <v>91</v>
      </c>
    </row>
    <row r="55" spans="1:91" s="5" customFormat="1" ht="22.5" customHeight="1">
      <c r="A55" s="96" t="s">
        <v>85</v>
      </c>
      <c r="B55" s="97"/>
      <c r="C55" s="98"/>
      <c r="D55" s="382" t="s">
        <v>98</v>
      </c>
      <c r="E55" s="382"/>
      <c r="F55" s="382"/>
      <c r="G55" s="382"/>
      <c r="H55" s="382"/>
      <c r="I55" s="99"/>
      <c r="J55" s="382" t="s">
        <v>99</v>
      </c>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0">
        <f>'D.4 - Ústřední vytápění'!J27</f>
        <v>0</v>
      </c>
      <c r="AH55" s="381"/>
      <c r="AI55" s="381"/>
      <c r="AJ55" s="381"/>
      <c r="AK55" s="381"/>
      <c r="AL55" s="381"/>
      <c r="AM55" s="381"/>
      <c r="AN55" s="380">
        <f t="shared" si="0"/>
        <v>0</v>
      </c>
      <c r="AO55" s="381"/>
      <c r="AP55" s="381"/>
      <c r="AQ55" s="100" t="s">
        <v>88</v>
      </c>
      <c r="AR55" s="101"/>
      <c r="AS55" s="102">
        <v>0</v>
      </c>
      <c r="AT55" s="103">
        <f t="shared" si="1"/>
        <v>0</v>
      </c>
      <c r="AU55" s="104">
        <f>'D.4 - Ústřední vytápění'!P86</f>
        <v>0</v>
      </c>
      <c r="AV55" s="103">
        <f>'D.4 - Ústřední vytápění'!J30</f>
        <v>0</v>
      </c>
      <c r="AW55" s="103">
        <f>'D.4 - Ústřední vytápění'!J31</f>
        <v>0</v>
      </c>
      <c r="AX55" s="103">
        <f>'D.4 - Ústřední vytápění'!J32</f>
        <v>0</v>
      </c>
      <c r="AY55" s="103">
        <f>'D.4 - Ústřední vytápění'!J33</f>
        <v>0</v>
      </c>
      <c r="AZ55" s="103">
        <f>'D.4 - Ústřední vytápění'!F30</f>
        <v>0</v>
      </c>
      <c r="BA55" s="103">
        <f>'D.4 - Ústřední vytápění'!F31</f>
        <v>0</v>
      </c>
      <c r="BB55" s="103">
        <f>'D.4 - Ústřední vytápění'!F32</f>
        <v>0</v>
      </c>
      <c r="BC55" s="103">
        <f>'D.4 - Ústřední vytápění'!F33</f>
        <v>0</v>
      </c>
      <c r="BD55" s="105">
        <f>'D.4 - Ústřední vytápění'!F34</f>
        <v>0</v>
      </c>
      <c r="BT55" s="106" t="s">
        <v>89</v>
      </c>
      <c r="BV55" s="106" t="s">
        <v>83</v>
      </c>
      <c r="BW55" s="106" t="s">
        <v>100</v>
      </c>
      <c r="BX55" s="106" t="s">
        <v>7</v>
      </c>
      <c r="CL55" s="106" t="s">
        <v>101</v>
      </c>
      <c r="CM55" s="106" t="s">
        <v>91</v>
      </c>
    </row>
    <row r="56" spans="1:91" s="5" customFormat="1" ht="22.5" customHeight="1">
      <c r="A56" s="96" t="s">
        <v>85</v>
      </c>
      <c r="B56" s="97"/>
      <c r="C56" s="98"/>
      <c r="D56" s="382" t="s">
        <v>102</v>
      </c>
      <c r="E56" s="382"/>
      <c r="F56" s="382"/>
      <c r="G56" s="382"/>
      <c r="H56" s="382"/>
      <c r="I56" s="99"/>
      <c r="J56" s="382" t="s">
        <v>103</v>
      </c>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0">
        <f>'D.5 - Elektroinstalace vč...'!J27</f>
        <v>0</v>
      </c>
      <c r="AH56" s="381"/>
      <c r="AI56" s="381"/>
      <c r="AJ56" s="381"/>
      <c r="AK56" s="381"/>
      <c r="AL56" s="381"/>
      <c r="AM56" s="381"/>
      <c r="AN56" s="380">
        <f t="shared" si="0"/>
        <v>0</v>
      </c>
      <c r="AO56" s="381"/>
      <c r="AP56" s="381"/>
      <c r="AQ56" s="100" t="s">
        <v>88</v>
      </c>
      <c r="AR56" s="101"/>
      <c r="AS56" s="102">
        <v>0</v>
      </c>
      <c r="AT56" s="103">
        <f t="shared" si="1"/>
        <v>0</v>
      </c>
      <c r="AU56" s="104">
        <f>'D.5 - Elektroinstalace vč...'!P84</f>
        <v>0</v>
      </c>
      <c r="AV56" s="103">
        <f>'D.5 - Elektroinstalace vč...'!J30</f>
        <v>0</v>
      </c>
      <c r="AW56" s="103">
        <f>'D.5 - Elektroinstalace vč...'!J31</f>
        <v>0</v>
      </c>
      <c r="AX56" s="103">
        <f>'D.5 - Elektroinstalace vč...'!J32</f>
        <v>0</v>
      </c>
      <c r="AY56" s="103">
        <f>'D.5 - Elektroinstalace vč...'!J33</f>
        <v>0</v>
      </c>
      <c r="AZ56" s="103">
        <f>'D.5 - Elektroinstalace vč...'!F30</f>
        <v>0</v>
      </c>
      <c r="BA56" s="103">
        <f>'D.5 - Elektroinstalace vč...'!F31</f>
        <v>0</v>
      </c>
      <c r="BB56" s="103">
        <f>'D.5 - Elektroinstalace vč...'!F32</f>
        <v>0</v>
      </c>
      <c r="BC56" s="103">
        <f>'D.5 - Elektroinstalace vč...'!F33</f>
        <v>0</v>
      </c>
      <c r="BD56" s="105">
        <f>'D.5 - Elektroinstalace vč...'!F34</f>
        <v>0</v>
      </c>
      <c r="BT56" s="106" t="s">
        <v>89</v>
      </c>
      <c r="BV56" s="106" t="s">
        <v>83</v>
      </c>
      <c r="BW56" s="106" t="s">
        <v>104</v>
      </c>
      <c r="BX56" s="106" t="s">
        <v>7</v>
      </c>
      <c r="CL56" s="106" t="s">
        <v>37</v>
      </c>
      <c r="CM56" s="106" t="s">
        <v>91</v>
      </c>
    </row>
    <row r="57" spans="1:91" s="5" customFormat="1" ht="22.5" customHeight="1">
      <c r="A57" s="96" t="s">
        <v>85</v>
      </c>
      <c r="B57" s="97"/>
      <c r="C57" s="98"/>
      <c r="D57" s="382" t="s">
        <v>105</v>
      </c>
      <c r="E57" s="382"/>
      <c r="F57" s="382"/>
      <c r="G57" s="382"/>
      <c r="H57" s="382"/>
      <c r="I57" s="99"/>
      <c r="J57" s="382" t="s">
        <v>106</v>
      </c>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0">
        <f>'D.6 - Nucené větrání'!J27</f>
        <v>0</v>
      </c>
      <c r="AH57" s="381"/>
      <c r="AI57" s="381"/>
      <c r="AJ57" s="381"/>
      <c r="AK57" s="381"/>
      <c r="AL57" s="381"/>
      <c r="AM57" s="381"/>
      <c r="AN57" s="380">
        <f t="shared" si="0"/>
        <v>0</v>
      </c>
      <c r="AO57" s="381"/>
      <c r="AP57" s="381"/>
      <c r="AQ57" s="100" t="s">
        <v>88</v>
      </c>
      <c r="AR57" s="101"/>
      <c r="AS57" s="102">
        <v>0</v>
      </c>
      <c r="AT57" s="103">
        <f t="shared" si="1"/>
        <v>0</v>
      </c>
      <c r="AU57" s="104">
        <f>'D.6 - Nucené větrání'!P80</f>
        <v>0</v>
      </c>
      <c r="AV57" s="103">
        <f>'D.6 - Nucené větrání'!J30</f>
        <v>0</v>
      </c>
      <c r="AW57" s="103">
        <f>'D.6 - Nucené větrání'!J31</f>
        <v>0</v>
      </c>
      <c r="AX57" s="103">
        <f>'D.6 - Nucené větrání'!J32</f>
        <v>0</v>
      </c>
      <c r="AY57" s="103">
        <f>'D.6 - Nucené větrání'!J33</f>
        <v>0</v>
      </c>
      <c r="AZ57" s="103">
        <f>'D.6 - Nucené větrání'!F30</f>
        <v>0</v>
      </c>
      <c r="BA57" s="103">
        <f>'D.6 - Nucené větrání'!F31</f>
        <v>0</v>
      </c>
      <c r="BB57" s="103">
        <f>'D.6 - Nucené větrání'!F32</f>
        <v>0</v>
      </c>
      <c r="BC57" s="103">
        <f>'D.6 - Nucené větrání'!F33</f>
        <v>0</v>
      </c>
      <c r="BD57" s="105">
        <f>'D.6 - Nucené větrání'!F34</f>
        <v>0</v>
      </c>
      <c r="BT57" s="106" t="s">
        <v>89</v>
      </c>
      <c r="BV57" s="106" t="s">
        <v>83</v>
      </c>
      <c r="BW57" s="106" t="s">
        <v>107</v>
      </c>
      <c r="BX57" s="106" t="s">
        <v>7</v>
      </c>
      <c r="CL57" s="106" t="s">
        <v>21</v>
      </c>
      <c r="CM57" s="106" t="s">
        <v>91</v>
      </c>
    </row>
    <row r="58" spans="1:91" s="5" customFormat="1" ht="22.5" customHeight="1">
      <c r="A58" s="96" t="s">
        <v>85</v>
      </c>
      <c r="B58" s="97"/>
      <c r="C58" s="98"/>
      <c r="D58" s="382" t="s">
        <v>108</v>
      </c>
      <c r="E58" s="382"/>
      <c r="F58" s="382"/>
      <c r="G58" s="382"/>
      <c r="H58" s="382"/>
      <c r="I58" s="99"/>
      <c r="J58" s="382" t="s">
        <v>109</v>
      </c>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0">
        <f>'D.7 - Vnitřní plynovod'!J27</f>
        <v>0</v>
      </c>
      <c r="AH58" s="381"/>
      <c r="AI58" s="381"/>
      <c r="AJ58" s="381"/>
      <c r="AK58" s="381"/>
      <c r="AL58" s="381"/>
      <c r="AM58" s="381"/>
      <c r="AN58" s="380">
        <f t="shared" si="0"/>
        <v>0</v>
      </c>
      <c r="AO58" s="381"/>
      <c r="AP58" s="381"/>
      <c r="AQ58" s="100" t="s">
        <v>88</v>
      </c>
      <c r="AR58" s="101"/>
      <c r="AS58" s="102">
        <v>0</v>
      </c>
      <c r="AT58" s="103">
        <f t="shared" si="1"/>
        <v>0</v>
      </c>
      <c r="AU58" s="104">
        <f>'D.7 - Vnitřní plynovod'!P79</f>
        <v>0</v>
      </c>
      <c r="AV58" s="103">
        <f>'D.7 - Vnitřní plynovod'!J30</f>
        <v>0</v>
      </c>
      <c r="AW58" s="103">
        <f>'D.7 - Vnitřní plynovod'!J31</f>
        <v>0</v>
      </c>
      <c r="AX58" s="103">
        <f>'D.7 - Vnitřní plynovod'!J32</f>
        <v>0</v>
      </c>
      <c r="AY58" s="103">
        <f>'D.7 - Vnitřní plynovod'!J33</f>
        <v>0</v>
      </c>
      <c r="AZ58" s="103">
        <f>'D.7 - Vnitřní plynovod'!F30</f>
        <v>0</v>
      </c>
      <c r="BA58" s="103">
        <f>'D.7 - Vnitřní plynovod'!F31</f>
        <v>0</v>
      </c>
      <c r="BB58" s="103">
        <f>'D.7 - Vnitřní plynovod'!F32</f>
        <v>0</v>
      </c>
      <c r="BC58" s="103">
        <f>'D.7 - Vnitřní plynovod'!F33</f>
        <v>0</v>
      </c>
      <c r="BD58" s="105">
        <f>'D.7 - Vnitřní plynovod'!F34</f>
        <v>0</v>
      </c>
      <c r="BT58" s="106" t="s">
        <v>89</v>
      </c>
      <c r="BV58" s="106" t="s">
        <v>83</v>
      </c>
      <c r="BW58" s="106" t="s">
        <v>110</v>
      </c>
      <c r="BX58" s="106" t="s">
        <v>7</v>
      </c>
      <c r="CL58" s="106" t="s">
        <v>37</v>
      </c>
      <c r="CM58" s="106" t="s">
        <v>91</v>
      </c>
    </row>
    <row r="59" spans="1:91" s="5" customFormat="1" ht="22.5" customHeight="1">
      <c r="A59" s="96" t="s">
        <v>85</v>
      </c>
      <c r="B59" s="97"/>
      <c r="C59" s="98"/>
      <c r="D59" s="382" t="s">
        <v>111</v>
      </c>
      <c r="E59" s="382"/>
      <c r="F59" s="382"/>
      <c r="G59" s="382"/>
      <c r="H59" s="382"/>
      <c r="I59" s="99"/>
      <c r="J59" s="382" t="s">
        <v>112</v>
      </c>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0">
        <f>'D.8 - Měření a regulace'!J27</f>
        <v>0</v>
      </c>
      <c r="AH59" s="381"/>
      <c r="AI59" s="381"/>
      <c r="AJ59" s="381"/>
      <c r="AK59" s="381"/>
      <c r="AL59" s="381"/>
      <c r="AM59" s="381"/>
      <c r="AN59" s="380">
        <f t="shared" si="0"/>
        <v>0</v>
      </c>
      <c r="AO59" s="381"/>
      <c r="AP59" s="381"/>
      <c r="AQ59" s="100" t="s">
        <v>88</v>
      </c>
      <c r="AR59" s="101"/>
      <c r="AS59" s="102">
        <v>0</v>
      </c>
      <c r="AT59" s="103">
        <f t="shared" si="1"/>
        <v>0</v>
      </c>
      <c r="AU59" s="104">
        <f>'D.8 - Měření a regulace'!P80</f>
        <v>0</v>
      </c>
      <c r="AV59" s="103">
        <f>'D.8 - Měření a regulace'!J30</f>
        <v>0</v>
      </c>
      <c r="AW59" s="103">
        <f>'D.8 - Měření a regulace'!J31</f>
        <v>0</v>
      </c>
      <c r="AX59" s="103">
        <f>'D.8 - Měření a regulace'!J32</f>
        <v>0</v>
      </c>
      <c r="AY59" s="103">
        <f>'D.8 - Měření a regulace'!J33</f>
        <v>0</v>
      </c>
      <c r="AZ59" s="103">
        <f>'D.8 - Měření a regulace'!F30</f>
        <v>0</v>
      </c>
      <c r="BA59" s="103">
        <f>'D.8 - Měření a regulace'!F31</f>
        <v>0</v>
      </c>
      <c r="BB59" s="103">
        <f>'D.8 - Měření a regulace'!F32</f>
        <v>0</v>
      </c>
      <c r="BC59" s="103">
        <f>'D.8 - Měření a regulace'!F33</f>
        <v>0</v>
      </c>
      <c r="BD59" s="105">
        <f>'D.8 - Měření a regulace'!F34</f>
        <v>0</v>
      </c>
      <c r="BT59" s="106" t="s">
        <v>89</v>
      </c>
      <c r="BV59" s="106" t="s">
        <v>83</v>
      </c>
      <c r="BW59" s="106" t="s">
        <v>113</v>
      </c>
      <c r="BX59" s="106" t="s">
        <v>7</v>
      </c>
      <c r="CL59" s="106" t="s">
        <v>101</v>
      </c>
      <c r="CM59" s="106" t="s">
        <v>91</v>
      </c>
    </row>
    <row r="60" spans="1:91" s="5" customFormat="1" ht="22.5" customHeight="1">
      <c r="A60" s="96" t="s">
        <v>85</v>
      </c>
      <c r="B60" s="97"/>
      <c r="C60" s="98"/>
      <c r="D60" s="382" t="s">
        <v>114</v>
      </c>
      <c r="E60" s="382"/>
      <c r="F60" s="382"/>
      <c r="G60" s="382"/>
      <c r="H60" s="382"/>
      <c r="I60" s="99"/>
      <c r="J60" s="382" t="s">
        <v>115</v>
      </c>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0">
        <f>'D.9 - Kamerový systém a EZS'!J27</f>
        <v>0</v>
      </c>
      <c r="AH60" s="381"/>
      <c r="AI60" s="381"/>
      <c r="AJ60" s="381"/>
      <c r="AK60" s="381"/>
      <c r="AL60" s="381"/>
      <c r="AM60" s="381"/>
      <c r="AN60" s="380">
        <f t="shared" si="0"/>
        <v>0</v>
      </c>
      <c r="AO60" s="381"/>
      <c r="AP60" s="381"/>
      <c r="AQ60" s="100" t="s">
        <v>88</v>
      </c>
      <c r="AR60" s="101"/>
      <c r="AS60" s="102">
        <v>0</v>
      </c>
      <c r="AT60" s="103">
        <f t="shared" si="1"/>
        <v>0</v>
      </c>
      <c r="AU60" s="104">
        <f>'D.9 - Kamerový systém a EZS'!P81</f>
        <v>0</v>
      </c>
      <c r="AV60" s="103">
        <f>'D.9 - Kamerový systém a EZS'!J30</f>
        <v>0</v>
      </c>
      <c r="AW60" s="103">
        <f>'D.9 - Kamerový systém a EZS'!J31</f>
        <v>0</v>
      </c>
      <c r="AX60" s="103">
        <f>'D.9 - Kamerový systém a EZS'!J32</f>
        <v>0</v>
      </c>
      <c r="AY60" s="103">
        <f>'D.9 - Kamerový systém a EZS'!J33</f>
        <v>0</v>
      </c>
      <c r="AZ60" s="103">
        <f>'D.9 - Kamerový systém a EZS'!F30</f>
        <v>0</v>
      </c>
      <c r="BA60" s="103">
        <f>'D.9 - Kamerový systém a EZS'!F31</f>
        <v>0</v>
      </c>
      <c r="BB60" s="103">
        <f>'D.9 - Kamerový systém a EZS'!F32</f>
        <v>0</v>
      </c>
      <c r="BC60" s="103">
        <f>'D.9 - Kamerový systém a EZS'!F33</f>
        <v>0</v>
      </c>
      <c r="BD60" s="105">
        <f>'D.9 - Kamerový systém a EZS'!F34</f>
        <v>0</v>
      </c>
      <c r="BT60" s="106" t="s">
        <v>89</v>
      </c>
      <c r="BV60" s="106" t="s">
        <v>83</v>
      </c>
      <c r="BW60" s="106" t="s">
        <v>116</v>
      </c>
      <c r="BX60" s="106" t="s">
        <v>7</v>
      </c>
      <c r="CL60" s="106" t="s">
        <v>101</v>
      </c>
      <c r="CM60" s="106" t="s">
        <v>91</v>
      </c>
    </row>
    <row r="61" spans="1:91" s="5" customFormat="1" ht="22.5" customHeight="1">
      <c r="A61" s="96" t="s">
        <v>85</v>
      </c>
      <c r="B61" s="97"/>
      <c r="C61" s="98"/>
      <c r="D61" s="382" t="s">
        <v>117</v>
      </c>
      <c r="E61" s="382"/>
      <c r="F61" s="382"/>
      <c r="G61" s="382"/>
      <c r="H61" s="382"/>
      <c r="I61" s="99"/>
      <c r="J61" s="382" t="s">
        <v>118</v>
      </c>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0">
        <f>'D.10 - VRN'!J27</f>
        <v>0</v>
      </c>
      <c r="AH61" s="381"/>
      <c r="AI61" s="381"/>
      <c r="AJ61" s="381"/>
      <c r="AK61" s="381"/>
      <c r="AL61" s="381"/>
      <c r="AM61" s="381"/>
      <c r="AN61" s="380">
        <f t="shared" si="0"/>
        <v>0</v>
      </c>
      <c r="AO61" s="381"/>
      <c r="AP61" s="381"/>
      <c r="AQ61" s="100" t="s">
        <v>88</v>
      </c>
      <c r="AR61" s="101"/>
      <c r="AS61" s="107">
        <v>0</v>
      </c>
      <c r="AT61" s="108">
        <f t="shared" si="1"/>
        <v>0</v>
      </c>
      <c r="AU61" s="109">
        <f>'D.10 - VRN'!P79</f>
        <v>0</v>
      </c>
      <c r="AV61" s="108">
        <f>'D.10 - VRN'!J30</f>
        <v>0</v>
      </c>
      <c r="AW61" s="108">
        <f>'D.10 - VRN'!J31</f>
        <v>0</v>
      </c>
      <c r="AX61" s="108">
        <f>'D.10 - VRN'!J32</f>
        <v>0</v>
      </c>
      <c r="AY61" s="108">
        <f>'D.10 - VRN'!J33</f>
        <v>0</v>
      </c>
      <c r="AZ61" s="108">
        <f>'D.10 - VRN'!F30</f>
        <v>0</v>
      </c>
      <c r="BA61" s="108">
        <f>'D.10 - VRN'!F31</f>
        <v>0</v>
      </c>
      <c r="BB61" s="108">
        <f>'D.10 - VRN'!F32</f>
        <v>0</v>
      </c>
      <c r="BC61" s="108">
        <f>'D.10 - VRN'!F33</f>
        <v>0</v>
      </c>
      <c r="BD61" s="110">
        <f>'D.10 - VRN'!F34</f>
        <v>0</v>
      </c>
      <c r="BT61" s="106" t="s">
        <v>89</v>
      </c>
      <c r="BV61" s="106" t="s">
        <v>83</v>
      </c>
      <c r="BW61" s="106" t="s">
        <v>119</v>
      </c>
      <c r="BX61" s="106" t="s">
        <v>7</v>
      </c>
      <c r="CL61" s="106" t="s">
        <v>21</v>
      </c>
      <c r="CM61" s="106" t="s">
        <v>91</v>
      </c>
    </row>
    <row r="62" spans="1:91" s="1" customFormat="1" ht="30" customHeight="1">
      <c r="B62" s="41"/>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1"/>
    </row>
    <row r="63" spans="1:91" s="1" customFormat="1" ht="6.95" customHeight="1">
      <c r="B63" s="56"/>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61"/>
    </row>
  </sheetData>
  <sheetProtection password="CC35" sheet="1" objects="1" scenarios="1" formatCells="0" formatColumns="0" formatRows="0" sort="0" autoFilter="0"/>
  <mergeCells count="77">
    <mergeCell ref="AG51:AM51"/>
    <mergeCell ref="AN51:AP51"/>
    <mergeCell ref="AR2:BE2"/>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AN56:AP56"/>
    <mergeCell ref="AG56:AM56"/>
    <mergeCell ref="D56:H56"/>
    <mergeCell ref="J56:AF56"/>
    <mergeCell ref="AN57:AP57"/>
    <mergeCell ref="AG57:AM57"/>
    <mergeCell ref="D57:H57"/>
    <mergeCell ref="J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D.0 - Bourací práce'!C2" display="/"/>
    <hyperlink ref="A53" location="'D.1 - Architektonicko sta...'!C2" display="/"/>
    <hyperlink ref="A54" location="'D.3 - Zdravotně technické...'!C2" display="/"/>
    <hyperlink ref="A55" location="'D.4 - Ústřední vytápění'!C2" display="/"/>
    <hyperlink ref="A56" location="'D.5 - Elektroinstalace vč...'!C2" display="/"/>
    <hyperlink ref="A57" location="'D.6 - Nucené větrání'!C2" display="/"/>
    <hyperlink ref="A58" location="'D.7 - Vnitřní plynovod'!C2" display="/"/>
    <hyperlink ref="A59" location="'D.8 - Měření a regulace'!C2" display="/"/>
    <hyperlink ref="A60" location="'D.9 - Kamerový systém a EZS'!C2" display="/"/>
    <hyperlink ref="A61" location="'D.10 - VRN'!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BR12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116</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3539</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101</v>
      </c>
      <c r="G11" s="42"/>
      <c r="H11" s="42"/>
      <c r="I11" s="119" t="s">
        <v>22</v>
      </c>
      <c r="J11" s="34" t="s">
        <v>23</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21.75" customHeight="1">
      <c r="B13" s="41"/>
      <c r="C13" s="42"/>
      <c r="D13" s="33" t="s">
        <v>28</v>
      </c>
      <c r="E13" s="42"/>
      <c r="F13" s="38" t="s">
        <v>29</v>
      </c>
      <c r="G13" s="42"/>
      <c r="H13" s="42"/>
      <c r="I13" s="121" t="s">
        <v>30</v>
      </c>
      <c r="J13" s="38" t="s">
        <v>31</v>
      </c>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ROUND(J81,2)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ROUND(SUM(BE81:BE124), 2)</f>
        <v>0</v>
      </c>
      <c r="G30" s="42"/>
      <c r="H30" s="42"/>
      <c r="I30" s="132">
        <v>0.21</v>
      </c>
      <c r="J30" s="131">
        <f>ROUND(ROUND((SUM(BE81:BE124)), 2)*I30, 2)</f>
        <v>0</v>
      </c>
      <c r="K30" s="45"/>
    </row>
    <row r="31" spans="2:11" s="1" customFormat="1" ht="14.45" customHeight="1">
      <c r="B31" s="41"/>
      <c r="C31" s="42"/>
      <c r="D31" s="42"/>
      <c r="E31" s="49" t="s">
        <v>53</v>
      </c>
      <c r="F31" s="131">
        <f>ROUND(SUM(BF81:BF124), 2)</f>
        <v>0</v>
      </c>
      <c r="G31" s="42"/>
      <c r="H31" s="42"/>
      <c r="I31" s="132">
        <v>0.15</v>
      </c>
      <c r="J31" s="131">
        <f>ROUND(ROUND((SUM(BF81:BF124)), 2)*I31, 2)</f>
        <v>0</v>
      </c>
      <c r="K31" s="45"/>
    </row>
    <row r="32" spans="2:11" s="1" customFormat="1" ht="14.45" hidden="1" customHeight="1">
      <c r="B32" s="41"/>
      <c r="C32" s="42"/>
      <c r="D32" s="42"/>
      <c r="E32" s="49" t="s">
        <v>54</v>
      </c>
      <c r="F32" s="131">
        <f>ROUND(SUM(BG81:BG124), 2)</f>
        <v>0</v>
      </c>
      <c r="G32" s="42"/>
      <c r="H32" s="42"/>
      <c r="I32" s="132">
        <v>0.21</v>
      </c>
      <c r="J32" s="131">
        <v>0</v>
      </c>
      <c r="K32" s="45"/>
    </row>
    <row r="33" spans="2:11" s="1" customFormat="1" ht="14.45" hidden="1" customHeight="1">
      <c r="B33" s="41"/>
      <c r="C33" s="42"/>
      <c r="D33" s="42"/>
      <c r="E33" s="49" t="s">
        <v>55</v>
      </c>
      <c r="F33" s="131">
        <f>ROUND(SUM(BH81:BH124), 2)</f>
        <v>0</v>
      </c>
      <c r="G33" s="42"/>
      <c r="H33" s="42"/>
      <c r="I33" s="132">
        <v>0.15</v>
      </c>
      <c r="J33" s="131">
        <v>0</v>
      </c>
      <c r="K33" s="45"/>
    </row>
    <row r="34" spans="2:11" s="1" customFormat="1" ht="14.45" hidden="1" customHeight="1">
      <c r="B34" s="41"/>
      <c r="C34" s="42"/>
      <c r="D34" s="42"/>
      <c r="E34" s="49" t="s">
        <v>56</v>
      </c>
      <c r="F34" s="131">
        <f>ROUND(SUM(BI81:BI124),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D.9 - Kamerový systém a EZS</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J81</f>
        <v>0</v>
      </c>
      <c r="K56" s="45"/>
      <c r="AU56" s="23" t="s">
        <v>133</v>
      </c>
    </row>
    <row r="57" spans="2:47" s="7" customFormat="1" ht="24.95" customHeight="1">
      <c r="B57" s="150"/>
      <c r="C57" s="151"/>
      <c r="D57" s="152" t="s">
        <v>3540</v>
      </c>
      <c r="E57" s="153"/>
      <c r="F57" s="153"/>
      <c r="G57" s="153"/>
      <c r="H57" s="153"/>
      <c r="I57" s="154"/>
      <c r="J57" s="155">
        <f>J82</f>
        <v>0</v>
      </c>
      <c r="K57" s="156"/>
    </row>
    <row r="58" spans="2:47" s="8" customFormat="1" ht="19.899999999999999" customHeight="1">
      <c r="B58" s="157"/>
      <c r="C58" s="158"/>
      <c r="D58" s="159" t="s">
        <v>3541</v>
      </c>
      <c r="E58" s="160"/>
      <c r="F58" s="160"/>
      <c r="G58" s="160"/>
      <c r="H58" s="160"/>
      <c r="I58" s="161"/>
      <c r="J58" s="162">
        <f>J83</f>
        <v>0</v>
      </c>
      <c r="K58" s="163"/>
    </row>
    <row r="59" spans="2:47" s="8" customFormat="1" ht="19.899999999999999" customHeight="1">
      <c r="B59" s="157"/>
      <c r="C59" s="158"/>
      <c r="D59" s="159" t="s">
        <v>3542</v>
      </c>
      <c r="E59" s="160"/>
      <c r="F59" s="160"/>
      <c r="G59" s="160"/>
      <c r="H59" s="160"/>
      <c r="I59" s="161"/>
      <c r="J59" s="162">
        <f>J93</f>
        <v>0</v>
      </c>
      <c r="K59" s="163"/>
    </row>
    <row r="60" spans="2:47" s="8" customFormat="1" ht="19.899999999999999" customHeight="1">
      <c r="B60" s="157"/>
      <c r="C60" s="158"/>
      <c r="D60" s="159" t="s">
        <v>3543</v>
      </c>
      <c r="E60" s="160"/>
      <c r="F60" s="160"/>
      <c r="G60" s="160"/>
      <c r="H60" s="160"/>
      <c r="I60" s="161"/>
      <c r="J60" s="162">
        <f>J104</f>
        <v>0</v>
      </c>
      <c r="K60" s="163"/>
    </row>
    <row r="61" spans="2:47" s="7" customFormat="1" ht="24.95" customHeight="1">
      <c r="B61" s="150"/>
      <c r="C61" s="151"/>
      <c r="D61" s="152" t="s">
        <v>3544</v>
      </c>
      <c r="E61" s="153"/>
      <c r="F61" s="153"/>
      <c r="G61" s="153"/>
      <c r="H61" s="153"/>
      <c r="I61" s="154"/>
      <c r="J61" s="155">
        <f>J117</f>
        <v>0</v>
      </c>
      <c r="K61" s="156"/>
    </row>
    <row r="62" spans="2:47" s="1" customFormat="1" ht="21.75" customHeight="1">
      <c r="B62" s="41"/>
      <c r="C62" s="42"/>
      <c r="D62" s="42"/>
      <c r="E62" s="42"/>
      <c r="F62" s="42"/>
      <c r="G62" s="42"/>
      <c r="H62" s="42"/>
      <c r="I62" s="118"/>
      <c r="J62" s="42"/>
      <c r="K62" s="45"/>
    </row>
    <row r="63" spans="2:47" s="1" customFormat="1" ht="6.95" customHeight="1">
      <c r="B63" s="56"/>
      <c r="C63" s="57"/>
      <c r="D63" s="57"/>
      <c r="E63" s="57"/>
      <c r="F63" s="57"/>
      <c r="G63" s="57"/>
      <c r="H63" s="57"/>
      <c r="I63" s="140"/>
      <c r="J63" s="57"/>
      <c r="K63" s="58"/>
    </row>
    <row r="67" spans="2:20" s="1" customFormat="1" ht="6.95" customHeight="1">
      <c r="B67" s="59"/>
      <c r="C67" s="60"/>
      <c r="D67" s="60"/>
      <c r="E67" s="60"/>
      <c r="F67" s="60"/>
      <c r="G67" s="60"/>
      <c r="H67" s="60"/>
      <c r="I67" s="143"/>
      <c r="J67" s="60"/>
      <c r="K67" s="60"/>
      <c r="L67" s="61"/>
    </row>
    <row r="68" spans="2:20" s="1" customFormat="1" ht="36.950000000000003" customHeight="1">
      <c r="B68" s="41"/>
      <c r="C68" s="62" t="s">
        <v>160</v>
      </c>
      <c r="D68" s="63"/>
      <c r="E68" s="63"/>
      <c r="F68" s="63"/>
      <c r="G68" s="63"/>
      <c r="H68" s="63"/>
      <c r="I68" s="164"/>
      <c r="J68" s="63"/>
      <c r="K68" s="63"/>
      <c r="L68" s="61"/>
    </row>
    <row r="69" spans="2:20" s="1" customFormat="1" ht="6.95" customHeight="1">
      <c r="B69" s="41"/>
      <c r="C69" s="63"/>
      <c r="D69" s="63"/>
      <c r="E69" s="63"/>
      <c r="F69" s="63"/>
      <c r="G69" s="63"/>
      <c r="H69" s="63"/>
      <c r="I69" s="164"/>
      <c r="J69" s="63"/>
      <c r="K69" s="63"/>
      <c r="L69" s="61"/>
    </row>
    <row r="70" spans="2:20" s="1" customFormat="1" ht="14.45" customHeight="1">
      <c r="B70" s="41"/>
      <c r="C70" s="65" t="s">
        <v>18</v>
      </c>
      <c r="D70" s="63"/>
      <c r="E70" s="63"/>
      <c r="F70" s="63"/>
      <c r="G70" s="63"/>
      <c r="H70" s="63"/>
      <c r="I70" s="164"/>
      <c r="J70" s="63"/>
      <c r="K70" s="63"/>
      <c r="L70" s="61"/>
    </row>
    <row r="71" spans="2:20" s="1" customFormat="1" ht="22.5" customHeight="1">
      <c r="B71" s="41"/>
      <c r="C71" s="63"/>
      <c r="D71" s="63"/>
      <c r="E71" s="390" t="str">
        <f>E7</f>
        <v>COH KLATOVY - úpravy objektu č.p. 782/III</v>
      </c>
      <c r="F71" s="391"/>
      <c r="G71" s="391"/>
      <c r="H71" s="391"/>
      <c r="I71" s="164"/>
      <c r="J71" s="63"/>
      <c r="K71" s="63"/>
      <c r="L71" s="61"/>
    </row>
    <row r="72" spans="2:20" s="1" customFormat="1" ht="14.45" customHeight="1">
      <c r="B72" s="41"/>
      <c r="C72" s="65" t="s">
        <v>126</v>
      </c>
      <c r="D72" s="63"/>
      <c r="E72" s="63"/>
      <c r="F72" s="63"/>
      <c r="G72" s="63"/>
      <c r="H72" s="63"/>
      <c r="I72" s="164"/>
      <c r="J72" s="63"/>
      <c r="K72" s="63"/>
      <c r="L72" s="61"/>
    </row>
    <row r="73" spans="2:20" s="1" customFormat="1" ht="23.25" customHeight="1">
      <c r="B73" s="41"/>
      <c r="C73" s="63"/>
      <c r="D73" s="63"/>
      <c r="E73" s="366" t="str">
        <f>E9</f>
        <v>D.9 - Kamerový systém a EZS</v>
      </c>
      <c r="F73" s="392"/>
      <c r="G73" s="392"/>
      <c r="H73" s="392"/>
      <c r="I73" s="164"/>
      <c r="J73" s="63"/>
      <c r="K73" s="63"/>
      <c r="L73" s="61"/>
    </row>
    <row r="74" spans="2:20" s="1" customFormat="1" ht="6.95" customHeight="1">
      <c r="B74" s="41"/>
      <c r="C74" s="63"/>
      <c r="D74" s="63"/>
      <c r="E74" s="63"/>
      <c r="F74" s="63"/>
      <c r="G74" s="63"/>
      <c r="H74" s="63"/>
      <c r="I74" s="164"/>
      <c r="J74" s="63"/>
      <c r="K74" s="63"/>
      <c r="L74" s="61"/>
    </row>
    <row r="75" spans="2:20" s="1" customFormat="1" ht="18" customHeight="1">
      <c r="B75" s="41"/>
      <c r="C75" s="65" t="s">
        <v>24</v>
      </c>
      <c r="D75" s="63"/>
      <c r="E75" s="63"/>
      <c r="F75" s="165" t="str">
        <f>F12</f>
        <v>Klatovy</v>
      </c>
      <c r="G75" s="63"/>
      <c r="H75" s="63"/>
      <c r="I75" s="166" t="s">
        <v>26</v>
      </c>
      <c r="J75" s="73" t="str">
        <f>IF(J12="","",J12)</f>
        <v>21. 4. 2017</v>
      </c>
      <c r="K75" s="63"/>
      <c r="L75" s="61"/>
    </row>
    <row r="76" spans="2:20" s="1" customFormat="1" ht="6.95" customHeight="1">
      <c r="B76" s="41"/>
      <c r="C76" s="63"/>
      <c r="D76" s="63"/>
      <c r="E76" s="63"/>
      <c r="F76" s="63"/>
      <c r="G76" s="63"/>
      <c r="H76" s="63"/>
      <c r="I76" s="164"/>
      <c r="J76" s="63"/>
      <c r="K76" s="63"/>
      <c r="L76" s="61"/>
    </row>
    <row r="77" spans="2:20" s="1" customFormat="1">
      <c r="B77" s="41"/>
      <c r="C77" s="65" t="s">
        <v>32</v>
      </c>
      <c r="D77" s="63"/>
      <c r="E77" s="63"/>
      <c r="F77" s="165" t="str">
        <f>E15</f>
        <v>Město Klatovy, nám. Míru č.p.62/1, 339 01 Klatovy</v>
      </c>
      <c r="G77" s="63"/>
      <c r="H77" s="63"/>
      <c r="I77" s="166" t="s">
        <v>40</v>
      </c>
      <c r="J77" s="165" t="str">
        <f>E21</f>
        <v>AREA group s.r.o.</v>
      </c>
      <c r="K77" s="63"/>
      <c r="L77" s="61"/>
    </row>
    <row r="78" spans="2:20" s="1" customFormat="1" ht="14.45" customHeight="1">
      <c r="B78" s="41"/>
      <c r="C78" s="65" t="s">
        <v>38</v>
      </c>
      <c r="D78" s="63"/>
      <c r="E78" s="63"/>
      <c r="F78" s="165" t="str">
        <f>IF(E18="","",E18)</f>
        <v/>
      </c>
      <c r="G78" s="63"/>
      <c r="H78" s="63"/>
      <c r="I78" s="164"/>
      <c r="J78" s="63"/>
      <c r="K78" s="63"/>
      <c r="L78" s="61"/>
    </row>
    <row r="79" spans="2:20" s="1" customFormat="1" ht="10.35" customHeight="1">
      <c r="B79" s="41"/>
      <c r="C79" s="63"/>
      <c r="D79" s="63"/>
      <c r="E79" s="63"/>
      <c r="F79" s="63"/>
      <c r="G79" s="63"/>
      <c r="H79" s="63"/>
      <c r="I79" s="164"/>
      <c r="J79" s="63"/>
      <c r="K79" s="63"/>
      <c r="L79" s="61"/>
    </row>
    <row r="80" spans="2:20" s="9" customFormat="1" ht="29.25" customHeight="1">
      <c r="B80" s="167"/>
      <c r="C80" s="168" t="s">
        <v>161</v>
      </c>
      <c r="D80" s="169" t="s">
        <v>66</v>
      </c>
      <c r="E80" s="169" t="s">
        <v>62</v>
      </c>
      <c r="F80" s="169" t="s">
        <v>162</v>
      </c>
      <c r="G80" s="169" t="s">
        <v>163</v>
      </c>
      <c r="H80" s="169" t="s">
        <v>164</v>
      </c>
      <c r="I80" s="170" t="s">
        <v>165</v>
      </c>
      <c r="J80" s="169" t="s">
        <v>131</v>
      </c>
      <c r="K80" s="171" t="s">
        <v>166</v>
      </c>
      <c r="L80" s="172"/>
      <c r="M80" s="81" t="s">
        <v>167</v>
      </c>
      <c r="N80" s="82" t="s">
        <v>51</v>
      </c>
      <c r="O80" s="82" t="s">
        <v>168</v>
      </c>
      <c r="P80" s="82" t="s">
        <v>169</v>
      </c>
      <c r="Q80" s="82" t="s">
        <v>170</v>
      </c>
      <c r="R80" s="82" t="s">
        <v>171</v>
      </c>
      <c r="S80" s="82" t="s">
        <v>172</v>
      </c>
      <c r="T80" s="83" t="s">
        <v>173</v>
      </c>
    </row>
    <row r="81" spans="2:65" s="1" customFormat="1" ht="29.25" customHeight="1">
      <c r="B81" s="41"/>
      <c r="C81" s="87" t="s">
        <v>132</v>
      </c>
      <c r="D81" s="63"/>
      <c r="E81" s="63"/>
      <c r="F81" s="63"/>
      <c r="G81" s="63"/>
      <c r="H81" s="63"/>
      <c r="I81" s="164"/>
      <c r="J81" s="173">
        <f>BK81</f>
        <v>0</v>
      </c>
      <c r="K81" s="63"/>
      <c r="L81" s="61"/>
      <c r="M81" s="84"/>
      <c r="N81" s="85"/>
      <c r="O81" s="85"/>
      <c r="P81" s="174">
        <f>P82+P117</f>
        <v>0</v>
      </c>
      <c r="Q81" s="85"/>
      <c r="R81" s="174">
        <f>R82+R117</f>
        <v>0</v>
      </c>
      <c r="S81" s="85"/>
      <c r="T81" s="175">
        <f>T82+T117</f>
        <v>0</v>
      </c>
      <c r="AT81" s="23" t="s">
        <v>80</v>
      </c>
      <c r="AU81" s="23" t="s">
        <v>133</v>
      </c>
      <c r="BK81" s="176">
        <f>BK82+BK117</f>
        <v>0</v>
      </c>
    </row>
    <row r="82" spans="2:65" s="10" customFormat="1" ht="37.35" customHeight="1">
      <c r="B82" s="177"/>
      <c r="C82" s="178"/>
      <c r="D82" s="179" t="s">
        <v>80</v>
      </c>
      <c r="E82" s="180" t="s">
        <v>3545</v>
      </c>
      <c r="F82" s="180" t="s">
        <v>3546</v>
      </c>
      <c r="G82" s="178"/>
      <c r="H82" s="178"/>
      <c r="I82" s="181"/>
      <c r="J82" s="182">
        <f>BK82</f>
        <v>0</v>
      </c>
      <c r="K82" s="178"/>
      <c r="L82" s="183"/>
      <c r="M82" s="184"/>
      <c r="N82" s="185"/>
      <c r="O82" s="185"/>
      <c r="P82" s="186">
        <f>P83+P93+P104</f>
        <v>0</v>
      </c>
      <c r="Q82" s="185"/>
      <c r="R82" s="186">
        <f>R83+R93+R104</f>
        <v>0</v>
      </c>
      <c r="S82" s="185"/>
      <c r="T82" s="187">
        <f>T83+T93+T104</f>
        <v>0</v>
      </c>
      <c r="AR82" s="188" t="s">
        <v>89</v>
      </c>
      <c r="AT82" s="189" t="s">
        <v>80</v>
      </c>
      <c r="AU82" s="189" t="s">
        <v>81</v>
      </c>
      <c r="AY82" s="188" t="s">
        <v>176</v>
      </c>
      <c r="BK82" s="190">
        <f>BK83+BK93+BK104</f>
        <v>0</v>
      </c>
    </row>
    <row r="83" spans="2:65" s="10" customFormat="1" ht="19.899999999999999" customHeight="1">
      <c r="B83" s="177"/>
      <c r="C83" s="178"/>
      <c r="D83" s="191" t="s">
        <v>80</v>
      </c>
      <c r="E83" s="192" t="s">
        <v>2780</v>
      </c>
      <c r="F83" s="192" t="s">
        <v>3547</v>
      </c>
      <c r="G83" s="178"/>
      <c r="H83" s="178"/>
      <c r="I83" s="181"/>
      <c r="J83" s="193">
        <f>BK83</f>
        <v>0</v>
      </c>
      <c r="K83" s="178"/>
      <c r="L83" s="183"/>
      <c r="M83" s="184"/>
      <c r="N83" s="185"/>
      <c r="O83" s="185"/>
      <c r="P83" s="186">
        <f>SUM(P84:P92)</f>
        <v>0</v>
      </c>
      <c r="Q83" s="185"/>
      <c r="R83" s="186">
        <f>SUM(R84:R92)</f>
        <v>0</v>
      </c>
      <c r="S83" s="185"/>
      <c r="T83" s="187">
        <f>SUM(T84:T92)</f>
        <v>0</v>
      </c>
      <c r="AR83" s="188" t="s">
        <v>89</v>
      </c>
      <c r="AT83" s="189" t="s">
        <v>80</v>
      </c>
      <c r="AU83" s="189" t="s">
        <v>89</v>
      </c>
      <c r="AY83" s="188" t="s">
        <v>176</v>
      </c>
      <c r="BK83" s="190">
        <f>SUM(BK84:BK92)</f>
        <v>0</v>
      </c>
    </row>
    <row r="84" spans="2:65" s="1" customFormat="1" ht="31.5" customHeight="1">
      <c r="B84" s="41"/>
      <c r="C84" s="194" t="s">
        <v>89</v>
      </c>
      <c r="D84" s="194" t="s">
        <v>178</v>
      </c>
      <c r="E84" s="195" t="s">
        <v>3548</v>
      </c>
      <c r="F84" s="196" t="s">
        <v>3549</v>
      </c>
      <c r="G84" s="197" t="s">
        <v>377</v>
      </c>
      <c r="H84" s="198">
        <v>1</v>
      </c>
      <c r="I84" s="199"/>
      <c r="J84" s="200">
        <f t="shared" ref="J84:J92" si="0">ROUND(I84*H84,2)</f>
        <v>0</v>
      </c>
      <c r="K84" s="196" t="s">
        <v>37</v>
      </c>
      <c r="L84" s="61"/>
      <c r="M84" s="201" t="s">
        <v>37</v>
      </c>
      <c r="N84" s="202" t="s">
        <v>52</v>
      </c>
      <c r="O84" s="42"/>
      <c r="P84" s="203">
        <f t="shared" ref="P84:P92" si="1">O84*H84</f>
        <v>0</v>
      </c>
      <c r="Q84" s="203">
        <v>0</v>
      </c>
      <c r="R84" s="203">
        <f t="shared" ref="R84:R92" si="2">Q84*H84</f>
        <v>0</v>
      </c>
      <c r="S84" s="203">
        <v>0</v>
      </c>
      <c r="T84" s="204">
        <f t="shared" ref="T84:T92" si="3">S84*H84</f>
        <v>0</v>
      </c>
      <c r="AR84" s="23" t="s">
        <v>183</v>
      </c>
      <c r="AT84" s="23" t="s">
        <v>178</v>
      </c>
      <c r="AU84" s="23" t="s">
        <v>91</v>
      </c>
      <c r="AY84" s="23" t="s">
        <v>176</v>
      </c>
      <c r="BE84" s="205">
        <f t="shared" ref="BE84:BE92" si="4">IF(N84="základní",J84,0)</f>
        <v>0</v>
      </c>
      <c r="BF84" s="205">
        <f t="shared" ref="BF84:BF92" si="5">IF(N84="snížená",J84,0)</f>
        <v>0</v>
      </c>
      <c r="BG84" s="205">
        <f t="shared" ref="BG84:BG92" si="6">IF(N84="zákl. přenesená",J84,0)</f>
        <v>0</v>
      </c>
      <c r="BH84" s="205">
        <f t="shared" ref="BH84:BH92" si="7">IF(N84="sníž. přenesená",J84,0)</f>
        <v>0</v>
      </c>
      <c r="BI84" s="205">
        <f t="shared" ref="BI84:BI92" si="8">IF(N84="nulová",J84,0)</f>
        <v>0</v>
      </c>
      <c r="BJ84" s="23" t="s">
        <v>89</v>
      </c>
      <c r="BK84" s="205">
        <f t="shared" ref="BK84:BK92" si="9">ROUND(I84*H84,2)</f>
        <v>0</v>
      </c>
      <c r="BL84" s="23" t="s">
        <v>183</v>
      </c>
      <c r="BM84" s="23" t="s">
        <v>3550</v>
      </c>
    </row>
    <row r="85" spans="2:65" s="1" customFormat="1" ht="22.5" customHeight="1">
      <c r="B85" s="41"/>
      <c r="C85" s="194" t="s">
        <v>91</v>
      </c>
      <c r="D85" s="194" t="s">
        <v>178</v>
      </c>
      <c r="E85" s="195" t="s">
        <v>3551</v>
      </c>
      <c r="F85" s="196" t="s">
        <v>3552</v>
      </c>
      <c r="G85" s="197" t="s">
        <v>377</v>
      </c>
      <c r="H85" s="198">
        <v>1</v>
      </c>
      <c r="I85" s="199"/>
      <c r="J85" s="200">
        <f t="shared" si="0"/>
        <v>0</v>
      </c>
      <c r="K85" s="196" t="s">
        <v>37</v>
      </c>
      <c r="L85" s="61"/>
      <c r="M85" s="201" t="s">
        <v>37</v>
      </c>
      <c r="N85" s="202" t="s">
        <v>52</v>
      </c>
      <c r="O85" s="42"/>
      <c r="P85" s="203">
        <f t="shared" si="1"/>
        <v>0</v>
      </c>
      <c r="Q85" s="203">
        <v>0</v>
      </c>
      <c r="R85" s="203">
        <f t="shared" si="2"/>
        <v>0</v>
      </c>
      <c r="S85" s="203">
        <v>0</v>
      </c>
      <c r="T85" s="204">
        <f t="shared" si="3"/>
        <v>0</v>
      </c>
      <c r="AR85" s="23" t="s">
        <v>183</v>
      </c>
      <c r="AT85" s="23" t="s">
        <v>178</v>
      </c>
      <c r="AU85" s="23" t="s">
        <v>91</v>
      </c>
      <c r="AY85" s="23" t="s">
        <v>176</v>
      </c>
      <c r="BE85" s="205">
        <f t="shared" si="4"/>
        <v>0</v>
      </c>
      <c r="BF85" s="205">
        <f t="shared" si="5"/>
        <v>0</v>
      </c>
      <c r="BG85" s="205">
        <f t="shared" si="6"/>
        <v>0</v>
      </c>
      <c r="BH85" s="205">
        <f t="shared" si="7"/>
        <v>0</v>
      </c>
      <c r="BI85" s="205">
        <f t="shared" si="8"/>
        <v>0</v>
      </c>
      <c r="BJ85" s="23" t="s">
        <v>89</v>
      </c>
      <c r="BK85" s="205">
        <f t="shared" si="9"/>
        <v>0</v>
      </c>
      <c r="BL85" s="23" t="s">
        <v>183</v>
      </c>
      <c r="BM85" s="23" t="s">
        <v>3553</v>
      </c>
    </row>
    <row r="86" spans="2:65" s="1" customFormat="1" ht="22.5" customHeight="1">
      <c r="B86" s="41"/>
      <c r="C86" s="194" t="s">
        <v>195</v>
      </c>
      <c r="D86" s="194" t="s">
        <v>178</v>
      </c>
      <c r="E86" s="195" t="s">
        <v>3554</v>
      </c>
      <c r="F86" s="196" t="s">
        <v>3555</v>
      </c>
      <c r="G86" s="197" t="s">
        <v>377</v>
      </c>
      <c r="H86" s="198">
        <v>1</v>
      </c>
      <c r="I86" s="199"/>
      <c r="J86" s="200">
        <f t="shared" si="0"/>
        <v>0</v>
      </c>
      <c r="K86" s="196" t="s">
        <v>37</v>
      </c>
      <c r="L86" s="61"/>
      <c r="M86" s="201" t="s">
        <v>37</v>
      </c>
      <c r="N86" s="202" t="s">
        <v>52</v>
      </c>
      <c r="O86" s="42"/>
      <c r="P86" s="203">
        <f t="shared" si="1"/>
        <v>0</v>
      </c>
      <c r="Q86" s="203">
        <v>0</v>
      </c>
      <c r="R86" s="203">
        <f t="shared" si="2"/>
        <v>0</v>
      </c>
      <c r="S86" s="203">
        <v>0</v>
      </c>
      <c r="T86" s="204">
        <f t="shared" si="3"/>
        <v>0</v>
      </c>
      <c r="AR86" s="23" t="s">
        <v>183</v>
      </c>
      <c r="AT86" s="23" t="s">
        <v>178</v>
      </c>
      <c r="AU86" s="23" t="s">
        <v>91</v>
      </c>
      <c r="AY86" s="23" t="s">
        <v>176</v>
      </c>
      <c r="BE86" s="205">
        <f t="shared" si="4"/>
        <v>0</v>
      </c>
      <c r="BF86" s="205">
        <f t="shared" si="5"/>
        <v>0</v>
      </c>
      <c r="BG86" s="205">
        <f t="shared" si="6"/>
        <v>0</v>
      </c>
      <c r="BH86" s="205">
        <f t="shared" si="7"/>
        <v>0</v>
      </c>
      <c r="BI86" s="205">
        <f t="shared" si="8"/>
        <v>0</v>
      </c>
      <c r="BJ86" s="23" t="s">
        <v>89</v>
      </c>
      <c r="BK86" s="205">
        <f t="shared" si="9"/>
        <v>0</v>
      </c>
      <c r="BL86" s="23" t="s">
        <v>183</v>
      </c>
      <c r="BM86" s="23" t="s">
        <v>3556</v>
      </c>
    </row>
    <row r="87" spans="2:65" s="1" customFormat="1" ht="22.5" customHeight="1">
      <c r="B87" s="41"/>
      <c r="C87" s="194" t="s">
        <v>183</v>
      </c>
      <c r="D87" s="194" t="s">
        <v>178</v>
      </c>
      <c r="E87" s="195" t="s">
        <v>3557</v>
      </c>
      <c r="F87" s="196" t="s">
        <v>3558</v>
      </c>
      <c r="G87" s="197" t="s">
        <v>377</v>
      </c>
      <c r="H87" s="198">
        <v>1</v>
      </c>
      <c r="I87" s="199"/>
      <c r="J87" s="200">
        <f t="shared" si="0"/>
        <v>0</v>
      </c>
      <c r="K87" s="196" t="s">
        <v>37</v>
      </c>
      <c r="L87" s="61"/>
      <c r="M87" s="201" t="s">
        <v>37</v>
      </c>
      <c r="N87" s="202" t="s">
        <v>52</v>
      </c>
      <c r="O87" s="42"/>
      <c r="P87" s="203">
        <f t="shared" si="1"/>
        <v>0</v>
      </c>
      <c r="Q87" s="203">
        <v>0</v>
      </c>
      <c r="R87" s="203">
        <f t="shared" si="2"/>
        <v>0</v>
      </c>
      <c r="S87" s="203">
        <v>0</v>
      </c>
      <c r="T87" s="204">
        <f t="shared" si="3"/>
        <v>0</v>
      </c>
      <c r="AR87" s="23" t="s">
        <v>183</v>
      </c>
      <c r="AT87" s="23" t="s">
        <v>178</v>
      </c>
      <c r="AU87" s="23" t="s">
        <v>91</v>
      </c>
      <c r="AY87" s="23" t="s">
        <v>176</v>
      </c>
      <c r="BE87" s="205">
        <f t="shared" si="4"/>
        <v>0</v>
      </c>
      <c r="BF87" s="205">
        <f t="shared" si="5"/>
        <v>0</v>
      </c>
      <c r="BG87" s="205">
        <f t="shared" si="6"/>
        <v>0</v>
      </c>
      <c r="BH87" s="205">
        <f t="shared" si="7"/>
        <v>0</v>
      </c>
      <c r="BI87" s="205">
        <f t="shared" si="8"/>
        <v>0</v>
      </c>
      <c r="BJ87" s="23" t="s">
        <v>89</v>
      </c>
      <c r="BK87" s="205">
        <f t="shared" si="9"/>
        <v>0</v>
      </c>
      <c r="BL87" s="23" t="s">
        <v>183</v>
      </c>
      <c r="BM87" s="23" t="s">
        <v>3559</v>
      </c>
    </row>
    <row r="88" spans="2:65" s="1" customFormat="1" ht="22.5" customHeight="1">
      <c r="B88" s="41"/>
      <c r="C88" s="194" t="s">
        <v>209</v>
      </c>
      <c r="D88" s="194" t="s">
        <v>178</v>
      </c>
      <c r="E88" s="195" t="s">
        <v>3560</v>
      </c>
      <c r="F88" s="196" t="s">
        <v>3561</v>
      </c>
      <c r="G88" s="197" t="s">
        <v>377</v>
      </c>
      <c r="H88" s="198">
        <v>1</v>
      </c>
      <c r="I88" s="199"/>
      <c r="J88" s="200">
        <f t="shared" si="0"/>
        <v>0</v>
      </c>
      <c r="K88" s="196" t="s">
        <v>37</v>
      </c>
      <c r="L88" s="61"/>
      <c r="M88" s="201" t="s">
        <v>37</v>
      </c>
      <c r="N88" s="202" t="s">
        <v>52</v>
      </c>
      <c r="O88" s="42"/>
      <c r="P88" s="203">
        <f t="shared" si="1"/>
        <v>0</v>
      </c>
      <c r="Q88" s="203">
        <v>0</v>
      </c>
      <c r="R88" s="203">
        <f t="shared" si="2"/>
        <v>0</v>
      </c>
      <c r="S88" s="203">
        <v>0</v>
      </c>
      <c r="T88" s="204">
        <f t="shared" si="3"/>
        <v>0</v>
      </c>
      <c r="AR88" s="23" t="s">
        <v>183</v>
      </c>
      <c r="AT88" s="23" t="s">
        <v>178</v>
      </c>
      <c r="AU88" s="23" t="s">
        <v>91</v>
      </c>
      <c r="AY88" s="23" t="s">
        <v>176</v>
      </c>
      <c r="BE88" s="205">
        <f t="shared" si="4"/>
        <v>0</v>
      </c>
      <c r="BF88" s="205">
        <f t="shared" si="5"/>
        <v>0</v>
      </c>
      <c r="BG88" s="205">
        <f t="shared" si="6"/>
        <v>0</v>
      </c>
      <c r="BH88" s="205">
        <f t="shared" si="7"/>
        <v>0</v>
      </c>
      <c r="BI88" s="205">
        <f t="shared" si="8"/>
        <v>0</v>
      </c>
      <c r="BJ88" s="23" t="s">
        <v>89</v>
      </c>
      <c r="BK88" s="205">
        <f t="shared" si="9"/>
        <v>0</v>
      </c>
      <c r="BL88" s="23" t="s">
        <v>183</v>
      </c>
      <c r="BM88" s="23" t="s">
        <v>3562</v>
      </c>
    </row>
    <row r="89" spans="2:65" s="1" customFormat="1" ht="22.5" customHeight="1">
      <c r="B89" s="41"/>
      <c r="C89" s="194" t="s">
        <v>214</v>
      </c>
      <c r="D89" s="194" t="s">
        <v>178</v>
      </c>
      <c r="E89" s="195" t="s">
        <v>3563</v>
      </c>
      <c r="F89" s="196" t="s">
        <v>3564</v>
      </c>
      <c r="G89" s="197" t="s">
        <v>377</v>
      </c>
      <c r="H89" s="198">
        <v>1</v>
      </c>
      <c r="I89" s="199"/>
      <c r="J89" s="200">
        <f t="shared" si="0"/>
        <v>0</v>
      </c>
      <c r="K89" s="196" t="s">
        <v>37</v>
      </c>
      <c r="L89" s="61"/>
      <c r="M89" s="201" t="s">
        <v>37</v>
      </c>
      <c r="N89" s="202" t="s">
        <v>52</v>
      </c>
      <c r="O89" s="42"/>
      <c r="P89" s="203">
        <f t="shared" si="1"/>
        <v>0</v>
      </c>
      <c r="Q89" s="203">
        <v>0</v>
      </c>
      <c r="R89" s="203">
        <f t="shared" si="2"/>
        <v>0</v>
      </c>
      <c r="S89" s="203">
        <v>0</v>
      </c>
      <c r="T89" s="204">
        <f t="shared" si="3"/>
        <v>0</v>
      </c>
      <c r="AR89" s="23" t="s">
        <v>183</v>
      </c>
      <c r="AT89" s="23" t="s">
        <v>178</v>
      </c>
      <c r="AU89" s="23" t="s">
        <v>91</v>
      </c>
      <c r="AY89" s="23" t="s">
        <v>176</v>
      </c>
      <c r="BE89" s="205">
        <f t="shared" si="4"/>
        <v>0</v>
      </c>
      <c r="BF89" s="205">
        <f t="shared" si="5"/>
        <v>0</v>
      </c>
      <c r="BG89" s="205">
        <f t="shared" si="6"/>
        <v>0</v>
      </c>
      <c r="BH89" s="205">
        <f t="shared" si="7"/>
        <v>0</v>
      </c>
      <c r="BI89" s="205">
        <f t="shared" si="8"/>
        <v>0</v>
      </c>
      <c r="BJ89" s="23" t="s">
        <v>89</v>
      </c>
      <c r="BK89" s="205">
        <f t="shared" si="9"/>
        <v>0</v>
      </c>
      <c r="BL89" s="23" t="s">
        <v>183</v>
      </c>
      <c r="BM89" s="23" t="s">
        <v>3565</v>
      </c>
    </row>
    <row r="90" spans="2:65" s="1" customFormat="1" ht="22.5" customHeight="1">
      <c r="B90" s="41"/>
      <c r="C90" s="194" t="s">
        <v>221</v>
      </c>
      <c r="D90" s="194" t="s">
        <v>178</v>
      </c>
      <c r="E90" s="195" t="s">
        <v>3566</v>
      </c>
      <c r="F90" s="196" t="s">
        <v>3567</v>
      </c>
      <c r="G90" s="197" t="s">
        <v>377</v>
      </c>
      <c r="H90" s="198">
        <v>1</v>
      </c>
      <c r="I90" s="199"/>
      <c r="J90" s="200">
        <f t="shared" si="0"/>
        <v>0</v>
      </c>
      <c r="K90" s="196" t="s">
        <v>37</v>
      </c>
      <c r="L90" s="61"/>
      <c r="M90" s="201" t="s">
        <v>37</v>
      </c>
      <c r="N90" s="202" t="s">
        <v>52</v>
      </c>
      <c r="O90" s="42"/>
      <c r="P90" s="203">
        <f t="shared" si="1"/>
        <v>0</v>
      </c>
      <c r="Q90" s="203">
        <v>0</v>
      </c>
      <c r="R90" s="203">
        <f t="shared" si="2"/>
        <v>0</v>
      </c>
      <c r="S90" s="203">
        <v>0</v>
      </c>
      <c r="T90" s="204">
        <f t="shared" si="3"/>
        <v>0</v>
      </c>
      <c r="AR90" s="23" t="s">
        <v>183</v>
      </c>
      <c r="AT90" s="23" t="s">
        <v>178</v>
      </c>
      <c r="AU90" s="23" t="s">
        <v>91</v>
      </c>
      <c r="AY90" s="23" t="s">
        <v>176</v>
      </c>
      <c r="BE90" s="205">
        <f t="shared" si="4"/>
        <v>0</v>
      </c>
      <c r="BF90" s="205">
        <f t="shared" si="5"/>
        <v>0</v>
      </c>
      <c r="BG90" s="205">
        <f t="shared" si="6"/>
        <v>0</v>
      </c>
      <c r="BH90" s="205">
        <f t="shared" si="7"/>
        <v>0</v>
      </c>
      <c r="BI90" s="205">
        <f t="shared" si="8"/>
        <v>0</v>
      </c>
      <c r="BJ90" s="23" t="s">
        <v>89</v>
      </c>
      <c r="BK90" s="205">
        <f t="shared" si="9"/>
        <v>0</v>
      </c>
      <c r="BL90" s="23" t="s">
        <v>183</v>
      </c>
      <c r="BM90" s="23" t="s">
        <v>3568</v>
      </c>
    </row>
    <row r="91" spans="2:65" s="1" customFormat="1" ht="22.5" customHeight="1">
      <c r="B91" s="41"/>
      <c r="C91" s="194" t="s">
        <v>200</v>
      </c>
      <c r="D91" s="194" t="s">
        <v>178</v>
      </c>
      <c r="E91" s="195" t="s">
        <v>3569</v>
      </c>
      <c r="F91" s="196" t="s">
        <v>3570</v>
      </c>
      <c r="G91" s="197" t="s">
        <v>377</v>
      </c>
      <c r="H91" s="198">
        <v>10</v>
      </c>
      <c r="I91" s="199"/>
      <c r="J91" s="200">
        <f t="shared" si="0"/>
        <v>0</v>
      </c>
      <c r="K91" s="196" t="s">
        <v>37</v>
      </c>
      <c r="L91" s="61"/>
      <c r="M91" s="201" t="s">
        <v>37</v>
      </c>
      <c r="N91" s="202" t="s">
        <v>52</v>
      </c>
      <c r="O91" s="42"/>
      <c r="P91" s="203">
        <f t="shared" si="1"/>
        <v>0</v>
      </c>
      <c r="Q91" s="203">
        <v>0</v>
      </c>
      <c r="R91" s="203">
        <f t="shared" si="2"/>
        <v>0</v>
      </c>
      <c r="S91" s="203">
        <v>0</v>
      </c>
      <c r="T91" s="204">
        <f t="shared" si="3"/>
        <v>0</v>
      </c>
      <c r="AR91" s="23" t="s">
        <v>183</v>
      </c>
      <c r="AT91" s="23" t="s">
        <v>178</v>
      </c>
      <c r="AU91" s="23" t="s">
        <v>91</v>
      </c>
      <c r="AY91" s="23" t="s">
        <v>176</v>
      </c>
      <c r="BE91" s="205">
        <f t="shared" si="4"/>
        <v>0</v>
      </c>
      <c r="BF91" s="205">
        <f t="shared" si="5"/>
        <v>0</v>
      </c>
      <c r="BG91" s="205">
        <f t="shared" si="6"/>
        <v>0</v>
      </c>
      <c r="BH91" s="205">
        <f t="shared" si="7"/>
        <v>0</v>
      </c>
      <c r="BI91" s="205">
        <f t="shared" si="8"/>
        <v>0</v>
      </c>
      <c r="BJ91" s="23" t="s">
        <v>89</v>
      </c>
      <c r="BK91" s="205">
        <f t="shared" si="9"/>
        <v>0</v>
      </c>
      <c r="BL91" s="23" t="s">
        <v>183</v>
      </c>
      <c r="BM91" s="23" t="s">
        <v>3571</v>
      </c>
    </row>
    <row r="92" spans="2:65" s="1" customFormat="1" ht="22.5" customHeight="1">
      <c r="B92" s="41"/>
      <c r="C92" s="194" t="s">
        <v>232</v>
      </c>
      <c r="D92" s="194" t="s">
        <v>178</v>
      </c>
      <c r="E92" s="195" t="s">
        <v>3572</v>
      </c>
      <c r="F92" s="196" t="s">
        <v>3573</v>
      </c>
      <c r="G92" s="197" t="s">
        <v>377</v>
      </c>
      <c r="H92" s="198">
        <v>2</v>
      </c>
      <c r="I92" s="199"/>
      <c r="J92" s="200">
        <f t="shared" si="0"/>
        <v>0</v>
      </c>
      <c r="K92" s="196" t="s">
        <v>37</v>
      </c>
      <c r="L92" s="61"/>
      <c r="M92" s="201" t="s">
        <v>37</v>
      </c>
      <c r="N92" s="202" t="s">
        <v>52</v>
      </c>
      <c r="O92" s="42"/>
      <c r="P92" s="203">
        <f t="shared" si="1"/>
        <v>0</v>
      </c>
      <c r="Q92" s="203">
        <v>0</v>
      </c>
      <c r="R92" s="203">
        <f t="shared" si="2"/>
        <v>0</v>
      </c>
      <c r="S92" s="203">
        <v>0</v>
      </c>
      <c r="T92" s="204">
        <f t="shared" si="3"/>
        <v>0</v>
      </c>
      <c r="AR92" s="23" t="s">
        <v>183</v>
      </c>
      <c r="AT92" s="23" t="s">
        <v>178</v>
      </c>
      <c r="AU92" s="23" t="s">
        <v>91</v>
      </c>
      <c r="AY92" s="23" t="s">
        <v>176</v>
      </c>
      <c r="BE92" s="205">
        <f t="shared" si="4"/>
        <v>0</v>
      </c>
      <c r="BF92" s="205">
        <f t="shared" si="5"/>
        <v>0</v>
      </c>
      <c r="BG92" s="205">
        <f t="shared" si="6"/>
        <v>0</v>
      </c>
      <c r="BH92" s="205">
        <f t="shared" si="7"/>
        <v>0</v>
      </c>
      <c r="BI92" s="205">
        <f t="shared" si="8"/>
        <v>0</v>
      </c>
      <c r="BJ92" s="23" t="s">
        <v>89</v>
      </c>
      <c r="BK92" s="205">
        <f t="shared" si="9"/>
        <v>0</v>
      </c>
      <c r="BL92" s="23" t="s">
        <v>183</v>
      </c>
      <c r="BM92" s="23" t="s">
        <v>3574</v>
      </c>
    </row>
    <row r="93" spans="2:65" s="10" customFormat="1" ht="29.85" customHeight="1">
      <c r="B93" s="177"/>
      <c r="C93" s="178"/>
      <c r="D93" s="191" t="s">
        <v>80</v>
      </c>
      <c r="E93" s="192" t="s">
        <v>2845</v>
      </c>
      <c r="F93" s="192" t="s">
        <v>3575</v>
      </c>
      <c r="G93" s="178"/>
      <c r="H93" s="178"/>
      <c r="I93" s="181"/>
      <c r="J93" s="193">
        <f>BK93</f>
        <v>0</v>
      </c>
      <c r="K93" s="178"/>
      <c r="L93" s="183"/>
      <c r="M93" s="184"/>
      <c r="N93" s="185"/>
      <c r="O93" s="185"/>
      <c r="P93" s="186">
        <f>SUM(P94:P103)</f>
        <v>0</v>
      </c>
      <c r="Q93" s="185"/>
      <c r="R93" s="186">
        <f>SUM(R94:R103)</f>
        <v>0</v>
      </c>
      <c r="S93" s="185"/>
      <c r="T93" s="187">
        <f>SUM(T94:T103)</f>
        <v>0</v>
      </c>
      <c r="AR93" s="188" t="s">
        <v>89</v>
      </c>
      <c r="AT93" s="189" t="s">
        <v>80</v>
      </c>
      <c r="AU93" s="189" t="s">
        <v>89</v>
      </c>
      <c r="AY93" s="188" t="s">
        <v>176</v>
      </c>
      <c r="BK93" s="190">
        <f>SUM(BK94:BK103)</f>
        <v>0</v>
      </c>
    </row>
    <row r="94" spans="2:65" s="1" customFormat="1" ht="22.5" customHeight="1">
      <c r="B94" s="41"/>
      <c r="C94" s="194" t="s">
        <v>238</v>
      </c>
      <c r="D94" s="194" t="s">
        <v>178</v>
      </c>
      <c r="E94" s="195" t="s">
        <v>3576</v>
      </c>
      <c r="F94" s="196" t="s">
        <v>3577</v>
      </c>
      <c r="G94" s="197" t="s">
        <v>296</v>
      </c>
      <c r="H94" s="198">
        <v>30</v>
      </c>
      <c r="I94" s="199"/>
      <c r="J94" s="200">
        <f t="shared" ref="J94:J103" si="10">ROUND(I94*H94,2)</f>
        <v>0</v>
      </c>
      <c r="K94" s="196" t="s">
        <v>37</v>
      </c>
      <c r="L94" s="61"/>
      <c r="M94" s="201" t="s">
        <v>37</v>
      </c>
      <c r="N94" s="202" t="s">
        <v>52</v>
      </c>
      <c r="O94" s="42"/>
      <c r="P94" s="203">
        <f t="shared" ref="P94:P103" si="11">O94*H94</f>
        <v>0</v>
      </c>
      <c r="Q94" s="203">
        <v>0</v>
      </c>
      <c r="R94" s="203">
        <f t="shared" ref="R94:R103" si="12">Q94*H94</f>
        <v>0</v>
      </c>
      <c r="S94" s="203">
        <v>0</v>
      </c>
      <c r="T94" s="204">
        <f t="shared" ref="T94:T103" si="13">S94*H94</f>
        <v>0</v>
      </c>
      <c r="AR94" s="23" t="s">
        <v>183</v>
      </c>
      <c r="AT94" s="23" t="s">
        <v>178</v>
      </c>
      <c r="AU94" s="23" t="s">
        <v>91</v>
      </c>
      <c r="AY94" s="23" t="s">
        <v>176</v>
      </c>
      <c r="BE94" s="205">
        <f t="shared" ref="BE94:BE103" si="14">IF(N94="základní",J94,0)</f>
        <v>0</v>
      </c>
      <c r="BF94" s="205">
        <f t="shared" ref="BF94:BF103" si="15">IF(N94="snížená",J94,0)</f>
        <v>0</v>
      </c>
      <c r="BG94" s="205">
        <f t="shared" ref="BG94:BG103" si="16">IF(N94="zákl. přenesená",J94,0)</f>
        <v>0</v>
      </c>
      <c r="BH94" s="205">
        <f t="shared" ref="BH94:BH103" si="17">IF(N94="sníž. přenesená",J94,0)</f>
        <v>0</v>
      </c>
      <c r="BI94" s="205">
        <f t="shared" ref="BI94:BI103" si="18">IF(N94="nulová",J94,0)</f>
        <v>0</v>
      </c>
      <c r="BJ94" s="23" t="s">
        <v>89</v>
      </c>
      <c r="BK94" s="205">
        <f t="shared" ref="BK94:BK103" si="19">ROUND(I94*H94,2)</f>
        <v>0</v>
      </c>
      <c r="BL94" s="23" t="s">
        <v>183</v>
      </c>
      <c r="BM94" s="23" t="s">
        <v>3578</v>
      </c>
    </row>
    <row r="95" spans="2:65" s="1" customFormat="1" ht="22.5" customHeight="1">
      <c r="B95" s="41"/>
      <c r="C95" s="194" t="s">
        <v>247</v>
      </c>
      <c r="D95" s="194" t="s">
        <v>178</v>
      </c>
      <c r="E95" s="195" t="s">
        <v>3579</v>
      </c>
      <c r="F95" s="196" t="s">
        <v>3580</v>
      </c>
      <c r="G95" s="197" t="s">
        <v>377</v>
      </c>
      <c r="H95" s="198">
        <v>1</v>
      </c>
      <c r="I95" s="199"/>
      <c r="J95" s="200">
        <f t="shared" si="10"/>
        <v>0</v>
      </c>
      <c r="K95" s="196" t="s">
        <v>37</v>
      </c>
      <c r="L95" s="61"/>
      <c r="M95" s="201" t="s">
        <v>37</v>
      </c>
      <c r="N95" s="202" t="s">
        <v>52</v>
      </c>
      <c r="O95" s="42"/>
      <c r="P95" s="203">
        <f t="shared" si="11"/>
        <v>0</v>
      </c>
      <c r="Q95" s="203">
        <v>0</v>
      </c>
      <c r="R95" s="203">
        <f t="shared" si="12"/>
        <v>0</v>
      </c>
      <c r="S95" s="203">
        <v>0</v>
      </c>
      <c r="T95" s="204">
        <f t="shared" si="13"/>
        <v>0</v>
      </c>
      <c r="AR95" s="23" t="s">
        <v>183</v>
      </c>
      <c r="AT95" s="23" t="s">
        <v>178</v>
      </c>
      <c r="AU95" s="23" t="s">
        <v>91</v>
      </c>
      <c r="AY95" s="23" t="s">
        <v>176</v>
      </c>
      <c r="BE95" s="205">
        <f t="shared" si="14"/>
        <v>0</v>
      </c>
      <c r="BF95" s="205">
        <f t="shared" si="15"/>
        <v>0</v>
      </c>
      <c r="BG95" s="205">
        <f t="shared" si="16"/>
        <v>0</v>
      </c>
      <c r="BH95" s="205">
        <f t="shared" si="17"/>
        <v>0</v>
      </c>
      <c r="BI95" s="205">
        <f t="shared" si="18"/>
        <v>0</v>
      </c>
      <c r="BJ95" s="23" t="s">
        <v>89</v>
      </c>
      <c r="BK95" s="205">
        <f t="shared" si="19"/>
        <v>0</v>
      </c>
      <c r="BL95" s="23" t="s">
        <v>183</v>
      </c>
      <c r="BM95" s="23" t="s">
        <v>3581</v>
      </c>
    </row>
    <row r="96" spans="2:65" s="1" customFormat="1" ht="22.5" customHeight="1">
      <c r="B96" s="41"/>
      <c r="C96" s="194" t="s">
        <v>23</v>
      </c>
      <c r="D96" s="194" t="s">
        <v>178</v>
      </c>
      <c r="E96" s="195" t="s">
        <v>3582</v>
      </c>
      <c r="F96" s="196" t="s">
        <v>3583</v>
      </c>
      <c r="G96" s="197" t="s">
        <v>296</v>
      </c>
      <c r="H96" s="198">
        <v>35</v>
      </c>
      <c r="I96" s="199"/>
      <c r="J96" s="200">
        <f t="shared" si="10"/>
        <v>0</v>
      </c>
      <c r="K96" s="196" t="s">
        <v>37</v>
      </c>
      <c r="L96" s="61"/>
      <c r="M96" s="201" t="s">
        <v>37</v>
      </c>
      <c r="N96" s="202" t="s">
        <v>52</v>
      </c>
      <c r="O96" s="42"/>
      <c r="P96" s="203">
        <f t="shared" si="11"/>
        <v>0</v>
      </c>
      <c r="Q96" s="203">
        <v>0</v>
      </c>
      <c r="R96" s="203">
        <f t="shared" si="12"/>
        <v>0</v>
      </c>
      <c r="S96" s="203">
        <v>0</v>
      </c>
      <c r="T96" s="204">
        <f t="shared" si="13"/>
        <v>0</v>
      </c>
      <c r="AR96" s="23" t="s">
        <v>183</v>
      </c>
      <c r="AT96" s="23" t="s">
        <v>178</v>
      </c>
      <c r="AU96" s="23" t="s">
        <v>91</v>
      </c>
      <c r="AY96" s="23" t="s">
        <v>176</v>
      </c>
      <c r="BE96" s="205">
        <f t="shared" si="14"/>
        <v>0</v>
      </c>
      <c r="BF96" s="205">
        <f t="shared" si="15"/>
        <v>0</v>
      </c>
      <c r="BG96" s="205">
        <f t="shared" si="16"/>
        <v>0</v>
      </c>
      <c r="BH96" s="205">
        <f t="shared" si="17"/>
        <v>0</v>
      </c>
      <c r="BI96" s="205">
        <f t="shared" si="18"/>
        <v>0</v>
      </c>
      <c r="BJ96" s="23" t="s">
        <v>89</v>
      </c>
      <c r="BK96" s="205">
        <f t="shared" si="19"/>
        <v>0</v>
      </c>
      <c r="BL96" s="23" t="s">
        <v>183</v>
      </c>
      <c r="BM96" s="23" t="s">
        <v>3584</v>
      </c>
    </row>
    <row r="97" spans="2:65" s="1" customFormat="1" ht="22.5" customHeight="1">
      <c r="B97" s="41"/>
      <c r="C97" s="194" t="s">
        <v>259</v>
      </c>
      <c r="D97" s="194" t="s">
        <v>178</v>
      </c>
      <c r="E97" s="195" t="s">
        <v>3585</v>
      </c>
      <c r="F97" s="196" t="s">
        <v>3586</v>
      </c>
      <c r="G97" s="197" t="s">
        <v>296</v>
      </c>
      <c r="H97" s="198">
        <v>185</v>
      </c>
      <c r="I97" s="199"/>
      <c r="J97" s="200">
        <f t="shared" si="10"/>
        <v>0</v>
      </c>
      <c r="K97" s="196" t="s">
        <v>37</v>
      </c>
      <c r="L97" s="61"/>
      <c r="M97" s="201" t="s">
        <v>37</v>
      </c>
      <c r="N97" s="202" t="s">
        <v>52</v>
      </c>
      <c r="O97" s="42"/>
      <c r="P97" s="203">
        <f t="shared" si="11"/>
        <v>0</v>
      </c>
      <c r="Q97" s="203">
        <v>0</v>
      </c>
      <c r="R97" s="203">
        <f t="shared" si="12"/>
        <v>0</v>
      </c>
      <c r="S97" s="203">
        <v>0</v>
      </c>
      <c r="T97" s="204">
        <f t="shared" si="13"/>
        <v>0</v>
      </c>
      <c r="AR97" s="23" t="s">
        <v>183</v>
      </c>
      <c r="AT97" s="23" t="s">
        <v>178</v>
      </c>
      <c r="AU97" s="23" t="s">
        <v>91</v>
      </c>
      <c r="AY97" s="23" t="s">
        <v>176</v>
      </c>
      <c r="BE97" s="205">
        <f t="shared" si="14"/>
        <v>0</v>
      </c>
      <c r="BF97" s="205">
        <f t="shared" si="15"/>
        <v>0</v>
      </c>
      <c r="BG97" s="205">
        <f t="shared" si="16"/>
        <v>0</v>
      </c>
      <c r="BH97" s="205">
        <f t="shared" si="17"/>
        <v>0</v>
      </c>
      <c r="BI97" s="205">
        <f t="shared" si="18"/>
        <v>0</v>
      </c>
      <c r="BJ97" s="23" t="s">
        <v>89</v>
      </c>
      <c r="BK97" s="205">
        <f t="shared" si="19"/>
        <v>0</v>
      </c>
      <c r="BL97" s="23" t="s">
        <v>183</v>
      </c>
      <c r="BM97" s="23" t="s">
        <v>3587</v>
      </c>
    </row>
    <row r="98" spans="2:65" s="1" customFormat="1" ht="22.5" customHeight="1">
      <c r="B98" s="41"/>
      <c r="C98" s="194" t="s">
        <v>267</v>
      </c>
      <c r="D98" s="194" t="s">
        <v>178</v>
      </c>
      <c r="E98" s="195" t="s">
        <v>3588</v>
      </c>
      <c r="F98" s="196" t="s">
        <v>3589</v>
      </c>
      <c r="G98" s="197" t="s">
        <v>296</v>
      </c>
      <c r="H98" s="198">
        <v>80</v>
      </c>
      <c r="I98" s="199"/>
      <c r="J98" s="200">
        <f t="shared" si="10"/>
        <v>0</v>
      </c>
      <c r="K98" s="196" t="s">
        <v>37</v>
      </c>
      <c r="L98" s="61"/>
      <c r="M98" s="201" t="s">
        <v>37</v>
      </c>
      <c r="N98" s="202" t="s">
        <v>52</v>
      </c>
      <c r="O98" s="42"/>
      <c r="P98" s="203">
        <f t="shared" si="11"/>
        <v>0</v>
      </c>
      <c r="Q98" s="203">
        <v>0</v>
      </c>
      <c r="R98" s="203">
        <f t="shared" si="12"/>
        <v>0</v>
      </c>
      <c r="S98" s="203">
        <v>0</v>
      </c>
      <c r="T98" s="204">
        <f t="shared" si="13"/>
        <v>0</v>
      </c>
      <c r="AR98" s="23" t="s">
        <v>183</v>
      </c>
      <c r="AT98" s="23" t="s">
        <v>178</v>
      </c>
      <c r="AU98" s="23" t="s">
        <v>91</v>
      </c>
      <c r="AY98" s="23" t="s">
        <v>176</v>
      </c>
      <c r="BE98" s="205">
        <f t="shared" si="14"/>
        <v>0</v>
      </c>
      <c r="BF98" s="205">
        <f t="shared" si="15"/>
        <v>0</v>
      </c>
      <c r="BG98" s="205">
        <f t="shared" si="16"/>
        <v>0</v>
      </c>
      <c r="BH98" s="205">
        <f t="shared" si="17"/>
        <v>0</v>
      </c>
      <c r="BI98" s="205">
        <f t="shared" si="18"/>
        <v>0</v>
      </c>
      <c r="BJ98" s="23" t="s">
        <v>89</v>
      </c>
      <c r="BK98" s="205">
        <f t="shared" si="19"/>
        <v>0</v>
      </c>
      <c r="BL98" s="23" t="s">
        <v>183</v>
      </c>
      <c r="BM98" s="23" t="s">
        <v>3590</v>
      </c>
    </row>
    <row r="99" spans="2:65" s="1" customFormat="1" ht="22.5" customHeight="1">
      <c r="B99" s="41"/>
      <c r="C99" s="194" t="s">
        <v>10</v>
      </c>
      <c r="D99" s="194" t="s">
        <v>178</v>
      </c>
      <c r="E99" s="195" t="s">
        <v>3591</v>
      </c>
      <c r="F99" s="196" t="s">
        <v>3592</v>
      </c>
      <c r="G99" s="197" t="s">
        <v>296</v>
      </c>
      <c r="H99" s="198">
        <v>35</v>
      </c>
      <c r="I99" s="199"/>
      <c r="J99" s="200">
        <f t="shared" si="10"/>
        <v>0</v>
      </c>
      <c r="K99" s="196" t="s">
        <v>37</v>
      </c>
      <c r="L99" s="61"/>
      <c r="M99" s="201" t="s">
        <v>37</v>
      </c>
      <c r="N99" s="202" t="s">
        <v>52</v>
      </c>
      <c r="O99" s="42"/>
      <c r="P99" s="203">
        <f t="shared" si="11"/>
        <v>0</v>
      </c>
      <c r="Q99" s="203">
        <v>0</v>
      </c>
      <c r="R99" s="203">
        <f t="shared" si="12"/>
        <v>0</v>
      </c>
      <c r="S99" s="203">
        <v>0</v>
      </c>
      <c r="T99" s="204">
        <f t="shared" si="13"/>
        <v>0</v>
      </c>
      <c r="AR99" s="23" t="s">
        <v>183</v>
      </c>
      <c r="AT99" s="23" t="s">
        <v>178</v>
      </c>
      <c r="AU99" s="23" t="s">
        <v>91</v>
      </c>
      <c r="AY99" s="23" t="s">
        <v>176</v>
      </c>
      <c r="BE99" s="205">
        <f t="shared" si="14"/>
        <v>0</v>
      </c>
      <c r="BF99" s="205">
        <f t="shared" si="15"/>
        <v>0</v>
      </c>
      <c r="BG99" s="205">
        <f t="shared" si="16"/>
        <v>0</v>
      </c>
      <c r="BH99" s="205">
        <f t="shared" si="17"/>
        <v>0</v>
      </c>
      <c r="BI99" s="205">
        <f t="shared" si="18"/>
        <v>0</v>
      </c>
      <c r="BJ99" s="23" t="s">
        <v>89</v>
      </c>
      <c r="BK99" s="205">
        <f t="shared" si="19"/>
        <v>0</v>
      </c>
      <c r="BL99" s="23" t="s">
        <v>183</v>
      </c>
      <c r="BM99" s="23" t="s">
        <v>3593</v>
      </c>
    </row>
    <row r="100" spans="2:65" s="1" customFormat="1" ht="22.5" customHeight="1">
      <c r="B100" s="41"/>
      <c r="C100" s="194" t="s">
        <v>277</v>
      </c>
      <c r="D100" s="194" t="s">
        <v>178</v>
      </c>
      <c r="E100" s="195" t="s">
        <v>3594</v>
      </c>
      <c r="F100" s="196" t="s">
        <v>3595</v>
      </c>
      <c r="G100" s="197" t="s">
        <v>296</v>
      </c>
      <c r="H100" s="198">
        <v>3</v>
      </c>
      <c r="I100" s="199"/>
      <c r="J100" s="200">
        <f t="shared" si="10"/>
        <v>0</v>
      </c>
      <c r="K100" s="196" t="s">
        <v>37</v>
      </c>
      <c r="L100" s="61"/>
      <c r="M100" s="201" t="s">
        <v>37</v>
      </c>
      <c r="N100" s="202" t="s">
        <v>52</v>
      </c>
      <c r="O100" s="42"/>
      <c r="P100" s="203">
        <f t="shared" si="11"/>
        <v>0</v>
      </c>
      <c r="Q100" s="203">
        <v>0</v>
      </c>
      <c r="R100" s="203">
        <f t="shared" si="12"/>
        <v>0</v>
      </c>
      <c r="S100" s="203">
        <v>0</v>
      </c>
      <c r="T100" s="204">
        <f t="shared" si="13"/>
        <v>0</v>
      </c>
      <c r="AR100" s="23" t="s">
        <v>183</v>
      </c>
      <c r="AT100" s="23" t="s">
        <v>178</v>
      </c>
      <c r="AU100" s="23" t="s">
        <v>91</v>
      </c>
      <c r="AY100" s="23" t="s">
        <v>176</v>
      </c>
      <c r="BE100" s="205">
        <f t="shared" si="14"/>
        <v>0</v>
      </c>
      <c r="BF100" s="205">
        <f t="shared" si="15"/>
        <v>0</v>
      </c>
      <c r="BG100" s="205">
        <f t="shared" si="16"/>
        <v>0</v>
      </c>
      <c r="BH100" s="205">
        <f t="shared" si="17"/>
        <v>0</v>
      </c>
      <c r="BI100" s="205">
        <f t="shared" si="18"/>
        <v>0</v>
      </c>
      <c r="BJ100" s="23" t="s">
        <v>89</v>
      </c>
      <c r="BK100" s="205">
        <f t="shared" si="19"/>
        <v>0</v>
      </c>
      <c r="BL100" s="23" t="s">
        <v>183</v>
      </c>
      <c r="BM100" s="23" t="s">
        <v>3596</v>
      </c>
    </row>
    <row r="101" spans="2:65" s="1" customFormat="1" ht="22.5" customHeight="1">
      <c r="B101" s="41"/>
      <c r="C101" s="194" t="s">
        <v>282</v>
      </c>
      <c r="D101" s="194" t="s">
        <v>178</v>
      </c>
      <c r="E101" s="195" t="s">
        <v>3597</v>
      </c>
      <c r="F101" s="196" t="s">
        <v>3598</v>
      </c>
      <c r="G101" s="197" t="s">
        <v>377</v>
      </c>
      <c r="H101" s="198">
        <v>1</v>
      </c>
      <c r="I101" s="199"/>
      <c r="J101" s="200">
        <f t="shared" si="10"/>
        <v>0</v>
      </c>
      <c r="K101" s="196" t="s">
        <v>37</v>
      </c>
      <c r="L101" s="61"/>
      <c r="M101" s="201" t="s">
        <v>37</v>
      </c>
      <c r="N101" s="202" t="s">
        <v>52</v>
      </c>
      <c r="O101" s="42"/>
      <c r="P101" s="203">
        <f t="shared" si="11"/>
        <v>0</v>
      </c>
      <c r="Q101" s="203">
        <v>0</v>
      </c>
      <c r="R101" s="203">
        <f t="shared" si="12"/>
        <v>0</v>
      </c>
      <c r="S101" s="203">
        <v>0</v>
      </c>
      <c r="T101" s="204">
        <f t="shared" si="13"/>
        <v>0</v>
      </c>
      <c r="AR101" s="23" t="s">
        <v>183</v>
      </c>
      <c r="AT101" s="23" t="s">
        <v>178</v>
      </c>
      <c r="AU101" s="23" t="s">
        <v>91</v>
      </c>
      <c r="AY101" s="23" t="s">
        <v>176</v>
      </c>
      <c r="BE101" s="205">
        <f t="shared" si="14"/>
        <v>0</v>
      </c>
      <c r="BF101" s="205">
        <f t="shared" si="15"/>
        <v>0</v>
      </c>
      <c r="BG101" s="205">
        <f t="shared" si="16"/>
        <v>0</v>
      </c>
      <c r="BH101" s="205">
        <f t="shared" si="17"/>
        <v>0</v>
      </c>
      <c r="BI101" s="205">
        <f t="shared" si="18"/>
        <v>0</v>
      </c>
      <c r="BJ101" s="23" t="s">
        <v>89</v>
      </c>
      <c r="BK101" s="205">
        <f t="shared" si="19"/>
        <v>0</v>
      </c>
      <c r="BL101" s="23" t="s">
        <v>183</v>
      </c>
      <c r="BM101" s="23" t="s">
        <v>3599</v>
      </c>
    </row>
    <row r="102" spans="2:65" s="1" customFormat="1" ht="22.5" customHeight="1">
      <c r="B102" s="41"/>
      <c r="C102" s="194" t="s">
        <v>287</v>
      </c>
      <c r="D102" s="194" t="s">
        <v>178</v>
      </c>
      <c r="E102" s="195" t="s">
        <v>3600</v>
      </c>
      <c r="F102" s="196" t="s">
        <v>3601</v>
      </c>
      <c r="G102" s="197" t="s">
        <v>377</v>
      </c>
      <c r="H102" s="198">
        <v>10</v>
      </c>
      <c r="I102" s="199"/>
      <c r="J102" s="200">
        <f t="shared" si="10"/>
        <v>0</v>
      </c>
      <c r="K102" s="196" t="s">
        <v>37</v>
      </c>
      <c r="L102" s="61"/>
      <c r="M102" s="201" t="s">
        <v>37</v>
      </c>
      <c r="N102" s="202" t="s">
        <v>52</v>
      </c>
      <c r="O102" s="42"/>
      <c r="P102" s="203">
        <f t="shared" si="11"/>
        <v>0</v>
      </c>
      <c r="Q102" s="203">
        <v>0</v>
      </c>
      <c r="R102" s="203">
        <f t="shared" si="12"/>
        <v>0</v>
      </c>
      <c r="S102" s="203">
        <v>0</v>
      </c>
      <c r="T102" s="204">
        <f t="shared" si="13"/>
        <v>0</v>
      </c>
      <c r="AR102" s="23" t="s">
        <v>183</v>
      </c>
      <c r="AT102" s="23" t="s">
        <v>178</v>
      </c>
      <c r="AU102" s="23" t="s">
        <v>91</v>
      </c>
      <c r="AY102" s="23" t="s">
        <v>176</v>
      </c>
      <c r="BE102" s="205">
        <f t="shared" si="14"/>
        <v>0</v>
      </c>
      <c r="BF102" s="205">
        <f t="shared" si="15"/>
        <v>0</v>
      </c>
      <c r="BG102" s="205">
        <f t="shared" si="16"/>
        <v>0</v>
      </c>
      <c r="BH102" s="205">
        <f t="shared" si="17"/>
        <v>0</v>
      </c>
      <c r="BI102" s="205">
        <f t="shared" si="18"/>
        <v>0</v>
      </c>
      <c r="BJ102" s="23" t="s">
        <v>89</v>
      </c>
      <c r="BK102" s="205">
        <f t="shared" si="19"/>
        <v>0</v>
      </c>
      <c r="BL102" s="23" t="s">
        <v>183</v>
      </c>
      <c r="BM102" s="23" t="s">
        <v>3602</v>
      </c>
    </row>
    <row r="103" spans="2:65" s="1" customFormat="1" ht="22.5" customHeight="1">
      <c r="B103" s="41"/>
      <c r="C103" s="194" t="s">
        <v>293</v>
      </c>
      <c r="D103" s="194" t="s">
        <v>178</v>
      </c>
      <c r="E103" s="195" t="s">
        <v>3603</v>
      </c>
      <c r="F103" s="196" t="s">
        <v>3604</v>
      </c>
      <c r="G103" s="197" t="s">
        <v>372</v>
      </c>
      <c r="H103" s="198">
        <v>1</v>
      </c>
      <c r="I103" s="199"/>
      <c r="J103" s="200">
        <f t="shared" si="10"/>
        <v>0</v>
      </c>
      <c r="K103" s="196" t="s">
        <v>37</v>
      </c>
      <c r="L103" s="61"/>
      <c r="M103" s="201" t="s">
        <v>37</v>
      </c>
      <c r="N103" s="202" t="s">
        <v>52</v>
      </c>
      <c r="O103" s="42"/>
      <c r="P103" s="203">
        <f t="shared" si="11"/>
        <v>0</v>
      </c>
      <c r="Q103" s="203">
        <v>0</v>
      </c>
      <c r="R103" s="203">
        <f t="shared" si="12"/>
        <v>0</v>
      </c>
      <c r="S103" s="203">
        <v>0</v>
      </c>
      <c r="T103" s="204">
        <f t="shared" si="13"/>
        <v>0</v>
      </c>
      <c r="AR103" s="23" t="s">
        <v>183</v>
      </c>
      <c r="AT103" s="23" t="s">
        <v>178</v>
      </c>
      <c r="AU103" s="23" t="s">
        <v>91</v>
      </c>
      <c r="AY103" s="23" t="s">
        <v>176</v>
      </c>
      <c r="BE103" s="205">
        <f t="shared" si="14"/>
        <v>0</v>
      </c>
      <c r="BF103" s="205">
        <f t="shared" si="15"/>
        <v>0</v>
      </c>
      <c r="BG103" s="205">
        <f t="shared" si="16"/>
        <v>0</v>
      </c>
      <c r="BH103" s="205">
        <f t="shared" si="17"/>
        <v>0</v>
      </c>
      <c r="BI103" s="205">
        <f t="shared" si="18"/>
        <v>0</v>
      </c>
      <c r="BJ103" s="23" t="s">
        <v>89</v>
      </c>
      <c r="BK103" s="205">
        <f t="shared" si="19"/>
        <v>0</v>
      </c>
      <c r="BL103" s="23" t="s">
        <v>183</v>
      </c>
      <c r="BM103" s="23" t="s">
        <v>3605</v>
      </c>
    </row>
    <row r="104" spans="2:65" s="10" customFormat="1" ht="29.85" customHeight="1">
      <c r="B104" s="177"/>
      <c r="C104" s="178"/>
      <c r="D104" s="191" t="s">
        <v>80</v>
      </c>
      <c r="E104" s="192" t="s">
        <v>2854</v>
      </c>
      <c r="F104" s="192" t="s">
        <v>3606</v>
      </c>
      <c r="G104" s="178"/>
      <c r="H104" s="178"/>
      <c r="I104" s="181"/>
      <c r="J104" s="193">
        <f>BK104</f>
        <v>0</v>
      </c>
      <c r="K104" s="178"/>
      <c r="L104" s="183"/>
      <c r="M104" s="184"/>
      <c r="N104" s="185"/>
      <c r="O104" s="185"/>
      <c r="P104" s="186">
        <f>SUM(P105:P116)</f>
        <v>0</v>
      </c>
      <c r="Q104" s="185"/>
      <c r="R104" s="186">
        <f>SUM(R105:R116)</f>
        <v>0</v>
      </c>
      <c r="S104" s="185"/>
      <c r="T104" s="187">
        <f>SUM(T105:T116)</f>
        <v>0</v>
      </c>
      <c r="AR104" s="188" t="s">
        <v>89</v>
      </c>
      <c r="AT104" s="189" t="s">
        <v>80</v>
      </c>
      <c r="AU104" s="189" t="s">
        <v>89</v>
      </c>
      <c r="AY104" s="188" t="s">
        <v>176</v>
      </c>
      <c r="BK104" s="190">
        <f>SUM(BK105:BK116)</f>
        <v>0</v>
      </c>
    </row>
    <row r="105" spans="2:65" s="1" customFormat="1" ht="22.5" customHeight="1">
      <c r="B105" s="41"/>
      <c r="C105" s="194" t="s">
        <v>299</v>
      </c>
      <c r="D105" s="194" t="s">
        <v>178</v>
      </c>
      <c r="E105" s="195" t="s">
        <v>3607</v>
      </c>
      <c r="F105" s="196" t="s">
        <v>3608</v>
      </c>
      <c r="G105" s="197" t="s">
        <v>296</v>
      </c>
      <c r="H105" s="198">
        <v>30</v>
      </c>
      <c r="I105" s="199"/>
      <c r="J105" s="200">
        <f t="shared" ref="J105:J116" si="20">ROUND(I105*H105,2)</f>
        <v>0</v>
      </c>
      <c r="K105" s="196" t="s">
        <v>37</v>
      </c>
      <c r="L105" s="61"/>
      <c r="M105" s="201" t="s">
        <v>37</v>
      </c>
      <c r="N105" s="202" t="s">
        <v>52</v>
      </c>
      <c r="O105" s="42"/>
      <c r="P105" s="203">
        <f t="shared" ref="P105:P116" si="21">O105*H105</f>
        <v>0</v>
      </c>
      <c r="Q105" s="203">
        <v>0</v>
      </c>
      <c r="R105" s="203">
        <f t="shared" ref="R105:R116" si="22">Q105*H105</f>
        <v>0</v>
      </c>
      <c r="S105" s="203">
        <v>0</v>
      </c>
      <c r="T105" s="204">
        <f t="shared" ref="T105:T116" si="23">S105*H105</f>
        <v>0</v>
      </c>
      <c r="AR105" s="23" t="s">
        <v>183</v>
      </c>
      <c r="AT105" s="23" t="s">
        <v>178</v>
      </c>
      <c r="AU105" s="23" t="s">
        <v>91</v>
      </c>
      <c r="AY105" s="23" t="s">
        <v>176</v>
      </c>
      <c r="BE105" s="205">
        <f t="shared" ref="BE105:BE116" si="24">IF(N105="základní",J105,0)</f>
        <v>0</v>
      </c>
      <c r="BF105" s="205">
        <f t="shared" ref="BF105:BF116" si="25">IF(N105="snížená",J105,0)</f>
        <v>0</v>
      </c>
      <c r="BG105" s="205">
        <f t="shared" ref="BG105:BG116" si="26">IF(N105="zákl. přenesená",J105,0)</f>
        <v>0</v>
      </c>
      <c r="BH105" s="205">
        <f t="shared" ref="BH105:BH116" si="27">IF(N105="sníž. přenesená",J105,0)</f>
        <v>0</v>
      </c>
      <c r="BI105" s="205">
        <f t="shared" ref="BI105:BI116" si="28">IF(N105="nulová",J105,0)</f>
        <v>0</v>
      </c>
      <c r="BJ105" s="23" t="s">
        <v>89</v>
      </c>
      <c r="BK105" s="205">
        <f t="shared" ref="BK105:BK116" si="29">ROUND(I105*H105,2)</f>
        <v>0</v>
      </c>
      <c r="BL105" s="23" t="s">
        <v>183</v>
      </c>
      <c r="BM105" s="23" t="s">
        <v>3609</v>
      </c>
    </row>
    <row r="106" spans="2:65" s="1" customFormat="1" ht="22.5" customHeight="1">
      <c r="B106" s="41"/>
      <c r="C106" s="194" t="s">
        <v>9</v>
      </c>
      <c r="D106" s="194" t="s">
        <v>178</v>
      </c>
      <c r="E106" s="195" t="s">
        <v>3610</v>
      </c>
      <c r="F106" s="196" t="s">
        <v>3611</v>
      </c>
      <c r="G106" s="197" t="s">
        <v>377</v>
      </c>
      <c r="H106" s="198">
        <v>1</v>
      </c>
      <c r="I106" s="199"/>
      <c r="J106" s="200">
        <f t="shared" si="20"/>
        <v>0</v>
      </c>
      <c r="K106" s="196" t="s">
        <v>37</v>
      </c>
      <c r="L106" s="61"/>
      <c r="M106" s="201" t="s">
        <v>37</v>
      </c>
      <c r="N106" s="202" t="s">
        <v>52</v>
      </c>
      <c r="O106" s="42"/>
      <c r="P106" s="203">
        <f t="shared" si="21"/>
        <v>0</v>
      </c>
      <c r="Q106" s="203">
        <v>0</v>
      </c>
      <c r="R106" s="203">
        <f t="shared" si="22"/>
        <v>0</v>
      </c>
      <c r="S106" s="203">
        <v>0</v>
      </c>
      <c r="T106" s="204">
        <f t="shared" si="23"/>
        <v>0</v>
      </c>
      <c r="AR106" s="23" t="s">
        <v>183</v>
      </c>
      <c r="AT106" s="23" t="s">
        <v>178</v>
      </c>
      <c r="AU106" s="23" t="s">
        <v>91</v>
      </c>
      <c r="AY106" s="23" t="s">
        <v>176</v>
      </c>
      <c r="BE106" s="205">
        <f t="shared" si="24"/>
        <v>0</v>
      </c>
      <c r="BF106" s="205">
        <f t="shared" si="25"/>
        <v>0</v>
      </c>
      <c r="BG106" s="205">
        <f t="shared" si="26"/>
        <v>0</v>
      </c>
      <c r="BH106" s="205">
        <f t="shared" si="27"/>
        <v>0</v>
      </c>
      <c r="BI106" s="205">
        <f t="shared" si="28"/>
        <v>0</v>
      </c>
      <c r="BJ106" s="23" t="s">
        <v>89</v>
      </c>
      <c r="BK106" s="205">
        <f t="shared" si="29"/>
        <v>0</v>
      </c>
      <c r="BL106" s="23" t="s">
        <v>183</v>
      </c>
      <c r="BM106" s="23" t="s">
        <v>3612</v>
      </c>
    </row>
    <row r="107" spans="2:65" s="1" customFormat="1" ht="22.5" customHeight="1">
      <c r="B107" s="41"/>
      <c r="C107" s="194" t="s">
        <v>308</v>
      </c>
      <c r="D107" s="194" t="s">
        <v>178</v>
      </c>
      <c r="E107" s="195" t="s">
        <v>3613</v>
      </c>
      <c r="F107" s="196" t="s">
        <v>3614</v>
      </c>
      <c r="G107" s="197" t="s">
        <v>377</v>
      </c>
      <c r="H107" s="198">
        <v>8</v>
      </c>
      <c r="I107" s="199"/>
      <c r="J107" s="200">
        <f t="shared" si="20"/>
        <v>0</v>
      </c>
      <c r="K107" s="196" t="s">
        <v>37</v>
      </c>
      <c r="L107" s="61"/>
      <c r="M107" s="201" t="s">
        <v>37</v>
      </c>
      <c r="N107" s="202" t="s">
        <v>52</v>
      </c>
      <c r="O107" s="42"/>
      <c r="P107" s="203">
        <f t="shared" si="21"/>
        <v>0</v>
      </c>
      <c r="Q107" s="203">
        <v>0</v>
      </c>
      <c r="R107" s="203">
        <f t="shared" si="22"/>
        <v>0</v>
      </c>
      <c r="S107" s="203">
        <v>0</v>
      </c>
      <c r="T107" s="204">
        <f t="shared" si="23"/>
        <v>0</v>
      </c>
      <c r="AR107" s="23" t="s">
        <v>183</v>
      </c>
      <c r="AT107" s="23" t="s">
        <v>178</v>
      </c>
      <c r="AU107" s="23" t="s">
        <v>91</v>
      </c>
      <c r="AY107" s="23" t="s">
        <v>176</v>
      </c>
      <c r="BE107" s="205">
        <f t="shared" si="24"/>
        <v>0</v>
      </c>
      <c r="BF107" s="205">
        <f t="shared" si="25"/>
        <v>0</v>
      </c>
      <c r="BG107" s="205">
        <f t="shared" si="26"/>
        <v>0</v>
      </c>
      <c r="BH107" s="205">
        <f t="shared" si="27"/>
        <v>0</v>
      </c>
      <c r="BI107" s="205">
        <f t="shared" si="28"/>
        <v>0</v>
      </c>
      <c r="BJ107" s="23" t="s">
        <v>89</v>
      </c>
      <c r="BK107" s="205">
        <f t="shared" si="29"/>
        <v>0</v>
      </c>
      <c r="BL107" s="23" t="s">
        <v>183</v>
      </c>
      <c r="BM107" s="23" t="s">
        <v>3615</v>
      </c>
    </row>
    <row r="108" spans="2:65" s="1" customFormat="1" ht="22.5" customHeight="1">
      <c r="B108" s="41"/>
      <c r="C108" s="194" t="s">
        <v>314</v>
      </c>
      <c r="D108" s="194" t="s">
        <v>178</v>
      </c>
      <c r="E108" s="195" t="s">
        <v>3616</v>
      </c>
      <c r="F108" s="196" t="s">
        <v>3617</v>
      </c>
      <c r="G108" s="197" t="s">
        <v>372</v>
      </c>
      <c r="H108" s="198">
        <v>1</v>
      </c>
      <c r="I108" s="199"/>
      <c r="J108" s="200">
        <f t="shared" si="20"/>
        <v>0</v>
      </c>
      <c r="K108" s="196" t="s">
        <v>37</v>
      </c>
      <c r="L108" s="61"/>
      <c r="M108" s="201" t="s">
        <v>37</v>
      </c>
      <c r="N108" s="202" t="s">
        <v>52</v>
      </c>
      <c r="O108" s="42"/>
      <c r="P108" s="203">
        <f t="shared" si="21"/>
        <v>0</v>
      </c>
      <c r="Q108" s="203">
        <v>0</v>
      </c>
      <c r="R108" s="203">
        <f t="shared" si="22"/>
        <v>0</v>
      </c>
      <c r="S108" s="203">
        <v>0</v>
      </c>
      <c r="T108" s="204">
        <f t="shared" si="23"/>
        <v>0</v>
      </c>
      <c r="AR108" s="23" t="s">
        <v>183</v>
      </c>
      <c r="AT108" s="23" t="s">
        <v>178</v>
      </c>
      <c r="AU108" s="23" t="s">
        <v>91</v>
      </c>
      <c r="AY108" s="23" t="s">
        <v>176</v>
      </c>
      <c r="BE108" s="205">
        <f t="shared" si="24"/>
        <v>0</v>
      </c>
      <c r="BF108" s="205">
        <f t="shared" si="25"/>
        <v>0</v>
      </c>
      <c r="BG108" s="205">
        <f t="shared" si="26"/>
        <v>0</v>
      </c>
      <c r="BH108" s="205">
        <f t="shared" si="27"/>
        <v>0</v>
      </c>
      <c r="BI108" s="205">
        <f t="shared" si="28"/>
        <v>0</v>
      </c>
      <c r="BJ108" s="23" t="s">
        <v>89</v>
      </c>
      <c r="BK108" s="205">
        <f t="shared" si="29"/>
        <v>0</v>
      </c>
      <c r="BL108" s="23" t="s">
        <v>183</v>
      </c>
      <c r="BM108" s="23" t="s">
        <v>3618</v>
      </c>
    </row>
    <row r="109" spans="2:65" s="1" customFormat="1" ht="22.5" customHeight="1">
      <c r="B109" s="41"/>
      <c r="C109" s="194" t="s">
        <v>320</v>
      </c>
      <c r="D109" s="194" t="s">
        <v>178</v>
      </c>
      <c r="E109" s="195" t="s">
        <v>3619</v>
      </c>
      <c r="F109" s="196" t="s">
        <v>3620</v>
      </c>
      <c r="G109" s="197" t="s">
        <v>372</v>
      </c>
      <c r="H109" s="198">
        <v>1</v>
      </c>
      <c r="I109" s="199"/>
      <c r="J109" s="200">
        <f t="shared" si="20"/>
        <v>0</v>
      </c>
      <c r="K109" s="196" t="s">
        <v>37</v>
      </c>
      <c r="L109" s="61"/>
      <c r="M109" s="201" t="s">
        <v>37</v>
      </c>
      <c r="N109" s="202" t="s">
        <v>52</v>
      </c>
      <c r="O109" s="42"/>
      <c r="P109" s="203">
        <f t="shared" si="21"/>
        <v>0</v>
      </c>
      <c r="Q109" s="203">
        <v>0</v>
      </c>
      <c r="R109" s="203">
        <f t="shared" si="22"/>
        <v>0</v>
      </c>
      <c r="S109" s="203">
        <v>0</v>
      </c>
      <c r="T109" s="204">
        <f t="shared" si="23"/>
        <v>0</v>
      </c>
      <c r="AR109" s="23" t="s">
        <v>183</v>
      </c>
      <c r="AT109" s="23" t="s">
        <v>178</v>
      </c>
      <c r="AU109" s="23" t="s">
        <v>91</v>
      </c>
      <c r="AY109" s="23" t="s">
        <v>176</v>
      </c>
      <c r="BE109" s="205">
        <f t="shared" si="24"/>
        <v>0</v>
      </c>
      <c r="BF109" s="205">
        <f t="shared" si="25"/>
        <v>0</v>
      </c>
      <c r="BG109" s="205">
        <f t="shared" si="26"/>
        <v>0</v>
      </c>
      <c r="BH109" s="205">
        <f t="shared" si="27"/>
        <v>0</v>
      </c>
      <c r="BI109" s="205">
        <f t="shared" si="28"/>
        <v>0</v>
      </c>
      <c r="BJ109" s="23" t="s">
        <v>89</v>
      </c>
      <c r="BK109" s="205">
        <f t="shared" si="29"/>
        <v>0</v>
      </c>
      <c r="BL109" s="23" t="s">
        <v>183</v>
      </c>
      <c r="BM109" s="23" t="s">
        <v>3621</v>
      </c>
    </row>
    <row r="110" spans="2:65" s="1" customFormat="1" ht="22.5" customHeight="1">
      <c r="B110" s="41"/>
      <c r="C110" s="194" t="s">
        <v>327</v>
      </c>
      <c r="D110" s="194" t="s">
        <v>178</v>
      </c>
      <c r="E110" s="195" t="s">
        <v>3622</v>
      </c>
      <c r="F110" s="196" t="s">
        <v>3623</v>
      </c>
      <c r="G110" s="197" t="s">
        <v>372</v>
      </c>
      <c r="H110" s="198">
        <v>1</v>
      </c>
      <c r="I110" s="199"/>
      <c r="J110" s="200">
        <f t="shared" si="20"/>
        <v>0</v>
      </c>
      <c r="K110" s="196" t="s">
        <v>37</v>
      </c>
      <c r="L110" s="61"/>
      <c r="M110" s="201" t="s">
        <v>37</v>
      </c>
      <c r="N110" s="202" t="s">
        <v>52</v>
      </c>
      <c r="O110" s="42"/>
      <c r="P110" s="203">
        <f t="shared" si="21"/>
        <v>0</v>
      </c>
      <c r="Q110" s="203">
        <v>0</v>
      </c>
      <c r="R110" s="203">
        <f t="shared" si="22"/>
        <v>0</v>
      </c>
      <c r="S110" s="203">
        <v>0</v>
      </c>
      <c r="T110" s="204">
        <f t="shared" si="23"/>
        <v>0</v>
      </c>
      <c r="AR110" s="23" t="s">
        <v>183</v>
      </c>
      <c r="AT110" s="23" t="s">
        <v>178</v>
      </c>
      <c r="AU110" s="23" t="s">
        <v>91</v>
      </c>
      <c r="AY110" s="23" t="s">
        <v>176</v>
      </c>
      <c r="BE110" s="205">
        <f t="shared" si="24"/>
        <v>0</v>
      </c>
      <c r="BF110" s="205">
        <f t="shared" si="25"/>
        <v>0</v>
      </c>
      <c r="BG110" s="205">
        <f t="shared" si="26"/>
        <v>0</v>
      </c>
      <c r="BH110" s="205">
        <f t="shared" si="27"/>
        <v>0</v>
      </c>
      <c r="BI110" s="205">
        <f t="shared" si="28"/>
        <v>0</v>
      </c>
      <c r="BJ110" s="23" t="s">
        <v>89</v>
      </c>
      <c r="BK110" s="205">
        <f t="shared" si="29"/>
        <v>0</v>
      </c>
      <c r="BL110" s="23" t="s">
        <v>183</v>
      </c>
      <c r="BM110" s="23" t="s">
        <v>3624</v>
      </c>
    </row>
    <row r="111" spans="2:65" s="1" customFormat="1" ht="22.5" customHeight="1">
      <c r="B111" s="41"/>
      <c r="C111" s="194" t="s">
        <v>334</v>
      </c>
      <c r="D111" s="194" t="s">
        <v>178</v>
      </c>
      <c r="E111" s="195" t="s">
        <v>3625</v>
      </c>
      <c r="F111" s="196" t="s">
        <v>3626</v>
      </c>
      <c r="G111" s="197" t="s">
        <v>372</v>
      </c>
      <c r="H111" s="198">
        <v>1</v>
      </c>
      <c r="I111" s="199"/>
      <c r="J111" s="200">
        <f t="shared" si="20"/>
        <v>0</v>
      </c>
      <c r="K111" s="196" t="s">
        <v>37</v>
      </c>
      <c r="L111" s="61"/>
      <c r="M111" s="201" t="s">
        <v>37</v>
      </c>
      <c r="N111" s="202" t="s">
        <v>52</v>
      </c>
      <c r="O111" s="42"/>
      <c r="P111" s="203">
        <f t="shared" si="21"/>
        <v>0</v>
      </c>
      <c r="Q111" s="203">
        <v>0</v>
      </c>
      <c r="R111" s="203">
        <f t="shared" si="22"/>
        <v>0</v>
      </c>
      <c r="S111" s="203">
        <v>0</v>
      </c>
      <c r="T111" s="204">
        <f t="shared" si="23"/>
        <v>0</v>
      </c>
      <c r="AR111" s="23" t="s">
        <v>183</v>
      </c>
      <c r="AT111" s="23" t="s">
        <v>178</v>
      </c>
      <c r="AU111" s="23" t="s">
        <v>91</v>
      </c>
      <c r="AY111" s="23" t="s">
        <v>176</v>
      </c>
      <c r="BE111" s="205">
        <f t="shared" si="24"/>
        <v>0</v>
      </c>
      <c r="BF111" s="205">
        <f t="shared" si="25"/>
        <v>0</v>
      </c>
      <c r="BG111" s="205">
        <f t="shared" si="26"/>
        <v>0</v>
      </c>
      <c r="BH111" s="205">
        <f t="shared" si="27"/>
        <v>0</v>
      </c>
      <c r="BI111" s="205">
        <f t="shared" si="28"/>
        <v>0</v>
      </c>
      <c r="BJ111" s="23" t="s">
        <v>89</v>
      </c>
      <c r="BK111" s="205">
        <f t="shared" si="29"/>
        <v>0</v>
      </c>
      <c r="BL111" s="23" t="s">
        <v>183</v>
      </c>
      <c r="BM111" s="23" t="s">
        <v>3627</v>
      </c>
    </row>
    <row r="112" spans="2:65" s="1" customFormat="1" ht="22.5" customHeight="1">
      <c r="B112" s="41"/>
      <c r="C112" s="194" t="s">
        <v>339</v>
      </c>
      <c r="D112" s="194" t="s">
        <v>178</v>
      </c>
      <c r="E112" s="195" t="s">
        <v>3628</v>
      </c>
      <c r="F112" s="196" t="s">
        <v>3629</v>
      </c>
      <c r="G112" s="197" t="s">
        <v>372</v>
      </c>
      <c r="H112" s="198">
        <v>1</v>
      </c>
      <c r="I112" s="199"/>
      <c r="J112" s="200">
        <f t="shared" si="20"/>
        <v>0</v>
      </c>
      <c r="K112" s="196" t="s">
        <v>37</v>
      </c>
      <c r="L112" s="61"/>
      <c r="M112" s="201" t="s">
        <v>37</v>
      </c>
      <c r="N112" s="202" t="s">
        <v>52</v>
      </c>
      <c r="O112" s="42"/>
      <c r="P112" s="203">
        <f t="shared" si="21"/>
        <v>0</v>
      </c>
      <c r="Q112" s="203">
        <v>0</v>
      </c>
      <c r="R112" s="203">
        <f t="shared" si="22"/>
        <v>0</v>
      </c>
      <c r="S112" s="203">
        <v>0</v>
      </c>
      <c r="T112" s="204">
        <f t="shared" si="23"/>
        <v>0</v>
      </c>
      <c r="AR112" s="23" t="s">
        <v>183</v>
      </c>
      <c r="AT112" s="23" t="s">
        <v>178</v>
      </c>
      <c r="AU112" s="23" t="s">
        <v>91</v>
      </c>
      <c r="AY112" s="23" t="s">
        <v>176</v>
      </c>
      <c r="BE112" s="205">
        <f t="shared" si="24"/>
        <v>0</v>
      </c>
      <c r="BF112" s="205">
        <f t="shared" si="25"/>
        <v>0</v>
      </c>
      <c r="BG112" s="205">
        <f t="shared" si="26"/>
        <v>0</v>
      </c>
      <c r="BH112" s="205">
        <f t="shared" si="27"/>
        <v>0</v>
      </c>
      <c r="BI112" s="205">
        <f t="shared" si="28"/>
        <v>0</v>
      </c>
      <c r="BJ112" s="23" t="s">
        <v>89</v>
      </c>
      <c r="BK112" s="205">
        <f t="shared" si="29"/>
        <v>0</v>
      </c>
      <c r="BL112" s="23" t="s">
        <v>183</v>
      </c>
      <c r="BM112" s="23" t="s">
        <v>3630</v>
      </c>
    </row>
    <row r="113" spans="2:65" s="1" customFormat="1" ht="22.5" customHeight="1">
      <c r="B113" s="41"/>
      <c r="C113" s="194" t="s">
        <v>346</v>
      </c>
      <c r="D113" s="194" t="s">
        <v>178</v>
      </c>
      <c r="E113" s="195" t="s">
        <v>3631</v>
      </c>
      <c r="F113" s="196" t="s">
        <v>2946</v>
      </c>
      <c r="G113" s="197" t="s">
        <v>372</v>
      </c>
      <c r="H113" s="198">
        <v>1</v>
      </c>
      <c r="I113" s="199"/>
      <c r="J113" s="200">
        <f t="shared" si="20"/>
        <v>0</v>
      </c>
      <c r="K113" s="196" t="s">
        <v>37</v>
      </c>
      <c r="L113" s="61"/>
      <c r="M113" s="201" t="s">
        <v>37</v>
      </c>
      <c r="N113" s="202" t="s">
        <v>52</v>
      </c>
      <c r="O113" s="42"/>
      <c r="P113" s="203">
        <f t="shared" si="21"/>
        <v>0</v>
      </c>
      <c r="Q113" s="203">
        <v>0</v>
      </c>
      <c r="R113" s="203">
        <f t="shared" si="22"/>
        <v>0</v>
      </c>
      <c r="S113" s="203">
        <v>0</v>
      </c>
      <c r="T113" s="204">
        <f t="shared" si="23"/>
        <v>0</v>
      </c>
      <c r="AR113" s="23" t="s">
        <v>183</v>
      </c>
      <c r="AT113" s="23" t="s">
        <v>178</v>
      </c>
      <c r="AU113" s="23" t="s">
        <v>91</v>
      </c>
      <c r="AY113" s="23" t="s">
        <v>176</v>
      </c>
      <c r="BE113" s="205">
        <f t="shared" si="24"/>
        <v>0</v>
      </c>
      <c r="BF113" s="205">
        <f t="shared" si="25"/>
        <v>0</v>
      </c>
      <c r="BG113" s="205">
        <f t="shared" si="26"/>
        <v>0</v>
      </c>
      <c r="BH113" s="205">
        <f t="shared" si="27"/>
        <v>0</v>
      </c>
      <c r="BI113" s="205">
        <f t="shared" si="28"/>
        <v>0</v>
      </c>
      <c r="BJ113" s="23" t="s">
        <v>89</v>
      </c>
      <c r="BK113" s="205">
        <f t="shared" si="29"/>
        <v>0</v>
      </c>
      <c r="BL113" s="23" t="s">
        <v>183</v>
      </c>
      <c r="BM113" s="23" t="s">
        <v>3632</v>
      </c>
    </row>
    <row r="114" spans="2:65" s="1" customFormat="1" ht="22.5" customHeight="1">
      <c r="B114" s="41"/>
      <c r="C114" s="194" t="s">
        <v>352</v>
      </c>
      <c r="D114" s="194" t="s">
        <v>178</v>
      </c>
      <c r="E114" s="195" t="s">
        <v>3633</v>
      </c>
      <c r="F114" s="196" t="s">
        <v>3634</v>
      </c>
      <c r="G114" s="197" t="s">
        <v>372</v>
      </c>
      <c r="H114" s="198">
        <v>1</v>
      </c>
      <c r="I114" s="199"/>
      <c r="J114" s="200">
        <f t="shared" si="20"/>
        <v>0</v>
      </c>
      <c r="K114" s="196" t="s">
        <v>37</v>
      </c>
      <c r="L114" s="61"/>
      <c r="M114" s="201" t="s">
        <v>37</v>
      </c>
      <c r="N114" s="202" t="s">
        <v>52</v>
      </c>
      <c r="O114" s="42"/>
      <c r="P114" s="203">
        <f t="shared" si="21"/>
        <v>0</v>
      </c>
      <c r="Q114" s="203">
        <v>0</v>
      </c>
      <c r="R114" s="203">
        <f t="shared" si="22"/>
        <v>0</v>
      </c>
      <c r="S114" s="203">
        <v>0</v>
      </c>
      <c r="T114" s="204">
        <f t="shared" si="23"/>
        <v>0</v>
      </c>
      <c r="AR114" s="23" t="s">
        <v>183</v>
      </c>
      <c r="AT114" s="23" t="s">
        <v>178</v>
      </c>
      <c r="AU114" s="23" t="s">
        <v>91</v>
      </c>
      <c r="AY114" s="23" t="s">
        <v>176</v>
      </c>
      <c r="BE114" s="205">
        <f t="shared" si="24"/>
        <v>0</v>
      </c>
      <c r="BF114" s="205">
        <f t="shared" si="25"/>
        <v>0</v>
      </c>
      <c r="BG114" s="205">
        <f t="shared" si="26"/>
        <v>0</v>
      </c>
      <c r="BH114" s="205">
        <f t="shared" si="27"/>
        <v>0</v>
      </c>
      <c r="BI114" s="205">
        <f t="shared" si="28"/>
        <v>0</v>
      </c>
      <c r="BJ114" s="23" t="s">
        <v>89</v>
      </c>
      <c r="BK114" s="205">
        <f t="shared" si="29"/>
        <v>0</v>
      </c>
      <c r="BL114" s="23" t="s">
        <v>183</v>
      </c>
      <c r="BM114" s="23" t="s">
        <v>3635</v>
      </c>
    </row>
    <row r="115" spans="2:65" s="1" customFormat="1" ht="22.5" customHeight="1">
      <c r="B115" s="41"/>
      <c r="C115" s="194" t="s">
        <v>357</v>
      </c>
      <c r="D115" s="194" t="s">
        <v>178</v>
      </c>
      <c r="E115" s="195" t="s">
        <v>3636</v>
      </c>
      <c r="F115" s="196" t="s">
        <v>3637</v>
      </c>
      <c r="G115" s="197" t="s">
        <v>372</v>
      </c>
      <c r="H115" s="198">
        <v>1</v>
      </c>
      <c r="I115" s="199"/>
      <c r="J115" s="200">
        <f t="shared" si="20"/>
        <v>0</v>
      </c>
      <c r="K115" s="196" t="s">
        <v>37</v>
      </c>
      <c r="L115" s="61"/>
      <c r="M115" s="201" t="s">
        <v>37</v>
      </c>
      <c r="N115" s="202" t="s">
        <v>52</v>
      </c>
      <c r="O115" s="42"/>
      <c r="P115" s="203">
        <f t="shared" si="21"/>
        <v>0</v>
      </c>
      <c r="Q115" s="203">
        <v>0</v>
      </c>
      <c r="R115" s="203">
        <f t="shared" si="22"/>
        <v>0</v>
      </c>
      <c r="S115" s="203">
        <v>0</v>
      </c>
      <c r="T115" s="204">
        <f t="shared" si="23"/>
        <v>0</v>
      </c>
      <c r="AR115" s="23" t="s">
        <v>183</v>
      </c>
      <c r="AT115" s="23" t="s">
        <v>178</v>
      </c>
      <c r="AU115" s="23" t="s">
        <v>91</v>
      </c>
      <c r="AY115" s="23" t="s">
        <v>176</v>
      </c>
      <c r="BE115" s="205">
        <f t="shared" si="24"/>
        <v>0</v>
      </c>
      <c r="BF115" s="205">
        <f t="shared" si="25"/>
        <v>0</v>
      </c>
      <c r="BG115" s="205">
        <f t="shared" si="26"/>
        <v>0</v>
      </c>
      <c r="BH115" s="205">
        <f t="shared" si="27"/>
        <v>0</v>
      </c>
      <c r="BI115" s="205">
        <f t="shared" si="28"/>
        <v>0</v>
      </c>
      <c r="BJ115" s="23" t="s">
        <v>89</v>
      </c>
      <c r="BK115" s="205">
        <f t="shared" si="29"/>
        <v>0</v>
      </c>
      <c r="BL115" s="23" t="s">
        <v>183</v>
      </c>
      <c r="BM115" s="23" t="s">
        <v>3638</v>
      </c>
    </row>
    <row r="116" spans="2:65" s="1" customFormat="1" ht="31.5" customHeight="1">
      <c r="B116" s="41"/>
      <c r="C116" s="194" t="s">
        <v>363</v>
      </c>
      <c r="D116" s="194" t="s">
        <v>178</v>
      </c>
      <c r="E116" s="195" t="s">
        <v>3639</v>
      </c>
      <c r="F116" s="196" t="s">
        <v>3640</v>
      </c>
      <c r="G116" s="197" t="s">
        <v>372</v>
      </c>
      <c r="H116" s="198">
        <v>1</v>
      </c>
      <c r="I116" s="199"/>
      <c r="J116" s="200">
        <f t="shared" si="20"/>
        <v>0</v>
      </c>
      <c r="K116" s="196" t="s">
        <v>37</v>
      </c>
      <c r="L116" s="61"/>
      <c r="M116" s="201" t="s">
        <v>37</v>
      </c>
      <c r="N116" s="202" t="s">
        <v>52</v>
      </c>
      <c r="O116" s="42"/>
      <c r="P116" s="203">
        <f t="shared" si="21"/>
        <v>0</v>
      </c>
      <c r="Q116" s="203">
        <v>0</v>
      </c>
      <c r="R116" s="203">
        <f t="shared" si="22"/>
        <v>0</v>
      </c>
      <c r="S116" s="203">
        <v>0</v>
      </c>
      <c r="T116" s="204">
        <f t="shared" si="23"/>
        <v>0</v>
      </c>
      <c r="AR116" s="23" t="s">
        <v>183</v>
      </c>
      <c r="AT116" s="23" t="s">
        <v>178</v>
      </c>
      <c r="AU116" s="23" t="s">
        <v>91</v>
      </c>
      <c r="AY116" s="23" t="s">
        <v>176</v>
      </c>
      <c r="BE116" s="205">
        <f t="shared" si="24"/>
        <v>0</v>
      </c>
      <c r="BF116" s="205">
        <f t="shared" si="25"/>
        <v>0</v>
      </c>
      <c r="BG116" s="205">
        <f t="shared" si="26"/>
        <v>0</v>
      </c>
      <c r="BH116" s="205">
        <f t="shared" si="27"/>
        <v>0</v>
      </c>
      <c r="BI116" s="205">
        <f t="shared" si="28"/>
        <v>0</v>
      </c>
      <c r="BJ116" s="23" t="s">
        <v>89</v>
      </c>
      <c r="BK116" s="205">
        <f t="shared" si="29"/>
        <v>0</v>
      </c>
      <c r="BL116" s="23" t="s">
        <v>183</v>
      </c>
      <c r="BM116" s="23" t="s">
        <v>3641</v>
      </c>
    </row>
    <row r="117" spans="2:65" s="10" customFormat="1" ht="37.35" customHeight="1">
      <c r="B117" s="177"/>
      <c r="C117" s="178"/>
      <c r="D117" s="191" t="s">
        <v>80</v>
      </c>
      <c r="E117" s="264" t="s">
        <v>3642</v>
      </c>
      <c r="F117" s="264" t="s">
        <v>3643</v>
      </c>
      <c r="G117" s="178"/>
      <c r="H117" s="178"/>
      <c r="I117" s="181"/>
      <c r="J117" s="265">
        <f>BK117</f>
        <v>0</v>
      </c>
      <c r="K117" s="178"/>
      <c r="L117" s="183"/>
      <c r="M117" s="184"/>
      <c r="N117" s="185"/>
      <c r="O117" s="185"/>
      <c r="P117" s="186">
        <f>SUM(P118:P124)</f>
        <v>0</v>
      </c>
      <c r="Q117" s="185"/>
      <c r="R117" s="186">
        <f>SUM(R118:R124)</f>
        <v>0</v>
      </c>
      <c r="S117" s="185"/>
      <c r="T117" s="187">
        <f>SUM(T118:T124)</f>
        <v>0</v>
      </c>
      <c r="AR117" s="188" t="s">
        <v>89</v>
      </c>
      <c r="AT117" s="189" t="s">
        <v>80</v>
      </c>
      <c r="AU117" s="189" t="s">
        <v>81</v>
      </c>
      <c r="AY117" s="188" t="s">
        <v>176</v>
      </c>
      <c r="BK117" s="190">
        <f>SUM(BK118:BK124)</f>
        <v>0</v>
      </c>
    </row>
    <row r="118" spans="2:65" s="1" customFormat="1" ht="22.5" customHeight="1">
      <c r="B118" s="41"/>
      <c r="C118" s="194" t="s">
        <v>369</v>
      </c>
      <c r="D118" s="194" t="s">
        <v>178</v>
      </c>
      <c r="E118" s="195" t="s">
        <v>3644</v>
      </c>
      <c r="F118" s="196" t="s">
        <v>3645</v>
      </c>
      <c r="G118" s="197" t="s">
        <v>296</v>
      </c>
      <c r="H118" s="198">
        <v>20</v>
      </c>
      <c r="I118" s="199"/>
      <c r="J118" s="200">
        <f t="shared" ref="J118:J124" si="30">ROUND(I118*H118,2)</f>
        <v>0</v>
      </c>
      <c r="K118" s="196" t="s">
        <v>37</v>
      </c>
      <c r="L118" s="61"/>
      <c r="M118" s="201" t="s">
        <v>37</v>
      </c>
      <c r="N118" s="202" t="s">
        <v>52</v>
      </c>
      <c r="O118" s="42"/>
      <c r="P118" s="203">
        <f t="shared" ref="P118:P124" si="31">O118*H118</f>
        <v>0</v>
      </c>
      <c r="Q118" s="203">
        <v>0</v>
      </c>
      <c r="R118" s="203">
        <f t="shared" ref="R118:R124" si="32">Q118*H118</f>
        <v>0</v>
      </c>
      <c r="S118" s="203">
        <v>0</v>
      </c>
      <c r="T118" s="204">
        <f t="shared" ref="T118:T124" si="33">S118*H118</f>
        <v>0</v>
      </c>
      <c r="AR118" s="23" t="s">
        <v>183</v>
      </c>
      <c r="AT118" s="23" t="s">
        <v>178</v>
      </c>
      <c r="AU118" s="23" t="s">
        <v>89</v>
      </c>
      <c r="AY118" s="23" t="s">
        <v>176</v>
      </c>
      <c r="BE118" s="205">
        <f t="shared" ref="BE118:BE124" si="34">IF(N118="základní",J118,0)</f>
        <v>0</v>
      </c>
      <c r="BF118" s="205">
        <f t="shared" ref="BF118:BF124" si="35">IF(N118="snížená",J118,0)</f>
        <v>0</v>
      </c>
      <c r="BG118" s="205">
        <f t="shared" ref="BG118:BG124" si="36">IF(N118="zákl. přenesená",J118,0)</f>
        <v>0</v>
      </c>
      <c r="BH118" s="205">
        <f t="shared" ref="BH118:BH124" si="37">IF(N118="sníž. přenesená",J118,0)</f>
        <v>0</v>
      </c>
      <c r="BI118" s="205">
        <f t="shared" ref="BI118:BI124" si="38">IF(N118="nulová",J118,0)</f>
        <v>0</v>
      </c>
      <c r="BJ118" s="23" t="s">
        <v>89</v>
      </c>
      <c r="BK118" s="205">
        <f t="shared" ref="BK118:BK124" si="39">ROUND(I118*H118,2)</f>
        <v>0</v>
      </c>
      <c r="BL118" s="23" t="s">
        <v>183</v>
      </c>
      <c r="BM118" s="23" t="s">
        <v>3646</v>
      </c>
    </row>
    <row r="119" spans="2:65" s="1" customFormat="1" ht="22.5" customHeight="1">
      <c r="B119" s="41"/>
      <c r="C119" s="194" t="s">
        <v>374</v>
      </c>
      <c r="D119" s="194" t="s">
        <v>178</v>
      </c>
      <c r="E119" s="195" t="s">
        <v>3647</v>
      </c>
      <c r="F119" s="196" t="s">
        <v>3648</v>
      </c>
      <c r="G119" s="197" t="s">
        <v>377</v>
      </c>
      <c r="H119" s="198">
        <v>2</v>
      </c>
      <c r="I119" s="199"/>
      <c r="J119" s="200">
        <f t="shared" si="30"/>
        <v>0</v>
      </c>
      <c r="K119" s="196" t="s">
        <v>37</v>
      </c>
      <c r="L119" s="61"/>
      <c r="M119" s="201" t="s">
        <v>37</v>
      </c>
      <c r="N119" s="202" t="s">
        <v>52</v>
      </c>
      <c r="O119" s="42"/>
      <c r="P119" s="203">
        <f t="shared" si="31"/>
        <v>0</v>
      </c>
      <c r="Q119" s="203">
        <v>0</v>
      </c>
      <c r="R119" s="203">
        <f t="shared" si="32"/>
        <v>0</v>
      </c>
      <c r="S119" s="203">
        <v>0</v>
      </c>
      <c r="T119" s="204">
        <f t="shared" si="33"/>
        <v>0</v>
      </c>
      <c r="AR119" s="23" t="s">
        <v>183</v>
      </c>
      <c r="AT119" s="23" t="s">
        <v>178</v>
      </c>
      <c r="AU119" s="23" t="s">
        <v>89</v>
      </c>
      <c r="AY119" s="23" t="s">
        <v>176</v>
      </c>
      <c r="BE119" s="205">
        <f t="shared" si="34"/>
        <v>0</v>
      </c>
      <c r="BF119" s="205">
        <f t="shared" si="35"/>
        <v>0</v>
      </c>
      <c r="BG119" s="205">
        <f t="shared" si="36"/>
        <v>0</v>
      </c>
      <c r="BH119" s="205">
        <f t="shared" si="37"/>
        <v>0</v>
      </c>
      <c r="BI119" s="205">
        <f t="shared" si="38"/>
        <v>0</v>
      </c>
      <c r="BJ119" s="23" t="s">
        <v>89</v>
      </c>
      <c r="BK119" s="205">
        <f t="shared" si="39"/>
        <v>0</v>
      </c>
      <c r="BL119" s="23" t="s">
        <v>183</v>
      </c>
      <c r="BM119" s="23" t="s">
        <v>3649</v>
      </c>
    </row>
    <row r="120" spans="2:65" s="1" customFormat="1" ht="22.5" customHeight="1">
      <c r="B120" s="41"/>
      <c r="C120" s="194" t="s">
        <v>379</v>
      </c>
      <c r="D120" s="194" t="s">
        <v>178</v>
      </c>
      <c r="E120" s="195" t="s">
        <v>3650</v>
      </c>
      <c r="F120" s="196" t="s">
        <v>3604</v>
      </c>
      <c r="G120" s="197" t="s">
        <v>372</v>
      </c>
      <c r="H120" s="198">
        <v>1</v>
      </c>
      <c r="I120" s="199"/>
      <c r="J120" s="200">
        <f t="shared" si="30"/>
        <v>0</v>
      </c>
      <c r="K120" s="196" t="s">
        <v>37</v>
      </c>
      <c r="L120" s="61"/>
      <c r="M120" s="201" t="s">
        <v>37</v>
      </c>
      <c r="N120" s="202" t="s">
        <v>52</v>
      </c>
      <c r="O120" s="42"/>
      <c r="P120" s="203">
        <f t="shared" si="31"/>
        <v>0</v>
      </c>
      <c r="Q120" s="203">
        <v>0</v>
      </c>
      <c r="R120" s="203">
        <f t="shared" si="32"/>
        <v>0</v>
      </c>
      <c r="S120" s="203">
        <v>0</v>
      </c>
      <c r="T120" s="204">
        <f t="shared" si="33"/>
        <v>0</v>
      </c>
      <c r="AR120" s="23" t="s">
        <v>183</v>
      </c>
      <c r="AT120" s="23" t="s">
        <v>178</v>
      </c>
      <c r="AU120" s="23" t="s">
        <v>89</v>
      </c>
      <c r="AY120" s="23" t="s">
        <v>176</v>
      </c>
      <c r="BE120" s="205">
        <f t="shared" si="34"/>
        <v>0</v>
      </c>
      <c r="BF120" s="205">
        <f t="shared" si="35"/>
        <v>0</v>
      </c>
      <c r="BG120" s="205">
        <f t="shared" si="36"/>
        <v>0</v>
      </c>
      <c r="BH120" s="205">
        <f t="shared" si="37"/>
        <v>0</v>
      </c>
      <c r="BI120" s="205">
        <f t="shared" si="38"/>
        <v>0</v>
      </c>
      <c r="BJ120" s="23" t="s">
        <v>89</v>
      </c>
      <c r="BK120" s="205">
        <f t="shared" si="39"/>
        <v>0</v>
      </c>
      <c r="BL120" s="23" t="s">
        <v>183</v>
      </c>
      <c r="BM120" s="23" t="s">
        <v>3651</v>
      </c>
    </row>
    <row r="121" spans="2:65" s="1" customFormat="1" ht="22.5" customHeight="1">
      <c r="B121" s="41"/>
      <c r="C121" s="194" t="s">
        <v>385</v>
      </c>
      <c r="D121" s="194" t="s">
        <v>178</v>
      </c>
      <c r="E121" s="195" t="s">
        <v>3652</v>
      </c>
      <c r="F121" s="196" t="s">
        <v>3608</v>
      </c>
      <c r="G121" s="197" t="s">
        <v>296</v>
      </c>
      <c r="H121" s="198">
        <v>15</v>
      </c>
      <c r="I121" s="199"/>
      <c r="J121" s="200">
        <f t="shared" si="30"/>
        <v>0</v>
      </c>
      <c r="K121" s="196" t="s">
        <v>37</v>
      </c>
      <c r="L121" s="61"/>
      <c r="M121" s="201" t="s">
        <v>37</v>
      </c>
      <c r="N121" s="202" t="s">
        <v>52</v>
      </c>
      <c r="O121" s="42"/>
      <c r="P121" s="203">
        <f t="shared" si="31"/>
        <v>0</v>
      </c>
      <c r="Q121" s="203">
        <v>0</v>
      </c>
      <c r="R121" s="203">
        <f t="shared" si="32"/>
        <v>0</v>
      </c>
      <c r="S121" s="203">
        <v>0</v>
      </c>
      <c r="T121" s="204">
        <f t="shared" si="33"/>
        <v>0</v>
      </c>
      <c r="AR121" s="23" t="s">
        <v>183</v>
      </c>
      <c r="AT121" s="23" t="s">
        <v>178</v>
      </c>
      <c r="AU121" s="23" t="s">
        <v>89</v>
      </c>
      <c r="AY121" s="23" t="s">
        <v>176</v>
      </c>
      <c r="BE121" s="205">
        <f t="shared" si="34"/>
        <v>0</v>
      </c>
      <c r="BF121" s="205">
        <f t="shared" si="35"/>
        <v>0</v>
      </c>
      <c r="BG121" s="205">
        <f t="shared" si="36"/>
        <v>0</v>
      </c>
      <c r="BH121" s="205">
        <f t="shared" si="37"/>
        <v>0</v>
      </c>
      <c r="BI121" s="205">
        <f t="shared" si="38"/>
        <v>0</v>
      </c>
      <c r="BJ121" s="23" t="s">
        <v>89</v>
      </c>
      <c r="BK121" s="205">
        <f t="shared" si="39"/>
        <v>0</v>
      </c>
      <c r="BL121" s="23" t="s">
        <v>183</v>
      </c>
      <c r="BM121" s="23" t="s">
        <v>3653</v>
      </c>
    </row>
    <row r="122" spans="2:65" s="1" customFormat="1" ht="22.5" customHeight="1">
      <c r="B122" s="41"/>
      <c r="C122" s="194" t="s">
        <v>391</v>
      </c>
      <c r="D122" s="194" t="s">
        <v>178</v>
      </c>
      <c r="E122" s="195" t="s">
        <v>3654</v>
      </c>
      <c r="F122" s="196" t="s">
        <v>3611</v>
      </c>
      <c r="G122" s="197" t="s">
        <v>377</v>
      </c>
      <c r="H122" s="198">
        <v>3</v>
      </c>
      <c r="I122" s="199"/>
      <c r="J122" s="200">
        <f t="shared" si="30"/>
        <v>0</v>
      </c>
      <c r="K122" s="196" t="s">
        <v>37</v>
      </c>
      <c r="L122" s="61"/>
      <c r="M122" s="201" t="s">
        <v>37</v>
      </c>
      <c r="N122" s="202" t="s">
        <v>52</v>
      </c>
      <c r="O122" s="42"/>
      <c r="P122" s="203">
        <f t="shared" si="31"/>
        <v>0</v>
      </c>
      <c r="Q122" s="203">
        <v>0</v>
      </c>
      <c r="R122" s="203">
        <f t="shared" si="32"/>
        <v>0</v>
      </c>
      <c r="S122" s="203">
        <v>0</v>
      </c>
      <c r="T122" s="204">
        <f t="shared" si="33"/>
        <v>0</v>
      </c>
      <c r="AR122" s="23" t="s">
        <v>183</v>
      </c>
      <c r="AT122" s="23" t="s">
        <v>178</v>
      </c>
      <c r="AU122" s="23" t="s">
        <v>89</v>
      </c>
      <c r="AY122" s="23" t="s">
        <v>176</v>
      </c>
      <c r="BE122" s="205">
        <f t="shared" si="34"/>
        <v>0</v>
      </c>
      <c r="BF122" s="205">
        <f t="shared" si="35"/>
        <v>0</v>
      </c>
      <c r="BG122" s="205">
        <f t="shared" si="36"/>
        <v>0</v>
      </c>
      <c r="BH122" s="205">
        <f t="shared" si="37"/>
        <v>0</v>
      </c>
      <c r="BI122" s="205">
        <f t="shared" si="38"/>
        <v>0</v>
      </c>
      <c r="BJ122" s="23" t="s">
        <v>89</v>
      </c>
      <c r="BK122" s="205">
        <f t="shared" si="39"/>
        <v>0</v>
      </c>
      <c r="BL122" s="23" t="s">
        <v>183</v>
      </c>
      <c r="BM122" s="23" t="s">
        <v>3655</v>
      </c>
    </row>
    <row r="123" spans="2:65" s="1" customFormat="1" ht="22.5" customHeight="1">
      <c r="B123" s="41"/>
      <c r="C123" s="194" t="s">
        <v>396</v>
      </c>
      <c r="D123" s="194" t="s">
        <v>178</v>
      </c>
      <c r="E123" s="195" t="s">
        <v>3656</v>
      </c>
      <c r="F123" s="196" t="s">
        <v>3657</v>
      </c>
      <c r="G123" s="197" t="s">
        <v>372</v>
      </c>
      <c r="H123" s="198">
        <v>1</v>
      </c>
      <c r="I123" s="199"/>
      <c r="J123" s="200">
        <f t="shared" si="30"/>
        <v>0</v>
      </c>
      <c r="K123" s="196" t="s">
        <v>37</v>
      </c>
      <c r="L123" s="61"/>
      <c r="M123" s="201" t="s">
        <v>37</v>
      </c>
      <c r="N123" s="202" t="s">
        <v>52</v>
      </c>
      <c r="O123" s="42"/>
      <c r="P123" s="203">
        <f t="shared" si="31"/>
        <v>0</v>
      </c>
      <c r="Q123" s="203">
        <v>0</v>
      </c>
      <c r="R123" s="203">
        <f t="shared" si="32"/>
        <v>0</v>
      </c>
      <c r="S123" s="203">
        <v>0</v>
      </c>
      <c r="T123" s="204">
        <f t="shared" si="33"/>
        <v>0</v>
      </c>
      <c r="AR123" s="23" t="s">
        <v>183</v>
      </c>
      <c r="AT123" s="23" t="s">
        <v>178</v>
      </c>
      <c r="AU123" s="23" t="s">
        <v>89</v>
      </c>
      <c r="AY123" s="23" t="s">
        <v>176</v>
      </c>
      <c r="BE123" s="205">
        <f t="shared" si="34"/>
        <v>0</v>
      </c>
      <c r="BF123" s="205">
        <f t="shared" si="35"/>
        <v>0</v>
      </c>
      <c r="BG123" s="205">
        <f t="shared" si="36"/>
        <v>0</v>
      </c>
      <c r="BH123" s="205">
        <f t="shared" si="37"/>
        <v>0</v>
      </c>
      <c r="BI123" s="205">
        <f t="shared" si="38"/>
        <v>0</v>
      </c>
      <c r="BJ123" s="23" t="s">
        <v>89</v>
      </c>
      <c r="BK123" s="205">
        <f t="shared" si="39"/>
        <v>0</v>
      </c>
      <c r="BL123" s="23" t="s">
        <v>183</v>
      </c>
      <c r="BM123" s="23" t="s">
        <v>3658</v>
      </c>
    </row>
    <row r="124" spans="2:65" s="1" customFormat="1" ht="22.5" customHeight="1">
      <c r="B124" s="41"/>
      <c r="C124" s="194" t="s">
        <v>401</v>
      </c>
      <c r="D124" s="194" t="s">
        <v>178</v>
      </c>
      <c r="E124" s="195" t="s">
        <v>3659</v>
      </c>
      <c r="F124" s="196" t="s">
        <v>3606</v>
      </c>
      <c r="G124" s="197" t="s">
        <v>372</v>
      </c>
      <c r="H124" s="198">
        <v>1</v>
      </c>
      <c r="I124" s="199"/>
      <c r="J124" s="200">
        <f t="shared" si="30"/>
        <v>0</v>
      </c>
      <c r="K124" s="196" t="s">
        <v>37</v>
      </c>
      <c r="L124" s="61"/>
      <c r="M124" s="201" t="s">
        <v>37</v>
      </c>
      <c r="N124" s="266" t="s">
        <v>52</v>
      </c>
      <c r="O124" s="267"/>
      <c r="P124" s="268">
        <f t="shared" si="31"/>
        <v>0</v>
      </c>
      <c r="Q124" s="268">
        <v>0</v>
      </c>
      <c r="R124" s="268">
        <f t="shared" si="32"/>
        <v>0</v>
      </c>
      <c r="S124" s="268">
        <v>0</v>
      </c>
      <c r="T124" s="269">
        <f t="shared" si="33"/>
        <v>0</v>
      </c>
      <c r="AR124" s="23" t="s">
        <v>183</v>
      </c>
      <c r="AT124" s="23" t="s">
        <v>178</v>
      </c>
      <c r="AU124" s="23" t="s">
        <v>89</v>
      </c>
      <c r="AY124" s="23" t="s">
        <v>176</v>
      </c>
      <c r="BE124" s="205">
        <f t="shared" si="34"/>
        <v>0</v>
      </c>
      <c r="BF124" s="205">
        <f t="shared" si="35"/>
        <v>0</v>
      </c>
      <c r="BG124" s="205">
        <f t="shared" si="36"/>
        <v>0</v>
      </c>
      <c r="BH124" s="205">
        <f t="shared" si="37"/>
        <v>0</v>
      </c>
      <c r="BI124" s="205">
        <f t="shared" si="38"/>
        <v>0</v>
      </c>
      <c r="BJ124" s="23" t="s">
        <v>89</v>
      </c>
      <c r="BK124" s="205">
        <f t="shared" si="39"/>
        <v>0</v>
      </c>
      <c r="BL124" s="23" t="s">
        <v>183</v>
      </c>
      <c r="BM124" s="23" t="s">
        <v>3660</v>
      </c>
    </row>
    <row r="125" spans="2:65" s="1" customFormat="1" ht="6.95" customHeight="1">
      <c r="B125" s="56"/>
      <c r="C125" s="57"/>
      <c r="D125" s="57"/>
      <c r="E125" s="57"/>
      <c r="F125" s="57"/>
      <c r="G125" s="57"/>
      <c r="H125" s="57"/>
      <c r="I125" s="140"/>
      <c r="J125" s="57"/>
      <c r="K125" s="57"/>
      <c r="L125" s="61"/>
    </row>
  </sheetData>
  <sheetProtection password="CC35" sheet="1" objects="1" scenarios="1" formatCells="0" formatColumns="0" formatRows="0" sort="0" autoFilter="0"/>
  <autoFilter ref="C80:K124"/>
  <mergeCells count="9">
    <mergeCell ref="E71:H71"/>
    <mergeCell ref="E73:H73"/>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0"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sheetPr>
    <pageSetUpPr fitToPage="1"/>
  </sheetPr>
  <dimension ref="A1:BR8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119</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3661</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21</v>
      </c>
      <c r="G11" s="42"/>
      <c r="H11" s="42"/>
      <c r="I11" s="119" t="s">
        <v>22</v>
      </c>
      <c r="J11" s="34" t="s">
        <v>37</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10.9" customHeight="1">
      <c r="B13" s="41"/>
      <c r="C13" s="42"/>
      <c r="D13" s="42"/>
      <c r="E13" s="42"/>
      <c r="F13" s="42"/>
      <c r="G13" s="42"/>
      <c r="H13" s="42"/>
      <c r="I13" s="118"/>
      <c r="J13" s="42"/>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ROUND(J79,2)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ROUND(SUM(BE79:BE87), 2)</f>
        <v>0</v>
      </c>
      <c r="G30" s="42"/>
      <c r="H30" s="42"/>
      <c r="I30" s="132">
        <v>0.21</v>
      </c>
      <c r="J30" s="131">
        <f>ROUND(ROUND((SUM(BE79:BE87)), 2)*I30, 2)</f>
        <v>0</v>
      </c>
      <c r="K30" s="45"/>
    </row>
    <row r="31" spans="2:11" s="1" customFormat="1" ht="14.45" customHeight="1">
      <c r="B31" s="41"/>
      <c r="C31" s="42"/>
      <c r="D31" s="42"/>
      <c r="E31" s="49" t="s">
        <v>53</v>
      </c>
      <c r="F31" s="131">
        <f>ROUND(SUM(BF79:BF87), 2)</f>
        <v>0</v>
      </c>
      <c r="G31" s="42"/>
      <c r="H31" s="42"/>
      <c r="I31" s="132">
        <v>0.15</v>
      </c>
      <c r="J31" s="131">
        <f>ROUND(ROUND((SUM(BF79:BF87)), 2)*I31, 2)</f>
        <v>0</v>
      </c>
      <c r="K31" s="45"/>
    </row>
    <row r="32" spans="2:11" s="1" customFormat="1" ht="14.45" hidden="1" customHeight="1">
      <c r="B32" s="41"/>
      <c r="C32" s="42"/>
      <c r="D32" s="42"/>
      <c r="E32" s="49" t="s">
        <v>54</v>
      </c>
      <c r="F32" s="131">
        <f>ROUND(SUM(BG79:BG87), 2)</f>
        <v>0</v>
      </c>
      <c r="G32" s="42"/>
      <c r="H32" s="42"/>
      <c r="I32" s="132">
        <v>0.21</v>
      </c>
      <c r="J32" s="131">
        <v>0</v>
      </c>
      <c r="K32" s="45"/>
    </row>
    <row r="33" spans="2:11" s="1" customFormat="1" ht="14.45" hidden="1" customHeight="1">
      <c r="B33" s="41"/>
      <c r="C33" s="42"/>
      <c r="D33" s="42"/>
      <c r="E33" s="49" t="s">
        <v>55</v>
      </c>
      <c r="F33" s="131">
        <f>ROUND(SUM(BH79:BH87), 2)</f>
        <v>0</v>
      </c>
      <c r="G33" s="42"/>
      <c r="H33" s="42"/>
      <c r="I33" s="132">
        <v>0.15</v>
      </c>
      <c r="J33" s="131">
        <v>0</v>
      </c>
      <c r="K33" s="45"/>
    </row>
    <row r="34" spans="2:11" s="1" customFormat="1" ht="14.45" hidden="1" customHeight="1">
      <c r="B34" s="41"/>
      <c r="C34" s="42"/>
      <c r="D34" s="42"/>
      <c r="E34" s="49" t="s">
        <v>56</v>
      </c>
      <c r="F34" s="131">
        <f>ROUND(SUM(BI79:BI87),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D.10 - VRN</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J79</f>
        <v>0</v>
      </c>
      <c r="K56" s="45"/>
      <c r="AU56" s="23" t="s">
        <v>133</v>
      </c>
    </row>
    <row r="57" spans="2:47" s="7" customFormat="1" ht="24.95" customHeight="1">
      <c r="B57" s="150"/>
      <c r="C57" s="151"/>
      <c r="D57" s="152" t="s">
        <v>3662</v>
      </c>
      <c r="E57" s="153"/>
      <c r="F57" s="153"/>
      <c r="G57" s="153"/>
      <c r="H57" s="153"/>
      <c r="I57" s="154"/>
      <c r="J57" s="155">
        <f>J80</f>
        <v>0</v>
      </c>
      <c r="K57" s="156"/>
    </row>
    <row r="58" spans="2:47" s="8" customFormat="1" ht="19.899999999999999" customHeight="1">
      <c r="B58" s="157"/>
      <c r="C58" s="158"/>
      <c r="D58" s="159" t="s">
        <v>3663</v>
      </c>
      <c r="E58" s="160"/>
      <c r="F58" s="160"/>
      <c r="G58" s="160"/>
      <c r="H58" s="160"/>
      <c r="I58" s="161"/>
      <c r="J58" s="162">
        <f>J81</f>
        <v>0</v>
      </c>
      <c r="K58" s="163"/>
    </row>
    <row r="59" spans="2:47" s="8" customFormat="1" ht="19.899999999999999" customHeight="1">
      <c r="B59" s="157"/>
      <c r="C59" s="158"/>
      <c r="D59" s="159" t="s">
        <v>3664</v>
      </c>
      <c r="E59" s="160"/>
      <c r="F59" s="160"/>
      <c r="G59" s="160"/>
      <c r="H59" s="160"/>
      <c r="I59" s="161"/>
      <c r="J59" s="162">
        <f>J86</f>
        <v>0</v>
      </c>
      <c r="K59" s="163"/>
    </row>
    <row r="60" spans="2:47" s="1" customFormat="1" ht="21.75" customHeight="1">
      <c r="B60" s="41"/>
      <c r="C60" s="42"/>
      <c r="D60" s="42"/>
      <c r="E60" s="42"/>
      <c r="F60" s="42"/>
      <c r="G60" s="42"/>
      <c r="H60" s="42"/>
      <c r="I60" s="118"/>
      <c r="J60" s="42"/>
      <c r="K60" s="45"/>
    </row>
    <row r="61" spans="2:47" s="1" customFormat="1" ht="6.95" customHeight="1">
      <c r="B61" s="56"/>
      <c r="C61" s="57"/>
      <c r="D61" s="57"/>
      <c r="E61" s="57"/>
      <c r="F61" s="57"/>
      <c r="G61" s="57"/>
      <c r="H61" s="57"/>
      <c r="I61" s="140"/>
      <c r="J61" s="57"/>
      <c r="K61" s="58"/>
    </row>
    <row r="65" spans="2:63" s="1" customFormat="1" ht="6.95" customHeight="1">
      <c r="B65" s="59"/>
      <c r="C65" s="60"/>
      <c r="D65" s="60"/>
      <c r="E65" s="60"/>
      <c r="F65" s="60"/>
      <c r="G65" s="60"/>
      <c r="H65" s="60"/>
      <c r="I65" s="143"/>
      <c r="J65" s="60"/>
      <c r="K65" s="60"/>
      <c r="L65" s="61"/>
    </row>
    <row r="66" spans="2:63" s="1" customFormat="1" ht="36.950000000000003" customHeight="1">
      <c r="B66" s="41"/>
      <c r="C66" s="62" t="s">
        <v>160</v>
      </c>
      <c r="D66" s="63"/>
      <c r="E66" s="63"/>
      <c r="F66" s="63"/>
      <c r="G66" s="63"/>
      <c r="H66" s="63"/>
      <c r="I66" s="164"/>
      <c r="J66" s="63"/>
      <c r="K66" s="63"/>
      <c r="L66" s="61"/>
    </row>
    <row r="67" spans="2:63" s="1" customFormat="1" ht="6.95" customHeight="1">
      <c r="B67" s="41"/>
      <c r="C67" s="63"/>
      <c r="D67" s="63"/>
      <c r="E67" s="63"/>
      <c r="F67" s="63"/>
      <c r="G67" s="63"/>
      <c r="H67" s="63"/>
      <c r="I67" s="164"/>
      <c r="J67" s="63"/>
      <c r="K67" s="63"/>
      <c r="L67" s="61"/>
    </row>
    <row r="68" spans="2:63" s="1" customFormat="1" ht="14.45" customHeight="1">
      <c r="B68" s="41"/>
      <c r="C68" s="65" t="s">
        <v>18</v>
      </c>
      <c r="D68" s="63"/>
      <c r="E68" s="63"/>
      <c r="F68" s="63"/>
      <c r="G68" s="63"/>
      <c r="H68" s="63"/>
      <c r="I68" s="164"/>
      <c r="J68" s="63"/>
      <c r="K68" s="63"/>
      <c r="L68" s="61"/>
    </row>
    <row r="69" spans="2:63" s="1" customFormat="1" ht="22.5" customHeight="1">
      <c r="B69" s="41"/>
      <c r="C69" s="63"/>
      <c r="D69" s="63"/>
      <c r="E69" s="390" t="str">
        <f>E7</f>
        <v>COH KLATOVY - úpravy objektu č.p. 782/III</v>
      </c>
      <c r="F69" s="391"/>
      <c r="G69" s="391"/>
      <c r="H69" s="391"/>
      <c r="I69" s="164"/>
      <c r="J69" s="63"/>
      <c r="K69" s="63"/>
      <c r="L69" s="61"/>
    </row>
    <row r="70" spans="2:63" s="1" customFormat="1" ht="14.45" customHeight="1">
      <c r="B70" s="41"/>
      <c r="C70" s="65" t="s">
        <v>126</v>
      </c>
      <c r="D70" s="63"/>
      <c r="E70" s="63"/>
      <c r="F70" s="63"/>
      <c r="G70" s="63"/>
      <c r="H70" s="63"/>
      <c r="I70" s="164"/>
      <c r="J70" s="63"/>
      <c r="K70" s="63"/>
      <c r="L70" s="61"/>
    </row>
    <row r="71" spans="2:63" s="1" customFormat="1" ht="23.25" customHeight="1">
      <c r="B71" s="41"/>
      <c r="C71" s="63"/>
      <c r="D71" s="63"/>
      <c r="E71" s="366" t="str">
        <f>E9</f>
        <v>D.10 - VRN</v>
      </c>
      <c r="F71" s="392"/>
      <c r="G71" s="392"/>
      <c r="H71" s="392"/>
      <c r="I71" s="164"/>
      <c r="J71" s="63"/>
      <c r="K71" s="63"/>
      <c r="L71" s="61"/>
    </row>
    <row r="72" spans="2:63" s="1" customFormat="1" ht="6.95" customHeight="1">
      <c r="B72" s="41"/>
      <c r="C72" s="63"/>
      <c r="D72" s="63"/>
      <c r="E72" s="63"/>
      <c r="F72" s="63"/>
      <c r="G72" s="63"/>
      <c r="H72" s="63"/>
      <c r="I72" s="164"/>
      <c r="J72" s="63"/>
      <c r="K72" s="63"/>
      <c r="L72" s="61"/>
    </row>
    <row r="73" spans="2:63" s="1" customFormat="1" ht="18" customHeight="1">
      <c r="B73" s="41"/>
      <c r="C73" s="65" t="s">
        <v>24</v>
      </c>
      <c r="D73" s="63"/>
      <c r="E73" s="63"/>
      <c r="F73" s="165" t="str">
        <f>F12</f>
        <v>Klatovy</v>
      </c>
      <c r="G73" s="63"/>
      <c r="H73" s="63"/>
      <c r="I73" s="166" t="s">
        <v>26</v>
      </c>
      <c r="J73" s="73" t="str">
        <f>IF(J12="","",J12)</f>
        <v>21. 4. 2017</v>
      </c>
      <c r="K73" s="63"/>
      <c r="L73" s="61"/>
    </row>
    <row r="74" spans="2:63" s="1" customFormat="1" ht="6.95" customHeight="1">
      <c r="B74" s="41"/>
      <c r="C74" s="63"/>
      <c r="D74" s="63"/>
      <c r="E74" s="63"/>
      <c r="F74" s="63"/>
      <c r="G74" s="63"/>
      <c r="H74" s="63"/>
      <c r="I74" s="164"/>
      <c r="J74" s="63"/>
      <c r="K74" s="63"/>
      <c r="L74" s="61"/>
    </row>
    <row r="75" spans="2:63" s="1" customFormat="1">
      <c r="B75" s="41"/>
      <c r="C75" s="65" t="s">
        <v>32</v>
      </c>
      <c r="D75" s="63"/>
      <c r="E75" s="63"/>
      <c r="F75" s="165" t="str">
        <f>E15</f>
        <v>Město Klatovy, nám. Míru č.p.62/1, 339 01 Klatovy</v>
      </c>
      <c r="G75" s="63"/>
      <c r="H75" s="63"/>
      <c r="I75" s="166" t="s">
        <v>40</v>
      </c>
      <c r="J75" s="165" t="str">
        <f>E21</f>
        <v>AREA group s.r.o.</v>
      </c>
      <c r="K75" s="63"/>
      <c r="L75" s="61"/>
    </row>
    <row r="76" spans="2:63" s="1" customFormat="1" ht="14.45" customHeight="1">
      <c r="B76" s="41"/>
      <c r="C76" s="65" t="s">
        <v>38</v>
      </c>
      <c r="D76" s="63"/>
      <c r="E76" s="63"/>
      <c r="F76" s="165" t="str">
        <f>IF(E18="","",E18)</f>
        <v/>
      </c>
      <c r="G76" s="63"/>
      <c r="H76" s="63"/>
      <c r="I76" s="164"/>
      <c r="J76" s="63"/>
      <c r="K76" s="63"/>
      <c r="L76" s="61"/>
    </row>
    <row r="77" spans="2:63" s="1" customFormat="1" ht="10.35" customHeight="1">
      <c r="B77" s="41"/>
      <c r="C77" s="63"/>
      <c r="D77" s="63"/>
      <c r="E77" s="63"/>
      <c r="F77" s="63"/>
      <c r="G77" s="63"/>
      <c r="H77" s="63"/>
      <c r="I77" s="164"/>
      <c r="J77" s="63"/>
      <c r="K77" s="63"/>
      <c r="L77" s="61"/>
    </row>
    <row r="78" spans="2:63" s="9" customFormat="1" ht="29.25" customHeight="1">
      <c r="B78" s="167"/>
      <c r="C78" s="168" t="s">
        <v>161</v>
      </c>
      <c r="D78" s="169" t="s">
        <v>66</v>
      </c>
      <c r="E78" s="169" t="s">
        <v>62</v>
      </c>
      <c r="F78" s="169" t="s">
        <v>162</v>
      </c>
      <c r="G78" s="169" t="s">
        <v>163</v>
      </c>
      <c r="H78" s="169" t="s">
        <v>164</v>
      </c>
      <c r="I78" s="170" t="s">
        <v>165</v>
      </c>
      <c r="J78" s="169" t="s">
        <v>131</v>
      </c>
      <c r="K78" s="171" t="s">
        <v>166</v>
      </c>
      <c r="L78" s="172"/>
      <c r="M78" s="81" t="s">
        <v>167</v>
      </c>
      <c r="N78" s="82" t="s">
        <v>51</v>
      </c>
      <c r="O78" s="82" t="s">
        <v>168</v>
      </c>
      <c r="P78" s="82" t="s">
        <v>169</v>
      </c>
      <c r="Q78" s="82" t="s">
        <v>170</v>
      </c>
      <c r="R78" s="82" t="s">
        <v>171</v>
      </c>
      <c r="S78" s="82" t="s">
        <v>172</v>
      </c>
      <c r="T78" s="83" t="s">
        <v>173</v>
      </c>
    </row>
    <row r="79" spans="2:63" s="1" customFormat="1" ht="29.25" customHeight="1">
      <c r="B79" s="41"/>
      <c r="C79" s="87" t="s">
        <v>132</v>
      </c>
      <c r="D79" s="63"/>
      <c r="E79" s="63"/>
      <c r="F79" s="63"/>
      <c r="G79" s="63"/>
      <c r="H79" s="63"/>
      <c r="I79" s="164"/>
      <c r="J79" s="173">
        <f>BK79</f>
        <v>0</v>
      </c>
      <c r="K79" s="63"/>
      <c r="L79" s="61"/>
      <c r="M79" s="84"/>
      <c r="N79" s="85"/>
      <c r="O79" s="85"/>
      <c r="P79" s="174">
        <f>P80</f>
        <v>0</v>
      </c>
      <c r="Q79" s="85"/>
      <c r="R79" s="174">
        <f>R80</f>
        <v>0</v>
      </c>
      <c r="S79" s="85"/>
      <c r="T79" s="175">
        <f>T80</f>
        <v>0</v>
      </c>
      <c r="AT79" s="23" t="s">
        <v>80</v>
      </c>
      <c r="AU79" s="23" t="s">
        <v>133</v>
      </c>
      <c r="BK79" s="176">
        <f>BK80</f>
        <v>0</v>
      </c>
    </row>
    <row r="80" spans="2:63" s="10" customFormat="1" ht="37.35" customHeight="1">
      <c r="B80" s="177"/>
      <c r="C80" s="178"/>
      <c r="D80" s="179" t="s">
        <v>80</v>
      </c>
      <c r="E80" s="180" t="s">
        <v>118</v>
      </c>
      <c r="F80" s="180" t="s">
        <v>3665</v>
      </c>
      <c r="G80" s="178"/>
      <c r="H80" s="178"/>
      <c r="I80" s="181"/>
      <c r="J80" s="182">
        <f>BK80</f>
        <v>0</v>
      </c>
      <c r="K80" s="178"/>
      <c r="L80" s="183"/>
      <c r="M80" s="184"/>
      <c r="N80" s="185"/>
      <c r="O80" s="185"/>
      <c r="P80" s="186">
        <f>P81+P86</f>
        <v>0</v>
      </c>
      <c r="Q80" s="185"/>
      <c r="R80" s="186">
        <f>R81+R86</f>
        <v>0</v>
      </c>
      <c r="S80" s="185"/>
      <c r="T80" s="187">
        <f>T81+T86</f>
        <v>0</v>
      </c>
      <c r="AR80" s="188" t="s">
        <v>209</v>
      </c>
      <c r="AT80" s="189" t="s">
        <v>80</v>
      </c>
      <c r="AU80" s="189" t="s">
        <v>81</v>
      </c>
      <c r="AY80" s="188" t="s">
        <v>176</v>
      </c>
      <c r="BK80" s="190">
        <f>BK81+BK86</f>
        <v>0</v>
      </c>
    </row>
    <row r="81" spans="2:65" s="10" customFormat="1" ht="19.899999999999999" customHeight="1">
      <c r="B81" s="177"/>
      <c r="C81" s="178"/>
      <c r="D81" s="191" t="s">
        <v>80</v>
      </c>
      <c r="E81" s="192" t="s">
        <v>3666</v>
      </c>
      <c r="F81" s="192" t="s">
        <v>3667</v>
      </c>
      <c r="G81" s="178"/>
      <c r="H81" s="178"/>
      <c r="I81" s="181"/>
      <c r="J81" s="193">
        <f>BK81</f>
        <v>0</v>
      </c>
      <c r="K81" s="178"/>
      <c r="L81" s="183"/>
      <c r="M81" s="184"/>
      <c r="N81" s="185"/>
      <c r="O81" s="185"/>
      <c r="P81" s="186">
        <f>SUM(P82:P85)</f>
        <v>0</v>
      </c>
      <c r="Q81" s="185"/>
      <c r="R81" s="186">
        <f>SUM(R82:R85)</f>
        <v>0</v>
      </c>
      <c r="S81" s="185"/>
      <c r="T81" s="187">
        <f>SUM(T82:T85)</f>
        <v>0</v>
      </c>
      <c r="AR81" s="188" t="s">
        <v>209</v>
      </c>
      <c r="AT81" s="189" t="s">
        <v>80</v>
      </c>
      <c r="AU81" s="189" t="s">
        <v>89</v>
      </c>
      <c r="AY81" s="188" t="s">
        <v>176</v>
      </c>
      <c r="BK81" s="190">
        <f>SUM(BK82:BK85)</f>
        <v>0</v>
      </c>
    </row>
    <row r="82" spans="2:65" s="1" customFormat="1" ht="31.5" customHeight="1">
      <c r="B82" s="41"/>
      <c r="C82" s="194" t="s">
        <v>89</v>
      </c>
      <c r="D82" s="194" t="s">
        <v>178</v>
      </c>
      <c r="E82" s="195" t="s">
        <v>3668</v>
      </c>
      <c r="F82" s="196" t="s">
        <v>3669</v>
      </c>
      <c r="G82" s="197" t="s">
        <v>377</v>
      </c>
      <c r="H82" s="198">
        <v>5</v>
      </c>
      <c r="I82" s="199"/>
      <c r="J82" s="200">
        <f>ROUND(I82*H82,2)</f>
        <v>0</v>
      </c>
      <c r="K82" s="196" t="s">
        <v>182</v>
      </c>
      <c r="L82" s="61"/>
      <c r="M82" s="201" t="s">
        <v>37</v>
      </c>
      <c r="N82" s="202" t="s">
        <v>52</v>
      </c>
      <c r="O82" s="42"/>
      <c r="P82" s="203">
        <f>O82*H82</f>
        <v>0</v>
      </c>
      <c r="Q82" s="203">
        <v>0</v>
      </c>
      <c r="R82" s="203">
        <f>Q82*H82</f>
        <v>0</v>
      </c>
      <c r="S82" s="203">
        <v>0</v>
      </c>
      <c r="T82" s="204">
        <f>S82*H82</f>
        <v>0</v>
      </c>
      <c r="AR82" s="23" t="s">
        <v>3670</v>
      </c>
      <c r="AT82" s="23" t="s">
        <v>178</v>
      </c>
      <c r="AU82" s="23" t="s">
        <v>91</v>
      </c>
      <c r="AY82" s="23" t="s">
        <v>176</v>
      </c>
      <c r="BE82" s="205">
        <f>IF(N82="základní",J82,0)</f>
        <v>0</v>
      </c>
      <c r="BF82" s="205">
        <f>IF(N82="snížená",J82,0)</f>
        <v>0</v>
      </c>
      <c r="BG82" s="205">
        <f>IF(N82="zákl. přenesená",J82,0)</f>
        <v>0</v>
      </c>
      <c r="BH82" s="205">
        <f>IF(N82="sníž. přenesená",J82,0)</f>
        <v>0</v>
      </c>
      <c r="BI82" s="205">
        <f>IF(N82="nulová",J82,0)</f>
        <v>0</v>
      </c>
      <c r="BJ82" s="23" t="s">
        <v>89</v>
      </c>
      <c r="BK82" s="205">
        <f>ROUND(I82*H82,2)</f>
        <v>0</v>
      </c>
      <c r="BL82" s="23" t="s">
        <v>3670</v>
      </c>
      <c r="BM82" s="23" t="s">
        <v>3671</v>
      </c>
    </row>
    <row r="83" spans="2:65" s="11" customFormat="1" ht="13.5">
      <c r="B83" s="209"/>
      <c r="C83" s="210"/>
      <c r="D83" s="206" t="s">
        <v>187</v>
      </c>
      <c r="E83" s="211" t="s">
        <v>37</v>
      </c>
      <c r="F83" s="212" t="s">
        <v>209</v>
      </c>
      <c r="G83" s="210"/>
      <c r="H83" s="213">
        <v>5</v>
      </c>
      <c r="I83" s="214"/>
      <c r="J83" s="210"/>
      <c r="K83" s="210"/>
      <c r="L83" s="215"/>
      <c r="M83" s="216"/>
      <c r="N83" s="217"/>
      <c r="O83" s="217"/>
      <c r="P83" s="217"/>
      <c r="Q83" s="217"/>
      <c r="R83" s="217"/>
      <c r="S83" s="217"/>
      <c r="T83" s="218"/>
      <c r="AT83" s="219" t="s">
        <v>187</v>
      </c>
      <c r="AU83" s="219" t="s">
        <v>91</v>
      </c>
      <c r="AV83" s="11" t="s">
        <v>91</v>
      </c>
      <c r="AW83" s="11" t="s">
        <v>44</v>
      </c>
      <c r="AX83" s="11" t="s">
        <v>81</v>
      </c>
      <c r="AY83" s="219" t="s">
        <v>176</v>
      </c>
    </row>
    <row r="84" spans="2:65" s="12" customFormat="1" ht="13.5">
      <c r="B84" s="220"/>
      <c r="C84" s="221"/>
      <c r="D84" s="222" t="s">
        <v>187</v>
      </c>
      <c r="E84" s="223" t="s">
        <v>37</v>
      </c>
      <c r="F84" s="224" t="s">
        <v>189</v>
      </c>
      <c r="G84" s="221"/>
      <c r="H84" s="225">
        <v>5</v>
      </c>
      <c r="I84" s="226"/>
      <c r="J84" s="221"/>
      <c r="K84" s="221"/>
      <c r="L84" s="227"/>
      <c r="M84" s="228"/>
      <c r="N84" s="229"/>
      <c r="O84" s="229"/>
      <c r="P84" s="229"/>
      <c r="Q84" s="229"/>
      <c r="R84" s="229"/>
      <c r="S84" s="229"/>
      <c r="T84" s="230"/>
      <c r="AT84" s="231" t="s">
        <v>187</v>
      </c>
      <c r="AU84" s="231" t="s">
        <v>91</v>
      </c>
      <c r="AV84" s="12" t="s">
        <v>183</v>
      </c>
      <c r="AW84" s="12" t="s">
        <v>6</v>
      </c>
      <c r="AX84" s="12" t="s">
        <v>89</v>
      </c>
      <c r="AY84" s="231" t="s">
        <v>176</v>
      </c>
    </row>
    <row r="85" spans="2:65" s="1" customFormat="1" ht="31.5" customHeight="1">
      <c r="B85" s="41"/>
      <c r="C85" s="194" t="s">
        <v>91</v>
      </c>
      <c r="D85" s="194" t="s">
        <v>178</v>
      </c>
      <c r="E85" s="195" t="s">
        <v>3672</v>
      </c>
      <c r="F85" s="196" t="s">
        <v>3673</v>
      </c>
      <c r="G85" s="197" t="s">
        <v>377</v>
      </c>
      <c r="H85" s="198">
        <v>3</v>
      </c>
      <c r="I85" s="199"/>
      <c r="J85" s="200">
        <f>ROUND(I85*H85,2)</f>
        <v>0</v>
      </c>
      <c r="K85" s="196" t="s">
        <v>182</v>
      </c>
      <c r="L85" s="61"/>
      <c r="M85" s="201" t="s">
        <v>37</v>
      </c>
      <c r="N85" s="202" t="s">
        <v>52</v>
      </c>
      <c r="O85" s="42"/>
      <c r="P85" s="203">
        <f>O85*H85</f>
        <v>0</v>
      </c>
      <c r="Q85" s="203">
        <v>0</v>
      </c>
      <c r="R85" s="203">
        <f>Q85*H85</f>
        <v>0</v>
      </c>
      <c r="S85" s="203">
        <v>0</v>
      </c>
      <c r="T85" s="204">
        <f>S85*H85</f>
        <v>0</v>
      </c>
      <c r="AR85" s="23" t="s">
        <v>3670</v>
      </c>
      <c r="AT85" s="23" t="s">
        <v>178</v>
      </c>
      <c r="AU85" s="23" t="s">
        <v>91</v>
      </c>
      <c r="AY85" s="23" t="s">
        <v>176</v>
      </c>
      <c r="BE85" s="205">
        <f>IF(N85="základní",J85,0)</f>
        <v>0</v>
      </c>
      <c r="BF85" s="205">
        <f>IF(N85="snížená",J85,0)</f>
        <v>0</v>
      </c>
      <c r="BG85" s="205">
        <f>IF(N85="zákl. přenesená",J85,0)</f>
        <v>0</v>
      </c>
      <c r="BH85" s="205">
        <f>IF(N85="sníž. přenesená",J85,0)</f>
        <v>0</v>
      </c>
      <c r="BI85" s="205">
        <f>IF(N85="nulová",J85,0)</f>
        <v>0</v>
      </c>
      <c r="BJ85" s="23" t="s">
        <v>89</v>
      </c>
      <c r="BK85" s="205">
        <f>ROUND(I85*H85,2)</f>
        <v>0</v>
      </c>
      <c r="BL85" s="23" t="s">
        <v>3670</v>
      </c>
      <c r="BM85" s="23" t="s">
        <v>3674</v>
      </c>
    </row>
    <row r="86" spans="2:65" s="10" customFormat="1" ht="29.85" customHeight="1">
      <c r="B86" s="177"/>
      <c r="C86" s="178"/>
      <c r="D86" s="191" t="s">
        <v>80</v>
      </c>
      <c r="E86" s="192" t="s">
        <v>3675</v>
      </c>
      <c r="F86" s="192" t="s">
        <v>3676</v>
      </c>
      <c r="G86" s="178"/>
      <c r="H86" s="178"/>
      <c r="I86" s="181"/>
      <c r="J86" s="193">
        <f>BK86</f>
        <v>0</v>
      </c>
      <c r="K86" s="178"/>
      <c r="L86" s="183"/>
      <c r="M86" s="184"/>
      <c r="N86" s="185"/>
      <c r="O86" s="185"/>
      <c r="P86" s="186">
        <f>P87</f>
        <v>0</v>
      </c>
      <c r="Q86" s="185"/>
      <c r="R86" s="186">
        <f>R87</f>
        <v>0</v>
      </c>
      <c r="S86" s="185"/>
      <c r="T86" s="187">
        <f>T87</f>
        <v>0</v>
      </c>
      <c r="AR86" s="188" t="s">
        <v>209</v>
      </c>
      <c r="AT86" s="189" t="s">
        <v>80</v>
      </c>
      <c r="AU86" s="189" t="s">
        <v>89</v>
      </c>
      <c r="AY86" s="188" t="s">
        <v>176</v>
      </c>
      <c r="BK86" s="190">
        <f>BK87</f>
        <v>0</v>
      </c>
    </row>
    <row r="87" spans="2:65" s="1" customFormat="1" ht="22.5" customHeight="1">
      <c r="B87" s="41"/>
      <c r="C87" s="194" t="s">
        <v>195</v>
      </c>
      <c r="D87" s="194" t="s">
        <v>178</v>
      </c>
      <c r="E87" s="195" t="s">
        <v>3677</v>
      </c>
      <c r="F87" s="196" t="s">
        <v>3678</v>
      </c>
      <c r="G87" s="197" t="s">
        <v>372</v>
      </c>
      <c r="H87" s="198">
        <v>1</v>
      </c>
      <c r="I87" s="199"/>
      <c r="J87" s="200">
        <f>ROUND(I87*H87,2)</f>
        <v>0</v>
      </c>
      <c r="K87" s="196" t="s">
        <v>182</v>
      </c>
      <c r="L87" s="61"/>
      <c r="M87" s="201" t="s">
        <v>37</v>
      </c>
      <c r="N87" s="266" t="s">
        <v>52</v>
      </c>
      <c r="O87" s="267"/>
      <c r="P87" s="268">
        <f>O87*H87</f>
        <v>0</v>
      </c>
      <c r="Q87" s="268">
        <v>0</v>
      </c>
      <c r="R87" s="268">
        <f>Q87*H87</f>
        <v>0</v>
      </c>
      <c r="S87" s="268">
        <v>0</v>
      </c>
      <c r="T87" s="269">
        <f>S87*H87</f>
        <v>0</v>
      </c>
      <c r="AR87" s="23" t="s">
        <v>3670</v>
      </c>
      <c r="AT87" s="23" t="s">
        <v>178</v>
      </c>
      <c r="AU87" s="23" t="s">
        <v>91</v>
      </c>
      <c r="AY87" s="23" t="s">
        <v>176</v>
      </c>
      <c r="BE87" s="205">
        <f>IF(N87="základní",J87,0)</f>
        <v>0</v>
      </c>
      <c r="BF87" s="205">
        <f>IF(N87="snížená",J87,0)</f>
        <v>0</v>
      </c>
      <c r="BG87" s="205">
        <f>IF(N87="zákl. přenesená",J87,0)</f>
        <v>0</v>
      </c>
      <c r="BH87" s="205">
        <f>IF(N87="sníž. přenesená",J87,0)</f>
        <v>0</v>
      </c>
      <c r="BI87" s="205">
        <f>IF(N87="nulová",J87,0)</f>
        <v>0</v>
      </c>
      <c r="BJ87" s="23" t="s">
        <v>89</v>
      </c>
      <c r="BK87" s="205">
        <f>ROUND(I87*H87,2)</f>
        <v>0</v>
      </c>
      <c r="BL87" s="23" t="s">
        <v>3670</v>
      </c>
      <c r="BM87" s="23" t="s">
        <v>3679</v>
      </c>
    </row>
    <row r="88" spans="2:65" s="1" customFormat="1" ht="6.95" customHeight="1">
      <c r="B88" s="56"/>
      <c r="C88" s="57"/>
      <c r="D88" s="57"/>
      <c r="E88" s="57"/>
      <c r="F88" s="57"/>
      <c r="G88" s="57"/>
      <c r="H88" s="57"/>
      <c r="I88" s="140"/>
      <c r="J88" s="57"/>
      <c r="K88" s="57"/>
      <c r="L88" s="61"/>
    </row>
  </sheetData>
  <sheetProtection password="CC35" sheet="1" objects="1" scenarios="1" formatCells="0" formatColumns="0" formatRows="0" sort="0" autoFilter="0"/>
  <autoFilter ref="C78:K87"/>
  <mergeCells count="9">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12.xml><?xml version="1.0" encoding="utf-8"?>
<worksheet xmlns="http://schemas.openxmlformats.org/spreadsheetml/2006/main" xmlns:r="http://schemas.openxmlformats.org/officeDocument/2006/relationships">
  <sheetPr>
    <pageSetUpPr fitToPage="1"/>
  </sheetPr>
  <dimension ref="A1:K216"/>
  <sheetViews>
    <sheetView showGridLines="0" zoomScaleNormal="100" workbookViewId="0"/>
  </sheetViews>
  <sheetFormatPr defaultRowHeight="13.5"/>
  <cols>
    <col min="1" max="1" width="8.33203125" style="270" customWidth="1"/>
    <col min="2" max="2" width="1.6640625" style="270" customWidth="1"/>
    <col min="3" max="4" width="5" style="270" customWidth="1"/>
    <col min="5" max="5" width="11.6640625" style="270" customWidth="1"/>
    <col min="6" max="6" width="9.1640625" style="270" customWidth="1"/>
    <col min="7" max="7" width="5" style="270" customWidth="1"/>
    <col min="8" max="8" width="77.83203125" style="270" customWidth="1"/>
    <col min="9" max="10" width="20" style="270" customWidth="1"/>
    <col min="11" max="11" width="1.6640625" style="270" customWidth="1"/>
  </cols>
  <sheetData>
    <row r="1" spans="2:11" ht="37.5" customHeight="1"/>
    <row r="2" spans="2:11" ht="7.5" customHeight="1">
      <c r="B2" s="271"/>
      <c r="C2" s="272"/>
      <c r="D2" s="272"/>
      <c r="E2" s="272"/>
      <c r="F2" s="272"/>
      <c r="G2" s="272"/>
      <c r="H2" s="272"/>
      <c r="I2" s="272"/>
      <c r="J2" s="272"/>
      <c r="K2" s="273"/>
    </row>
    <row r="3" spans="2:11" s="14" customFormat="1" ht="45" customHeight="1">
      <c r="B3" s="274"/>
      <c r="C3" s="397" t="s">
        <v>3680</v>
      </c>
      <c r="D3" s="397"/>
      <c r="E3" s="397"/>
      <c r="F3" s="397"/>
      <c r="G3" s="397"/>
      <c r="H3" s="397"/>
      <c r="I3" s="397"/>
      <c r="J3" s="397"/>
      <c r="K3" s="275"/>
    </row>
    <row r="4" spans="2:11" ht="25.5" customHeight="1">
      <c r="B4" s="276"/>
      <c r="C4" s="401" t="s">
        <v>3681</v>
      </c>
      <c r="D4" s="401"/>
      <c r="E4" s="401"/>
      <c r="F4" s="401"/>
      <c r="G4" s="401"/>
      <c r="H4" s="401"/>
      <c r="I4" s="401"/>
      <c r="J4" s="401"/>
      <c r="K4" s="277"/>
    </row>
    <row r="5" spans="2:11" ht="5.25" customHeight="1">
      <c r="B5" s="276"/>
      <c r="C5" s="278"/>
      <c r="D5" s="278"/>
      <c r="E5" s="278"/>
      <c r="F5" s="278"/>
      <c r="G5" s="278"/>
      <c r="H5" s="278"/>
      <c r="I5" s="278"/>
      <c r="J5" s="278"/>
      <c r="K5" s="277"/>
    </row>
    <row r="6" spans="2:11" ht="15" customHeight="1">
      <c r="B6" s="276"/>
      <c r="C6" s="400" t="s">
        <v>3682</v>
      </c>
      <c r="D6" s="400"/>
      <c r="E6" s="400"/>
      <c r="F6" s="400"/>
      <c r="G6" s="400"/>
      <c r="H6" s="400"/>
      <c r="I6" s="400"/>
      <c r="J6" s="400"/>
      <c r="K6" s="277"/>
    </row>
    <row r="7" spans="2:11" ht="15" customHeight="1">
      <c r="B7" s="280"/>
      <c r="C7" s="400" t="s">
        <v>3683</v>
      </c>
      <c r="D7" s="400"/>
      <c r="E7" s="400"/>
      <c r="F7" s="400"/>
      <c r="G7" s="400"/>
      <c r="H7" s="400"/>
      <c r="I7" s="400"/>
      <c r="J7" s="400"/>
      <c r="K7" s="277"/>
    </row>
    <row r="8" spans="2:11" ht="12.75" customHeight="1">
      <c r="B8" s="280"/>
      <c r="C8" s="279"/>
      <c r="D8" s="279"/>
      <c r="E8" s="279"/>
      <c r="F8" s="279"/>
      <c r="G8" s="279"/>
      <c r="H8" s="279"/>
      <c r="I8" s="279"/>
      <c r="J8" s="279"/>
      <c r="K8" s="277"/>
    </row>
    <row r="9" spans="2:11" ht="15" customHeight="1">
      <c r="B9" s="280"/>
      <c r="C9" s="400" t="s">
        <v>3684</v>
      </c>
      <c r="D9" s="400"/>
      <c r="E9" s="400"/>
      <c r="F9" s="400"/>
      <c r="G9" s="400"/>
      <c r="H9" s="400"/>
      <c r="I9" s="400"/>
      <c r="J9" s="400"/>
      <c r="K9" s="277"/>
    </row>
    <row r="10" spans="2:11" ht="15" customHeight="1">
      <c r="B10" s="280"/>
      <c r="C10" s="279"/>
      <c r="D10" s="400" t="s">
        <v>3685</v>
      </c>
      <c r="E10" s="400"/>
      <c r="F10" s="400"/>
      <c r="G10" s="400"/>
      <c r="H10" s="400"/>
      <c r="I10" s="400"/>
      <c r="J10" s="400"/>
      <c r="K10" s="277"/>
    </row>
    <row r="11" spans="2:11" ht="15" customHeight="1">
      <c r="B11" s="280"/>
      <c r="C11" s="281"/>
      <c r="D11" s="400" t="s">
        <v>3686</v>
      </c>
      <c r="E11" s="400"/>
      <c r="F11" s="400"/>
      <c r="G11" s="400"/>
      <c r="H11" s="400"/>
      <c r="I11" s="400"/>
      <c r="J11" s="400"/>
      <c r="K11" s="277"/>
    </row>
    <row r="12" spans="2:11" ht="12.75" customHeight="1">
      <c r="B12" s="280"/>
      <c r="C12" s="281"/>
      <c r="D12" s="281"/>
      <c r="E12" s="281"/>
      <c r="F12" s="281"/>
      <c r="G12" s="281"/>
      <c r="H12" s="281"/>
      <c r="I12" s="281"/>
      <c r="J12" s="281"/>
      <c r="K12" s="277"/>
    </row>
    <row r="13" spans="2:11" ht="15" customHeight="1">
      <c r="B13" s="280"/>
      <c r="C13" s="281"/>
      <c r="D13" s="400" t="s">
        <v>3687</v>
      </c>
      <c r="E13" s="400"/>
      <c r="F13" s="400"/>
      <c r="G13" s="400"/>
      <c r="H13" s="400"/>
      <c r="I13" s="400"/>
      <c r="J13" s="400"/>
      <c r="K13" s="277"/>
    </row>
    <row r="14" spans="2:11" ht="15" customHeight="1">
      <c r="B14" s="280"/>
      <c r="C14" s="281"/>
      <c r="D14" s="400" t="s">
        <v>3688</v>
      </c>
      <c r="E14" s="400"/>
      <c r="F14" s="400"/>
      <c r="G14" s="400"/>
      <c r="H14" s="400"/>
      <c r="I14" s="400"/>
      <c r="J14" s="400"/>
      <c r="K14" s="277"/>
    </row>
    <row r="15" spans="2:11" ht="15" customHeight="1">
      <c r="B15" s="280"/>
      <c r="C15" s="281"/>
      <c r="D15" s="400" t="s">
        <v>3689</v>
      </c>
      <c r="E15" s="400"/>
      <c r="F15" s="400"/>
      <c r="G15" s="400"/>
      <c r="H15" s="400"/>
      <c r="I15" s="400"/>
      <c r="J15" s="400"/>
      <c r="K15" s="277"/>
    </row>
    <row r="16" spans="2:11" ht="15" customHeight="1">
      <c r="B16" s="280"/>
      <c r="C16" s="281"/>
      <c r="D16" s="281"/>
      <c r="E16" s="282" t="s">
        <v>88</v>
      </c>
      <c r="F16" s="400" t="s">
        <v>3690</v>
      </c>
      <c r="G16" s="400"/>
      <c r="H16" s="400"/>
      <c r="I16" s="400"/>
      <c r="J16" s="400"/>
      <c r="K16" s="277"/>
    </row>
    <row r="17" spans="2:11" ht="15" customHeight="1">
      <c r="B17" s="280"/>
      <c r="C17" s="281"/>
      <c r="D17" s="281"/>
      <c r="E17" s="282" t="s">
        <v>3691</v>
      </c>
      <c r="F17" s="400" t="s">
        <v>3692</v>
      </c>
      <c r="G17" s="400"/>
      <c r="H17" s="400"/>
      <c r="I17" s="400"/>
      <c r="J17" s="400"/>
      <c r="K17" s="277"/>
    </row>
    <row r="18" spans="2:11" ht="15" customHeight="1">
      <c r="B18" s="280"/>
      <c r="C18" s="281"/>
      <c r="D18" s="281"/>
      <c r="E18" s="282" t="s">
        <v>3693</v>
      </c>
      <c r="F18" s="400" t="s">
        <v>3694</v>
      </c>
      <c r="G18" s="400"/>
      <c r="H18" s="400"/>
      <c r="I18" s="400"/>
      <c r="J18" s="400"/>
      <c r="K18" s="277"/>
    </row>
    <row r="19" spans="2:11" ht="15" customHeight="1">
      <c r="B19" s="280"/>
      <c r="C19" s="281"/>
      <c r="D19" s="281"/>
      <c r="E19" s="282" t="s">
        <v>3695</v>
      </c>
      <c r="F19" s="400" t="s">
        <v>3696</v>
      </c>
      <c r="G19" s="400"/>
      <c r="H19" s="400"/>
      <c r="I19" s="400"/>
      <c r="J19" s="400"/>
      <c r="K19" s="277"/>
    </row>
    <row r="20" spans="2:11" ht="15" customHeight="1">
      <c r="B20" s="280"/>
      <c r="C20" s="281"/>
      <c r="D20" s="281"/>
      <c r="E20" s="282" t="s">
        <v>3697</v>
      </c>
      <c r="F20" s="400" t="s">
        <v>3185</v>
      </c>
      <c r="G20" s="400"/>
      <c r="H20" s="400"/>
      <c r="I20" s="400"/>
      <c r="J20" s="400"/>
      <c r="K20" s="277"/>
    </row>
    <row r="21" spans="2:11" ht="15" customHeight="1">
      <c r="B21" s="280"/>
      <c r="C21" s="281"/>
      <c r="D21" s="281"/>
      <c r="E21" s="282" t="s">
        <v>3698</v>
      </c>
      <c r="F21" s="400" t="s">
        <v>3699</v>
      </c>
      <c r="G21" s="400"/>
      <c r="H21" s="400"/>
      <c r="I21" s="400"/>
      <c r="J21" s="400"/>
      <c r="K21" s="277"/>
    </row>
    <row r="22" spans="2:11" ht="12.75" customHeight="1">
      <c r="B22" s="280"/>
      <c r="C22" s="281"/>
      <c r="D22" s="281"/>
      <c r="E22" s="281"/>
      <c r="F22" s="281"/>
      <c r="G22" s="281"/>
      <c r="H22" s="281"/>
      <c r="I22" s="281"/>
      <c r="J22" s="281"/>
      <c r="K22" s="277"/>
    </row>
    <row r="23" spans="2:11" ht="15" customHeight="1">
      <c r="B23" s="280"/>
      <c r="C23" s="400" t="s">
        <v>3700</v>
      </c>
      <c r="D23" s="400"/>
      <c r="E23" s="400"/>
      <c r="F23" s="400"/>
      <c r="G23" s="400"/>
      <c r="H23" s="400"/>
      <c r="I23" s="400"/>
      <c r="J23" s="400"/>
      <c r="K23" s="277"/>
    </row>
    <row r="24" spans="2:11" ht="15" customHeight="1">
      <c r="B24" s="280"/>
      <c r="C24" s="400" t="s">
        <v>3701</v>
      </c>
      <c r="D24" s="400"/>
      <c r="E24" s="400"/>
      <c r="F24" s="400"/>
      <c r="G24" s="400"/>
      <c r="H24" s="400"/>
      <c r="I24" s="400"/>
      <c r="J24" s="400"/>
      <c r="K24" s="277"/>
    </row>
    <row r="25" spans="2:11" ht="15" customHeight="1">
      <c r="B25" s="280"/>
      <c r="C25" s="279"/>
      <c r="D25" s="400" t="s">
        <v>3702</v>
      </c>
      <c r="E25" s="400"/>
      <c r="F25" s="400"/>
      <c r="G25" s="400"/>
      <c r="H25" s="400"/>
      <c r="I25" s="400"/>
      <c r="J25" s="400"/>
      <c r="K25" s="277"/>
    </row>
    <row r="26" spans="2:11" ht="15" customHeight="1">
      <c r="B26" s="280"/>
      <c r="C26" s="281"/>
      <c r="D26" s="400" t="s">
        <v>3703</v>
      </c>
      <c r="E26" s="400"/>
      <c r="F26" s="400"/>
      <c r="G26" s="400"/>
      <c r="H26" s="400"/>
      <c r="I26" s="400"/>
      <c r="J26" s="400"/>
      <c r="K26" s="277"/>
    </row>
    <row r="27" spans="2:11" ht="12.75" customHeight="1">
      <c r="B27" s="280"/>
      <c r="C27" s="281"/>
      <c r="D27" s="281"/>
      <c r="E27" s="281"/>
      <c r="F27" s="281"/>
      <c r="G27" s="281"/>
      <c r="H27" s="281"/>
      <c r="I27" s="281"/>
      <c r="J27" s="281"/>
      <c r="K27" s="277"/>
    </row>
    <row r="28" spans="2:11" ht="15" customHeight="1">
      <c r="B28" s="280"/>
      <c r="C28" s="281"/>
      <c r="D28" s="400" t="s">
        <v>3704</v>
      </c>
      <c r="E28" s="400"/>
      <c r="F28" s="400"/>
      <c r="G28" s="400"/>
      <c r="H28" s="400"/>
      <c r="I28" s="400"/>
      <c r="J28" s="400"/>
      <c r="K28" s="277"/>
    </row>
    <row r="29" spans="2:11" ht="15" customHeight="1">
      <c r="B29" s="280"/>
      <c r="C29" s="281"/>
      <c r="D29" s="400" t="s">
        <v>3705</v>
      </c>
      <c r="E29" s="400"/>
      <c r="F29" s="400"/>
      <c r="G29" s="400"/>
      <c r="H29" s="400"/>
      <c r="I29" s="400"/>
      <c r="J29" s="400"/>
      <c r="K29" s="277"/>
    </row>
    <row r="30" spans="2:11" ht="12.75" customHeight="1">
      <c r="B30" s="280"/>
      <c r="C30" s="281"/>
      <c r="D30" s="281"/>
      <c r="E30" s="281"/>
      <c r="F30" s="281"/>
      <c r="G30" s="281"/>
      <c r="H30" s="281"/>
      <c r="I30" s="281"/>
      <c r="J30" s="281"/>
      <c r="K30" s="277"/>
    </row>
    <row r="31" spans="2:11" ht="15" customHeight="1">
      <c r="B31" s="280"/>
      <c r="C31" s="281"/>
      <c r="D31" s="400" t="s">
        <v>3706</v>
      </c>
      <c r="E31" s="400"/>
      <c r="F31" s="400"/>
      <c r="G31" s="400"/>
      <c r="H31" s="400"/>
      <c r="I31" s="400"/>
      <c r="J31" s="400"/>
      <c r="K31" s="277"/>
    </row>
    <row r="32" spans="2:11" ht="15" customHeight="1">
      <c r="B32" s="280"/>
      <c r="C32" s="281"/>
      <c r="D32" s="400" t="s">
        <v>3707</v>
      </c>
      <c r="E32" s="400"/>
      <c r="F32" s="400"/>
      <c r="G32" s="400"/>
      <c r="H32" s="400"/>
      <c r="I32" s="400"/>
      <c r="J32" s="400"/>
      <c r="K32" s="277"/>
    </row>
    <row r="33" spans="2:11" ht="15" customHeight="1">
      <c r="B33" s="280"/>
      <c r="C33" s="281"/>
      <c r="D33" s="400" t="s">
        <v>3708</v>
      </c>
      <c r="E33" s="400"/>
      <c r="F33" s="400"/>
      <c r="G33" s="400"/>
      <c r="H33" s="400"/>
      <c r="I33" s="400"/>
      <c r="J33" s="400"/>
      <c r="K33" s="277"/>
    </row>
    <row r="34" spans="2:11" ht="15" customHeight="1">
      <c r="B34" s="280"/>
      <c r="C34" s="281"/>
      <c r="D34" s="279"/>
      <c r="E34" s="283" t="s">
        <v>161</v>
      </c>
      <c r="F34" s="279"/>
      <c r="G34" s="400" t="s">
        <v>3709</v>
      </c>
      <c r="H34" s="400"/>
      <c r="I34" s="400"/>
      <c r="J34" s="400"/>
      <c r="K34" s="277"/>
    </row>
    <row r="35" spans="2:11" ht="30.75" customHeight="1">
      <c r="B35" s="280"/>
      <c r="C35" s="281"/>
      <c r="D35" s="279"/>
      <c r="E35" s="283" t="s">
        <v>3710</v>
      </c>
      <c r="F35" s="279"/>
      <c r="G35" s="400" t="s">
        <v>3711</v>
      </c>
      <c r="H35" s="400"/>
      <c r="I35" s="400"/>
      <c r="J35" s="400"/>
      <c r="K35" s="277"/>
    </row>
    <row r="36" spans="2:11" ht="15" customHeight="1">
      <c r="B36" s="280"/>
      <c r="C36" s="281"/>
      <c r="D36" s="279"/>
      <c r="E36" s="283" t="s">
        <v>62</v>
      </c>
      <c r="F36" s="279"/>
      <c r="G36" s="400" t="s">
        <v>3712</v>
      </c>
      <c r="H36" s="400"/>
      <c r="I36" s="400"/>
      <c r="J36" s="400"/>
      <c r="K36" s="277"/>
    </row>
    <row r="37" spans="2:11" ht="15" customHeight="1">
      <c r="B37" s="280"/>
      <c r="C37" s="281"/>
      <c r="D37" s="279"/>
      <c r="E37" s="283" t="s">
        <v>162</v>
      </c>
      <c r="F37" s="279"/>
      <c r="G37" s="400" t="s">
        <v>3713</v>
      </c>
      <c r="H37" s="400"/>
      <c r="I37" s="400"/>
      <c r="J37" s="400"/>
      <c r="K37" s="277"/>
    </row>
    <row r="38" spans="2:11" ht="15" customHeight="1">
      <c r="B38" s="280"/>
      <c r="C38" s="281"/>
      <c r="D38" s="279"/>
      <c r="E38" s="283" t="s">
        <v>163</v>
      </c>
      <c r="F38" s="279"/>
      <c r="G38" s="400" t="s">
        <v>3714</v>
      </c>
      <c r="H38" s="400"/>
      <c r="I38" s="400"/>
      <c r="J38" s="400"/>
      <c r="K38" s="277"/>
    </row>
    <row r="39" spans="2:11" ht="15" customHeight="1">
      <c r="B39" s="280"/>
      <c r="C39" s="281"/>
      <c r="D39" s="279"/>
      <c r="E39" s="283" t="s">
        <v>164</v>
      </c>
      <c r="F39" s="279"/>
      <c r="G39" s="400" t="s">
        <v>3715</v>
      </c>
      <c r="H39" s="400"/>
      <c r="I39" s="400"/>
      <c r="J39" s="400"/>
      <c r="K39" s="277"/>
    </row>
    <row r="40" spans="2:11" ht="15" customHeight="1">
      <c r="B40" s="280"/>
      <c r="C40" s="281"/>
      <c r="D40" s="279"/>
      <c r="E40" s="283" t="s">
        <v>3716</v>
      </c>
      <c r="F40" s="279"/>
      <c r="G40" s="400" t="s">
        <v>3717</v>
      </c>
      <c r="H40" s="400"/>
      <c r="I40" s="400"/>
      <c r="J40" s="400"/>
      <c r="K40" s="277"/>
    </row>
    <row r="41" spans="2:11" ht="15" customHeight="1">
      <c r="B41" s="280"/>
      <c r="C41" s="281"/>
      <c r="D41" s="279"/>
      <c r="E41" s="283"/>
      <c r="F41" s="279"/>
      <c r="G41" s="400" t="s">
        <v>3718</v>
      </c>
      <c r="H41" s="400"/>
      <c r="I41" s="400"/>
      <c r="J41" s="400"/>
      <c r="K41" s="277"/>
    </row>
    <row r="42" spans="2:11" ht="15" customHeight="1">
      <c r="B42" s="280"/>
      <c r="C42" s="281"/>
      <c r="D42" s="279"/>
      <c r="E42" s="283" t="s">
        <v>3719</v>
      </c>
      <c r="F42" s="279"/>
      <c r="G42" s="400" t="s">
        <v>3720</v>
      </c>
      <c r="H42" s="400"/>
      <c r="I42" s="400"/>
      <c r="J42" s="400"/>
      <c r="K42" s="277"/>
    </row>
    <row r="43" spans="2:11" ht="15" customHeight="1">
      <c r="B43" s="280"/>
      <c r="C43" s="281"/>
      <c r="D43" s="279"/>
      <c r="E43" s="283" t="s">
        <v>166</v>
      </c>
      <c r="F43" s="279"/>
      <c r="G43" s="400" t="s">
        <v>3721</v>
      </c>
      <c r="H43" s="400"/>
      <c r="I43" s="400"/>
      <c r="J43" s="400"/>
      <c r="K43" s="277"/>
    </row>
    <row r="44" spans="2:11" ht="12.75" customHeight="1">
      <c r="B44" s="280"/>
      <c r="C44" s="281"/>
      <c r="D44" s="279"/>
      <c r="E44" s="279"/>
      <c r="F44" s="279"/>
      <c r="G44" s="279"/>
      <c r="H44" s="279"/>
      <c r="I44" s="279"/>
      <c r="J44" s="279"/>
      <c r="K44" s="277"/>
    </row>
    <row r="45" spans="2:11" ht="15" customHeight="1">
      <c r="B45" s="280"/>
      <c r="C45" s="281"/>
      <c r="D45" s="400" t="s">
        <v>3722</v>
      </c>
      <c r="E45" s="400"/>
      <c r="F45" s="400"/>
      <c r="G45" s="400"/>
      <c r="H45" s="400"/>
      <c r="I45" s="400"/>
      <c r="J45" s="400"/>
      <c r="K45" s="277"/>
    </row>
    <row r="46" spans="2:11" ht="15" customHeight="1">
      <c r="B46" s="280"/>
      <c r="C46" s="281"/>
      <c r="D46" s="281"/>
      <c r="E46" s="400" t="s">
        <v>3723</v>
      </c>
      <c r="F46" s="400"/>
      <c r="G46" s="400"/>
      <c r="H46" s="400"/>
      <c r="I46" s="400"/>
      <c r="J46" s="400"/>
      <c r="K46" s="277"/>
    </row>
    <row r="47" spans="2:11" ht="15" customHeight="1">
      <c r="B47" s="280"/>
      <c r="C47" s="281"/>
      <c r="D47" s="281"/>
      <c r="E47" s="400" t="s">
        <v>3724</v>
      </c>
      <c r="F47" s="400"/>
      <c r="G47" s="400"/>
      <c r="H47" s="400"/>
      <c r="I47" s="400"/>
      <c r="J47" s="400"/>
      <c r="K47" s="277"/>
    </row>
    <row r="48" spans="2:11" ht="15" customHeight="1">
      <c r="B48" s="280"/>
      <c r="C48" s="281"/>
      <c r="D48" s="281"/>
      <c r="E48" s="400" t="s">
        <v>3725</v>
      </c>
      <c r="F48" s="400"/>
      <c r="G48" s="400"/>
      <c r="H48" s="400"/>
      <c r="I48" s="400"/>
      <c r="J48" s="400"/>
      <c r="K48" s="277"/>
    </row>
    <row r="49" spans="2:11" ht="15" customHeight="1">
      <c r="B49" s="280"/>
      <c r="C49" s="281"/>
      <c r="D49" s="400" t="s">
        <v>3726</v>
      </c>
      <c r="E49" s="400"/>
      <c r="F49" s="400"/>
      <c r="G49" s="400"/>
      <c r="H49" s="400"/>
      <c r="I49" s="400"/>
      <c r="J49" s="400"/>
      <c r="K49" s="277"/>
    </row>
    <row r="50" spans="2:11" ht="25.5" customHeight="1">
      <c r="B50" s="276"/>
      <c r="C50" s="401" t="s">
        <v>3727</v>
      </c>
      <c r="D50" s="401"/>
      <c r="E50" s="401"/>
      <c r="F50" s="401"/>
      <c r="G50" s="401"/>
      <c r="H50" s="401"/>
      <c r="I50" s="401"/>
      <c r="J50" s="401"/>
      <c r="K50" s="277"/>
    </row>
    <row r="51" spans="2:11" ht="5.25" customHeight="1">
      <c r="B51" s="276"/>
      <c r="C51" s="278"/>
      <c r="D51" s="278"/>
      <c r="E51" s="278"/>
      <c r="F51" s="278"/>
      <c r="G51" s="278"/>
      <c r="H51" s="278"/>
      <c r="I51" s="278"/>
      <c r="J51" s="278"/>
      <c r="K51" s="277"/>
    </row>
    <row r="52" spans="2:11" ht="15" customHeight="1">
      <c r="B52" s="276"/>
      <c r="C52" s="400" t="s">
        <v>3728</v>
      </c>
      <c r="D52" s="400"/>
      <c r="E52" s="400"/>
      <c r="F52" s="400"/>
      <c r="G52" s="400"/>
      <c r="H52" s="400"/>
      <c r="I52" s="400"/>
      <c r="J52" s="400"/>
      <c r="K52" s="277"/>
    </row>
    <row r="53" spans="2:11" ht="15" customHeight="1">
      <c r="B53" s="276"/>
      <c r="C53" s="400" t="s">
        <v>3729</v>
      </c>
      <c r="D53" s="400"/>
      <c r="E53" s="400"/>
      <c r="F53" s="400"/>
      <c r="G53" s="400"/>
      <c r="H53" s="400"/>
      <c r="I53" s="400"/>
      <c r="J53" s="400"/>
      <c r="K53" s="277"/>
    </row>
    <row r="54" spans="2:11" ht="12.75" customHeight="1">
      <c r="B54" s="276"/>
      <c r="C54" s="279"/>
      <c r="D54" s="279"/>
      <c r="E54" s="279"/>
      <c r="F54" s="279"/>
      <c r="G54" s="279"/>
      <c r="H54" s="279"/>
      <c r="I54" s="279"/>
      <c r="J54" s="279"/>
      <c r="K54" s="277"/>
    </row>
    <row r="55" spans="2:11" ht="15" customHeight="1">
      <c r="B55" s="276"/>
      <c r="C55" s="400" t="s">
        <v>3730</v>
      </c>
      <c r="D55" s="400"/>
      <c r="E55" s="400"/>
      <c r="F55" s="400"/>
      <c r="G55" s="400"/>
      <c r="H55" s="400"/>
      <c r="I55" s="400"/>
      <c r="J55" s="400"/>
      <c r="K55" s="277"/>
    </row>
    <row r="56" spans="2:11" ht="15" customHeight="1">
      <c r="B56" s="276"/>
      <c r="C56" s="281"/>
      <c r="D56" s="400" t="s">
        <v>3731</v>
      </c>
      <c r="E56" s="400"/>
      <c r="F56" s="400"/>
      <c r="G56" s="400"/>
      <c r="H56" s="400"/>
      <c r="I56" s="400"/>
      <c r="J56" s="400"/>
      <c r="K56" s="277"/>
    </row>
    <row r="57" spans="2:11" ht="15" customHeight="1">
      <c r="B57" s="276"/>
      <c r="C57" s="281"/>
      <c r="D57" s="400" t="s">
        <v>3732</v>
      </c>
      <c r="E57" s="400"/>
      <c r="F57" s="400"/>
      <c r="G57" s="400"/>
      <c r="H57" s="400"/>
      <c r="I57" s="400"/>
      <c r="J57" s="400"/>
      <c r="K57" s="277"/>
    </row>
    <row r="58" spans="2:11" ht="15" customHeight="1">
      <c r="B58" s="276"/>
      <c r="C58" s="281"/>
      <c r="D58" s="400" t="s">
        <v>3733</v>
      </c>
      <c r="E58" s="400"/>
      <c r="F58" s="400"/>
      <c r="G58" s="400"/>
      <c r="H58" s="400"/>
      <c r="I58" s="400"/>
      <c r="J58" s="400"/>
      <c r="K58" s="277"/>
    </row>
    <row r="59" spans="2:11" ht="15" customHeight="1">
      <c r="B59" s="276"/>
      <c r="C59" s="281"/>
      <c r="D59" s="400" t="s">
        <v>3734</v>
      </c>
      <c r="E59" s="400"/>
      <c r="F59" s="400"/>
      <c r="G59" s="400"/>
      <c r="H59" s="400"/>
      <c r="I59" s="400"/>
      <c r="J59" s="400"/>
      <c r="K59" s="277"/>
    </row>
    <row r="60" spans="2:11" ht="15" customHeight="1">
      <c r="B60" s="276"/>
      <c r="C60" s="281"/>
      <c r="D60" s="399" t="s">
        <v>3735</v>
      </c>
      <c r="E60" s="399"/>
      <c r="F60" s="399"/>
      <c r="G60" s="399"/>
      <c r="H60" s="399"/>
      <c r="I60" s="399"/>
      <c r="J60" s="399"/>
      <c r="K60" s="277"/>
    </row>
    <row r="61" spans="2:11" ht="15" customHeight="1">
      <c r="B61" s="276"/>
      <c r="C61" s="281"/>
      <c r="D61" s="400" t="s">
        <v>3736</v>
      </c>
      <c r="E61" s="400"/>
      <c r="F61" s="400"/>
      <c r="G61" s="400"/>
      <c r="H61" s="400"/>
      <c r="I61" s="400"/>
      <c r="J61" s="400"/>
      <c r="K61" s="277"/>
    </row>
    <row r="62" spans="2:11" ht="12.75" customHeight="1">
      <c r="B62" s="276"/>
      <c r="C62" s="281"/>
      <c r="D62" s="281"/>
      <c r="E62" s="284"/>
      <c r="F62" s="281"/>
      <c r="G62" s="281"/>
      <c r="H62" s="281"/>
      <c r="I62" s="281"/>
      <c r="J62" s="281"/>
      <c r="K62" s="277"/>
    </row>
    <row r="63" spans="2:11" ht="15" customHeight="1">
      <c r="B63" s="276"/>
      <c r="C63" s="281"/>
      <c r="D63" s="400" t="s">
        <v>3737</v>
      </c>
      <c r="E63" s="400"/>
      <c r="F63" s="400"/>
      <c r="G63" s="400"/>
      <c r="H63" s="400"/>
      <c r="I63" s="400"/>
      <c r="J63" s="400"/>
      <c r="K63" s="277"/>
    </row>
    <row r="64" spans="2:11" ht="15" customHeight="1">
      <c r="B64" s="276"/>
      <c r="C64" s="281"/>
      <c r="D64" s="399" t="s">
        <v>3738</v>
      </c>
      <c r="E64" s="399"/>
      <c r="F64" s="399"/>
      <c r="G64" s="399"/>
      <c r="H64" s="399"/>
      <c r="I64" s="399"/>
      <c r="J64" s="399"/>
      <c r="K64" s="277"/>
    </row>
    <row r="65" spans="2:11" ht="15" customHeight="1">
      <c r="B65" s="276"/>
      <c r="C65" s="281"/>
      <c r="D65" s="400" t="s">
        <v>3739</v>
      </c>
      <c r="E65" s="400"/>
      <c r="F65" s="400"/>
      <c r="G65" s="400"/>
      <c r="H65" s="400"/>
      <c r="I65" s="400"/>
      <c r="J65" s="400"/>
      <c r="K65" s="277"/>
    </row>
    <row r="66" spans="2:11" ht="15" customHeight="1">
      <c r="B66" s="276"/>
      <c r="C66" s="281"/>
      <c r="D66" s="400" t="s">
        <v>3740</v>
      </c>
      <c r="E66" s="400"/>
      <c r="F66" s="400"/>
      <c r="G66" s="400"/>
      <c r="H66" s="400"/>
      <c r="I66" s="400"/>
      <c r="J66" s="400"/>
      <c r="K66" s="277"/>
    </row>
    <row r="67" spans="2:11" ht="15" customHeight="1">
      <c r="B67" s="276"/>
      <c r="C67" s="281"/>
      <c r="D67" s="400" t="s">
        <v>3741</v>
      </c>
      <c r="E67" s="400"/>
      <c r="F67" s="400"/>
      <c r="G67" s="400"/>
      <c r="H67" s="400"/>
      <c r="I67" s="400"/>
      <c r="J67" s="400"/>
      <c r="K67" s="277"/>
    </row>
    <row r="68" spans="2:11" ht="15" customHeight="1">
      <c r="B68" s="276"/>
      <c r="C68" s="281"/>
      <c r="D68" s="400" t="s">
        <v>3742</v>
      </c>
      <c r="E68" s="400"/>
      <c r="F68" s="400"/>
      <c r="G68" s="400"/>
      <c r="H68" s="400"/>
      <c r="I68" s="400"/>
      <c r="J68" s="400"/>
      <c r="K68" s="277"/>
    </row>
    <row r="69" spans="2:11" ht="12.75" customHeight="1">
      <c r="B69" s="285"/>
      <c r="C69" s="286"/>
      <c r="D69" s="286"/>
      <c r="E69" s="286"/>
      <c r="F69" s="286"/>
      <c r="G69" s="286"/>
      <c r="H69" s="286"/>
      <c r="I69" s="286"/>
      <c r="J69" s="286"/>
      <c r="K69" s="287"/>
    </row>
    <row r="70" spans="2:11" ht="18.75" customHeight="1">
      <c r="B70" s="288"/>
      <c r="C70" s="288"/>
      <c r="D70" s="288"/>
      <c r="E70" s="288"/>
      <c r="F70" s="288"/>
      <c r="G70" s="288"/>
      <c r="H70" s="288"/>
      <c r="I70" s="288"/>
      <c r="J70" s="288"/>
      <c r="K70" s="289"/>
    </row>
    <row r="71" spans="2:11" ht="18.75" customHeight="1">
      <c r="B71" s="289"/>
      <c r="C71" s="289"/>
      <c r="D71" s="289"/>
      <c r="E71" s="289"/>
      <c r="F71" s="289"/>
      <c r="G71" s="289"/>
      <c r="H71" s="289"/>
      <c r="I71" s="289"/>
      <c r="J71" s="289"/>
      <c r="K71" s="289"/>
    </row>
    <row r="72" spans="2:11" ht="7.5" customHeight="1">
      <c r="B72" s="290"/>
      <c r="C72" s="291"/>
      <c r="D72" s="291"/>
      <c r="E72" s="291"/>
      <c r="F72" s="291"/>
      <c r="G72" s="291"/>
      <c r="H72" s="291"/>
      <c r="I72" s="291"/>
      <c r="J72" s="291"/>
      <c r="K72" s="292"/>
    </row>
    <row r="73" spans="2:11" ht="45" customHeight="1">
      <c r="B73" s="293"/>
      <c r="C73" s="398" t="s">
        <v>124</v>
      </c>
      <c r="D73" s="398"/>
      <c r="E73" s="398"/>
      <c r="F73" s="398"/>
      <c r="G73" s="398"/>
      <c r="H73" s="398"/>
      <c r="I73" s="398"/>
      <c r="J73" s="398"/>
      <c r="K73" s="294"/>
    </row>
    <row r="74" spans="2:11" ht="17.25" customHeight="1">
      <c r="B74" s="293"/>
      <c r="C74" s="295" t="s">
        <v>3743</v>
      </c>
      <c r="D74" s="295"/>
      <c r="E74" s="295"/>
      <c r="F74" s="295" t="s">
        <v>3744</v>
      </c>
      <c r="G74" s="296"/>
      <c r="H74" s="295" t="s">
        <v>162</v>
      </c>
      <c r="I74" s="295" t="s">
        <v>66</v>
      </c>
      <c r="J74" s="295" t="s">
        <v>3745</v>
      </c>
      <c r="K74" s="294"/>
    </row>
    <row r="75" spans="2:11" ht="17.25" customHeight="1">
      <c r="B75" s="293"/>
      <c r="C75" s="297" t="s">
        <v>3746</v>
      </c>
      <c r="D75" s="297"/>
      <c r="E75" s="297"/>
      <c r="F75" s="298" t="s">
        <v>3747</v>
      </c>
      <c r="G75" s="299"/>
      <c r="H75" s="297"/>
      <c r="I75" s="297"/>
      <c r="J75" s="297" t="s">
        <v>3748</v>
      </c>
      <c r="K75" s="294"/>
    </row>
    <row r="76" spans="2:11" ht="5.25" customHeight="1">
      <c r="B76" s="293"/>
      <c r="C76" s="300"/>
      <c r="D76" s="300"/>
      <c r="E76" s="300"/>
      <c r="F76" s="300"/>
      <c r="G76" s="301"/>
      <c r="H76" s="300"/>
      <c r="I76" s="300"/>
      <c r="J76" s="300"/>
      <c r="K76" s="294"/>
    </row>
    <row r="77" spans="2:11" ht="15" customHeight="1">
      <c r="B77" s="293"/>
      <c r="C77" s="283" t="s">
        <v>62</v>
      </c>
      <c r="D77" s="300"/>
      <c r="E77" s="300"/>
      <c r="F77" s="302" t="s">
        <v>3749</v>
      </c>
      <c r="G77" s="301"/>
      <c r="H77" s="283" t="s">
        <v>3750</v>
      </c>
      <c r="I77" s="283" t="s">
        <v>3751</v>
      </c>
      <c r="J77" s="283">
        <v>20</v>
      </c>
      <c r="K77" s="294"/>
    </row>
    <row r="78" spans="2:11" ht="15" customHeight="1">
      <c r="B78" s="293"/>
      <c r="C78" s="283" t="s">
        <v>3752</v>
      </c>
      <c r="D78" s="283"/>
      <c r="E78" s="283"/>
      <c r="F78" s="302" t="s">
        <v>3749</v>
      </c>
      <c r="G78" s="301"/>
      <c r="H78" s="283" t="s">
        <v>3753</v>
      </c>
      <c r="I78" s="283" t="s">
        <v>3751</v>
      </c>
      <c r="J78" s="283">
        <v>120</v>
      </c>
      <c r="K78" s="294"/>
    </row>
    <row r="79" spans="2:11" ht="15" customHeight="1">
      <c r="B79" s="303"/>
      <c r="C79" s="283" t="s">
        <v>3754</v>
      </c>
      <c r="D79" s="283"/>
      <c r="E79" s="283"/>
      <c r="F79" s="302" t="s">
        <v>3755</v>
      </c>
      <c r="G79" s="301"/>
      <c r="H79" s="283" t="s">
        <v>3756</v>
      </c>
      <c r="I79" s="283" t="s">
        <v>3751</v>
      </c>
      <c r="J79" s="283">
        <v>50</v>
      </c>
      <c r="K79" s="294"/>
    </row>
    <row r="80" spans="2:11" ht="15" customHeight="1">
      <c r="B80" s="303"/>
      <c r="C80" s="283" t="s">
        <v>3757</v>
      </c>
      <c r="D80" s="283"/>
      <c r="E80" s="283"/>
      <c r="F80" s="302" t="s">
        <v>3749</v>
      </c>
      <c r="G80" s="301"/>
      <c r="H80" s="283" t="s">
        <v>3758</v>
      </c>
      <c r="I80" s="283" t="s">
        <v>3759</v>
      </c>
      <c r="J80" s="283"/>
      <c r="K80" s="294"/>
    </row>
    <row r="81" spans="2:11" ht="15" customHeight="1">
      <c r="B81" s="303"/>
      <c r="C81" s="304" t="s">
        <v>3760</v>
      </c>
      <c r="D81" s="304"/>
      <c r="E81" s="304"/>
      <c r="F81" s="305" t="s">
        <v>3755</v>
      </c>
      <c r="G81" s="304"/>
      <c r="H81" s="304" t="s">
        <v>3761</v>
      </c>
      <c r="I81" s="304" t="s">
        <v>3751</v>
      </c>
      <c r="J81" s="304">
        <v>15</v>
      </c>
      <c r="K81" s="294"/>
    </row>
    <row r="82" spans="2:11" ht="15" customHeight="1">
      <c r="B82" s="303"/>
      <c r="C82" s="304" t="s">
        <v>3762</v>
      </c>
      <c r="D82" s="304"/>
      <c r="E82" s="304"/>
      <c r="F82" s="305" t="s">
        <v>3755</v>
      </c>
      <c r="G82" s="304"/>
      <c r="H82" s="304" t="s">
        <v>3763</v>
      </c>
      <c r="I82" s="304" t="s">
        <v>3751</v>
      </c>
      <c r="J82" s="304">
        <v>15</v>
      </c>
      <c r="K82" s="294"/>
    </row>
    <row r="83" spans="2:11" ht="15" customHeight="1">
      <c r="B83" s="303"/>
      <c r="C83" s="304" t="s">
        <v>3764</v>
      </c>
      <c r="D83" s="304"/>
      <c r="E83" s="304"/>
      <c r="F83" s="305" t="s">
        <v>3755</v>
      </c>
      <c r="G83" s="304"/>
      <c r="H83" s="304" t="s">
        <v>3765</v>
      </c>
      <c r="I83" s="304" t="s">
        <v>3751</v>
      </c>
      <c r="J83" s="304">
        <v>20</v>
      </c>
      <c r="K83" s="294"/>
    </row>
    <row r="84" spans="2:11" ht="15" customHeight="1">
      <c r="B84" s="303"/>
      <c r="C84" s="304" t="s">
        <v>3766</v>
      </c>
      <c r="D84" s="304"/>
      <c r="E84" s="304"/>
      <c r="F84" s="305" t="s">
        <v>3755</v>
      </c>
      <c r="G84" s="304"/>
      <c r="H84" s="304" t="s">
        <v>3767</v>
      </c>
      <c r="I84" s="304" t="s">
        <v>3751</v>
      </c>
      <c r="J84" s="304">
        <v>20</v>
      </c>
      <c r="K84" s="294"/>
    </row>
    <row r="85" spans="2:11" ht="15" customHeight="1">
      <c r="B85" s="303"/>
      <c r="C85" s="283" t="s">
        <v>3768</v>
      </c>
      <c r="D85" s="283"/>
      <c r="E85" s="283"/>
      <c r="F85" s="302" t="s">
        <v>3755</v>
      </c>
      <c r="G85" s="301"/>
      <c r="H85" s="283" t="s">
        <v>3769</v>
      </c>
      <c r="I85" s="283" t="s">
        <v>3751</v>
      </c>
      <c r="J85" s="283">
        <v>50</v>
      </c>
      <c r="K85" s="294"/>
    </row>
    <row r="86" spans="2:11" ht="15" customHeight="1">
      <c r="B86" s="303"/>
      <c r="C86" s="283" t="s">
        <v>3770</v>
      </c>
      <c r="D86" s="283"/>
      <c r="E86" s="283"/>
      <c r="F86" s="302" t="s">
        <v>3755</v>
      </c>
      <c r="G86" s="301"/>
      <c r="H86" s="283" t="s">
        <v>3771</v>
      </c>
      <c r="I86" s="283" t="s">
        <v>3751</v>
      </c>
      <c r="J86" s="283">
        <v>20</v>
      </c>
      <c r="K86" s="294"/>
    </row>
    <row r="87" spans="2:11" ht="15" customHeight="1">
      <c r="B87" s="303"/>
      <c r="C87" s="283" t="s">
        <v>3772</v>
      </c>
      <c r="D87" s="283"/>
      <c r="E87" s="283"/>
      <c r="F87" s="302" t="s">
        <v>3755</v>
      </c>
      <c r="G87" s="301"/>
      <c r="H87" s="283" t="s">
        <v>3773</v>
      </c>
      <c r="I87" s="283" t="s">
        <v>3751</v>
      </c>
      <c r="J87" s="283">
        <v>20</v>
      </c>
      <c r="K87" s="294"/>
    </row>
    <row r="88" spans="2:11" ht="15" customHeight="1">
      <c r="B88" s="303"/>
      <c r="C88" s="283" t="s">
        <v>3774</v>
      </c>
      <c r="D88" s="283"/>
      <c r="E88" s="283"/>
      <c r="F88" s="302" t="s">
        <v>3755</v>
      </c>
      <c r="G88" s="301"/>
      <c r="H88" s="283" t="s">
        <v>3775</v>
      </c>
      <c r="I88" s="283" t="s">
        <v>3751</v>
      </c>
      <c r="J88" s="283">
        <v>50</v>
      </c>
      <c r="K88" s="294"/>
    </row>
    <row r="89" spans="2:11" ht="15" customHeight="1">
      <c r="B89" s="303"/>
      <c r="C89" s="283" t="s">
        <v>3776</v>
      </c>
      <c r="D89" s="283"/>
      <c r="E89" s="283"/>
      <c r="F89" s="302" t="s">
        <v>3755</v>
      </c>
      <c r="G89" s="301"/>
      <c r="H89" s="283" t="s">
        <v>3776</v>
      </c>
      <c r="I89" s="283" t="s">
        <v>3751</v>
      </c>
      <c r="J89" s="283">
        <v>50</v>
      </c>
      <c r="K89" s="294"/>
    </row>
    <row r="90" spans="2:11" ht="15" customHeight="1">
      <c r="B90" s="303"/>
      <c r="C90" s="283" t="s">
        <v>167</v>
      </c>
      <c r="D90" s="283"/>
      <c r="E90" s="283"/>
      <c r="F90" s="302" t="s">
        <v>3755</v>
      </c>
      <c r="G90" s="301"/>
      <c r="H90" s="283" t="s">
        <v>3777</v>
      </c>
      <c r="I90" s="283" t="s">
        <v>3751</v>
      </c>
      <c r="J90" s="283">
        <v>255</v>
      </c>
      <c r="K90" s="294"/>
    </row>
    <row r="91" spans="2:11" ht="15" customHeight="1">
      <c r="B91" s="303"/>
      <c r="C91" s="283" t="s">
        <v>3778</v>
      </c>
      <c r="D91" s="283"/>
      <c r="E91" s="283"/>
      <c r="F91" s="302" t="s">
        <v>3749</v>
      </c>
      <c r="G91" s="301"/>
      <c r="H91" s="283" t="s">
        <v>3779</v>
      </c>
      <c r="I91" s="283" t="s">
        <v>3780</v>
      </c>
      <c r="J91" s="283"/>
      <c r="K91" s="294"/>
    </row>
    <row r="92" spans="2:11" ht="15" customHeight="1">
      <c r="B92" s="303"/>
      <c r="C92" s="283" t="s">
        <v>3781</v>
      </c>
      <c r="D92" s="283"/>
      <c r="E92" s="283"/>
      <c r="F92" s="302" t="s">
        <v>3749</v>
      </c>
      <c r="G92" s="301"/>
      <c r="H92" s="283" t="s">
        <v>3782</v>
      </c>
      <c r="I92" s="283" t="s">
        <v>3783</v>
      </c>
      <c r="J92" s="283"/>
      <c r="K92" s="294"/>
    </row>
    <row r="93" spans="2:11" ht="15" customHeight="1">
      <c r="B93" s="303"/>
      <c r="C93" s="283" t="s">
        <v>3784</v>
      </c>
      <c r="D93" s="283"/>
      <c r="E93" s="283"/>
      <c r="F93" s="302" t="s">
        <v>3749</v>
      </c>
      <c r="G93" s="301"/>
      <c r="H93" s="283" t="s">
        <v>3784</v>
      </c>
      <c r="I93" s="283" t="s">
        <v>3783</v>
      </c>
      <c r="J93" s="283"/>
      <c r="K93" s="294"/>
    </row>
    <row r="94" spans="2:11" ht="15" customHeight="1">
      <c r="B94" s="303"/>
      <c r="C94" s="283" t="s">
        <v>47</v>
      </c>
      <c r="D94" s="283"/>
      <c r="E94" s="283"/>
      <c r="F94" s="302" t="s">
        <v>3749</v>
      </c>
      <c r="G94" s="301"/>
      <c r="H94" s="283" t="s">
        <v>3785</v>
      </c>
      <c r="I94" s="283" t="s">
        <v>3783</v>
      </c>
      <c r="J94" s="283"/>
      <c r="K94" s="294"/>
    </row>
    <row r="95" spans="2:11" ht="15" customHeight="1">
      <c r="B95" s="303"/>
      <c r="C95" s="283" t="s">
        <v>57</v>
      </c>
      <c r="D95" s="283"/>
      <c r="E95" s="283"/>
      <c r="F95" s="302" t="s">
        <v>3749</v>
      </c>
      <c r="G95" s="301"/>
      <c r="H95" s="283" t="s">
        <v>3786</v>
      </c>
      <c r="I95" s="283" t="s">
        <v>3783</v>
      </c>
      <c r="J95" s="283"/>
      <c r="K95" s="294"/>
    </row>
    <row r="96" spans="2:11" ht="15" customHeight="1">
      <c r="B96" s="306"/>
      <c r="C96" s="307"/>
      <c r="D96" s="307"/>
      <c r="E96" s="307"/>
      <c r="F96" s="307"/>
      <c r="G96" s="307"/>
      <c r="H96" s="307"/>
      <c r="I96" s="307"/>
      <c r="J96" s="307"/>
      <c r="K96" s="308"/>
    </row>
    <row r="97" spans="2:11" ht="18.75" customHeight="1">
      <c r="B97" s="309"/>
      <c r="C97" s="310"/>
      <c r="D97" s="310"/>
      <c r="E97" s="310"/>
      <c r="F97" s="310"/>
      <c r="G97" s="310"/>
      <c r="H97" s="310"/>
      <c r="I97" s="310"/>
      <c r="J97" s="310"/>
      <c r="K97" s="309"/>
    </row>
    <row r="98" spans="2:11" ht="18.75" customHeight="1">
      <c r="B98" s="289"/>
      <c r="C98" s="289"/>
      <c r="D98" s="289"/>
      <c r="E98" s="289"/>
      <c r="F98" s="289"/>
      <c r="G98" s="289"/>
      <c r="H98" s="289"/>
      <c r="I98" s="289"/>
      <c r="J98" s="289"/>
      <c r="K98" s="289"/>
    </row>
    <row r="99" spans="2:11" ht="7.5" customHeight="1">
      <c r="B99" s="290"/>
      <c r="C99" s="291"/>
      <c r="D99" s="291"/>
      <c r="E99" s="291"/>
      <c r="F99" s="291"/>
      <c r="G99" s="291"/>
      <c r="H99" s="291"/>
      <c r="I99" s="291"/>
      <c r="J99" s="291"/>
      <c r="K99" s="292"/>
    </row>
    <row r="100" spans="2:11" ht="45" customHeight="1">
      <c r="B100" s="293"/>
      <c r="C100" s="398" t="s">
        <v>3787</v>
      </c>
      <c r="D100" s="398"/>
      <c r="E100" s="398"/>
      <c r="F100" s="398"/>
      <c r="G100" s="398"/>
      <c r="H100" s="398"/>
      <c r="I100" s="398"/>
      <c r="J100" s="398"/>
      <c r="K100" s="294"/>
    </row>
    <row r="101" spans="2:11" ht="17.25" customHeight="1">
      <c r="B101" s="293"/>
      <c r="C101" s="295" t="s">
        <v>3743</v>
      </c>
      <c r="D101" s="295"/>
      <c r="E101" s="295"/>
      <c r="F101" s="295" t="s">
        <v>3744</v>
      </c>
      <c r="G101" s="296"/>
      <c r="H101" s="295" t="s">
        <v>162</v>
      </c>
      <c r="I101" s="295" t="s">
        <v>66</v>
      </c>
      <c r="J101" s="295" t="s">
        <v>3745</v>
      </c>
      <c r="K101" s="294"/>
    </row>
    <row r="102" spans="2:11" ht="17.25" customHeight="1">
      <c r="B102" s="293"/>
      <c r="C102" s="297" t="s">
        <v>3746</v>
      </c>
      <c r="D102" s="297"/>
      <c r="E102" s="297"/>
      <c r="F102" s="298" t="s">
        <v>3747</v>
      </c>
      <c r="G102" s="299"/>
      <c r="H102" s="297"/>
      <c r="I102" s="297"/>
      <c r="J102" s="297" t="s">
        <v>3748</v>
      </c>
      <c r="K102" s="294"/>
    </row>
    <row r="103" spans="2:11" ht="5.25" customHeight="1">
      <c r="B103" s="293"/>
      <c r="C103" s="295"/>
      <c r="D103" s="295"/>
      <c r="E103" s="295"/>
      <c r="F103" s="295"/>
      <c r="G103" s="311"/>
      <c r="H103" s="295"/>
      <c r="I103" s="295"/>
      <c r="J103" s="295"/>
      <c r="K103" s="294"/>
    </row>
    <row r="104" spans="2:11" ht="15" customHeight="1">
      <c r="B104" s="293"/>
      <c r="C104" s="283" t="s">
        <v>62</v>
      </c>
      <c r="D104" s="300"/>
      <c r="E104" s="300"/>
      <c r="F104" s="302" t="s">
        <v>3749</v>
      </c>
      <c r="G104" s="311"/>
      <c r="H104" s="283" t="s">
        <v>3788</v>
      </c>
      <c r="I104" s="283" t="s">
        <v>3751</v>
      </c>
      <c r="J104" s="283">
        <v>20</v>
      </c>
      <c r="K104" s="294"/>
    </row>
    <row r="105" spans="2:11" ht="15" customHeight="1">
      <c r="B105" s="293"/>
      <c r="C105" s="283" t="s">
        <v>3752</v>
      </c>
      <c r="D105" s="283"/>
      <c r="E105" s="283"/>
      <c r="F105" s="302" t="s">
        <v>3749</v>
      </c>
      <c r="G105" s="283"/>
      <c r="H105" s="283" t="s">
        <v>3788</v>
      </c>
      <c r="I105" s="283" t="s">
        <v>3751</v>
      </c>
      <c r="J105" s="283">
        <v>120</v>
      </c>
      <c r="K105" s="294"/>
    </row>
    <row r="106" spans="2:11" ht="15" customHeight="1">
      <c r="B106" s="303"/>
      <c r="C106" s="283" t="s">
        <v>3754</v>
      </c>
      <c r="D106" s="283"/>
      <c r="E106" s="283"/>
      <c r="F106" s="302" t="s">
        <v>3755</v>
      </c>
      <c r="G106" s="283"/>
      <c r="H106" s="283" t="s">
        <v>3788</v>
      </c>
      <c r="I106" s="283" t="s">
        <v>3751</v>
      </c>
      <c r="J106" s="283">
        <v>50</v>
      </c>
      <c r="K106" s="294"/>
    </row>
    <row r="107" spans="2:11" ht="15" customHeight="1">
      <c r="B107" s="303"/>
      <c r="C107" s="283" t="s">
        <v>3757</v>
      </c>
      <c r="D107" s="283"/>
      <c r="E107" s="283"/>
      <c r="F107" s="302" t="s">
        <v>3749</v>
      </c>
      <c r="G107" s="283"/>
      <c r="H107" s="283" t="s">
        <v>3788</v>
      </c>
      <c r="I107" s="283" t="s">
        <v>3759</v>
      </c>
      <c r="J107" s="283"/>
      <c r="K107" s="294"/>
    </row>
    <row r="108" spans="2:11" ht="15" customHeight="1">
      <c r="B108" s="303"/>
      <c r="C108" s="283" t="s">
        <v>3768</v>
      </c>
      <c r="D108" s="283"/>
      <c r="E108" s="283"/>
      <c r="F108" s="302" t="s">
        <v>3755</v>
      </c>
      <c r="G108" s="283"/>
      <c r="H108" s="283" t="s">
        <v>3788</v>
      </c>
      <c r="I108" s="283" t="s">
        <v>3751</v>
      </c>
      <c r="J108" s="283">
        <v>50</v>
      </c>
      <c r="K108" s="294"/>
    </row>
    <row r="109" spans="2:11" ht="15" customHeight="1">
      <c r="B109" s="303"/>
      <c r="C109" s="283" t="s">
        <v>3776</v>
      </c>
      <c r="D109" s="283"/>
      <c r="E109" s="283"/>
      <c r="F109" s="302" t="s">
        <v>3755</v>
      </c>
      <c r="G109" s="283"/>
      <c r="H109" s="283" t="s">
        <v>3788</v>
      </c>
      <c r="I109" s="283" t="s">
        <v>3751</v>
      </c>
      <c r="J109" s="283">
        <v>50</v>
      </c>
      <c r="K109" s="294"/>
    </row>
    <row r="110" spans="2:11" ht="15" customHeight="1">
      <c r="B110" s="303"/>
      <c r="C110" s="283" t="s">
        <v>3774</v>
      </c>
      <c r="D110" s="283"/>
      <c r="E110" s="283"/>
      <c r="F110" s="302" t="s">
        <v>3755</v>
      </c>
      <c r="G110" s="283"/>
      <c r="H110" s="283" t="s">
        <v>3788</v>
      </c>
      <c r="I110" s="283" t="s">
        <v>3751</v>
      </c>
      <c r="J110" s="283">
        <v>50</v>
      </c>
      <c r="K110" s="294"/>
    </row>
    <row r="111" spans="2:11" ht="15" customHeight="1">
      <c r="B111" s="303"/>
      <c r="C111" s="283" t="s">
        <v>62</v>
      </c>
      <c r="D111" s="283"/>
      <c r="E111" s="283"/>
      <c r="F111" s="302" t="s">
        <v>3749</v>
      </c>
      <c r="G111" s="283"/>
      <c r="H111" s="283" t="s">
        <v>3789</v>
      </c>
      <c r="I111" s="283" t="s">
        <v>3751</v>
      </c>
      <c r="J111" s="283">
        <v>20</v>
      </c>
      <c r="K111" s="294"/>
    </row>
    <row r="112" spans="2:11" ht="15" customHeight="1">
      <c r="B112" s="303"/>
      <c r="C112" s="283" t="s">
        <v>3790</v>
      </c>
      <c r="D112" s="283"/>
      <c r="E112" s="283"/>
      <c r="F112" s="302" t="s">
        <v>3749</v>
      </c>
      <c r="G112" s="283"/>
      <c r="H112" s="283" t="s">
        <v>3791</v>
      </c>
      <c r="I112" s="283" t="s">
        <v>3751</v>
      </c>
      <c r="J112" s="283">
        <v>120</v>
      </c>
      <c r="K112" s="294"/>
    </row>
    <row r="113" spans="2:11" ht="15" customHeight="1">
      <c r="B113" s="303"/>
      <c r="C113" s="283" t="s">
        <v>47</v>
      </c>
      <c r="D113" s="283"/>
      <c r="E113" s="283"/>
      <c r="F113" s="302" t="s">
        <v>3749</v>
      </c>
      <c r="G113" s="283"/>
      <c r="H113" s="283" t="s">
        <v>3792</v>
      </c>
      <c r="I113" s="283" t="s">
        <v>3783</v>
      </c>
      <c r="J113" s="283"/>
      <c r="K113" s="294"/>
    </row>
    <row r="114" spans="2:11" ht="15" customHeight="1">
      <c r="B114" s="303"/>
      <c r="C114" s="283" t="s">
        <v>57</v>
      </c>
      <c r="D114" s="283"/>
      <c r="E114" s="283"/>
      <c r="F114" s="302" t="s">
        <v>3749</v>
      </c>
      <c r="G114" s="283"/>
      <c r="H114" s="283" t="s">
        <v>3793</v>
      </c>
      <c r="I114" s="283" t="s">
        <v>3783</v>
      </c>
      <c r="J114" s="283"/>
      <c r="K114" s="294"/>
    </row>
    <row r="115" spans="2:11" ht="15" customHeight="1">
      <c r="B115" s="303"/>
      <c r="C115" s="283" t="s">
        <v>66</v>
      </c>
      <c r="D115" s="283"/>
      <c r="E115" s="283"/>
      <c r="F115" s="302" t="s">
        <v>3749</v>
      </c>
      <c r="G115" s="283"/>
      <c r="H115" s="283" t="s">
        <v>3794</v>
      </c>
      <c r="I115" s="283" t="s">
        <v>3795</v>
      </c>
      <c r="J115" s="283"/>
      <c r="K115" s="294"/>
    </row>
    <row r="116" spans="2:11" ht="15" customHeight="1">
      <c r="B116" s="306"/>
      <c r="C116" s="312"/>
      <c r="D116" s="312"/>
      <c r="E116" s="312"/>
      <c r="F116" s="312"/>
      <c r="G116" s="312"/>
      <c r="H116" s="312"/>
      <c r="I116" s="312"/>
      <c r="J116" s="312"/>
      <c r="K116" s="308"/>
    </row>
    <row r="117" spans="2:11" ht="18.75" customHeight="1">
      <c r="B117" s="313"/>
      <c r="C117" s="279"/>
      <c r="D117" s="279"/>
      <c r="E117" s="279"/>
      <c r="F117" s="314"/>
      <c r="G117" s="279"/>
      <c r="H117" s="279"/>
      <c r="I117" s="279"/>
      <c r="J117" s="279"/>
      <c r="K117" s="313"/>
    </row>
    <row r="118" spans="2:11" ht="18.75" customHeight="1">
      <c r="B118" s="289"/>
      <c r="C118" s="289"/>
      <c r="D118" s="289"/>
      <c r="E118" s="289"/>
      <c r="F118" s="289"/>
      <c r="G118" s="289"/>
      <c r="H118" s="289"/>
      <c r="I118" s="289"/>
      <c r="J118" s="289"/>
      <c r="K118" s="289"/>
    </row>
    <row r="119" spans="2:11" ht="7.5" customHeight="1">
      <c r="B119" s="315"/>
      <c r="C119" s="316"/>
      <c r="D119" s="316"/>
      <c r="E119" s="316"/>
      <c r="F119" s="316"/>
      <c r="G119" s="316"/>
      <c r="H119" s="316"/>
      <c r="I119" s="316"/>
      <c r="J119" s="316"/>
      <c r="K119" s="317"/>
    </row>
    <row r="120" spans="2:11" ht="45" customHeight="1">
      <c r="B120" s="318"/>
      <c r="C120" s="397" t="s">
        <v>3796</v>
      </c>
      <c r="D120" s="397"/>
      <c r="E120" s="397"/>
      <c r="F120" s="397"/>
      <c r="G120" s="397"/>
      <c r="H120" s="397"/>
      <c r="I120" s="397"/>
      <c r="J120" s="397"/>
      <c r="K120" s="319"/>
    </row>
    <row r="121" spans="2:11" ht="17.25" customHeight="1">
      <c r="B121" s="320"/>
      <c r="C121" s="295" t="s">
        <v>3743</v>
      </c>
      <c r="D121" s="295"/>
      <c r="E121" s="295"/>
      <c r="F121" s="295" t="s">
        <v>3744</v>
      </c>
      <c r="G121" s="296"/>
      <c r="H121" s="295" t="s">
        <v>162</v>
      </c>
      <c r="I121" s="295" t="s">
        <v>66</v>
      </c>
      <c r="J121" s="295" t="s">
        <v>3745</v>
      </c>
      <c r="K121" s="321"/>
    </row>
    <row r="122" spans="2:11" ht="17.25" customHeight="1">
      <c r="B122" s="320"/>
      <c r="C122" s="297" t="s">
        <v>3746</v>
      </c>
      <c r="D122" s="297"/>
      <c r="E122" s="297"/>
      <c r="F122" s="298" t="s">
        <v>3747</v>
      </c>
      <c r="G122" s="299"/>
      <c r="H122" s="297"/>
      <c r="I122" s="297"/>
      <c r="J122" s="297" t="s">
        <v>3748</v>
      </c>
      <c r="K122" s="321"/>
    </row>
    <row r="123" spans="2:11" ht="5.25" customHeight="1">
      <c r="B123" s="322"/>
      <c r="C123" s="300"/>
      <c r="D123" s="300"/>
      <c r="E123" s="300"/>
      <c r="F123" s="300"/>
      <c r="G123" s="283"/>
      <c r="H123" s="300"/>
      <c r="I123" s="300"/>
      <c r="J123" s="300"/>
      <c r="K123" s="323"/>
    </row>
    <row r="124" spans="2:11" ht="15" customHeight="1">
      <c r="B124" s="322"/>
      <c r="C124" s="283" t="s">
        <v>3752</v>
      </c>
      <c r="D124" s="300"/>
      <c r="E124" s="300"/>
      <c r="F124" s="302" t="s">
        <v>3749</v>
      </c>
      <c r="G124" s="283"/>
      <c r="H124" s="283" t="s">
        <v>3788</v>
      </c>
      <c r="I124" s="283" t="s">
        <v>3751</v>
      </c>
      <c r="J124" s="283">
        <v>120</v>
      </c>
      <c r="K124" s="324"/>
    </row>
    <row r="125" spans="2:11" ht="15" customHeight="1">
      <c r="B125" s="322"/>
      <c r="C125" s="283" t="s">
        <v>3797</v>
      </c>
      <c r="D125" s="283"/>
      <c r="E125" s="283"/>
      <c r="F125" s="302" t="s">
        <v>3749</v>
      </c>
      <c r="G125" s="283"/>
      <c r="H125" s="283" t="s">
        <v>3798</v>
      </c>
      <c r="I125" s="283" t="s">
        <v>3751</v>
      </c>
      <c r="J125" s="283" t="s">
        <v>3799</v>
      </c>
      <c r="K125" s="324"/>
    </row>
    <row r="126" spans="2:11" ht="15" customHeight="1">
      <c r="B126" s="322"/>
      <c r="C126" s="283" t="s">
        <v>3698</v>
      </c>
      <c r="D126" s="283"/>
      <c r="E126" s="283"/>
      <c r="F126" s="302" t="s">
        <v>3749</v>
      </c>
      <c r="G126" s="283"/>
      <c r="H126" s="283" t="s">
        <v>3800</v>
      </c>
      <c r="I126" s="283" t="s">
        <v>3751</v>
      </c>
      <c r="J126" s="283" t="s">
        <v>3799</v>
      </c>
      <c r="K126" s="324"/>
    </row>
    <row r="127" spans="2:11" ht="15" customHeight="1">
      <c r="B127" s="322"/>
      <c r="C127" s="283" t="s">
        <v>3760</v>
      </c>
      <c r="D127" s="283"/>
      <c r="E127" s="283"/>
      <c r="F127" s="302" t="s">
        <v>3755</v>
      </c>
      <c r="G127" s="283"/>
      <c r="H127" s="283" t="s">
        <v>3761</v>
      </c>
      <c r="I127" s="283" t="s">
        <v>3751</v>
      </c>
      <c r="J127" s="283">
        <v>15</v>
      </c>
      <c r="K127" s="324"/>
    </row>
    <row r="128" spans="2:11" ht="15" customHeight="1">
      <c r="B128" s="322"/>
      <c r="C128" s="304" t="s">
        <v>3762</v>
      </c>
      <c r="D128" s="304"/>
      <c r="E128" s="304"/>
      <c r="F128" s="305" t="s">
        <v>3755</v>
      </c>
      <c r="G128" s="304"/>
      <c r="H128" s="304" t="s">
        <v>3763</v>
      </c>
      <c r="I128" s="304" t="s">
        <v>3751</v>
      </c>
      <c r="J128" s="304">
        <v>15</v>
      </c>
      <c r="K128" s="324"/>
    </row>
    <row r="129" spans="2:11" ht="15" customHeight="1">
      <c r="B129" s="322"/>
      <c r="C129" s="304" t="s">
        <v>3764</v>
      </c>
      <c r="D129" s="304"/>
      <c r="E129" s="304"/>
      <c r="F129" s="305" t="s">
        <v>3755</v>
      </c>
      <c r="G129" s="304"/>
      <c r="H129" s="304" t="s">
        <v>3765</v>
      </c>
      <c r="I129" s="304" t="s">
        <v>3751</v>
      </c>
      <c r="J129" s="304">
        <v>20</v>
      </c>
      <c r="K129" s="324"/>
    </row>
    <row r="130" spans="2:11" ht="15" customHeight="1">
      <c r="B130" s="322"/>
      <c r="C130" s="304" t="s">
        <v>3766</v>
      </c>
      <c r="D130" s="304"/>
      <c r="E130" s="304"/>
      <c r="F130" s="305" t="s">
        <v>3755</v>
      </c>
      <c r="G130" s="304"/>
      <c r="H130" s="304" t="s">
        <v>3767</v>
      </c>
      <c r="I130" s="304" t="s">
        <v>3751</v>
      </c>
      <c r="J130" s="304">
        <v>20</v>
      </c>
      <c r="K130" s="324"/>
    </row>
    <row r="131" spans="2:11" ht="15" customHeight="1">
      <c r="B131" s="322"/>
      <c r="C131" s="283" t="s">
        <v>3754</v>
      </c>
      <c r="D131" s="283"/>
      <c r="E131" s="283"/>
      <c r="F131" s="302" t="s">
        <v>3755</v>
      </c>
      <c r="G131" s="283"/>
      <c r="H131" s="283" t="s">
        <v>3788</v>
      </c>
      <c r="I131" s="283" t="s">
        <v>3751</v>
      </c>
      <c r="J131" s="283">
        <v>50</v>
      </c>
      <c r="K131" s="324"/>
    </row>
    <row r="132" spans="2:11" ht="15" customHeight="1">
      <c r="B132" s="322"/>
      <c r="C132" s="283" t="s">
        <v>3768</v>
      </c>
      <c r="D132" s="283"/>
      <c r="E132" s="283"/>
      <c r="F132" s="302" t="s">
        <v>3755</v>
      </c>
      <c r="G132" s="283"/>
      <c r="H132" s="283" t="s">
        <v>3788</v>
      </c>
      <c r="I132" s="283" t="s">
        <v>3751</v>
      </c>
      <c r="J132" s="283">
        <v>50</v>
      </c>
      <c r="K132" s="324"/>
    </row>
    <row r="133" spans="2:11" ht="15" customHeight="1">
      <c r="B133" s="322"/>
      <c r="C133" s="283" t="s">
        <v>3774</v>
      </c>
      <c r="D133" s="283"/>
      <c r="E133" s="283"/>
      <c r="F133" s="302" t="s">
        <v>3755</v>
      </c>
      <c r="G133" s="283"/>
      <c r="H133" s="283" t="s">
        <v>3788</v>
      </c>
      <c r="I133" s="283" t="s">
        <v>3751</v>
      </c>
      <c r="J133" s="283">
        <v>50</v>
      </c>
      <c r="K133" s="324"/>
    </row>
    <row r="134" spans="2:11" ht="15" customHeight="1">
      <c r="B134" s="322"/>
      <c r="C134" s="283" t="s">
        <v>3776</v>
      </c>
      <c r="D134" s="283"/>
      <c r="E134" s="283"/>
      <c r="F134" s="302" t="s">
        <v>3755</v>
      </c>
      <c r="G134" s="283"/>
      <c r="H134" s="283" t="s">
        <v>3788</v>
      </c>
      <c r="I134" s="283" t="s">
        <v>3751</v>
      </c>
      <c r="J134" s="283">
        <v>50</v>
      </c>
      <c r="K134" s="324"/>
    </row>
    <row r="135" spans="2:11" ht="15" customHeight="1">
      <c r="B135" s="322"/>
      <c r="C135" s="283" t="s">
        <v>167</v>
      </c>
      <c r="D135" s="283"/>
      <c r="E135" s="283"/>
      <c r="F135" s="302" t="s">
        <v>3755</v>
      </c>
      <c r="G135" s="283"/>
      <c r="H135" s="283" t="s">
        <v>3801</v>
      </c>
      <c r="I135" s="283" t="s">
        <v>3751</v>
      </c>
      <c r="J135" s="283">
        <v>255</v>
      </c>
      <c r="K135" s="324"/>
    </row>
    <row r="136" spans="2:11" ht="15" customHeight="1">
      <c r="B136" s="322"/>
      <c r="C136" s="283" t="s">
        <v>3778</v>
      </c>
      <c r="D136" s="283"/>
      <c r="E136" s="283"/>
      <c r="F136" s="302" t="s">
        <v>3749</v>
      </c>
      <c r="G136" s="283"/>
      <c r="H136" s="283" t="s">
        <v>3802</v>
      </c>
      <c r="I136" s="283" t="s">
        <v>3780</v>
      </c>
      <c r="J136" s="283"/>
      <c r="K136" s="324"/>
    </row>
    <row r="137" spans="2:11" ht="15" customHeight="1">
      <c r="B137" s="322"/>
      <c r="C137" s="283" t="s">
        <v>3781</v>
      </c>
      <c r="D137" s="283"/>
      <c r="E137" s="283"/>
      <c r="F137" s="302" t="s">
        <v>3749</v>
      </c>
      <c r="G137" s="283"/>
      <c r="H137" s="283" t="s">
        <v>3803</v>
      </c>
      <c r="I137" s="283" t="s">
        <v>3783</v>
      </c>
      <c r="J137" s="283"/>
      <c r="K137" s="324"/>
    </row>
    <row r="138" spans="2:11" ht="15" customHeight="1">
      <c r="B138" s="322"/>
      <c r="C138" s="283" t="s">
        <v>3784</v>
      </c>
      <c r="D138" s="283"/>
      <c r="E138" s="283"/>
      <c r="F138" s="302" t="s">
        <v>3749</v>
      </c>
      <c r="G138" s="283"/>
      <c r="H138" s="283" t="s">
        <v>3784</v>
      </c>
      <c r="I138" s="283" t="s">
        <v>3783</v>
      </c>
      <c r="J138" s="283"/>
      <c r="K138" s="324"/>
    </row>
    <row r="139" spans="2:11" ht="15" customHeight="1">
      <c r="B139" s="322"/>
      <c r="C139" s="283" t="s">
        <v>47</v>
      </c>
      <c r="D139" s="283"/>
      <c r="E139" s="283"/>
      <c r="F139" s="302" t="s">
        <v>3749</v>
      </c>
      <c r="G139" s="283"/>
      <c r="H139" s="283" t="s">
        <v>3804</v>
      </c>
      <c r="I139" s="283" t="s">
        <v>3783</v>
      </c>
      <c r="J139" s="283"/>
      <c r="K139" s="324"/>
    </row>
    <row r="140" spans="2:11" ht="15" customHeight="1">
      <c r="B140" s="322"/>
      <c r="C140" s="283" t="s">
        <v>3805</v>
      </c>
      <c r="D140" s="283"/>
      <c r="E140" s="283"/>
      <c r="F140" s="302" t="s">
        <v>3749</v>
      </c>
      <c r="G140" s="283"/>
      <c r="H140" s="283" t="s">
        <v>3806</v>
      </c>
      <c r="I140" s="283" t="s">
        <v>3783</v>
      </c>
      <c r="J140" s="283"/>
      <c r="K140" s="324"/>
    </row>
    <row r="141" spans="2:11" ht="15" customHeight="1">
      <c r="B141" s="325"/>
      <c r="C141" s="326"/>
      <c r="D141" s="326"/>
      <c r="E141" s="326"/>
      <c r="F141" s="326"/>
      <c r="G141" s="326"/>
      <c r="H141" s="326"/>
      <c r="I141" s="326"/>
      <c r="J141" s="326"/>
      <c r="K141" s="327"/>
    </row>
    <row r="142" spans="2:11" ht="18.75" customHeight="1">
      <c r="B142" s="279"/>
      <c r="C142" s="279"/>
      <c r="D142" s="279"/>
      <c r="E142" s="279"/>
      <c r="F142" s="314"/>
      <c r="G142" s="279"/>
      <c r="H142" s="279"/>
      <c r="I142" s="279"/>
      <c r="J142" s="279"/>
      <c r="K142" s="279"/>
    </row>
    <row r="143" spans="2:11" ht="18.75" customHeight="1">
      <c r="B143" s="289"/>
      <c r="C143" s="289"/>
      <c r="D143" s="289"/>
      <c r="E143" s="289"/>
      <c r="F143" s="289"/>
      <c r="G143" s="289"/>
      <c r="H143" s="289"/>
      <c r="I143" s="289"/>
      <c r="J143" s="289"/>
      <c r="K143" s="289"/>
    </row>
    <row r="144" spans="2:11" ht="7.5" customHeight="1">
      <c r="B144" s="290"/>
      <c r="C144" s="291"/>
      <c r="D144" s="291"/>
      <c r="E144" s="291"/>
      <c r="F144" s="291"/>
      <c r="G144" s="291"/>
      <c r="H144" s="291"/>
      <c r="I144" s="291"/>
      <c r="J144" s="291"/>
      <c r="K144" s="292"/>
    </row>
    <row r="145" spans="2:11" ht="45" customHeight="1">
      <c r="B145" s="293"/>
      <c r="C145" s="398" t="s">
        <v>3807</v>
      </c>
      <c r="D145" s="398"/>
      <c r="E145" s="398"/>
      <c r="F145" s="398"/>
      <c r="G145" s="398"/>
      <c r="H145" s="398"/>
      <c r="I145" s="398"/>
      <c r="J145" s="398"/>
      <c r="K145" s="294"/>
    </row>
    <row r="146" spans="2:11" ht="17.25" customHeight="1">
      <c r="B146" s="293"/>
      <c r="C146" s="295" t="s">
        <v>3743</v>
      </c>
      <c r="D146" s="295"/>
      <c r="E146" s="295"/>
      <c r="F146" s="295" t="s">
        <v>3744</v>
      </c>
      <c r="G146" s="296"/>
      <c r="H146" s="295" t="s">
        <v>162</v>
      </c>
      <c r="I146" s="295" t="s">
        <v>66</v>
      </c>
      <c r="J146" s="295" t="s">
        <v>3745</v>
      </c>
      <c r="K146" s="294"/>
    </row>
    <row r="147" spans="2:11" ht="17.25" customHeight="1">
      <c r="B147" s="293"/>
      <c r="C147" s="297" t="s">
        <v>3746</v>
      </c>
      <c r="D147" s="297"/>
      <c r="E147" s="297"/>
      <c r="F147" s="298" t="s">
        <v>3747</v>
      </c>
      <c r="G147" s="299"/>
      <c r="H147" s="297"/>
      <c r="I147" s="297"/>
      <c r="J147" s="297" t="s">
        <v>3748</v>
      </c>
      <c r="K147" s="294"/>
    </row>
    <row r="148" spans="2:11" ht="5.25" customHeight="1">
      <c r="B148" s="303"/>
      <c r="C148" s="300"/>
      <c r="D148" s="300"/>
      <c r="E148" s="300"/>
      <c r="F148" s="300"/>
      <c r="G148" s="301"/>
      <c r="H148" s="300"/>
      <c r="I148" s="300"/>
      <c r="J148" s="300"/>
      <c r="K148" s="324"/>
    </row>
    <row r="149" spans="2:11" ht="15" customHeight="1">
      <c r="B149" s="303"/>
      <c r="C149" s="328" t="s">
        <v>3752</v>
      </c>
      <c r="D149" s="283"/>
      <c r="E149" s="283"/>
      <c r="F149" s="329" t="s">
        <v>3749</v>
      </c>
      <c r="G149" s="283"/>
      <c r="H149" s="328" t="s">
        <v>3788</v>
      </c>
      <c r="I149" s="328" t="s">
        <v>3751</v>
      </c>
      <c r="J149" s="328">
        <v>120</v>
      </c>
      <c r="K149" s="324"/>
    </row>
    <row r="150" spans="2:11" ht="15" customHeight="1">
      <c r="B150" s="303"/>
      <c r="C150" s="328" t="s">
        <v>3797</v>
      </c>
      <c r="D150" s="283"/>
      <c r="E150" s="283"/>
      <c r="F150" s="329" t="s">
        <v>3749</v>
      </c>
      <c r="G150" s="283"/>
      <c r="H150" s="328" t="s">
        <v>3808</v>
      </c>
      <c r="I150" s="328" t="s">
        <v>3751</v>
      </c>
      <c r="J150" s="328" t="s">
        <v>3799</v>
      </c>
      <c r="K150" s="324"/>
    </row>
    <row r="151" spans="2:11" ht="15" customHeight="1">
      <c r="B151" s="303"/>
      <c r="C151" s="328" t="s">
        <v>3698</v>
      </c>
      <c r="D151" s="283"/>
      <c r="E151" s="283"/>
      <c r="F151" s="329" t="s">
        <v>3749</v>
      </c>
      <c r="G151" s="283"/>
      <c r="H151" s="328" t="s">
        <v>3809</v>
      </c>
      <c r="I151" s="328" t="s">
        <v>3751</v>
      </c>
      <c r="J151" s="328" t="s">
        <v>3799</v>
      </c>
      <c r="K151" s="324"/>
    </row>
    <row r="152" spans="2:11" ht="15" customHeight="1">
      <c r="B152" s="303"/>
      <c r="C152" s="328" t="s">
        <v>3754</v>
      </c>
      <c r="D152" s="283"/>
      <c r="E152" s="283"/>
      <c r="F152" s="329" t="s">
        <v>3755</v>
      </c>
      <c r="G152" s="283"/>
      <c r="H152" s="328" t="s">
        <v>3788</v>
      </c>
      <c r="I152" s="328" t="s">
        <v>3751</v>
      </c>
      <c r="J152" s="328">
        <v>50</v>
      </c>
      <c r="K152" s="324"/>
    </row>
    <row r="153" spans="2:11" ht="15" customHeight="1">
      <c r="B153" s="303"/>
      <c r="C153" s="328" t="s">
        <v>3757</v>
      </c>
      <c r="D153" s="283"/>
      <c r="E153" s="283"/>
      <c r="F153" s="329" t="s">
        <v>3749</v>
      </c>
      <c r="G153" s="283"/>
      <c r="H153" s="328" t="s">
        <v>3788</v>
      </c>
      <c r="I153" s="328" t="s">
        <v>3759</v>
      </c>
      <c r="J153" s="328"/>
      <c r="K153" s="324"/>
    </row>
    <row r="154" spans="2:11" ht="15" customHeight="1">
      <c r="B154" s="303"/>
      <c r="C154" s="328" t="s">
        <v>3768</v>
      </c>
      <c r="D154" s="283"/>
      <c r="E154" s="283"/>
      <c r="F154" s="329" t="s">
        <v>3755</v>
      </c>
      <c r="G154" s="283"/>
      <c r="H154" s="328" t="s">
        <v>3788</v>
      </c>
      <c r="I154" s="328" t="s">
        <v>3751</v>
      </c>
      <c r="J154" s="328">
        <v>50</v>
      </c>
      <c r="K154" s="324"/>
    </row>
    <row r="155" spans="2:11" ht="15" customHeight="1">
      <c r="B155" s="303"/>
      <c r="C155" s="328" t="s">
        <v>3776</v>
      </c>
      <c r="D155" s="283"/>
      <c r="E155" s="283"/>
      <c r="F155" s="329" t="s">
        <v>3755</v>
      </c>
      <c r="G155" s="283"/>
      <c r="H155" s="328" t="s">
        <v>3788</v>
      </c>
      <c r="I155" s="328" t="s">
        <v>3751</v>
      </c>
      <c r="J155" s="328">
        <v>50</v>
      </c>
      <c r="K155" s="324"/>
    </row>
    <row r="156" spans="2:11" ht="15" customHeight="1">
      <c r="B156" s="303"/>
      <c r="C156" s="328" t="s">
        <v>3774</v>
      </c>
      <c r="D156" s="283"/>
      <c r="E156" s="283"/>
      <c r="F156" s="329" t="s">
        <v>3755</v>
      </c>
      <c r="G156" s="283"/>
      <c r="H156" s="328" t="s">
        <v>3788</v>
      </c>
      <c r="I156" s="328" t="s">
        <v>3751</v>
      </c>
      <c r="J156" s="328">
        <v>50</v>
      </c>
      <c r="K156" s="324"/>
    </row>
    <row r="157" spans="2:11" ht="15" customHeight="1">
      <c r="B157" s="303"/>
      <c r="C157" s="328" t="s">
        <v>130</v>
      </c>
      <c r="D157" s="283"/>
      <c r="E157" s="283"/>
      <c r="F157" s="329" t="s">
        <v>3749</v>
      </c>
      <c r="G157" s="283"/>
      <c r="H157" s="328" t="s">
        <v>3810</v>
      </c>
      <c r="I157" s="328" t="s">
        <v>3751</v>
      </c>
      <c r="J157" s="328" t="s">
        <v>3811</v>
      </c>
      <c r="K157" s="324"/>
    </row>
    <row r="158" spans="2:11" ht="15" customHeight="1">
      <c r="B158" s="303"/>
      <c r="C158" s="328" t="s">
        <v>3812</v>
      </c>
      <c r="D158" s="283"/>
      <c r="E158" s="283"/>
      <c r="F158" s="329" t="s">
        <v>3749</v>
      </c>
      <c r="G158" s="283"/>
      <c r="H158" s="328" t="s">
        <v>3813</v>
      </c>
      <c r="I158" s="328" t="s">
        <v>3783</v>
      </c>
      <c r="J158" s="328"/>
      <c r="K158" s="324"/>
    </row>
    <row r="159" spans="2:11" ht="15" customHeight="1">
      <c r="B159" s="330"/>
      <c r="C159" s="312"/>
      <c r="D159" s="312"/>
      <c r="E159" s="312"/>
      <c r="F159" s="312"/>
      <c r="G159" s="312"/>
      <c r="H159" s="312"/>
      <c r="I159" s="312"/>
      <c r="J159" s="312"/>
      <c r="K159" s="331"/>
    </row>
    <row r="160" spans="2:11" ht="18.75" customHeight="1">
      <c r="B160" s="279"/>
      <c r="C160" s="283"/>
      <c r="D160" s="283"/>
      <c r="E160" s="283"/>
      <c r="F160" s="302"/>
      <c r="G160" s="283"/>
      <c r="H160" s="283"/>
      <c r="I160" s="283"/>
      <c r="J160" s="283"/>
      <c r="K160" s="279"/>
    </row>
    <row r="161" spans="2:11" ht="18.75" customHeight="1">
      <c r="B161" s="289"/>
      <c r="C161" s="289"/>
      <c r="D161" s="289"/>
      <c r="E161" s="289"/>
      <c r="F161" s="289"/>
      <c r="G161" s="289"/>
      <c r="H161" s="289"/>
      <c r="I161" s="289"/>
      <c r="J161" s="289"/>
      <c r="K161" s="289"/>
    </row>
    <row r="162" spans="2:11" ht="7.5" customHeight="1">
      <c r="B162" s="271"/>
      <c r="C162" s="272"/>
      <c r="D162" s="272"/>
      <c r="E162" s="272"/>
      <c r="F162" s="272"/>
      <c r="G162" s="272"/>
      <c r="H162" s="272"/>
      <c r="I162" s="272"/>
      <c r="J162" s="272"/>
      <c r="K162" s="273"/>
    </row>
    <row r="163" spans="2:11" ht="45" customHeight="1">
      <c r="B163" s="274"/>
      <c r="C163" s="397" t="s">
        <v>3814</v>
      </c>
      <c r="D163" s="397"/>
      <c r="E163" s="397"/>
      <c r="F163" s="397"/>
      <c r="G163" s="397"/>
      <c r="H163" s="397"/>
      <c r="I163" s="397"/>
      <c r="J163" s="397"/>
      <c r="K163" s="275"/>
    </row>
    <row r="164" spans="2:11" ht="17.25" customHeight="1">
      <c r="B164" s="274"/>
      <c r="C164" s="295" t="s">
        <v>3743</v>
      </c>
      <c r="D164" s="295"/>
      <c r="E164" s="295"/>
      <c r="F164" s="295" t="s">
        <v>3744</v>
      </c>
      <c r="G164" s="332"/>
      <c r="H164" s="333" t="s">
        <v>162</v>
      </c>
      <c r="I164" s="333" t="s">
        <v>66</v>
      </c>
      <c r="J164" s="295" t="s">
        <v>3745</v>
      </c>
      <c r="K164" s="275"/>
    </row>
    <row r="165" spans="2:11" ht="17.25" customHeight="1">
      <c r="B165" s="276"/>
      <c r="C165" s="297" t="s">
        <v>3746</v>
      </c>
      <c r="D165" s="297"/>
      <c r="E165" s="297"/>
      <c r="F165" s="298" t="s">
        <v>3747</v>
      </c>
      <c r="G165" s="334"/>
      <c r="H165" s="335"/>
      <c r="I165" s="335"/>
      <c r="J165" s="297" t="s">
        <v>3748</v>
      </c>
      <c r="K165" s="277"/>
    </row>
    <row r="166" spans="2:11" ht="5.25" customHeight="1">
      <c r="B166" s="303"/>
      <c r="C166" s="300"/>
      <c r="D166" s="300"/>
      <c r="E166" s="300"/>
      <c r="F166" s="300"/>
      <c r="G166" s="301"/>
      <c r="H166" s="300"/>
      <c r="I166" s="300"/>
      <c r="J166" s="300"/>
      <c r="K166" s="324"/>
    </row>
    <row r="167" spans="2:11" ht="15" customHeight="1">
      <c r="B167" s="303"/>
      <c r="C167" s="283" t="s">
        <v>3752</v>
      </c>
      <c r="D167" s="283"/>
      <c r="E167" s="283"/>
      <c r="F167" s="302" t="s">
        <v>3749</v>
      </c>
      <c r="G167" s="283"/>
      <c r="H167" s="283" t="s">
        <v>3788</v>
      </c>
      <c r="I167" s="283" t="s">
        <v>3751</v>
      </c>
      <c r="J167" s="283">
        <v>120</v>
      </c>
      <c r="K167" s="324"/>
    </row>
    <row r="168" spans="2:11" ht="15" customHeight="1">
      <c r="B168" s="303"/>
      <c r="C168" s="283" t="s">
        <v>3797</v>
      </c>
      <c r="D168" s="283"/>
      <c r="E168" s="283"/>
      <c r="F168" s="302" t="s">
        <v>3749</v>
      </c>
      <c r="G168" s="283"/>
      <c r="H168" s="283" t="s">
        <v>3798</v>
      </c>
      <c r="I168" s="283" t="s">
        <v>3751</v>
      </c>
      <c r="J168" s="283" t="s">
        <v>3799</v>
      </c>
      <c r="K168" s="324"/>
    </row>
    <row r="169" spans="2:11" ht="15" customHeight="1">
      <c r="B169" s="303"/>
      <c r="C169" s="283" t="s">
        <v>3698</v>
      </c>
      <c r="D169" s="283"/>
      <c r="E169" s="283"/>
      <c r="F169" s="302" t="s">
        <v>3749</v>
      </c>
      <c r="G169" s="283"/>
      <c r="H169" s="283" t="s">
        <v>3815</v>
      </c>
      <c r="I169" s="283" t="s">
        <v>3751</v>
      </c>
      <c r="J169" s="283" t="s">
        <v>3799</v>
      </c>
      <c r="K169" s="324"/>
    </row>
    <row r="170" spans="2:11" ht="15" customHeight="1">
      <c r="B170" s="303"/>
      <c r="C170" s="283" t="s">
        <v>3754</v>
      </c>
      <c r="D170" s="283"/>
      <c r="E170" s="283"/>
      <c r="F170" s="302" t="s">
        <v>3755</v>
      </c>
      <c r="G170" s="283"/>
      <c r="H170" s="283" t="s">
        <v>3815</v>
      </c>
      <c r="I170" s="283" t="s">
        <v>3751</v>
      </c>
      <c r="J170" s="283">
        <v>50</v>
      </c>
      <c r="K170" s="324"/>
    </row>
    <row r="171" spans="2:11" ht="15" customHeight="1">
      <c r="B171" s="303"/>
      <c r="C171" s="283" t="s">
        <v>3757</v>
      </c>
      <c r="D171" s="283"/>
      <c r="E171" s="283"/>
      <c r="F171" s="302" t="s">
        <v>3749</v>
      </c>
      <c r="G171" s="283"/>
      <c r="H171" s="283" t="s">
        <v>3815</v>
      </c>
      <c r="I171" s="283" t="s">
        <v>3759</v>
      </c>
      <c r="J171" s="283"/>
      <c r="K171" s="324"/>
    </row>
    <row r="172" spans="2:11" ht="15" customHeight="1">
      <c r="B172" s="303"/>
      <c r="C172" s="283" t="s">
        <v>3768</v>
      </c>
      <c r="D172" s="283"/>
      <c r="E172" s="283"/>
      <c r="F172" s="302" t="s">
        <v>3755</v>
      </c>
      <c r="G172" s="283"/>
      <c r="H172" s="283" t="s">
        <v>3815</v>
      </c>
      <c r="I172" s="283" t="s">
        <v>3751</v>
      </c>
      <c r="J172" s="283">
        <v>50</v>
      </c>
      <c r="K172" s="324"/>
    </row>
    <row r="173" spans="2:11" ht="15" customHeight="1">
      <c r="B173" s="303"/>
      <c r="C173" s="283" t="s">
        <v>3776</v>
      </c>
      <c r="D173" s="283"/>
      <c r="E173" s="283"/>
      <c r="F173" s="302" t="s">
        <v>3755</v>
      </c>
      <c r="G173" s="283"/>
      <c r="H173" s="283" t="s">
        <v>3815</v>
      </c>
      <c r="I173" s="283" t="s">
        <v>3751</v>
      </c>
      <c r="J173" s="283">
        <v>50</v>
      </c>
      <c r="K173" s="324"/>
    </row>
    <row r="174" spans="2:11" ht="15" customHeight="1">
      <c r="B174" s="303"/>
      <c r="C174" s="283" t="s">
        <v>3774</v>
      </c>
      <c r="D174" s="283"/>
      <c r="E174" s="283"/>
      <c r="F174" s="302" t="s">
        <v>3755</v>
      </c>
      <c r="G174" s="283"/>
      <c r="H174" s="283" t="s">
        <v>3815</v>
      </c>
      <c r="I174" s="283" t="s">
        <v>3751</v>
      </c>
      <c r="J174" s="283">
        <v>50</v>
      </c>
      <c r="K174" s="324"/>
    </row>
    <row r="175" spans="2:11" ht="15" customHeight="1">
      <c r="B175" s="303"/>
      <c r="C175" s="283" t="s">
        <v>161</v>
      </c>
      <c r="D175" s="283"/>
      <c r="E175" s="283"/>
      <c r="F175" s="302" t="s">
        <v>3749</v>
      </c>
      <c r="G175" s="283"/>
      <c r="H175" s="283" t="s">
        <v>3816</v>
      </c>
      <c r="I175" s="283" t="s">
        <v>3817</v>
      </c>
      <c r="J175" s="283"/>
      <c r="K175" s="324"/>
    </row>
    <row r="176" spans="2:11" ht="15" customHeight="1">
      <c r="B176" s="303"/>
      <c r="C176" s="283" t="s">
        <v>66</v>
      </c>
      <c r="D176" s="283"/>
      <c r="E176" s="283"/>
      <c r="F176" s="302" t="s">
        <v>3749</v>
      </c>
      <c r="G176" s="283"/>
      <c r="H176" s="283" t="s">
        <v>3818</v>
      </c>
      <c r="I176" s="283" t="s">
        <v>3819</v>
      </c>
      <c r="J176" s="283">
        <v>1</v>
      </c>
      <c r="K176" s="324"/>
    </row>
    <row r="177" spans="2:11" ht="15" customHeight="1">
      <c r="B177" s="303"/>
      <c r="C177" s="283" t="s">
        <v>62</v>
      </c>
      <c r="D177" s="283"/>
      <c r="E177" s="283"/>
      <c r="F177" s="302" t="s">
        <v>3749</v>
      </c>
      <c r="G177" s="283"/>
      <c r="H177" s="283" t="s">
        <v>3820</v>
      </c>
      <c r="I177" s="283" t="s">
        <v>3751</v>
      </c>
      <c r="J177" s="283">
        <v>20</v>
      </c>
      <c r="K177" s="324"/>
    </row>
    <row r="178" spans="2:11" ht="15" customHeight="1">
      <c r="B178" s="303"/>
      <c r="C178" s="283" t="s">
        <v>162</v>
      </c>
      <c r="D178" s="283"/>
      <c r="E178" s="283"/>
      <c r="F178" s="302" t="s">
        <v>3749</v>
      </c>
      <c r="G178" s="283"/>
      <c r="H178" s="283" t="s">
        <v>3821</v>
      </c>
      <c r="I178" s="283" t="s">
        <v>3751</v>
      </c>
      <c r="J178" s="283">
        <v>255</v>
      </c>
      <c r="K178" s="324"/>
    </row>
    <row r="179" spans="2:11" ht="15" customHeight="1">
      <c r="B179" s="303"/>
      <c r="C179" s="283" t="s">
        <v>163</v>
      </c>
      <c r="D179" s="283"/>
      <c r="E179" s="283"/>
      <c r="F179" s="302" t="s">
        <v>3749</v>
      </c>
      <c r="G179" s="283"/>
      <c r="H179" s="283" t="s">
        <v>3714</v>
      </c>
      <c r="I179" s="283" t="s">
        <v>3751</v>
      </c>
      <c r="J179" s="283">
        <v>10</v>
      </c>
      <c r="K179" s="324"/>
    </row>
    <row r="180" spans="2:11" ht="15" customHeight="1">
      <c r="B180" s="303"/>
      <c r="C180" s="283" t="s">
        <v>164</v>
      </c>
      <c r="D180" s="283"/>
      <c r="E180" s="283"/>
      <c r="F180" s="302" t="s">
        <v>3749</v>
      </c>
      <c r="G180" s="283"/>
      <c r="H180" s="283" t="s">
        <v>3822</v>
      </c>
      <c r="I180" s="283" t="s">
        <v>3783</v>
      </c>
      <c r="J180" s="283"/>
      <c r="K180" s="324"/>
    </row>
    <row r="181" spans="2:11" ht="15" customHeight="1">
      <c r="B181" s="303"/>
      <c r="C181" s="283" t="s">
        <v>3823</v>
      </c>
      <c r="D181" s="283"/>
      <c r="E181" s="283"/>
      <c r="F181" s="302" t="s">
        <v>3749</v>
      </c>
      <c r="G181" s="283"/>
      <c r="H181" s="283" t="s">
        <v>3824</v>
      </c>
      <c r="I181" s="283" t="s">
        <v>3783</v>
      </c>
      <c r="J181" s="283"/>
      <c r="K181" s="324"/>
    </row>
    <row r="182" spans="2:11" ht="15" customHeight="1">
      <c r="B182" s="303"/>
      <c r="C182" s="283" t="s">
        <v>3812</v>
      </c>
      <c r="D182" s="283"/>
      <c r="E182" s="283"/>
      <c r="F182" s="302" t="s">
        <v>3749</v>
      </c>
      <c r="G182" s="283"/>
      <c r="H182" s="283" t="s">
        <v>3825</v>
      </c>
      <c r="I182" s="283" t="s">
        <v>3783</v>
      </c>
      <c r="J182" s="283"/>
      <c r="K182" s="324"/>
    </row>
    <row r="183" spans="2:11" ht="15" customHeight="1">
      <c r="B183" s="303"/>
      <c r="C183" s="283" t="s">
        <v>166</v>
      </c>
      <c r="D183" s="283"/>
      <c r="E183" s="283"/>
      <c r="F183" s="302" t="s">
        <v>3755</v>
      </c>
      <c r="G183" s="283"/>
      <c r="H183" s="283" t="s">
        <v>3826</v>
      </c>
      <c r="I183" s="283" t="s">
        <v>3751</v>
      </c>
      <c r="J183" s="283">
        <v>50</v>
      </c>
      <c r="K183" s="324"/>
    </row>
    <row r="184" spans="2:11" ht="15" customHeight="1">
      <c r="B184" s="303"/>
      <c r="C184" s="283" t="s">
        <v>3827</v>
      </c>
      <c r="D184" s="283"/>
      <c r="E184" s="283"/>
      <c r="F184" s="302" t="s">
        <v>3755</v>
      </c>
      <c r="G184" s="283"/>
      <c r="H184" s="283" t="s">
        <v>3828</v>
      </c>
      <c r="I184" s="283" t="s">
        <v>3829</v>
      </c>
      <c r="J184" s="283"/>
      <c r="K184" s="324"/>
    </row>
    <row r="185" spans="2:11" ht="15" customHeight="1">
      <c r="B185" s="303"/>
      <c r="C185" s="283" t="s">
        <v>3830</v>
      </c>
      <c r="D185" s="283"/>
      <c r="E185" s="283"/>
      <c r="F185" s="302" t="s">
        <v>3755</v>
      </c>
      <c r="G185" s="283"/>
      <c r="H185" s="283" t="s">
        <v>3831</v>
      </c>
      <c r="I185" s="283" t="s">
        <v>3829</v>
      </c>
      <c r="J185" s="283"/>
      <c r="K185" s="324"/>
    </row>
    <row r="186" spans="2:11" ht="15" customHeight="1">
      <c r="B186" s="303"/>
      <c r="C186" s="283" t="s">
        <v>3832</v>
      </c>
      <c r="D186" s="283"/>
      <c r="E186" s="283"/>
      <c r="F186" s="302" t="s">
        <v>3755</v>
      </c>
      <c r="G186" s="283"/>
      <c r="H186" s="283" t="s">
        <v>3833</v>
      </c>
      <c r="I186" s="283" t="s">
        <v>3829</v>
      </c>
      <c r="J186" s="283"/>
      <c r="K186" s="324"/>
    </row>
    <row r="187" spans="2:11" ht="15" customHeight="1">
      <c r="B187" s="303"/>
      <c r="C187" s="336" t="s">
        <v>3834</v>
      </c>
      <c r="D187" s="283"/>
      <c r="E187" s="283"/>
      <c r="F187" s="302" t="s">
        <v>3755</v>
      </c>
      <c r="G187" s="283"/>
      <c r="H187" s="283" t="s">
        <v>3835</v>
      </c>
      <c r="I187" s="283" t="s">
        <v>3836</v>
      </c>
      <c r="J187" s="337" t="s">
        <v>3837</v>
      </c>
      <c r="K187" s="324"/>
    </row>
    <row r="188" spans="2:11" ht="15" customHeight="1">
      <c r="B188" s="303"/>
      <c r="C188" s="288" t="s">
        <v>51</v>
      </c>
      <c r="D188" s="283"/>
      <c r="E188" s="283"/>
      <c r="F188" s="302" t="s">
        <v>3749</v>
      </c>
      <c r="G188" s="283"/>
      <c r="H188" s="279" t="s">
        <v>3838</v>
      </c>
      <c r="I188" s="283" t="s">
        <v>3839</v>
      </c>
      <c r="J188" s="283"/>
      <c r="K188" s="324"/>
    </row>
    <row r="189" spans="2:11" ht="15" customHeight="1">
      <c r="B189" s="303"/>
      <c r="C189" s="288" t="s">
        <v>3840</v>
      </c>
      <c r="D189" s="283"/>
      <c r="E189" s="283"/>
      <c r="F189" s="302" t="s">
        <v>3749</v>
      </c>
      <c r="G189" s="283"/>
      <c r="H189" s="283" t="s">
        <v>3841</v>
      </c>
      <c r="I189" s="283" t="s">
        <v>3783</v>
      </c>
      <c r="J189" s="283"/>
      <c r="K189" s="324"/>
    </row>
    <row r="190" spans="2:11" ht="15" customHeight="1">
      <c r="B190" s="303"/>
      <c r="C190" s="288" t="s">
        <v>3842</v>
      </c>
      <c r="D190" s="283"/>
      <c r="E190" s="283"/>
      <c r="F190" s="302" t="s">
        <v>3749</v>
      </c>
      <c r="G190" s="283"/>
      <c r="H190" s="283" t="s">
        <v>3843</v>
      </c>
      <c r="I190" s="283" t="s">
        <v>3783</v>
      </c>
      <c r="J190" s="283"/>
      <c r="K190" s="324"/>
    </row>
    <row r="191" spans="2:11" ht="15" customHeight="1">
      <c r="B191" s="303"/>
      <c r="C191" s="288" t="s">
        <v>3844</v>
      </c>
      <c r="D191" s="283"/>
      <c r="E191" s="283"/>
      <c r="F191" s="302" t="s">
        <v>3755</v>
      </c>
      <c r="G191" s="283"/>
      <c r="H191" s="283" t="s">
        <v>3845</v>
      </c>
      <c r="I191" s="283" t="s">
        <v>3783</v>
      </c>
      <c r="J191" s="283"/>
      <c r="K191" s="324"/>
    </row>
    <row r="192" spans="2:11" ht="15" customHeight="1">
      <c r="B192" s="330"/>
      <c r="C192" s="338"/>
      <c r="D192" s="312"/>
      <c r="E192" s="312"/>
      <c r="F192" s="312"/>
      <c r="G192" s="312"/>
      <c r="H192" s="312"/>
      <c r="I192" s="312"/>
      <c r="J192" s="312"/>
      <c r="K192" s="331"/>
    </row>
    <row r="193" spans="2:11" ht="18.75" customHeight="1">
      <c r="B193" s="279"/>
      <c r="C193" s="283"/>
      <c r="D193" s="283"/>
      <c r="E193" s="283"/>
      <c r="F193" s="302"/>
      <c r="G193" s="283"/>
      <c r="H193" s="283"/>
      <c r="I193" s="283"/>
      <c r="J193" s="283"/>
      <c r="K193" s="279"/>
    </row>
    <row r="194" spans="2:11" ht="18.75" customHeight="1">
      <c r="B194" s="279"/>
      <c r="C194" s="283"/>
      <c r="D194" s="283"/>
      <c r="E194" s="283"/>
      <c r="F194" s="302"/>
      <c r="G194" s="283"/>
      <c r="H194" s="283"/>
      <c r="I194" s="283"/>
      <c r="J194" s="283"/>
      <c r="K194" s="279"/>
    </row>
    <row r="195" spans="2:11" ht="18.75" customHeight="1">
      <c r="B195" s="289"/>
      <c r="C195" s="289"/>
      <c r="D195" s="289"/>
      <c r="E195" s="289"/>
      <c r="F195" s="289"/>
      <c r="G195" s="289"/>
      <c r="H195" s="289"/>
      <c r="I195" s="289"/>
      <c r="J195" s="289"/>
      <c r="K195" s="289"/>
    </row>
    <row r="196" spans="2:11">
      <c r="B196" s="271"/>
      <c r="C196" s="272"/>
      <c r="D196" s="272"/>
      <c r="E196" s="272"/>
      <c r="F196" s="272"/>
      <c r="G196" s="272"/>
      <c r="H196" s="272"/>
      <c r="I196" s="272"/>
      <c r="J196" s="272"/>
      <c r="K196" s="273"/>
    </row>
    <row r="197" spans="2:11" ht="21">
      <c r="B197" s="274"/>
      <c r="C197" s="397" t="s">
        <v>3846</v>
      </c>
      <c r="D197" s="397"/>
      <c r="E197" s="397"/>
      <c r="F197" s="397"/>
      <c r="G197" s="397"/>
      <c r="H197" s="397"/>
      <c r="I197" s="397"/>
      <c r="J197" s="397"/>
      <c r="K197" s="275"/>
    </row>
    <row r="198" spans="2:11" ht="25.5" customHeight="1">
      <c r="B198" s="274"/>
      <c r="C198" s="339" t="s">
        <v>3847</v>
      </c>
      <c r="D198" s="339"/>
      <c r="E198" s="339"/>
      <c r="F198" s="339" t="s">
        <v>3848</v>
      </c>
      <c r="G198" s="340"/>
      <c r="H198" s="396" t="s">
        <v>3849</v>
      </c>
      <c r="I198" s="396"/>
      <c r="J198" s="396"/>
      <c r="K198" s="275"/>
    </row>
    <row r="199" spans="2:11" ht="5.25" customHeight="1">
      <c r="B199" s="303"/>
      <c r="C199" s="300"/>
      <c r="D199" s="300"/>
      <c r="E199" s="300"/>
      <c r="F199" s="300"/>
      <c r="G199" s="283"/>
      <c r="H199" s="300"/>
      <c r="I199" s="300"/>
      <c r="J199" s="300"/>
      <c r="K199" s="324"/>
    </row>
    <row r="200" spans="2:11" ht="15" customHeight="1">
      <c r="B200" s="303"/>
      <c r="C200" s="283" t="s">
        <v>3839</v>
      </c>
      <c r="D200" s="283"/>
      <c r="E200" s="283"/>
      <c r="F200" s="302" t="s">
        <v>52</v>
      </c>
      <c r="G200" s="283"/>
      <c r="H200" s="394" t="s">
        <v>3850</v>
      </c>
      <c r="I200" s="394"/>
      <c r="J200" s="394"/>
      <c r="K200" s="324"/>
    </row>
    <row r="201" spans="2:11" ht="15" customHeight="1">
      <c r="B201" s="303"/>
      <c r="C201" s="309"/>
      <c r="D201" s="283"/>
      <c r="E201" s="283"/>
      <c r="F201" s="302" t="s">
        <v>53</v>
      </c>
      <c r="G201" s="283"/>
      <c r="H201" s="394" t="s">
        <v>3851</v>
      </c>
      <c r="I201" s="394"/>
      <c r="J201" s="394"/>
      <c r="K201" s="324"/>
    </row>
    <row r="202" spans="2:11" ht="15" customHeight="1">
      <c r="B202" s="303"/>
      <c r="C202" s="309"/>
      <c r="D202" s="283"/>
      <c r="E202" s="283"/>
      <c r="F202" s="302" t="s">
        <v>56</v>
      </c>
      <c r="G202" s="283"/>
      <c r="H202" s="394" t="s">
        <v>3852</v>
      </c>
      <c r="I202" s="394"/>
      <c r="J202" s="394"/>
      <c r="K202" s="324"/>
    </row>
    <row r="203" spans="2:11" ht="15" customHeight="1">
      <c r="B203" s="303"/>
      <c r="C203" s="283"/>
      <c r="D203" s="283"/>
      <c r="E203" s="283"/>
      <c r="F203" s="302" t="s">
        <v>54</v>
      </c>
      <c r="G203" s="283"/>
      <c r="H203" s="394" t="s">
        <v>3853</v>
      </c>
      <c r="I203" s="394"/>
      <c r="J203" s="394"/>
      <c r="K203" s="324"/>
    </row>
    <row r="204" spans="2:11" ht="15" customHeight="1">
      <c r="B204" s="303"/>
      <c r="C204" s="283"/>
      <c r="D204" s="283"/>
      <c r="E204" s="283"/>
      <c r="F204" s="302" t="s">
        <v>55</v>
      </c>
      <c r="G204" s="283"/>
      <c r="H204" s="394" t="s">
        <v>3854</v>
      </c>
      <c r="I204" s="394"/>
      <c r="J204" s="394"/>
      <c r="K204" s="324"/>
    </row>
    <row r="205" spans="2:11" ht="15" customHeight="1">
      <c r="B205" s="303"/>
      <c r="C205" s="283"/>
      <c r="D205" s="283"/>
      <c r="E205" s="283"/>
      <c r="F205" s="302"/>
      <c r="G205" s="283"/>
      <c r="H205" s="283"/>
      <c r="I205" s="283"/>
      <c r="J205" s="283"/>
      <c r="K205" s="324"/>
    </row>
    <row r="206" spans="2:11" ht="15" customHeight="1">
      <c r="B206" s="303"/>
      <c r="C206" s="283" t="s">
        <v>3795</v>
      </c>
      <c r="D206" s="283"/>
      <c r="E206" s="283"/>
      <c r="F206" s="302" t="s">
        <v>88</v>
      </c>
      <c r="G206" s="283"/>
      <c r="H206" s="394" t="s">
        <v>3855</v>
      </c>
      <c r="I206" s="394"/>
      <c r="J206" s="394"/>
      <c r="K206" s="324"/>
    </row>
    <row r="207" spans="2:11" ht="15" customHeight="1">
      <c r="B207" s="303"/>
      <c r="C207" s="309"/>
      <c r="D207" s="283"/>
      <c r="E207" s="283"/>
      <c r="F207" s="302" t="s">
        <v>3693</v>
      </c>
      <c r="G207" s="283"/>
      <c r="H207" s="394" t="s">
        <v>3694</v>
      </c>
      <c r="I207" s="394"/>
      <c r="J207" s="394"/>
      <c r="K207" s="324"/>
    </row>
    <row r="208" spans="2:11" ht="15" customHeight="1">
      <c r="B208" s="303"/>
      <c r="C208" s="283"/>
      <c r="D208" s="283"/>
      <c r="E208" s="283"/>
      <c r="F208" s="302" t="s">
        <v>3691</v>
      </c>
      <c r="G208" s="283"/>
      <c r="H208" s="394" t="s">
        <v>3856</v>
      </c>
      <c r="I208" s="394"/>
      <c r="J208" s="394"/>
      <c r="K208" s="324"/>
    </row>
    <row r="209" spans="2:11" ht="15" customHeight="1">
      <c r="B209" s="341"/>
      <c r="C209" s="309"/>
      <c r="D209" s="309"/>
      <c r="E209" s="309"/>
      <c r="F209" s="302" t="s">
        <v>3695</v>
      </c>
      <c r="G209" s="288"/>
      <c r="H209" s="395" t="s">
        <v>3696</v>
      </c>
      <c r="I209" s="395"/>
      <c r="J209" s="395"/>
      <c r="K209" s="342"/>
    </row>
    <row r="210" spans="2:11" ht="15" customHeight="1">
      <c r="B210" s="341"/>
      <c r="C210" s="309"/>
      <c r="D210" s="309"/>
      <c r="E210" s="309"/>
      <c r="F210" s="302" t="s">
        <v>3697</v>
      </c>
      <c r="G210" s="288"/>
      <c r="H210" s="395" t="s">
        <v>3857</v>
      </c>
      <c r="I210" s="395"/>
      <c r="J210" s="395"/>
      <c r="K210" s="342"/>
    </row>
    <row r="211" spans="2:11" ht="15" customHeight="1">
      <c r="B211" s="341"/>
      <c r="C211" s="309"/>
      <c r="D211" s="309"/>
      <c r="E211" s="309"/>
      <c r="F211" s="343"/>
      <c r="G211" s="288"/>
      <c r="H211" s="344"/>
      <c r="I211" s="344"/>
      <c r="J211" s="344"/>
      <c r="K211" s="342"/>
    </row>
    <row r="212" spans="2:11" ht="15" customHeight="1">
      <c r="B212" s="341"/>
      <c r="C212" s="283" t="s">
        <v>3819</v>
      </c>
      <c r="D212" s="309"/>
      <c r="E212" s="309"/>
      <c r="F212" s="302">
        <v>1</v>
      </c>
      <c r="G212" s="288"/>
      <c r="H212" s="395" t="s">
        <v>3858</v>
      </c>
      <c r="I212" s="395"/>
      <c r="J212" s="395"/>
      <c r="K212" s="342"/>
    </row>
    <row r="213" spans="2:11" ht="15" customHeight="1">
      <c r="B213" s="341"/>
      <c r="C213" s="309"/>
      <c r="D213" s="309"/>
      <c r="E213" s="309"/>
      <c r="F213" s="302">
        <v>2</v>
      </c>
      <c r="G213" s="288"/>
      <c r="H213" s="395" t="s">
        <v>3859</v>
      </c>
      <c r="I213" s="395"/>
      <c r="J213" s="395"/>
      <c r="K213" s="342"/>
    </row>
    <row r="214" spans="2:11" ht="15" customHeight="1">
      <c r="B214" s="341"/>
      <c r="C214" s="309"/>
      <c r="D214" s="309"/>
      <c r="E214" s="309"/>
      <c r="F214" s="302">
        <v>3</v>
      </c>
      <c r="G214" s="288"/>
      <c r="H214" s="395" t="s">
        <v>3860</v>
      </c>
      <c r="I214" s="395"/>
      <c r="J214" s="395"/>
      <c r="K214" s="342"/>
    </row>
    <row r="215" spans="2:11" ht="15" customHeight="1">
      <c r="B215" s="341"/>
      <c r="C215" s="309"/>
      <c r="D215" s="309"/>
      <c r="E215" s="309"/>
      <c r="F215" s="302">
        <v>4</v>
      </c>
      <c r="G215" s="288"/>
      <c r="H215" s="395" t="s">
        <v>3861</v>
      </c>
      <c r="I215" s="395"/>
      <c r="J215" s="395"/>
      <c r="K215" s="342"/>
    </row>
    <row r="216" spans="2:11" ht="12.75" customHeight="1">
      <c r="B216" s="345"/>
      <c r="C216" s="346"/>
      <c r="D216" s="346"/>
      <c r="E216" s="346"/>
      <c r="F216" s="346"/>
      <c r="G216" s="346"/>
      <c r="H216" s="346"/>
      <c r="I216" s="346"/>
      <c r="J216" s="346"/>
      <c r="K216" s="347"/>
    </row>
  </sheetData>
  <sheetProtection password="CC35"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xl/worksheets/sheet2.xml><?xml version="1.0" encoding="utf-8"?>
<worksheet xmlns="http://schemas.openxmlformats.org/spreadsheetml/2006/main" xmlns:r="http://schemas.openxmlformats.org/officeDocument/2006/relationships">
  <sheetPr>
    <pageSetUpPr fitToPage="1"/>
  </sheetPr>
  <dimension ref="A1:BR467"/>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90</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127</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21</v>
      </c>
      <c r="G11" s="42"/>
      <c r="H11" s="42"/>
      <c r="I11" s="119" t="s">
        <v>22</v>
      </c>
      <c r="J11" s="34" t="s">
        <v>23</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21.75" customHeight="1">
      <c r="B13" s="41"/>
      <c r="C13" s="42"/>
      <c r="D13" s="33" t="s">
        <v>28</v>
      </c>
      <c r="E13" s="42"/>
      <c r="F13" s="38" t="s">
        <v>29</v>
      </c>
      <c r="G13" s="42"/>
      <c r="H13" s="42"/>
      <c r="I13" s="121" t="s">
        <v>30</v>
      </c>
      <c r="J13" s="38" t="s">
        <v>128</v>
      </c>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ROUND(J102,2)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ROUND(SUM(BE102:BE466), 2)</f>
        <v>0</v>
      </c>
      <c r="G30" s="42"/>
      <c r="H30" s="42"/>
      <c r="I30" s="132">
        <v>0.21</v>
      </c>
      <c r="J30" s="131">
        <f>ROUND(ROUND((SUM(BE102:BE466)), 2)*I30, 2)</f>
        <v>0</v>
      </c>
      <c r="K30" s="45"/>
    </row>
    <row r="31" spans="2:11" s="1" customFormat="1" ht="14.45" customHeight="1">
      <c r="B31" s="41"/>
      <c r="C31" s="42"/>
      <c r="D31" s="42"/>
      <c r="E31" s="49" t="s">
        <v>53</v>
      </c>
      <c r="F31" s="131">
        <f>ROUND(SUM(BF102:BF466), 2)</f>
        <v>0</v>
      </c>
      <c r="G31" s="42"/>
      <c r="H31" s="42"/>
      <c r="I31" s="132">
        <v>0.15</v>
      </c>
      <c r="J31" s="131">
        <f>ROUND(ROUND((SUM(BF102:BF466)), 2)*I31, 2)</f>
        <v>0</v>
      </c>
      <c r="K31" s="45"/>
    </row>
    <row r="32" spans="2:11" s="1" customFormat="1" ht="14.45" hidden="1" customHeight="1">
      <c r="B32" s="41"/>
      <c r="C32" s="42"/>
      <c r="D32" s="42"/>
      <c r="E32" s="49" t="s">
        <v>54</v>
      </c>
      <c r="F32" s="131">
        <f>ROUND(SUM(BG102:BG466), 2)</f>
        <v>0</v>
      </c>
      <c r="G32" s="42"/>
      <c r="H32" s="42"/>
      <c r="I32" s="132">
        <v>0.21</v>
      </c>
      <c r="J32" s="131">
        <v>0</v>
      </c>
      <c r="K32" s="45"/>
    </row>
    <row r="33" spans="2:11" s="1" customFormat="1" ht="14.45" hidden="1" customHeight="1">
      <c r="B33" s="41"/>
      <c r="C33" s="42"/>
      <c r="D33" s="42"/>
      <c r="E33" s="49" t="s">
        <v>55</v>
      </c>
      <c r="F33" s="131">
        <f>ROUND(SUM(BH102:BH466), 2)</f>
        <v>0</v>
      </c>
      <c r="G33" s="42"/>
      <c r="H33" s="42"/>
      <c r="I33" s="132">
        <v>0.15</v>
      </c>
      <c r="J33" s="131">
        <v>0</v>
      </c>
      <c r="K33" s="45"/>
    </row>
    <row r="34" spans="2:11" s="1" customFormat="1" ht="14.45" hidden="1" customHeight="1">
      <c r="B34" s="41"/>
      <c r="C34" s="42"/>
      <c r="D34" s="42"/>
      <c r="E34" s="49" t="s">
        <v>56</v>
      </c>
      <c r="F34" s="131">
        <f>ROUND(SUM(BI102:BI466),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D.0 - Bourací práce</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J102</f>
        <v>0</v>
      </c>
      <c r="K56" s="45"/>
      <c r="AU56" s="23" t="s">
        <v>133</v>
      </c>
    </row>
    <row r="57" spans="2:47" s="7" customFormat="1" ht="24.95" customHeight="1">
      <c r="B57" s="150"/>
      <c r="C57" s="151"/>
      <c r="D57" s="152" t="s">
        <v>134</v>
      </c>
      <c r="E57" s="153"/>
      <c r="F57" s="153"/>
      <c r="G57" s="153"/>
      <c r="H57" s="153"/>
      <c r="I57" s="154"/>
      <c r="J57" s="155">
        <f>J103</f>
        <v>0</v>
      </c>
      <c r="K57" s="156"/>
    </row>
    <row r="58" spans="2:47" s="8" customFormat="1" ht="19.899999999999999" customHeight="1">
      <c r="B58" s="157"/>
      <c r="C58" s="158"/>
      <c r="D58" s="159" t="s">
        <v>135</v>
      </c>
      <c r="E58" s="160"/>
      <c r="F58" s="160"/>
      <c r="G58" s="160"/>
      <c r="H58" s="160"/>
      <c r="I58" s="161"/>
      <c r="J58" s="162">
        <f>J104</f>
        <v>0</v>
      </c>
      <c r="K58" s="163"/>
    </row>
    <row r="59" spans="2:47" s="8" customFormat="1" ht="19.899999999999999" customHeight="1">
      <c r="B59" s="157"/>
      <c r="C59" s="158"/>
      <c r="D59" s="159" t="s">
        <v>136</v>
      </c>
      <c r="E59" s="160"/>
      <c r="F59" s="160"/>
      <c r="G59" s="160"/>
      <c r="H59" s="160"/>
      <c r="I59" s="161"/>
      <c r="J59" s="162">
        <f>J122</f>
        <v>0</v>
      </c>
      <c r="K59" s="163"/>
    </row>
    <row r="60" spans="2:47" s="8" customFormat="1" ht="19.899999999999999" customHeight="1">
      <c r="B60" s="157"/>
      <c r="C60" s="158"/>
      <c r="D60" s="159" t="s">
        <v>137</v>
      </c>
      <c r="E60" s="160"/>
      <c r="F60" s="160"/>
      <c r="G60" s="160"/>
      <c r="H60" s="160"/>
      <c r="I60" s="161"/>
      <c r="J60" s="162">
        <f>J127</f>
        <v>0</v>
      </c>
      <c r="K60" s="163"/>
    </row>
    <row r="61" spans="2:47" s="8" customFormat="1" ht="19.899999999999999" customHeight="1">
      <c r="B61" s="157"/>
      <c r="C61" s="158"/>
      <c r="D61" s="159" t="s">
        <v>138</v>
      </c>
      <c r="E61" s="160"/>
      <c r="F61" s="160"/>
      <c r="G61" s="160"/>
      <c r="H61" s="160"/>
      <c r="I61" s="161"/>
      <c r="J61" s="162">
        <f>J138</f>
        <v>0</v>
      </c>
      <c r="K61" s="163"/>
    </row>
    <row r="62" spans="2:47" s="8" customFormat="1" ht="19.899999999999999" customHeight="1">
      <c r="B62" s="157"/>
      <c r="C62" s="158"/>
      <c r="D62" s="159" t="s">
        <v>139</v>
      </c>
      <c r="E62" s="160"/>
      <c r="F62" s="160"/>
      <c r="G62" s="160"/>
      <c r="H62" s="160"/>
      <c r="I62" s="161"/>
      <c r="J62" s="162">
        <f>J237</f>
        <v>0</v>
      </c>
      <c r="K62" s="163"/>
    </row>
    <row r="63" spans="2:47" s="8" customFormat="1" ht="19.899999999999999" customHeight="1">
      <c r="B63" s="157"/>
      <c r="C63" s="158"/>
      <c r="D63" s="159" t="s">
        <v>140</v>
      </c>
      <c r="E63" s="160"/>
      <c r="F63" s="160"/>
      <c r="G63" s="160"/>
      <c r="H63" s="160"/>
      <c r="I63" s="161"/>
      <c r="J63" s="162">
        <f>J268</f>
        <v>0</v>
      </c>
      <c r="K63" s="163"/>
    </row>
    <row r="64" spans="2:47" s="7" customFormat="1" ht="24.95" customHeight="1">
      <c r="B64" s="150"/>
      <c r="C64" s="151"/>
      <c r="D64" s="152" t="s">
        <v>141</v>
      </c>
      <c r="E64" s="153"/>
      <c r="F64" s="153"/>
      <c r="G64" s="153"/>
      <c r="H64" s="153"/>
      <c r="I64" s="154"/>
      <c r="J64" s="155">
        <f>J271</f>
        <v>0</v>
      </c>
      <c r="K64" s="156"/>
    </row>
    <row r="65" spans="2:11" s="8" customFormat="1" ht="19.899999999999999" customHeight="1">
      <c r="B65" s="157"/>
      <c r="C65" s="158"/>
      <c r="D65" s="159" t="s">
        <v>142</v>
      </c>
      <c r="E65" s="160"/>
      <c r="F65" s="160"/>
      <c r="G65" s="160"/>
      <c r="H65" s="160"/>
      <c r="I65" s="161"/>
      <c r="J65" s="162">
        <f>J272</f>
        <v>0</v>
      </c>
      <c r="K65" s="163"/>
    </row>
    <row r="66" spans="2:11" s="8" customFormat="1" ht="19.899999999999999" customHeight="1">
      <c r="B66" s="157"/>
      <c r="C66" s="158"/>
      <c r="D66" s="159" t="s">
        <v>143</v>
      </c>
      <c r="E66" s="160"/>
      <c r="F66" s="160"/>
      <c r="G66" s="160"/>
      <c r="H66" s="160"/>
      <c r="I66" s="161"/>
      <c r="J66" s="162">
        <f>J281</f>
        <v>0</v>
      </c>
      <c r="K66" s="163"/>
    </row>
    <row r="67" spans="2:11" s="8" customFormat="1" ht="19.899999999999999" customHeight="1">
      <c r="B67" s="157"/>
      <c r="C67" s="158"/>
      <c r="D67" s="159" t="s">
        <v>144</v>
      </c>
      <c r="E67" s="160"/>
      <c r="F67" s="160"/>
      <c r="G67" s="160"/>
      <c r="H67" s="160"/>
      <c r="I67" s="161"/>
      <c r="J67" s="162">
        <f>J293</f>
        <v>0</v>
      </c>
      <c r="K67" s="163"/>
    </row>
    <row r="68" spans="2:11" s="8" customFormat="1" ht="19.899999999999999" customHeight="1">
      <c r="B68" s="157"/>
      <c r="C68" s="158"/>
      <c r="D68" s="159" t="s">
        <v>145</v>
      </c>
      <c r="E68" s="160"/>
      <c r="F68" s="160"/>
      <c r="G68" s="160"/>
      <c r="H68" s="160"/>
      <c r="I68" s="161"/>
      <c r="J68" s="162">
        <f>J300</f>
        <v>0</v>
      </c>
      <c r="K68" s="163"/>
    </row>
    <row r="69" spans="2:11" s="8" customFormat="1" ht="19.899999999999999" customHeight="1">
      <c r="B69" s="157"/>
      <c r="C69" s="158"/>
      <c r="D69" s="159" t="s">
        <v>146</v>
      </c>
      <c r="E69" s="160"/>
      <c r="F69" s="160"/>
      <c r="G69" s="160"/>
      <c r="H69" s="160"/>
      <c r="I69" s="161"/>
      <c r="J69" s="162">
        <f>J314</f>
        <v>0</v>
      </c>
      <c r="K69" s="163"/>
    </row>
    <row r="70" spans="2:11" s="8" customFormat="1" ht="19.899999999999999" customHeight="1">
      <c r="B70" s="157"/>
      <c r="C70" s="158"/>
      <c r="D70" s="159" t="s">
        <v>147</v>
      </c>
      <c r="E70" s="160"/>
      <c r="F70" s="160"/>
      <c r="G70" s="160"/>
      <c r="H70" s="160"/>
      <c r="I70" s="161"/>
      <c r="J70" s="162">
        <f>J323</f>
        <v>0</v>
      </c>
      <c r="K70" s="163"/>
    </row>
    <row r="71" spans="2:11" s="8" customFormat="1" ht="19.899999999999999" customHeight="1">
      <c r="B71" s="157"/>
      <c r="C71" s="158"/>
      <c r="D71" s="159" t="s">
        <v>148</v>
      </c>
      <c r="E71" s="160"/>
      <c r="F71" s="160"/>
      <c r="G71" s="160"/>
      <c r="H71" s="160"/>
      <c r="I71" s="161"/>
      <c r="J71" s="162">
        <f>J325</f>
        <v>0</v>
      </c>
      <c r="K71" s="163"/>
    </row>
    <row r="72" spans="2:11" s="8" customFormat="1" ht="19.899999999999999" customHeight="1">
      <c r="B72" s="157"/>
      <c r="C72" s="158"/>
      <c r="D72" s="159" t="s">
        <v>149</v>
      </c>
      <c r="E72" s="160"/>
      <c r="F72" s="160"/>
      <c r="G72" s="160"/>
      <c r="H72" s="160"/>
      <c r="I72" s="161"/>
      <c r="J72" s="162">
        <f>J360</f>
        <v>0</v>
      </c>
      <c r="K72" s="163"/>
    </row>
    <row r="73" spans="2:11" s="8" customFormat="1" ht="19.899999999999999" customHeight="1">
      <c r="B73" s="157"/>
      <c r="C73" s="158"/>
      <c r="D73" s="159" t="s">
        <v>150</v>
      </c>
      <c r="E73" s="160"/>
      <c r="F73" s="160"/>
      <c r="G73" s="160"/>
      <c r="H73" s="160"/>
      <c r="I73" s="161"/>
      <c r="J73" s="162">
        <f>J364</f>
        <v>0</v>
      </c>
      <c r="K73" s="163"/>
    </row>
    <row r="74" spans="2:11" s="8" customFormat="1" ht="19.899999999999999" customHeight="1">
      <c r="B74" s="157"/>
      <c r="C74" s="158"/>
      <c r="D74" s="159" t="s">
        <v>151</v>
      </c>
      <c r="E74" s="160"/>
      <c r="F74" s="160"/>
      <c r="G74" s="160"/>
      <c r="H74" s="160"/>
      <c r="I74" s="161"/>
      <c r="J74" s="162">
        <f>J368</f>
        <v>0</v>
      </c>
      <c r="K74" s="163"/>
    </row>
    <row r="75" spans="2:11" s="8" customFormat="1" ht="19.899999999999999" customHeight="1">
      <c r="B75" s="157"/>
      <c r="C75" s="158"/>
      <c r="D75" s="159" t="s">
        <v>152</v>
      </c>
      <c r="E75" s="160"/>
      <c r="F75" s="160"/>
      <c r="G75" s="160"/>
      <c r="H75" s="160"/>
      <c r="I75" s="161"/>
      <c r="J75" s="162">
        <f>J374</f>
        <v>0</v>
      </c>
      <c r="K75" s="163"/>
    </row>
    <row r="76" spans="2:11" s="8" customFormat="1" ht="19.899999999999999" customHeight="1">
      <c r="B76" s="157"/>
      <c r="C76" s="158"/>
      <c r="D76" s="159" t="s">
        <v>153</v>
      </c>
      <c r="E76" s="160"/>
      <c r="F76" s="160"/>
      <c r="G76" s="160"/>
      <c r="H76" s="160"/>
      <c r="I76" s="161"/>
      <c r="J76" s="162">
        <f>J378</f>
        <v>0</v>
      </c>
      <c r="K76" s="163"/>
    </row>
    <row r="77" spans="2:11" s="8" customFormat="1" ht="19.899999999999999" customHeight="1">
      <c r="B77" s="157"/>
      <c r="C77" s="158"/>
      <c r="D77" s="159" t="s">
        <v>154</v>
      </c>
      <c r="E77" s="160"/>
      <c r="F77" s="160"/>
      <c r="G77" s="160"/>
      <c r="H77" s="160"/>
      <c r="I77" s="161"/>
      <c r="J77" s="162">
        <f>J393</f>
        <v>0</v>
      </c>
      <c r="K77" s="163"/>
    </row>
    <row r="78" spans="2:11" s="8" customFormat="1" ht="19.899999999999999" customHeight="1">
      <c r="B78" s="157"/>
      <c r="C78" s="158"/>
      <c r="D78" s="159" t="s">
        <v>155</v>
      </c>
      <c r="E78" s="160"/>
      <c r="F78" s="160"/>
      <c r="G78" s="160"/>
      <c r="H78" s="160"/>
      <c r="I78" s="161"/>
      <c r="J78" s="162">
        <f>J399</f>
        <v>0</v>
      </c>
      <c r="K78" s="163"/>
    </row>
    <row r="79" spans="2:11" s="8" customFormat="1" ht="19.899999999999999" customHeight="1">
      <c r="B79" s="157"/>
      <c r="C79" s="158"/>
      <c r="D79" s="159" t="s">
        <v>156</v>
      </c>
      <c r="E79" s="160"/>
      <c r="F79" s="160"/>
      <c r="G79" s="160"/>
      <c r="H79" s="160"/>
      <c r="I79" s="161"/>
      <c r="J79" s="162">
        <f>J413</f>
        <v>0</v>
      </c>
      <c r="K79" s="163"/>
    </row>
    <row r="80" spans="2:11" s="8" customFormat="1" ht="19.899999999999999" customHeight="1">
      <c r="B80" s="157"/>
      <c r="C80" s="158"/>
      <c r="D80" s="159" t="s">
        <v>157</v>
      </c>
      <c r="E80" s="160"/>
      <c r="F80" s="160"/>
      <c r="G80" s="160"/>
      <c r="H80" s="160"/>
      <c r="I80" s="161"/>
      <c r="J80" s="162">
        <f>J450</f>
        <v>0</v>
      </c>
      <c r="K80" s="163"/>
    </row>
    <row r="81" spans="2:12" s="8" customFormat="1" ht="19.899999999999999" customHeight="1">
      <c r="B81" s="157"/>
      <c r="C81" s="158"/>
      <c r="D81" s="159" t="s">
        <v>158</v>
      </c>
      <c r="E81" s="160"/>
      <c r="F81" s="160"/>
      <c r="G81" s="160"/>
      <c r="H81" s="160"/>
      <c r="I81" s="161"/>
      <c r="J81" s="162">
        <f>J454</f>
        <v>0</v>
      </c>
      <c r="K81" s="163"/>
    </row>
    <row r="82" spans="2:12" s="8" customFormat="1" ht="19.899999999999999" customHeight="1">
      <c r="B82" s="157"/>
      <c r="C82" s="158"/>
      <c r="D82" s="159" t="s">
        <v>159</v>
      </c>
      <c r="E82" s="160"/>
      <c r="F82" s="160"/>
      <c r="G82" s="160"/>
      <c r="H82" s="160"/>
      <c r="I82" s="161"/>
      <c r="J82" s="162">
        <f>J462</f>
        <v>0</v>
      </c>
      <c r="K82" s="163"/>
    </row>
    <row r="83" spans="2:12" s="1" customFormat="1" ht="21.75" customHeight="1">
      <c r="B83" s="41"/>
      <c r="C83" s="42"/>
      <c r="D83" s="42"/>
      <c r="E83" s="42"/>
      <c r="F83" s="42"/>
      <c r="G83" s="42"/>
      <c r="H83" s="42"/>
      <c r="I83" s="118"/>
      <c r="J83" s="42"/>
      <c r="K83" s="45"/>
    </row>
    <row r="84" spans="2:12" s="1" customFormat="1" ht="6.95" customHeight="1">
      <c r="B84" s="56"/>
      <c r="C84" s="57"/>
      <c r="D84" s="57"/>
      <c r="E84" s="57"/>
      <c r="F84" s="57"/>
      <c r="G84" s="57"/>
      <c r="H84" s="57"/>
      <c r="I84" s="140"/>
      <c r="J84" s="57"/>
      <c r="K84" s="58"/>
    </row>
    <row r="88" spans="2:12" s="1" customFormat="1" ht="6.95" customHeight="1">
      <c r="B88" s="59"/>
      <c r="C88" s="60"/>
      <c r="D88" s="60"/>
      <c r="E88" s="60"/>
      <c r="F88" s="60"/>
      <c r="G88" s="60"/>
      <c r="H88" s="60"/>
      <c r="I88" s="143"/>
      <c r="J88" s="60"/>
      <c r="K88" s="60"/>
      <c r="L88" s="61"/>
    </row>
    <row r="89" spans="2:12" s="1" customFormat="1" ht="36.950000000000003" customHeight="1">
      <c r="B89" s="41"/>
      <c r="C89" s="62" t="s">
        <v>160</v>
      </c>
      <c r="D89" s="63"/>
      <c r="E89" s="63"/>
      <c r="F89" s="63"/>
      <c r="G89" s="63"/>
      <c r="H89" s="63"/>
      <c r="I89" s="164"/>
      <c r="J89" s="63"/>
      <c r="K89" s="63"/>
      <c r="L89" s="61"/>
    </row>
    <row r="90" spans="2:12" s="1" customFormat="1" ht="6.95" customHeight="1">
      <c r="B90" s="41"/>
      <c r="C90" s="63"/>
      <c r="D90" s="63"/>
      <c r="E90" s="63"/>
      <c r="F90" s="63"/>
      <c r="G90" s="63"/>
      <c r="H90" s="63"/>
      <c r="I90" s="164"/>
      <c r="J90" s="63"/>
      <c r="K90" s="63"/>
      <c r="L90" s="61"/>
    </row>
    <row r="91" spans="2:12" s="1" customFormat="1" ht="14.45" customHeight="1">
      <c r="B91" s="41"/>
      <c r="C91" s="65" t="s">
        <v>18</v>
      </c>
      <c r="D91" s="63"/>
      <c r="E91" s="63"/>
      <c r="F91" s="63"/>
      <c r="G91" s="63"/>
      <c r="H91" s="63"/>
      <c r="I91" s="164"/>
      <c r="J91" s="63"/>
      <c r="K91" s="63"/>
      <c r="L91" s="61"/>
    </row>
    <row r="92" spans="2:12" s="1" customFormat="1" ht="22.5" customHeight="1">
      <c r="B92" s="41"/>
      <c r="C92" s="63"/>
      <c r="D92" s="63"/>
      <c r="E92" s="390" t="str">
        <f>E7</f>
        <v>COH KLATOVY - úpravy objektu č.p. 782/III</v>
      </c>
      <c r="F92" s="391"/>
      <c r="G92" s="391"/>
      <c r="H92" s="391"/>
      <c r="I92" s="164"/>
      <c r="J92" s="63"/>
      <c r="K92" s="63"/>
      <c r="L92" s="61"/>
    </row>
    <row r="93" spans="2:12" s="1" customFormat="1" ht="14.45" customHeight="1">
      <c r="B93" s="41"/>
      <c r="C93" s="65" t="s">
        <v>126</v>
      </c>
      <c r="D93" s="63"/>
      <c r="E93" s="63"/>
      <c r="F93" s="63"/>
      <c r="G93" s="63"/>
      <c r="H93" s="63"/>
      <c r="I93" s="164"/>
      <c r="J93" s="63"/>
      <c r="K93" s="63"/>
      <c r="L93" s="61"/>
    </row>
    <row r="94" spans="2:12" s="1" customFormat="1" ht="23.25" customHeight="1">
      <c r="B94" s="41"/>
      <c r="C94" s="63"/>
      <c r="D94" s="63"/>
      <c r="E94" s="366" t="str">
        <f>E9</f>
        <v>D.0 - Bourací práce</v>
      </c>
      <c r="F94" s="392"/>
      <c r="G94" s="392"/>
      <c r="H94" s="392"/>
      <c r="I94" s="164"/>
      <c r="J94" s="63"/>
      <c r="K94" s="63"/>
      <c r="L94" s="61"/>
    </row>
    <row r="95" spans="2:12" s="1" customFormat="1" ht="6.95" customHeight="1">
      <c r="B95" s="41"/>
      <c r="C95" s="63"/>
      <c r="D95" s="63"/>
      <c r="E95" s="63"/>
      <c r="F95" s="63"/>
      <c r="G95" s="63"/>
      <c r="H95" s="63"/>
      <c r="I95" s="164"/>
      <c r="J95" s="63"/>
      <c r="K95" s="63"/>
      <c r="L95" s="61"/>
    </row>
    <row r="96" spans="2:12" s="1" customFormat="1" ht="18" customHeight="1">
      <c r="B96" s="41"/>
      <c r="C96" s="65" t="s">
        <v>24</v>
      </c>
      <c r="D96" s="63"/>
      <c r="E96" s="63"/>
      <c r="F96" s="165" t="str">
        <f>F12</f>
        <v>Klatovy</v>
      </c>
      <c r="G96" s="63"/>
      <c r="H96" s="63"/>
      <c r="I96" s="166" t="s">
        <v>26</v>
      </c>
      <c r="J96" s="73" t="str">
        <f>IF(J12="","",J12)</f>
        <v>21. 4. 2017</v>
      </c>
      <c r="K96" s="63"/>
      <c r="L96" s="61"/>
    </row>
    <row r="97" spans="2:65" s="1" customFormat="1" ht="6.95" customHeight="1">
      <c r="B97" s="41"/>
      <c r="C97" s="63"/>
      <c r="D97" s="63"/>
      <c r="E97" s="63"/>
      <c r="F97" s="63"/>
      <c r="G97" s="63"/>
      <c r="H97" s="63"/>
      <c r="I97" s="164"/>
      <c r="J97" s="63"/>
      <c r="K97" s="63"/>
      <c r="L97" s="61"/>
    </row>
    <row r="98" spans="2:65" s="1" customFormat="1">
      <c r="B98" s="41"/>
      <c r="C98" s="65" t="s">
        <v>32</v>
      </c>
      <c r="D98" s="63"/>
      <c r="E98" s="63"/>
      <c r="F98" s="165" t="str">
        <f>E15</f>
        <v>Město Klatovy, nám. Míru č.p.62/1, 339 01 Klatovy</v>
      </c>
      <c r="G98" s="63"/>
      <c r="H98" s="63"/>
      <c r="I98" s="166" t="s">
        <v>40</v>
      </c>
      <c r="J98" s="165" t="str">
        <f>E21</f>
        <v>AREA group s.r.o.</v>
      </c>
      <c r="K98" s="63"/>
      <c r="L98" s="61"/>
    </row>
    <row r="99" spans="2:65" s="1" customFormat="1" ht="14.45" customHeight="1">
      <c r="B99" s="41"/>
      <c r="C99" s="65" t="s">
        <v>38</v>
      </c>
      <c r="D99" s="63"/>
      <c r="E99" s="63"/>
      <c r="F99" s="165" t="str">
        <f>IF(E18="","",E18)</f>
        <v/>
      </c>
      <c r="G99" s="63"/>
      <c r="H99" s="63"/>
      <c r="I99" s="164"/>
      <c r="J99" s="63"/>
      <c r="K99" s="63"/>
      <c r="L99" s="61"/>
    </row>
    <row r="100" spans="2:65" s="1" customFormat="1" ht="10.35" customHeight="1">
      <c r="B100" s="41"/>
      <c r="C100" s="63"/>
      <c r="D100" s="63"/>
      <c r="E100" s="63"/>
      <c r="F100" s="63"/>
      <c r="G100" s="63"/>
      <c r="H100" s="63"/>
      <c r="I100" s="164"/>
      <c r="J100" s="63"/>
      <c r="K100" s="63"/>
      <c r="L100" s="61"/>
    </row>
    <row r="101" spans="2:65" s="9" customFormat="1" ht="29.25" customHeight="1">
      <c r="B101" s="167"/>
      <c r="C101" s="168" t="s">
        <v>161</v>
      </c>
      <c r="D101" s="169" t="s">
        <v>66</v>
      </c>
      <c r="E101" s="169" t="s">
        <v>62</v>
      </c>
      <c r="F101" s="169" t="s">
        <v>162</v>
      </c>
      <c r="G101" s="169" t="s">
        <v>163</v>
      </c>
      <c r="H101" s="169" t="s">
        <v>164</v>
      </c>
      <c r="I101" s="170" t="s">
        <v>165</v>
      </c>
      <c r="J101" s="169" t="s">
        <v>131</v>
      </c>
      <c r="K101" s="171" t="s">
        <v>166</v>
      </c>
      <c r="L101" s="172"/>
      <c r="M101" s="81" t="s">
        <v>167</v>
      </c>
      <c r="N101" s="82" t="s">
        <v>51</v>
      </c>
      <c r="O101" s="82" t="s">
        <v>168</v>
      </c>
      <c r="P101" s="82" t="s">
        <v>169</v>
      </c>
      <c r="Q101" s="82" t="s">
        <v>170</v>
      </c>
      <c r="R101" s="82" t="s">
        <v>171</v>
      </c>
      <c r="S101" s="82" t="s">
        <v>172</v>
      </c>
      <c r="T101" s="83" t="s">
        <v>173</v>
      </c>
    </row>
    <row r="102" spans="2:65" s="1" customFormat="1" ht="29.25" customHeight="1">
      <c r="B102" s="41"/>
      <c r="C102" s="87" t="s">
        <v>132</v>
      </c>
      <c r="D102" s="63"/>
      <c r="E102" s="63"/>
      <c r="F102" s="63"/>
      <c r="G102" s="63"/>
      <c r="H102" s="63"/>
      <c r="I102" s="164"/>
      <c r="J102" s="173">
        <f>BK102</f>
        <v>0</v>
      </c>
      <c r="K102" s="63"/>
      <c r="L102" s="61"/>
      <c r="M102" s="84"/>
      <c r="N102" s="85"/>
      <c r="O102" s="85"/>
      <c r="P102" s="174">
        <f>P103+P271</f>
        <v>0</v>
      </c>
      <c r="Q102" s="85"/>
      <c r="R102" s="174">
        <f>R103+R271</f>
        <v>17.462233179519998</v>
      </c>
      <c r="S102" s="85"/>
      <c r="T102" s="175">
        <f>T103+T271</f>
        <v>210.12128684999999</v>
      </c>
      <c r="AT102" s="23" t="s">
        <v>80</v>
      </c>
      <c r="AU102" s="23" t="s">
        <v>133</v>
      </c>
      <c r="BK102" s="176">
        <f>BK103+BK271</f>
        <v>0</v>
      </c>
    </row>
    <row r="103" spans="2:65" s="10" customFormat="1" ht="37.35" customHeight="1">
      <c r="B103" s="177"/>
      <c r="C103" s="178"/>
      <c r="D103" s="179" t="s">
        <v>80</v>
      </c>
      <c r="E103" s="180" t="s">
        <v>174</v>
      </c>
      <c r="F103" s="180" t="s">
        <v>175</v>
      </c>
      <c r="G103" s="178"/>
      <c r="H103" s="178"/>
      <c r="I103" s="181"/>
      <c r="J103" s="182">
        <f>BK103</f>
        <v>0</v>
      </c>
      <c r="K103" s="178"/>
      <c r="L103" s="183"/>
      <c r="M103" s="184"/>
      <c r="N103" s="185"/>
      <c r="O103" s="185"/>
      <c r="P103" s="186">
        <f>P104+P122+P127+P138+P237+P268</f>
        <v>0</v>
      </c>
      <c r="Q103" s="185"/>
      <c r="R103" s="186">
        <f>R104+R122+R127+R138+R237+R268</f>
        <v>17.196714059519998</v>
      </c>
      <c r="S103" s="185"/>
      <c r="T103" s="187">
        <f>T104+T122+T127+T138+T237+T268</f>
        <v>114.492373</v>
      </c>
      <c r="AR103" s="188" t="s">
        <v>89</v>
      </c>
      <c r="AT103" s="189" t="s">
        <v>80</v>
      </c>
      <c r="AU103" s="189" t="s">
        <v>81</v>
      </c>
      <c r="AY103" s="188" t="s">
        <v>176</v>
      </c>
      <c r="BK103" s="190">
        <f>BK104+BK122+BK127+BK138+BK237+BK268</f>
        <v>0</v>
      </c>
    </row>
    <row r="104" spans="2:65" s="10" customFormat="1" ht="19.899999999999999" customHeight="1">
      <c r="B104" s="177"/>
      <c r="C104" s="178"/>
      <c r="D104" s="191" t="s">
        <v>80</v>
      </c>
      <c r="E104" s="192" t="s">
        <v>89</v>
      </c>
      <c r="F104" s="192" t="s">
        <v>177</v>
      </c>
      <c r="G104" s="178"/>
      <c r="H104" s="178"/>
      <c r="I104" s="181"/>
      <c r="J104" s="193">
        <f>BK104</f>
        <v>0</v>
      </c>
      <c r="K104" s="178"/>
      <c r="L104" s="183"/>
      <c r="M104" s="184"/>
      <c r="N104" s="185"/>
      <c r="O104" s="185"/>
      <c r="P104" s="186">
        <f>SUM(P105:P121)</f>
        <v>0</v>
      </c>
      <c r="Q104" s="185"/>
      <c r="R104" s="186">
        <f>SUM(R105:R121)</f>
        <v>2.3039999999999998</v>
      </c>
      <c r="S104" s="185"/>
      <c r="T104" s="187">
        <f>SUM(T105:T121)</f>
        <v>0</v>
      </c>
      <c r="AR104" s="188" t="s">
        <v>89</v>
      </c>
      <c r="AT104" s="189" t="s">
        <v>80</v>
      </c>
      <c r="AU104" s="189" t="s">
        <v>89</v>
      </c>
      <c r="AY104" s="188" t="s">
        <v>176</v>
      </c>
      <c r="BK104" s="190">
        <f>SUM(BK105:BK121)</f>
        <v>0</v>
      </c>
    </row>
    <row r="105" spans="2:65" s="1" customFormat="1" ht="31.5" customHeight="1">
      <c r="B105" s="41"/>
      <c r="C105" s="194" t="s">
        <v>89</v>
      </c>
      <c r="D105" s="194" t="s">
        <v>178</v>
      </c>
      <c r="E105" s="195" t="s">
        <v>179</v>
      </c>
      <c r="F105" s="196" t="s">
        <v>180</v>
      </c>
      <c r="G105" s="197" t="s">
        <v>181</v>
      </c>
      <c r="H105" s="198">
        <v>7.95</v>
      </c>
      <c r="I105" s="199"/>
      <c r="J105" s="200">
        <f>ROUND(I105*H105,2)</f>
        <v>0</v>
      </c>
      <c r="K105" s="196" t="s">
        <v>182</v>
      </c>
      <c r="L105" s="61"/>
      <c r="M105" s="201" t="s">
        <v>37</v>
      </c>
      <c r="N105" s="202" t="s">
        <v>52</v>
      </c>
      <c r="O105" s="42"/>
      <c r="P105" s="203">
        <f>O105*H105</f>
        <v>0</v>
      </c>
      <c r="Q105" s="203">
        <v>0</v>
      </c>
      <c r="R105" s="203">
        <f>Q105*H105</f>
        <v>0</v>
      </c>
      <c r="S105" s="203">
        <v>0</v>
      </c>
      <c r="T105" s="204">
        <f>S105*H105</f>
        <v>0</v>
      </c>
      <c r="AR105" s="23" t="s">
        <v>183</v>
      </c>
      <c r="AT105" s="23" t="s">
        <v>178</v>
      </c>
      <c r="AU105" s="23" t="s">
        <v>91</v>
      </c>
      <c r="AY105" s="23" t="s">
        <v>176</v>
      </c>
      <c r="BE105" s="205">
        <f>IF(N105="základní",J105,0)</f>
        <v>0</v>
      </c>
      <c r="BF105" s="205">
        <f>IF(N105="snížená",J105,0)</f>
        <v>0</v>
      </c>
      <c r="BG105" s="205">
        <f>IF(N105="zákl. přenesená",J105,0)</f>
        <v>0</v>
      </c>
      <c r="BH105" s="205">
        <f>IF(N105="sníž. přenesená",J105,0)</f>
        <v>0</v>
      </c>
      <c r="BI105" s="205">
        <f>IF(N105="nulová",J105,0)</f>
        <v>0</v>
      </c>
      <c r="BJ105" s="23" t="s">
        <v>89</v>
      </c>
      <c r="BK105" s="205">
        <f>ROUND(I105*H105,2)</f>
        <v>0</v>
      </c>
      <c r="BL105" s="23" t="s">
        <v>183</v>
      </c>
      <c r="BM105" s="23" t="s">
        <v>184</v>
      </c>
    </row>
    <row r="106" spans="2:65" s="1" customFormat="1" ht="54">
      <c r="B106" s="41"/>
      <c r="C106" s="63"/>
      <c r="D106" s="206" t="s">
        <v>185</v>
      </c>
      <c r="E106" s="63"/>
      <c r="F106" s="207" t="s">
        <v>186</v>
      </c>
      <c r="G106" s="63"/>
      <c r="H106" s="63"/>
      <c r="I106" s="164"/>
      <c r="J106" s="63"/>
      <c r="K106" s="63"/>
      <c r="L106" s="61"/>
      <c r="M106" s="208"/>
      <c r="N106" s="42"/>
      <c r="O106" s="42"/>
      <c r="P106" s="42"/>
      <c r="Q106" s="42"/>
      <c r="R106" s="42"/>
      <c r="S106" s="42"/>
      <c r="T106" s="78"/>
      <c r="AT106" s="23" t="s">
        <v>185</v>
      </c>
      <c r="AU106" s="23" t="s">
        <v>91</v>
      </c>
    </row>
    <row r="107" spans="2:65" s="11" customFormat="1" ht="13.5">
      <c r="B107" s="209"/>
      <c r="C107" s="210"/>
      <c r="D107" s="206" t="s">
        <v>187</v>
      </c>
      <c r="E107" s="211" t="s">
        <v>37</v>
      </c>
      <c r="F107" s="212" t="s">
        <v>188</v>
      </c>
      <c r="G107" s="210"/>
      <c r="H107" s="213">
        <v>7.95</v>
      </c>
      <c r="I107" s="214"/>
      <c r="J107" s="210"/>
      <c r="K107" s="210"/>
      <c r="L107" s="215"/>
      <c r="M107" s="216"/>
      <c r="N107" s="217"/>
      <c r="O107" s="217"/>
      <c r="P107" s="217"/>
      <c r="Q107" s="217"/>
      <c r="R107" s="217"/>
      <c r="S107" s="217"/>
      <c r="T107" s="218"/>
      <c r="AT107" s="219" t="s">
        <v>187</v>
      </c>
      <c r="AU107" s="219" t="s">
        <v>91</v>
      </c>
      <c r="AV107" s="11" t="s">
        <v>91</v>
      </c>
      <c r="AW107" s="11" t="s">
        <v>44</v>
      </c>
      <c r="AX107" s="11" t="s">
        <v>81</v>
      </c>
      <c r="AY107" s="219" t="s">
        <v>176</v>
      </c>
    </row>
    <row r="108" spans="2:65" s="12" customFormat="1" ht="13.5">
      <c r="B108" s="220"/>
      <c r="C108" s="221"/>
      <c r="D108" s="222" t="s">
        <v>187</v>
      </c>
      <c r="E108" s="223" t="s">
        <v>37</v>
      </c>
      <c r="F108" s="224" t="s">
        <v>189</v>
      </c>
      <c r="G108" s="221"/>
      <c r="H108" s="225">
        <v>7.95</v>
      </c>
      <c r="I108" s="226"/>
      <c r="J108" s="221"/>
      <c r="K108" s="221"/>
      <c r="L108" s="227"/>
      <c r="M108" s="228"/>
      <c r="N108" s="229"/>
      <c r="O108" s="229"/>
      <c r="P108" s="229"/>
      <c r="Q108" s="229"/>
      <c r="R108" s="229"/>
      <c r="S108" s="229"/>
      <c r="T108" s="230"/>
      <c r="AT108" s="231" t="s">
        <v>187</v>
      </c>
      <c r="AU108" s="231" t="s">
        <v>91</v>
      </c>
      <c r="AV108" s="12" t="s">
        <v>183</v>
      </c>
      <c r="AW108" s="12" t="s">
        <v>6</v>
      </c>
      <c r="AX108" s="12" t="s">
        <v>89</v>
      </c>
      <c r="AY108" s="231" t="s">
        <v>176</v>
      </c>
    </row>
    <row r="109" spans="2:65" s="1" customFormat="1" ht="31.5" customHeight="1">
      <c r="B109" s="41"/>
      <c r="C109" s="194" t="s">
        <v>91</v>
      </c>
      <c r="D109" s="194" t="s">
        <v>178</v>
      </c>
      <c r="E109" s="195" t="s">
        <v>190</v>
      </c>
      <c r="F109" s="196" t="s">
        <v>191</v>
      </c>
      <c r="G109" s="197" t="s">
        <v>181</v>
      </c>
      <c r="H109" s="198">
        <v>1.44</v>
      </c>
      <c r="I109" s="199"/>
      <c r="J109" s="200">
        <f>ROUND(I109*H109,2)</f>
        <v>0</v>
      </c>
      <c r="K109" s="196" t="s">
        <v>182</v>
      </c>
      <c r="L109" s="61"/>
      <c r="M109" s="201" t="s">
        <v>37</v>
      </c>
      <c r="N109" s="202" t="s">
        <v>52</v>
      </c>
      <c r="O109" s="42"/>
      <c r="P109" s="203">
        <f>O109*H109</f>
        <v>0</v>
      </c>
      <c r="Q109" s="203">
        <v>0</v>
      </c>
      <c r="R109" s="203">
        <f>Q109*H109</f>
        <v>0</v>
      </c>
      <c r="S109" s="203">
        <v>0</v>
      </c>
      <c r="T109" s="204">
        <f>S109*H109</f>
        <v>0</v>
      </c>
      <c r="AR109" s="23" t="s">
        <v>183</v>
      </c>
      <c r="AT109" s="23" t="s">
        <v>178</v>
      </c>
      <c r="AU109" s="23" t="s">
        <v>91</v>
      </c>
      <c r="AY109" s="23" t="s">
        <v>176</v>
      </c>
      <c r="BE109" s="205">
        <f>IF(N109="základní",J109,0)</f>
        <v>0</v>
      </c>
      <c r="BF109" s="205">
        <f>IF(N109="snížená",J109,0)</f>
        <v>0</v>
      </c>
      <c r="BG109" s="205">
        <f>IF(N109="zákl. přenesená",J109,0)</f>
        <v>0</v>
      </c>
      <c r="BH109" s="205">
        <f>IF(N109="sníž. přenesená",J109,0)</f>
        <v>0</v>
      </c>
      <c r="BI109" s="205">
        <f>IF(N109="nulová",J109,0)</f>
        <v>0</v>
      </c>
      <c r="BJ109" s="23" t="s">
        <v>89</v>
      </c>
      <c r="BK109" s="205">
        <f>ROUND(I109*H109,2)</f>
        <v>0</v>
      </c>
      <c r="BL109" s="23" t="s">
        <v>183</v>
      </c>
      <c r="BM109" s="23" t="s">
        <v>192</v>
      </c>
    </row>
    <row r="110" spans="2:65" s="1" customFormat="1" ht="175.5">
      <c r="B110" s="41"/>
      <c r="C110" s="63"/>
      <c r="D110" s="206" t="s">
        <v>185</v>
      </c>
      <c r="E110" s="63"/>
      <c r="F110" s="207" t="s">
        <v>193</v>
      </c>
      <c r="G110" s="63"/>
      <c r="H110" s="63"/>
      <c r="I110" s="164"/>
      <c r="J110" s="63"/>
      <c r="K110" s="63"/>
      <c r="L110" s="61"/>
      <c r="M110" s="208"/>
      <c r="N110" s="42"/>
      <c r="O110" s="42"/>
      <c r="P110" s="42"/>
      <c r="Q110" s="42"/>
      <c r="R110" s="42"/>
      <c r="S110" s="42"/>
      <c r="T110" s="78"/>
      <c r="AT110" s="23" t="s">
        <v>185</v>
      </c>
      <c r="AU110" s="23" t="s">
        <v>91</v>
      </c>
    </row>
    <row r="111" spans="2:65" s="11" customFormat="1" ht="13.5">
      <c r="B111" s="209"/>
      <c r="C111" s="210"/>
      <c r="D111" s="206" t="s">
        <v>187</v>
      </c>
      <c r="E111" s="211" t="s">
        <v>37</v>
      </c>
      <c r="F111" s="212" t="s">
        <v>194</v>
      </c>
      <c r="G111" s="210"/>
      <c r="H111" s="213">
        <v>1.44</v>
      </c>
      <c r="I111" s="214"/>
      <c r="J111" s="210"/>
      <c r="K111" s="210"/>
      <c r="L111" s="215"/>
      <c r="M111" s="216"/>
      <c r="N111" s="217"/>
      <c r="O111" s="217"/>
      <c r="P111" s="217"/>
      <c r="Q111" s="217"/>
      <c r="R111" s="217"/>
      <c r="S111" s="217"/>
      <c r="T111" s="218"/>
      <c r="AT111" s="219" t="s">
        <v>187</v>
      </c>
      <c r="AU111" s="219" t="s">
        <v>91</v>
      </c>
      <c r="AV111" s="11" t="s">
        <v>91</v>
      </c>
      <c r="AW111" s="11" t="s">
        <v>44</v>
      </c>
      <c r="AX111" s="11" t="s">
        <v>81</v>
      </c>
      <c r="AY111" s="219" t="s">
        <v>176</v>
      </c>
    </row>
    <row r="112" spans="2:65" s="12" customFormat="1" ht="13.5">
      <c r="B112" s="220"/>
      <c r="C112" s="221"/>
      <c r="D112" s="222" t="s">
        <v>187</v>
      </c>
      <c r="E112" s="223" t="s">
        <v>37</v>
      </c>
      <c r="F112" s="224" t="s">
        <v>189</v>
      </c>
      <c r="G112" s="221"/>
      <c r="H112" s="225">
        <v>1.44</v>
      </c>
      <c r="I112" s="226"/>
      <c r="J112" s="221"/>
      <c r="K112" s="221"/>
      <c r="L112" s="227"/>
      <c r="M112" s="228"/>
      <c r="N112" s="229"/>
      <c r="O112" s="229"/>
      <c r="P112" s="229"/>
      <c r="Q112" s="229"/>
      <c r="R112" s="229"/>
      <c r="S112" s="229"/>
      <c r="T112" s="230"/>
      <c r="AT112" s="231" t="s">
        <v>187</v>
      </c>
      <c r="AU112" s="231" t="s">
        <v>91</v>
      </c>
      <c r="AV112" s="12" t="s">
        <v>183</v>
      </c>
      <c r="AW112" s="12" t="s">
        <v>6</v>
      </c>
      <c r="AX112" s="12" t="s">
        <v>89</v>
      </c>
      <c r="AY112" s="231" t="s">
        <v>176</v>
      </c>
    </row>
    <row r="113" spans="2:65" s="1" customFormat="1" ht="22.5" customHeight="1">
      <c r="B113" s="41"/>
      <c r="C113" s="232" t="s">
        <v>195</v>
      </c>
      <c r="D113" s="232" t="s">
        <v>196</v>
      </c>
      <c r="E113" s="233" t="s">
        <v>197</v>
      </c>
      <c r="F113" s="234" t="s">
        <v>198</v>
      </c>
      <c r="G113" s="235" t="s">
        <v>199</v>
      </c>
      <c r="H113" s="236">
        <v>2.3039999999999998</v>
      </c>
      <c r="I113" s="237"/>
      <c r="J113" s="238">
        <f>ROUND(I113*H113,2)</f>
        <v>0</v>
      </c>
      <c r="K113" s="234" t="s">
        <v>182</v>
      </c>
      <c r="L113" s="239"/>
      <c r="M113" s="240" t="s">
        <v>37</v>
      </c>
      <c r="N113" s="241" t="s">
        <v>52</v>
      </c>
      <c r="O113" s="42"/>
      <c r="P113" s="203">
        <f>O113*H113</f>
        <v>0</v>
      </c>
      <c r="Q113" s="203">
        <v>1</v>
      </c>
      <c r="R113" s="203">
        <f>Q113*H113</f>
        <v>2.3039999999999998</v>
      </c>
      <c r="S113" s="203">
        <v>0</v>
      </c>
      <c r="T113" s="204">
        <f>S113*H113</f>
        <v>0</v>
      </c>
      <c r="AR113" s="23" t="s">
        <v>200</v>
      </c>
      <c r="AT113" s="23" t="s">
        <v>196</v>
      </c>
      <c r="AU113" s="23" t="s">
        <v>91</v>
      </c>
      <c r="AY113" s="23" t="s">
        <v>176</v>
      </c>
      <c r="BE113" s="205">
        <f>IF(N113="základní",J113,0)</f>
        <v>0</v>
      </c>
      <c r="BF113" s="205">
        <f>IF(N113="snížená",J113,0)</f>
        <v>0</v>
      </c>
      <c r="BG113" s="205">
        <f>IF(N113="zákl. přenesená",J113,0)</f>
        <v>0</v>
      </c>
      <c r="BH113" s="205">
        <f>IF(N113="sníž. přenesená",J113,0)</f>
        <v>0</v>
      </c>
      <c r="BI113" s="205">
        <f>IF(N113="nulová",J113,0)</f>
        <v>0</v>
      </c>
      <c r="BJ113" s="23" t="s">
        <v>89</v>
      </c>
      <c r="BK113" s="205">
        <f>ROUND(I113*H113,2)</f>
        <v>0</v>
      </c>
      <c r="BL113" s="23" t="s">
        <v>183</v>
      </c>
      <c r="BM113" s="23" t="s">
        <v>201</v>
      </c>
    </row>
    <row r="114" spans="2:65" s="11" customFormat="1" ht="13.5">
      <c r="B114" s="209"/>
      <c r="C114" s="210"/>
      <c r="D114" s="206" t="s">
        <v>187</v>
      </c>
      <c r="E114" s="211" t="s">
        <v>37</v>
      </c>
      <c r="F114" s="212" t="s">
        <v>202</v>
      </c>
      <c r="G114" s="210"/>
      <c r="H114" s="213">
        <v>1.44</v>
      </c>
      <c r="I114" s="214"/>
      <c r="J114" s="210"/>
      <c r="K114" s="210"/>
      <c r="L114" s="215"/>
      <c r="M114" s="216"/>
      <c r="N114" s="217"/>
      <c r="O114" s="217"/>
      <c r="P114" s="217"/>
      <c r="Q114" s="217"/>
      <c r="R114" s="217"/>
      <c r="S114" s="217"/>
      <c r="T114" s="218"/>
      <c r="AT114" s="219" t="s">
        <v>187</v>
      </c>
      <c r="AU114" s="219" t="s">
        <v>91</v>
      </c>
      <c r="AV114" s="11" t="s">
        <v>91</v>
      </c>
      <c r="AW114" s="11" t="s">
        <v>44</v>
      </c>
      <c r="AX114" s="11" t="s">
        <v>81</v>
      </c>
      <c r="AY114" s="219" t="s">
        <v>176</v>
      </c>
    </row>
    <row r="115" spans="2:65" s="11" customFormat="1" ht="13.5">
      <c r="B115" s="209"/>
      <c r="C115" s="210"/>
      <c r="D115" s="222" t="s">
        <v>187</v>
      </c>
      <c r="E115" s="242" t="s">
        <v>37</v>
      </c>
      <c r="F115" s="243" t="s">
        <v>203</v>
      </c>
      <c r="G115" s="210"/>
      <c r="H115" s="244">
        <v>2.3039999999999998</v>
      </c>
      <c r="I115" s="214"/>
      <c r="J115" s="210"/>
      <c r="K115" s="210"/>
      <c r="L115" s="215"/>
      <c r="M115" s="216"/>
      <c r="N115" s="217"/>
      <c r="O115" s="217"/>
      <c r="P115" s="217"/>
      <c r="Q115" s="217"/>
      <c r="R115" s="217"/>
      <c r="S115" s="217"/>
      <c r="T115" s="218"/>
      <c r="AT115" s="219" t="s">
        <v>187</v>
      </c>
      <c r="AU115" s="219" t="s">
        <v>91</v>
      </c>
      <c r="AV115" s="11" t="s">
        <v>91</v>
      </c>
      <c r="AW115" s="11" t="s">
        <v>44</v>
      </c>
      <c r="AX115" s="11" t="s">
        <v>89</v>
      </c>
      <c r="AY115" s="219" t="s">
        <v>176</v>
      </c>
    </row>
    <row r="116" spans="2:65" s="1" customFormat="1" ht="44.25" customHeight="1">
      <c r="B116" s="41"/>
      <c r="C116" s="194" t="s">
        <v>183</v>
      </c>
      <c r="D116" s="194" t="s">
        <v>178</v>
      </c>
      <c r="E116" s="195" t="s">
        <v>204</v>
      </c>
      <c r="F116" s="196" t="s">
        <v>205</v>
      </c>
      <c r="G116" s="197" t="s">
        <v>181</v>
      </c>
      <c r="H116" s="198">
        <v>11.13</v>
      </c>
      <c r="I116" s="199"/>
      <c r="J116" s="200">
        <f>ROUND(I116*H116,2)</f>
        <v>0</v>
      </c>
      <c r="K116" s="196" t="s">
        <v>182</v>
      </c>
      <c r="L116" s="61"/>
      <c r="M116" s="201" t="s">
        <v>37</v>
      </c>
      <c r="N116" s="202" t="s">
        <v>52</v>
      </c>
      <c r="O116" s="42"/>
      <c r="P116" s="203">
        <f>O116*H116</f>
        <v>0</v>
      </c>
      <c r="Q116" s="203">
        <v>0</v>
      </c>
      <c r="R116" s="203">
        <f>Q116*H116</f>
        <v>0</v>
      </c>
      <c r="S116" s="203">
        <v>0</v>
      </c>
      <c r="T116" s="204">
        <f>S116*H116</f>
        <v>0</v>
      </c>
      <c r="AR116" s="23" t="s">
        <v>183</v>
      </c>
      <c r="AT116" s="23" t="s">
        <v>178</v>
      </c>
      <c r="AU116" s="23" t="s">
        <v>91</v>
      </c>
      <c r="AY116" s="23" t="s">
        <v>176</v>
      </c>
      <c r="BE116" s="205">
        <f>IF(N116="základní",J116,0)</f>
        <v>0</v>
      </c>
      <c r="BF116" s="205">
        <f>IF(N116="snížená",J116,0)</f>
        <v>0</v>
      </c>
      <c r="BG116" s="205">
        <f>IF(N116="zákl. přenesená",J116,0)</f>
        <v>0</v>
      </c>
      <c r="BH116" s="205">
        <f>IF(N116="sníž. přenesená",J116,0)</f>
        <v>0</v>
      </c>
      <c r="BI116" s="205">
        <f>IF(N116="nulová",J116,0)</f>
        <v>0</v>
      </c>
      <c r="BJ116" s="23" t="s">
        <v>89</v>
      </c>
      <c r="BK116" s="205">
        <f>ROUND(I116*H116,2)</f>
        <v>0</v>
      </c>
      <c r="BL116" s="23" t="s">
        <v>183</v>
      </c>
      <c r="BM116" s="23" t="s">
        <v>206</v>
      </c>
    </row>
    <row r="117" spans="2:65" s="1" customFormat="1" ht="94.5">
      <c r="B117" s="41"/>
      <c r="C117" s="63"/>
      <c r="D117" s="206" t="s">
        <v>185</v>
      </c>
      <c r="E117" s="63"/>
      <c r="F117" s="207" t="s">
        <v>207</v>
      </c>
      <c r="G117" s="63"/>
      <c r="H117" s="63"/>
      <c r="I117" s="164"/>
      <c r="J117" s="63"/>
      <c r="K117" s="63"/>
      <c r="L117" s="61"/>
      <c r="M117" s="208"/>
      <c r="N117" s="42"/>
      <c r="O117" s="42"/>
      <c r="P117" s="42"/>
      <c r="Q117" s="42"/>
      <c r="R117" s="42"/>
      <c r="S117" s="42"/>
      <c r="T117" s="78"/>
      <c r="AT117" s="23" t="s">
        <v>185</v>
      </c>
      <c r="AU117" s="23" t="s">
        <v>91</v>
      </c>
    </row>
    <row r="118" spans="2:65" s="11" customFormat="1" ht="13.5">
      <c r="B118" s="209"/>
      <c r="C118" s="210"/>
      <c r="D118" s="206" t="s">
        <v>187</v>
      </c>
      <c r="E118" s="211" t="s">
        <v>37</v>
      </c>
      <c r="F118" s="212" t="s">
        <v>208</v>
      </c>
      <c r="G118" s="210"/>
      <c r="H118" s="213">
        <v>11.13</v>
      </c>
      <c r="I118" s="214"/>
      <c r="J118" s="210"/>
      <c r="K118" s="210"/>
      <c r="L118" s="215"/>
      <c r="M118" s="216"/>
      <c r="N118" s="217"/>
      <c r="O118" s="217"/>
      <c r="P118" s="217"/>
      <c r="Q118" s="217"/>
      <c r="R118" s="217"/>
      <c r="S118" s="217"/>
      <c r="T118" s="218"/>
      <c r="AT118" s="219" t="s">
        <v>187</v>
      </c>
      <c r="AU118" s="219" t="s">
        <v>91</v>
      </c>
      <c r="AV118" s="11" t="s">
        <v>91</v>
      </c>
      <c r="AW118" s="11" t="s">
        <v>44</v>
      </c>
      <c r="AX118" s="11" t="s">
        <v>81</v>
      </c>
      <c r="AY118" s="219" t="s">
        <v>176</v>
      </c>
    </row>
    <row r="119" spans="2:65" s="12" customFormat="1" ht="13.5">
      <c r="B119" s="220"/>
      <c r="C119" s="221"/>
      <c r="D119" s="222" t="s">
        <v>187</v>
      </c>
      <c r="E119" s="223" t="s">
        <v>37</v>
      </c>
      <c r="F119" s="224" t="s">
        <v>189</v>
      </c>
      <c r="G119" s="221"/>
      <c r="H119" s="225">
        <v>11.13</v>
      </c>
      <c r="I119" s="226"/>
      <c r="J119" s="221"/>
      <c r="K119" s="221"/>
      <c r="L119" s="227"/>
      <c r="M119" s="228"/>
      <c r="N119" s="229"/>
      <c r="O119" s="229"/>
      <c r="P119" s="229"/>
      <c r="Q119" s="229"/>
      <c r="R119" s="229"/>
      <c r="S119" s="229"/>
      <c r="T119" s="230"/>
      <c r="AT119" s="231" t="s">
        <v>187</v>
      </c>
      <c r="AU119" s="231" t="s">
        <v>91</v>
      </c>
      <c r="AV119" s="12" t="s">
        <v>183</v>
      </c>
      <c r="AW119" s="12" t="s">
        <v>6</v>
      </c>
      <c r="AX119" s="12" t="s">
        <v>89</v>
      </c>
      <c r="AY119" s="231" t="s">
        <v>176</v>
      </c>
    </row>
    <row r="120" spans="2:65" s="1" customFormat="1" ht="44.25" customHeight="1">
      <c r="B120" s="41"/>
      <c r="C120" s="194" t="s">
        <v>209</v>
      </c>
      <c r="D120" s="194" t="s">
        <v>178</v>
      </c>
      <c r="E120" s="195" t="s">
        <v>210</v>
      </c>
      <c r="F120" s="196" t="s">
        <v>211</v>
      </c>
      <c r="G120" s="197" t="s">
        <v>181</v>
      </c>
      <c r="H120" s="198">
        <v>11.13</v>
      </c>
      <c r="I120" s="199"/>
      <c r="J120" s="200">
        <f>ROUND(I120*H120,2)</f>
        <v>0</v>
      </c>
      <c r="K120" s="196" t="s">
        <v>182</v>
      </c>
      <c r="L120" s="61"/>
      <c r="M120" s="201" t="s">
        <v>37</v>
      </c>
      <c r="N120" s="202" t="s">
        <v>52</v>
      </c>
      <c r="O120" s="42"/>
      <c r="P120" s="203">
        <f>O120*H120</f>
        <v>0</v>
      </c>
      <c r="Q120" s="203">
        <v>0</v>
      </c>
      <c r="R120" s="203">
        <f>Q120*H120</f>
        <v>0</v>
      </c>
      <c r="S120" s="203">
        <v>0</v>
      </c>
      <c r="T120" s="204">
        <f>S120*H120</f>
        <v>0</v>
      </c>
      <c r="AR120" s="23" t="s">
        <v>183</v>
      </c>
      <c r="AT120" s="23" t="s">
        <v>178</v>
      </c>
      <c r="AU120" s="23" t="s">
        <v>91</v>
      </c>
      <c r="AY120" s="23" t="s">
        <v>176</v>
      </c>
      <c r="BE120" s="205">
        <f>IF(N120="základní",J120,0)</f>
        <v>0</v>
      </c>
      <c r="BF120" s="205">
        <f>IF(N120="snížená",J120,0)</f>
        <v>0</v>
      </c>
      <c r="BG120" s="205">
        <f>IF(N120="zákl. přenesená",J120,0)</f>
        <v>0</v>
      </c>
      <c r="BH120" s="205">
        <f>IF(N120="sníž. přenesená",J120,0)</f>
        <v>0</v>
      </c>
      <c r="BI120" s="205">
        <f>IF(N120="nulová",J120,0)</f>
        <v>0</v>
      </c>
      <c r="BJ120" s="23" t="s">
        <v>89</v>
      </c>
      <c r="BK120" s="205">
        <f>ROUND(I120*H120,2)</f>
        <v>0</v>
      </c>
      <c r="BL120" s="23" t="s">
        <v>183</v>
      </c>
      <c r="BM120" s="23" t="s">
        <v>212</v>
      </c>
    </row>
    <row r="121" spans="2:65" s="1" customFormat="1" ht="94.5">
      <c r="B121" s="41"/>
      <c r="C121" s="63"/>
      <c r="D121" s="206" t="s">
        <v>185</v>
      </c>
      <c r="E121" s="63"/>
      <c r="F121" s="207" t="s">
        <v>207</v>
      </c>
      <c r="G121" s="63"/>
      <c r="H121" s="63"/>
      <c r="I121" s="164"/>
      <c r="J121" s="63"/>
      <c r="K121" s="63"/>
      <c r="L121" s="61"/>
      <c r="M121" s="208"/>
      <c r="N121" s="42"/>
      <c r="O121" s="42"/>
      <c r="P121" s="42"/>
      <c r="Q121" s="42"/>
      <c r="R121" s="42"/>
      <c r="S121" s="42"/>
      <c r="T121" s="78"/>
      <c r="AT121" s="23" t="s">
        <v>185</v>
      </c>
      <c r="AU121" s="23" t="s">
        <v>91</v>
      </c>
    </row>
    <row r="122" spans="2:65" s="10" customFormat="1" ht="29.85" customHeight="1">
      <c r="B122" s="177"/>
      <c r="C122" s="178"/>
      <c r="D122" s="191" t="s">
        <v>80</v>
      </c>
      <c r="E122" s="192" t="s">
        <v>183</v>
      </c>
      <c r="F122" s="192" t="s">
        <v>213</v>
      </c>
      <c r="G122" s="178"/>
      <c r="H122" s="178"/>
      <c r="I122" s="181"/>
      <c r="J122" s="193">
        <f>BK122</f>
        <v>0</v>
      </c>
      <c r="K122" s="178"/>
      <c r="L122" s="183"/>
      <c r="M122" s="184"/>
      <c r="N122" s="185"/>
      <c r="O122" s="185"/>
      <c r="P122" s="186">
        <f>SUM(P123:P126)</f>
        <v>0</v>
      </c>
      <c r="Q122" s="185"/>
      <c r="R122" s="186">
        <f>SUM(R123:R126)</f>
        <v>7.51581075</v>
      </c>
      <c r="S122" s="185"/>
      <c r="T122" s="187">
        <f>SUM(T123:T126)</f>
        <v>0</v>
      </c>
      <c r="AR122" s="188" t="s">
        <v>89</v>
      </c>
      <c r="AT122" s="189" t="s">
        <v>80</v>
      </c>
      <c r="AU122" s="189" t="s">
        <v>89</v>
      </c>
      <c r="AY122" s="188" t="s">
        <v>176</v>
      </c>
      <c r="BK122" s="190">
        <f>SUM(BK123:BK126)</f>
        <v>0</v>
      </c>
    </row>
    <row r="123" spans="2:65" s="1" customFormat="1" ht="31.5" customHeight="1">
      <c r="B123" s="41"/>
      <c r="C123" s="194" t="s">
        <v>214</v>
      </c>
      <c r="D123" s="194" t="s">
        <v>178</v>
      </c>
      <c r="E123" s="195" t="s">
        <v>215</v>
      </c>
      <c r="F123" s="196" t="s">
        <v>216</v>
      </c>
      <c r="G123" s="197" t="s">
        <v>181</v>
      </c>
      <c r="H123" s="198">
        <v>3.9750000000000001</v>
      </c>
      <c r="I123" s="199"/>
      <c r="J123" s="200">
        <f>ROUND(I123*H123,2)</f>
        <v>0</v>
      </c>
      <c r="K123" s="196" t="s">
        <v>182</v>
      </c>
      <c r="L123" s="61"/>
      <c r="M123" s="201" t="s">
        <v>37</v>
      </c>
      <c r="N123" s="202" t="s">
        <v>52</v>
      </c>
      <c r="O123" s="42"/>
      <c r="P123" s="203">
        <f>O123*H123</f>
        <v>0</v>
      </c>
      <c r="Q123" s="203">
        <v>1.8907700000000001</v>
      </c>
      <c r="R123" s="203">
        <f>Q123*H123</f>
        <v>7.51581075</v>
      </c>
      <c r="S123" s="203">
        <v>0</v>
      </c>
      <c r="T123" s="204">
        <f>S123*H123</f>
        <v>0</v>
      </c>
      <c r="AR123" s="23" t="s">
        <v>183</v>
      </c>
      <c r="AT123" s="23" t="s">
        <v>178</v>
      </c>
      <c r="AU123" s="23" t="s">
        <v>91</v>
      </c>
      <c r="AY123" s="23" t="s">
        <v>176</v>
      </c>
      <c r="BE123" s="205">
        <f>IF(N123="základní",J123,0)</f>
        <v>0</v>
      </c>
      <c r="BF123" s="205">
        <f>IF(N123="snížená",J123,0)</f>
        <v>0</v>
      </c>
      <c r="BG123" s="205">
        <f>IF(N123="zákl. přenesená",J123,0)</f>
        <v>0</v>
      </c>
      <c r="BH123" s="205">
        <f>IF(N123="sníž. přenesená",J123,0)</f>
        <v>0</v>
      </c>
      <c r="BI123" s="205">
        <f>IF(N123="nulová",J123,0)</f>
        <v>0</v>
      </c>
      <c r="BJ123" s="23" t="s">
        <v>89</v>
      </c>
      <c r="BK123" s="205">
        <f>ROUND(I123*H123,2)</f>
        <v>0</v>
      </c>
      <c r="BL123" s="23" t="s">
        <v>183</v>
      </c>
      <c r="BM123" s="23" t="s">
        <v>217</v>
      </c>
    </row>
    <row r="124" spans="2:65" s="1" customFormat="1" ht="54">
      <c r="B124" s="41"/>
      <c r="C124" s="63"/>
      <c r="D124" s="206" t="s">
        <v>185</v>
      </c>
      <c r="E124" s="63"/>
      <c r="F124" s="207" t="s">
        <v>218</v>
      </c>
      <c r="G124" s="63"/>
      <c r="H124" s="63"/>
      <c r="I124" s="164"/>
      <c r="J124" s="63"/>
      <c r="K124" s="63"/>
      <c r="L124" s="61"/>
      <c r="M124" s="208"/>
      <c r="N124" s="42"/>
      <c r="O124" s="42"/>
      <c r="P124" s="42"/>
      <c r="Q124" s="42"/>
      <c r="R124" s="42"/>
      <c r="S124" s="42"/>
      <c r="T124" s="78"/>
      <c r="AT124" s="23" t="s">
        <v>185</v>
      </c>
      <c r="AU124" s="23" t="s">
        <v>91</v>
      </c>
    </row>
    <row r="125" spans="2:65" s="11" customFormat="1" ht="13.5">
      <c r="B125" s="209"/>
      <c r="C125" s="210"/>
      <c r="D125" s="206" t="s">
        <v>187</v>
      </c>
      <c r="E125" s="211" t="s">
        <v>37</v>
      </c>
      <c r="F125" s="212" t="s">
        <v>219</v>
      </c>
      <c r="G125" s="210"/>
      <c r="H125" s="213">
        <v>3.9750000000000001</v>
      </c>
      <c r="I125" s="214"/>
      <c r="J125" s="210"/>
      <c r="K125" s="210"/>
      <c r="L125" s="215"/>
      <c r="M125" s="216"/>
      <c r="N125" s="217"/>
      <c r="O125" s="217"/>
      <c r="P125" s="217"/>
      <c r="Q125" s="217"/>
      <c r="R125" s="217"/>
      <c r="S125" s="217"/>
      <c r="T125" s="218"/>
      <c r="AT125" s="219" t="s">
        <v>187</v>
      </c>
      <c r="AU125" s="219" t="s">
        <v>91</v>
      </c>
      <c r="AV125" s="11" t="s">
        <v>91</v>
      </c>
      <c r="AW125" s="11" t="s">
        <v>44</v>
      </c>
      <c r="AX125" s="11" t="s">
        <v>81</v>
      </c>
      <c r="AY125" s="219" t="s">
        <v>176</v>
      </c>
    </row>
    <row r="126" spans="2:65" s="12" customFormat="1" ht="13.5">
      <c r="B126" s="220"/>
      <c r="C126" s="221"/>
      <c r="D126" s="206" t="s">
        <v>187</v>
      </c>
      <c r="E126" s="245" t="s">
        <v>37</v>
      </c>
      <c r="F126" s="246" t="s">
        <v>189</v>
      </c>
      <c r="G126" s="221"/>
      <c r="H126" s="247">
        <v>3.9750000000000001</v>
      </c>
      <c r="I126" s="226"/>
      <c r="J126" s="221"/>
      <c r="K126" s="221"/>
      <c r="L126" s="227"/>
      <c r="M126" s="228"/>
      <c r="N126" s="229"/>
      <c r="O126" s="229"/>
      <c r="P126" s="229"/>
      <c r="Q126" s="229"/>
      <c r="R126" s="229"/>
      <c r="S126" s="229"/>
      <c r="T126" s="230"/>
      <c r="AT126" s="231" t="s">
        <v>187</v>
      </c>
      <c r="AU126" s="231" t="s">
        <v>91</v>
      </c>
      <c r="AV126" s="12" t="s">
        <v>183</v>
      </c>
      <c r="AW126" s="12" t="s">
        <v>6</v>
      </c>
      <c r="AX126" s="12" t="s">
        <v>89</v>
      </c>
      <c r="AY126" s="231" t="s">
        <v>176</v>
      </c>
    </row>
    <row r="127" spans="2:65" s="10" customFormat="1" ht="29.85" customHeight="1">
      <c r="B127" s="177"/>
      <c r="C127" s="178"/>
      <c r="D127" s="191" t="s">
        <v>80</v>
      </c>
      <c r="E127" s="192" t="s">
        <v>214</v>
      </c>
      <c r="F127" s="192" t="s">
        <v>220</v>
      </c>
      <c r="G127" s="178"/>
      <c r="H127" s="178"/>
      <c r="I127" s="181"/>
      <c r="J127" s="193">
        <f>BK127</f>
        <v>0</v>
      </c>
      <c r="K127" s="178"/>
      <c r="L127" s="183"/>
      <c r="M127" s="184"/>
      <c r="N127" s="185"/>
      <c r="O127" s="185"/>
      <c r="P127" s="186">
        <f>SUM(P128:P137)</f>
        <v>0</v>
      </c>
      <c r="Q127" s="185"/>
      <c r="R127" s="186">
        <f>SUM(R128:R137)</f>
        <v>7.3227590595199992</v>
      </c>
      <c r="S127" s="185"/>
      <c r="T127" s="187">
        <f>SUM(T128:T137)</f>
        <v>0</v>
      </c>
      <c r="AR127" s="188" t="s">
        <v>89</v>
      </c>
      <c r="AT127" s="189" t="s">
        <v>80</v>
      </c>
      <c r="AU127" s="189" t="s">
        <v>89</v>
      </c>
      <c r="AY127" s="188" t="s">
        <v>176</v>
      </c>
      <c r="BK127" s="190">
        <f>SUM(BK128:BK137)</f>
        <v>0</v>
      </c>
    </row>
    <row r="128" spans="2:65" s="1" customFormat="1" ht="31.5" customHeight="1">
      <c r="B128" s="41"/>
      <c r="C128" s="194" t="s">
        <v>221</v>
      </c>
      <c r="D128" s="194" t="s">
        <v>178</v>
      </c>
      <c r="E128" s="195" t="s">
        <v>222</v>
      </c>
      <c r="F128" s="196" t="s">
        <v>223</v>
      </c>
      <c r="G128" s="197" t="s">
        <v>224</v>
      </c>
      <c r="H128" s="198">
        <v>51</v>
      </c>
      <c r="I128" s="199"/>
      <c r="J128" s="200">
        <f>ROUND(I128*H128,2)</f>
        <v>0</v>
      </c>
      <c r="K128" s="196" t="s">
        <v>182</v>
      </c>
      <c r="L128" s="61"/>
      <c r="M128" s="201" t="s">
        <v>37</v>
      </c>
      <c r="N128" s="202" t="s">
        <v>52</v>
      </c>
      <c r="O128" s="42"/>
      <c r="P128" s="203">
        <f>O128*H128</f>
        <v>0</v>
      </c>
      <c r="Q128" s="203">
        <v>2.42775E-2</v>
      </c>
      <c r="R128" s="203">
        <f>Q128*H128</f>
        <v>1.2381525</v>
      </c>
      <c r="S128" s="203">
        <v>0</v>
      </c>
      <c r="T128" s="204">
        <f>S128*H128</f>
        <v>0</v>
      </c>
      <c r="AR128" s="23" t="s">
        <v>183</v>
      </c>
      <c r="AT128" s="23" t="s">
        <v>178</v>
      </c>
      <c r="AU128" s="23" t="s">
        <v>91</v>
      </c>
      <c r="AY128" s="23" t="s">
        <v>176</v>
      </c>
      <c r="BE128" s="205">
        <f>IF(N128="základní",J128,0)</f>
        <v>0</v>
      </c>
      <c r="BF128" s="205">
        <f>IF(N128="snížená",J128,0)</f>
        <v>0</v>
      </c>
      <c r="BG128" s="205">
        <f>IF(N128="zákl. přenesená",J128,0)</f>
        <v>0</v>
      </c>
      <c r="BH128" s="205">
        <f>IF(N128="sníž. přenesená",J128,0)</f>
        <v>0</v>
      </c>
      <c r="BI128" s="205">
        <f>IF(N128="nulová",J128,0)</f>
        <v>0</v>
      </c>
      <c r="BJ128" s="23" t="s">
        <v>89</v>
      </c>
      <c r="BK128" s="205">
        <f>ROUND(I128*H128,2)</f>
        <v>0</v>
      </c>
      <c r="BL128" s="23" t="s">
        <v>183</v>
      </c>
      <c r="BM128" s="23" t="s">
        <v>225</v>
      </c>
    </row>
    <row r="129" spans="2:65" s="11" customFormat="1" ht="13.5">
      <c r="B129" s="209"/>
      <c r="C129" s="210"/>
      <c r="D129" s="206" t="s">
        <v>187</v>
      </c>
      <c r="E129" s="211" t="s">
        <v>37</v>
      </c>
      <c r="F129" s="212" t="s">
        <v>226</v>
      </c>
      <c r="G129" s="210"/>
      <c r="H129" s="213">
        <v>51</v>
      </c>
      <c r="I129" s="214"/>
      <c r="J129" s="210"/>
      <c r="K129" s="210"/>
      <c r="L129" s="215"/>
      <c r="M129" s="216"/>
      <c r="N129" s="217"/>
      <c r="O129" s="217"/>
      <c r="P129" s="217"/>
      <c r="Q129" s="217"/>
      <c r="R129" s="217"/>
      <c r="S129" s="217"/>
      <c r="T129" s="218"/>
      <c r="AT129" s="219" t="s">
        <v>187</v>
      </c>
      <c r="AU129" s="219" t="s">
        <v>91</v>
      </c>
      <c r="AV129" s="11" t="s">
        <v>91</v>
      </c>
      <c r="AW129" s="11" t="s">
        <v>44</v>
      </c>
      <c r="AX129" s="11" t="s">
        <v>81</v>
      </c>
      <c r="AY129" s="219" t="s">
        <v>176</v>
      </c>
    </row>
    <row r="130" spans="2:65" s="12" customFormat="1" ht="13.5">
      <c r="B130" s="220"/>
      <c r="C130" s="221"/>
      <c r="D130" s="222" t="s">
        <v>187</v>
      </c>
      <c r="E130" s="223" t="s">
        <v>37</v>
      </c>
      <c r="F130" s="224" t="s">
        <v>189</v>
      </c>
      <c r="G130" s="221"/>
      <c r="H130" s="225">
        <v>51</v>
      </c>
      <c r="I130" s="226"/>
      <c r="J130" s="221"/>
      <c r="K130" s="221"/>
      <c r="L130" s="227"/>
      <c r="M130" s="228"/>
      <c r="N130" s="229"/>
      <c r="O130" s="229"/>
      <c r="P130" s="229"/>
      <c r="Q130" s="229"/>
      <c r="R130" s="229"/>
      <c r="S130" s="229"/>
      <c r="T130" s="230"/>
      <c r="AT130" s="231" t="s">
        <v>187</v>
      </c>
      <c r="AU130" s="231" t="s">
        <v>91</v>
      </c>
      <c r="AV130" s="12" t="s">
        <v>183</v>
      </c>
      <c r="AW130" s="12" t="s">
        <v>6</v>
      </c>
      <c r="AX130" s="12" t="s">
        <v>89</v>
      </c>
      <c r="AY130" s="231" t="s">
        <v>176</v>
      </c>
    </row>
    <row r="131" spans="2:65" s="1" customFormat="1" ht="31.5" customHeight="1">
      <c r="B131" s="41"/>
      <c r="C131" s="194" t="s">
        <v>200</v>
      </c>
      <c r="D131" s="194" t="s">
        <v>178</v>
      </c>
      <c r="E131" s="195" t="s">
        <v>227</v>
      </c>
      <c r="F131" s="196" t="s">
        <v>228</v>
      </c>
      <c r="G131" s="197" t="s">
        <v>181</v>
      </c>
      <c r="H131" s="198">
        <v>2.65</v>
      </c>
      <c r="I131" s="199"/>
      <c r="J131" s="200">
        <f>ROUND(I131*H131,2)</f>
        <v>0</v>
      </c>
      <c r="K131" s="196" t="s">
        <v>182</v>
      </c>
      <c r="L131" s="61"/>
      <c r="M131" s="201" t="s">
        <v>37</v>
      </c>
      <c r="N131" s="202" t="s">
        <v>52</v>
      </c>
      <c r="O131" s="42"/>
      <c r="P131" s="203">
        <f>O131*H131</f>
        <v>0</v>
      </c>
      <c r="Q131" s="203">
        <v>2.2563399999999998</v>
      </c>
      <c r="R131" s="203">
        <f>Q131*H131</f>
        <v>5.9793009999999995</v>
      </c>
      <c r="S131" s="203">
        <v>0</v>
      </c>
      <c r="T131" s="204">
        <f>S131*H131</f>
        <v>0</v>
      </c>
      <c r="AR131" s="23" t="s">
        <v>183</v>
      </c>
      <c r="AT131" s="23" t="s">
        <v>178</v>
      </c>
      <c r="AU131" s="23" t="s">
        <v>91</v>
      </c>
      <c r="AY131" s="23" t="s">
        <v>176</v>
      </c>
      <c r="BE131" s="205">
        <f>IF(N131="základní",J131,0)</f>
        <v>0</v>
      </c>
      <c r="BF131" s="205">
        <f>IF(N131="snížená",J131,0)</f>
        <v>0</v>
      </c>
      <c r="BG131" s="205">
        <f>IF(N131="zákl. přenesená",J131,0)</f>
        <v>0</v>
      </c>
      <c r="BH131" s="205">
        <f>IF(N131="sníž. přenesená",J131,0)</f>
        <v>0</v>
      </c>
      <c r="BI131" s="205">
        <f>IF(N131="nulová",J131,0)</f>
        <v>0</v>
      </c>
      <c r="BJ131" s="23" t="s">
        <v>89</v>
      </c>
      <c r="BK131" s="205">
        <f>ROUND(I131*H131,2)</f>
        <v>0</v>
      </c>
      <c r="BL131" s="23" t="s">
        <v>183</v>
      </c>
      <c r="BM131" s="23" t="s">
        <v>229</v>
      </c>
    </row>
    <row r="132" spans="2:65" s="1" customFormat="1" ht="175.5">
      <c r="B132" s="41"/>
      <c r="C132" s="63"/>
      <c r="D132" s="206" t="s">
        <v>185</v>
      </c>
      <c r="E132" s="63"/>
      <c r="F132" s="207" t="s">
        <v>230</v>
      </c>
      <c r="G132" s="63"/>
      <c r="H132" s="63"/>
      <c r="I132" s="164"/>
      <c r="J132" s="63"/>
      <c r="K132" s="63"/>
      <c r="L132" s="61"/>
      <c r="M132" s="208"/>
      <c r="N132" s="42"/>
      <c r="O132" s="42"/>
      <c r="P132" s="42"/>
      <c r="Q132" s="42"/>
      <c r="R132" s="42"/>
      <c r="S132" s="42"/>
      <c r="T132" s="78"/>
      <c r="AT132" s="23" t="s">
        <v>185</v>
      </c>
      <c r="AU132" s="23" t="s">
        <v>91</v>
      </c>
    </row>
    <row r="133" spans="2:65" s="11" customFormat="1" ht="13.5">
      <c r="B133" s="209"/>
      <c r="C133" s="210"/>
      <c r="D133" s="206" t="s">
        <v>187</v>
      </c>
      <c r="E133" s="211" t="s">
        <v>37</v>
      </c>
      <c r="F133" s="212" t="s">
        <v>231</v>
      </c>
      <c r="G133" s="210"/>
      <c r="H133" s="213">
        <v>2.65</v>
      </c>
      <c r="I133" s="214"/>
      <c r="J133" s="210"/>
      <c r="K133" s="210"/>
      <c r="L133" s="215"/>
      <c r="M133" s="216"/>
      <c r="N133" s="217"/>
      <c r="O133" s="217"/>
      <c r="P133" s="217"/>
      <c r="Q133" s="217"/>
      <c r="R133" s="217"/>
      <c r="S133" s="217"/>
      <c r="T133" s="218"/>
      <c r="AT133" s="219" t="s">
        <v>187</v>
      </c>
      <c r="AU133" s="219" t="s">
        <v>91</v>
      </c>
      <c r="AV133" s="11" t="s">
        <v>91</v>
      </c>
      <c r="AW133" s="11" t="s">
        <v>44</v>
      </c>
      <c r="AX133" s="11" t="s">
        <v>81</v>
      </c>
      <c r="AY133" s="219" t="s">
        <v>176</v>
      </c>
    </row>
    <row r="134" spans="2:65" s="12" customFormat="1" ht="13.5">
      <c r="B134" s="220"/>
      <c r="C134" s="221"/>
      <c r="D134" s="222" t="s">
        <v>187</v>
      </c>
      <c r="E134" s="223" t="s">
        <v>37</v>
      </c>
      <c r="F134" s="224" t="s">
        <v>189</v>
      </c>
      <c r="G134" s="221"/>
      <c r="H134" s="225">
        <v>2.65</v>
      </c>
      <c r="I134" s="226"/>
      <c r="J134" s="221"/>
      <c r="K134" s="221"/>
      <c r="L134" s="227"/>
      <c r="M134" s="228"/>
      <c r="N134" s="229"/>
      <c r="O134" s="229"/>
      <c r="P134" s="229"/>
      <c r="Q134" s="229"/>
      <c r="R134" s="229"/>
      <c r="S134" s="229"/>
      <c r="T134" s="230"/>
      <c r="AT134" s="231" t="s">
        <v>187</v>
      </c>
      <c r="AU134" s="231" t="s">
        <v>91</v>
      </c>
      <c r="AV134" s="12" t="s">
        <v>183</v>
      </c>
      <c r="AW134" s="12" t="s">
        <v>6</v>
      </c>
      <c r="AX134" s="12" t="s">
        <v>89</v>
      </c>
      <c r="AY134" s="231" t="s">
        <v>176</v>
      </c>
    </row>
    <row r="135" spans="2:65" s="1" customFormat="1" ht="22.5" customHeight="1">
      <c r="B135" s="41"/>
      <c r="C135" s="194" t="s">
        <v>232</v>
      </c>
      <c r="D135" s="194" t="s">
        <v>178</v>
      </c>
      <c r="E135" s="195" t="s">
        <v>233</v>
      </c>
      <c r="F135" s="196" t="s">
        <v>234</v>
      </c>
      <c r="G135" s="197" t="s">
        <v>199</v>
      </c>
      <c r="H135" s="198">
        <v>0.1</v>
      </c>
      <c r="I135" s="199"/>
      <c r="J135" s="200">
        <f>ROUND(I135*H135,2)</f>
        <v>0</v>
      </c>
      <c r="K135" s="196" t="s">
        <v>182</v>
      </c>
      <c r="L135" s="61"/>
      <c r="M135" s="201" t="s">
        <v>37</v>
      </c>
      <c r="N135" s="202" t="s">
        <v>52</v>
      </c>
      <c r="O135" s="42"/>
      <c r="P135" s="203">
        <f>O135*H135</f>
        <v>0</v>
      </c>
      <c r="Q135" s="203">
        <v>1.0530555952</v>
      </c>
      <c r="R135" s="203">
        <f>Q135*H135</f>
        <v>0.10530555952000001</v>
      </c>
      <c r="S135" s="203">
        <v>0</v>
      </c>
      <c r="T135" s="204">
        <f>S135*H135</f>
        <v>0</v>
      </c>
      <c r="AR135" s="23" t="s">
        <v>183</v>
      </c>
      <c r="AT135" s="23" t="s">
        <v>178</v>
      </c>
      <c r="AU135" s="23" t="s">
        <v>91</v>
      </c>
      <c r="AY135" s="23" t="s">
        <v>176</v>
      </c>
      <c r="BE135" s="205">
        <f>IF(N135="základní",J135,0)</f>
        <v>0</v>
      </c>
      <c r="BF135" s="205">
        <f>IF(N135="snížená",J135,0)</f>
        <v>0</v>
      </c>
      <c r="BG135" s="205">
        <f>IF(N135="zákl. přenesená",J135,0)</f>
        <v>0</v>
      </c>
      <c r="BH135" s="205">
        <f>IF(N135="sníž. přenesená",J135,0)</f>
        <v>0</v>
      </c>
      <c r="BI135" s="205">
        <f>IF(N135="nulová",J135,0)</f>
        <v>0</v>
      </c>
      <c r="BJ135" s="23" t="s">
        <v>89</v>
      </c>
      <c r="BK135" s="205">
        <f>ROUND(I135*H135,2)</f>
        <v>0</v>
      </c>
      <c r="BL135" s="23" t="s">
        <v>183</v>
      </c>
      <c r="BM135" s="23" t="s">
        <v>235</v>
      </c>
    </row>
    <row r="136" spans="2:65" s="11" customFormat="1" ht="13.5">
      <c r="B136" s="209"/>
      <c r="C136" s="210"/>
      <c r="D136" s="206" t="s">
        <v>187</v>
      </c>
      <c r="E136" s="211" t="s">
        <v>37</v>
      </c>
      <c r="F136" s="212" t="s">
        <v>236</v>
      </c>
      <c r="G136" s="210"/>
      <c r="H136" s="213">
        <v>0.1</v>
      </c>
      <c r="I136" s="214"/>
      <c r="J136" s="210"/>
      <c r="K136" s="210"/>
      <c r="L136" s="215"/>
      <c r="M136" s="216"/>
      <c r="N136" s="217"/>
      <c r="O136" s="217"/>
      <c r="P136" s="217"/>
      <c r="Q136" s="217"/>
      <c r="R136" s="217"/>
      <c r="S136" s="217"/>
      <c r="T136" s="218"/>
      <c r="AT136" s="219" t="s">
        <v>187</v>
      </c>
      <c r="AU136" s="219" t="s">
        <v>91</v>
      </c>
      <c r="AV136" s="11" t="s">
        <v>91</v>
      </c>
      <c r="AW136" s="11" t="s">
        <v>44</v>
      </c>
      <c r="AX136" s="11" t="s">
        <v>81</v>
      </c>
      <c r="AY136" s="219" t="s">
        <v>176</v>
      </c>
    </row>
    <row r="137" spans="2:65" s="12" customFormat="1" ht="13.5">
      <c r="B137" s="220"/>
      <c r="C137" s="221"/>
      <c r="D137" s="206" t="s">
        <v>187</v>
      </c>
      <c r="E137" s="245" t="s">
        <v>37</v>
      </c>
      <c r="F137" s="246" t="s">
        <v>189</v>
      </c>
      <c r="G137" s="221"/>
      <c r="H137" s="247">
        <v>0.1</v>
      </c>
      <c r="I137" s="226"/>
      <c r="J137" s="221"/>
      <c r="K137" s="221"/>
      <c r="L137" s="227"/>
      <c r="M137" s="228"/>
      <c r="N137" s="229"/>
      <c r="O137" s="229"/>
      <c r="P137" s="229"/>
      <c r="Q137" s="229"/>
      <c r="R137" s="229"/>
      <c r="S137" s="229"/>
      <c r="T137" s="230"/>
      <c r="AT137" s="231" t="s">
        <v>187</v>
      </c>
      <c r="AU137" s="231" t="s">
        <v>91</v>
      </c>
      <c r="AV137" s="12" t="s">
        <v>183</v>
      </c>
      <c r="AW137" s="12" t="s">
        <v>6</v>
      </c>
      <c r="AX137" s="12" t="s">
        <v>89</v>
      </c>
      <c r="AY137" s="231" t="s">
        <v>176</v>
      </c>
    </row>
    <row r="138" spans="2:65" s="10" customFormat="1" ht="29.85" customHeight="1">
      <c r="B138" s="177"/>
      <c r="C138" s="178"/>
      <c r="D138" s="191" t="s">
        <v>80</v>
      </c>
      <c r="E138" s="192" t="s">
        <v>232</v>
      </c>
      <c r="F138" s="192" t="s">
        <v>237</v>
      </c>
      <c r="G138" s="178"/>
      <c r="H138" s="178"/>
      <c r="I138" s="181"/>
      <c r="J138" s="193">
        <f>BK138</f>
        <v>0</v>
      </c>
      <c r="K138" s="178"/>
      <c r="L138" s="183"/>
      <c r="M138" s="184"/>
      <c r="N138" s="185"/>
      <c r="O138" s="185"/>
      <c r="P138" s="186">
        <f>SUM(P139:P236)</f>
        <v>0</v>
      </c>
      <c r="Q138" s="185"/>
      <c r="R138" s="186">
        <f>SUM(R139:R236)</f>
        <v>5.4144249999999991E-2</v>
      </c>
      <c r="S138" s="185"/>
      <c r="T138" s="187">
        <f>SUM(T139:T236)</f>
        <v>114.492373</v>
      </c>
      <c r="AR138" s="188" t="s">
        <v>89</v>
      </c>
      <c r="AT138" s="189" t="s">
        <v>80</v>
      </c>
      <c r="AU138" s="189" t="s">
        <v>89</v>
      </c>
      <c r="AY138" s="188" t="s">
        <v>176</v>
      </c>
      <c r="BK138" s="190">
        <f>SUM(BK139:BK236)</f>
        <v>0</v>
      </c>
    </row>
    <row r="139" spans="2:65" s="1" customFormat="1" ht="31.5" customHeight="1">
      <c r="B139" s="41"/>
      <c r="C139" s="194" t="s">
        <v>238</v>
      </c>
      <c r="D139" s="194" t="s">
        <v>178</v>
      </c>
      <c r="E139" s="195" t="s">
        <v>239</v>
      </c>
      <c r="F139" s="196" t="s">
        <v>240</v>
      </c>
      <c r="G139" s="197" t="s">
        <v>224</v>
      </c>
      <c r="H139" s="198">
        <v>413.95</v>
      </c>
      <c r="I139" s="199"/>
      <c r="J139" s="200">
        <f>ROUND(I139*H139,2)</f>
        <v>0</v>
      </c>
      <c r="K139" s="196" t="s">
        <v>182</v>
      </c>
      <c r="L139" s="61"/>
      <c r="M139" s="201" t="s">
        <v>37</v>
      </c>
      <c r="N139" s="202" t="s">
        <v>52</v>
      </c>
      <c r="O139" s="42"/>
      <c r="P139" s="203">
        <f>O139*H139</f>
        <v>0</v>
      </c>
      <c r="Q139" s="203">
        <v>1.2999999999999999E-4</v>
      </c>
      <c r="R139" s="203">
        <f>Q139*H139</f>
        <v>5.3813499999999993E-2</v>
      </c>
      <c r="S139" s="203">
        <v>0</v>
      </c>
      <c r="T139" s="204">
        <f>S139*H139</f>
        <v>0</v>
      </c>
      <c r="AR139" s="23" t="s">
        <v>183</v>
      </c>
      <c r="AT139" s="23" t="s">
        <v>178</v>
      </c>
      <c r="AU139" s="23" t="s">
        <v>91</v>
      </c>
      <c r="AY139" s="23" t="s">
        <v>176</v>
      </c>
      <c r="BE139" s="205">
        <f>IF(N139="základní",J139,0)</f>
        <v>0</v>
      </c>
      <c r="BF139" s="205">
        <f>IF(N139="snížená",J139,0)</f>
        <v>0</v>
      </c>
      <c r="BG139" s="205">
        <f>IF(N139="zákl. přenesená",J139,0)</f>
        <v>0</v>
      </c>
      <c r="BH139" s="205">
        <f>IF(N139="sníž. přenesená",J139,0)</f>
        <v>0</v>
      </c>
      <c r="BI139" s="205">
        <f>IF(N139="nulová",J139,0)</f>
        <v>0</v>
      </c>
      <c r="BJ139" s="23" t="s">
        <v>89</v>
      </c>
      <c r="BK139" s="205">
        <f>ROUND(I139*H139,2)</f>
        <v>0</v>
      </c>
      <c r="BL139" s="23" t="s">
        <v>183</v>
      </c>
      <c r="BM139" s="23" t="s">
        <v>241</v>
      </c>
    </row>
    <row r="140" spans="2:65" s="1" customFormat="1" ht="54">
      <c r="B140" s="41"/>
      <c r="C140" s="63"/>
      <c r="D140" s="206" t="s">
        <v>185</v>
      </c>
      <c r="E140" s="63"/>
      <c r="F140" s="207" t="s">
        <v>242</v>
      </c>
      <c r="G140" s="63"/>
      <c r="H140" s="63"/>
      <c r="I140" s="164"/>
      <c r="J140" s="63"/>
      <c r="K140" s="63"/>
      <c r="L140" s="61"/>
      <c r="M140" s="208"/>
      <c r="N140" s="42"/>
      <c r="O140" s="42"/>
      <c r="P140" s="42"/>
      <c r="Q140" s="42"/>
      <c r="R140" s="42"/>
      <c r="S140" s="42"/>
      <c r="T140" s="78"/>
      <c r="AT140" s="23" t="s">
        <v>185</v>
      </c>
      <c r="AU140" s="23" t="s">
        <v>91</v>
      </c>
    </row>
    <row r="141" spans="2:65" s="11" customFormat="1" ht="13.5">
      <c r="B141" s="209"/>
      <c r="C141" s="210"/>
      <c r="D141" s="206" t="s">
        <v>187</v>
      </c>
      <c r="E141" s="211" t="s">
        <v>37</v>
      </c>
      <c r="F141" s="212" t="s">
        <v>243</v>
      </c>
      <c r="G141" s="210"/>
      <c r="H141" s="213">
        <v>145.58000000000001</v>
      </c>
      <c r="I141" s="214"/>
      <c r="J141" s="210"/>
      <c r="K141" s="210"/>
      <c r="L141" s="215"/>
      <c r="M141" s="216"/>
      <c r="N141" s="217"/>
      <c r="O141" s="217"/>
      <c r="P141" s="217"/>
      <c r="Q141" s="217"/>
      <c r="R141" s="217"/>
      <c r="S141" s="217"/>
      <c r="T141" s="218"/>
      <c r="AT141" s="219" t="s">
        <v>187</v>
      </c>
      <c r="AU141" s="219" t="s">
        <v>91</v>
      </c>
      <c r="AV141" s="11" t="s">
        <v>91</v>
      </c>
      <c r="AW141" s="11" t="s">
        <v>44</v>
      </c>
      <c r="AX141" s="11" t="s">
        <v>81</v>
      </c>
      <c r="AY141" s="219" t="s">
        <v>176</v>
      </c>
    </row>
    <row r="142" spans="2:65" s="11" customFormat="1" ht="13.5">
      <c r="B142" s="209"/>
      <c r="C142" s="210"/>
      <c r="D142" s="206" t="s">
        <v>187</v>
      </c>
      <c r="E142" s="211" t="s">
        <v>37</v>
      </c>
      <c r="F142" s="212" t="s">
        <v>244</v>
      </c>
      <c r="G142" s="210"/>
      <c r="H142" s="213">
        <v>56.63</v>
      </c>
      <c r="I142" s="214"/>
      <c r="J142" s="210"/>
      <c r="K142" s="210"/>
      <c r="L142" s="215"/>
      <c r="M142" s="216"/>
      <c r="N142" s="217"/>
      <c r="O142" s="217"/>
      <c r="P142" s="217"/>
      <c r="Q142" s="217"/>
      <c r="R142" s="217"/>
      <c r="S142" s="217"/>
      <c r="T142" s="218"/>
      <c r="AT142" s="219" t="s">
        <v>187</v>
      </c>
      <c r="AU142" s="219" t="s">
        <v>91</v>
      </c>
      <c r="AV142" s="11" t="s">
        <v>91</v>
      </c>
      <c r="AW142" s="11" t="s">
        <v>44</v>
      </c>
      <c r="AX142" s="11" t="s">
        <v>81</v>
      </c>
      <c r="AY142" s="219" t="s">
        <v>176</v>
      </c>
    </row>
    <row r="143" spans="2:65" s="11" customFormat="1" ht="13.5">
      <c r="B143" s="209"/>
      <c r="C143" s="210"/>
      <c r="D143" s="206" t="s">
        <v>187</v>
      </c>
      <c r="E143" s="211" t="s">
        <v>37</v>
      </c>
      <c r="F143" s="212" t="s">
        <v>245</v>
      </c>
      <c r="G143" s="210"/>
      <c r="H143" s="213">
        <v>158.58000000000001</v>
      </c>
      <c r="I143" s="214"/>
      <c r="J143" s="210"/>
      <c r="K143" s="210"/>
      <c r="L143" s="215"/>
      <c r="M143" s="216"/>
      <c r="N143" s="217"/>
      <c r="O143" s="217"/>
      <c r="P143" s="217"/>
      <c r="Q143" s="217"/>
      <c r="R143" s="217"/>
      <c r="S143" s="217"/>
      <c r="T143" s="218"/>
      <c r="AT143" s="219" t="s">
        <v>187</v>
      </c>
      <c r="AU143" s="219" t="s">
        <v>91</v>
      </c>
      <c r="AV143" s="11" t="s">
        <v>91</v>
      </c>
      <c r="AW143" s="11" t="s">
        <v>44</v>
      </c>
      <c r="AX143" s="11" t="s">
        <v>81</v>
      </c>
      <c r="AY143" s="219" t="s">
        <v>176</v>
      </c>
    </row>
    <row r="144" spans="2:65" s="11" customFormat="1" ht="13.5">
      <c r="B144" s="209"/>
      <c r="C144" s="210"/>
      <c r="D144" s="206" t="s">
        <v>187</v>
      </c>
      <c r="E144" s="211" t="s">
        <v>37</v>
      </c>
      <c r="F144" s="212" t="s">
        <v>246</v>
      </c>
      <c r="G144" s="210"/>
      <c r="H144" s="213">
        <v>53.16</v>
      </c>
      <c r="I144" s="214"/>
      <c r="J144" s="210"/>
      <c r="K144" s="210"/>
      <c r="L144" s="215"/>
      <c r="M144" s="216"/>
      <c r="N144" s="217"/>
      <c r="O144" s="217"/>
      <c r="P144" s="217"/>
      <c r="Q144" s="217"/>
      <c r="R144" s="217"/>
      <c r="S144" s="217"/>
      <c r="T144" s="218"/>
      <c r="AT144" s="219" t="s">
        <v>187</v>
      </c>
      <c r="AU144" s="219" t="s">
        <v>91</v>
      </c>
      <c r="AV144" s="11" t="s">
        <v>91</v>
      </c>
      <c r="AW144" s="11" t="s">
        <v>44</v>
      </c>
      <c r="AX144" s="11" t="s">
        <v>81</v>
      </c>
      <c r="AY144" s="219" t="s">
        <v>176</v>
      </c>
    </row>
    <row r="145" spans="2:65" s="12" customFormat="1" ht="13.5">
      <c r="B145" s="220"/>
      <c r="C145" s="221"/>
      <c r="D145" s="222" t="s">
        <v>187</v>
      </c>
      <c r="E145" s="223" t="s">
        <v>37</v>
      </c>
      <c r="F145" s="224" t="s">
        <v>189</v>
      </c>
      <c r="G145" s="221"/>
      <c r="H145" s="225">
        <v>413.95</v>
      </c>
      <c r="I145" s="226"/>
      <c r="J145" s="221"/>
      <c r="K145" s="221"/>
      <c r="L145" s="227"/>
      <c r="M145" s="228"/>
      <c r="N145" s="229"/>
      <c r="O145" s="229"/>
      <c r="P145" s="229"/>
      <c r="Q145" s="229"/>
      <c r="R145" s="229"/>
      <c r="S145" s="229"/>
      <c r="T145" s="230"/>
      <c r="AT145" s="231" t="s">
        <v>187</v>
      </c>
      <c r="AU145" s="231" t="s">
        <v>91</v>
      </c>
      <c r="AV145" s="12" t="s">
        <v>183</v>
      </c>
      <c r="AW145" s="12" t="s">
        <v>6</v>
      </c>
      <c r="AX145" s="12" t="s">
        <v>89</v>
      </c>
      <c r="AY145" s="231" t="s">
        <v>176</v>
      </c>
    </row>
    <row r="146" spans="2:65" s="1" customFormat="1" ht="22.5" customHeight="1">
      <c r="B146" s="41"/>
      <c r="C146" s="194" t="s">
        <v>247</v>
      </c>
      <c r="D146" s="194" t="s">
        <v>178</v>
      </c>
      <c r="E146" s="195" t="s">
        <v>248</v>
      </c>
      <c r="F146" s="196" t="s">
        <v>249</v>
      </c>
      <c r="G146" s="197" t="s">
        <v>181</v>
      </c>
      <c r="H146" s="198">
        <v>4.0350000000000001</v>
      </c>
      <c r="I146" s="199"/>
      <c r="J146" s="200">
        <f>ROUND(I146*H146,2)</f>
        <v>0</v>
      </c>
      <c r="K146" s="196" t="s">
        <v>182</v>
      </c>
      <c r="L146" s="61"/>
      <c r="M146" s="201" t="s">
        <v>37</v>
      </c>
      <c r="N146" s="202" t="s">
        <v>52</v>
      </c>
      <c r="O146" s="42"/>
      <c r="P146" s="203">
        <f>O146*H146</f>
        <v>0</v>
      </c>
      <c r="Q146" s="203">
        <v>0</v>
      </c>
      <c r="R146" s="203">
        <f>Q146*H146</f>
        <v>0</v>
      </c>
      <c r="S146" s="203">
        <v>2</v>
      </c>
      <c r="T146" s="204">
        <f>S146*H146</f>
        <v>8.07</v>
      </c>
      <c r="AR146" s="23" t="s">
        <v>183</v>
      </c>
      <c r="AT146" s="23" t="s">
        <v>178</v>
      </c>
      <c r="AU146" s="23" t="s">
        <v>91</v>
      </c>
      <c r="AY146" s="23" t="s">
        <v>176</v>
      </c>
      <c r="BE146" s="205">
        <f>IF(N146="základní",J146,0)</f>
        <v>0</v>
      </c>
      <c r="BF146" s="205">
        <f>IF(N146="snížená",J146,0)</f>
        <v>0</v>
      </c>
      <c r="BG146" s="205">
        <f>IF(N146="zákl. přenesená",J146,0)</f>
        <v>0</v>
      </c>
      <c r="BH146" s="205">
        <f>IF(N146="sníž. přenesená",J146,0)</f>
        <v>0</v>
      </c>
      <c r="BI146" s="205">
        <f>IF(N146="nulová",J146,0)</f>
        <v>0</v>
      </c>
      <c r="BJ146" s="23" t="s">
        <v>89</v>
      </c>
      <c r="BK146" s="205">
        <f>ROUND(I146*H146,2)</f>
        <v>0</v>
      </c>
      <c r="BL146" s="23" t="s">
        <v>183</v>
      </c>
      <c r="BM146" s="23" t="s">
        <v>250</v>
      </c>
    </row>
    <row r="147" spans="2:65" s="11" customFormat="1" ht="13.5">
      <c r="B147" s="209"/>
      <c r="C147" s="210"/>
      <c r="D147" s="206" t="s">
        <v>187</v>
      </c>
      <c r="E147" s="211" t="s">
        <v>37</v>
      </c>
      <c r="F147" s="212" t="s">
        <v>251</v>
      </c>
      <c r="G147" s="210"/>
      <c r="H147" s="213">
        <v>3.24</v>
      </c>
      <c r="I147" s="214"/>
      <c r="J147" s="210"/>
      <c r="K147" s="210"/>
      <c r="L147" s="215"/>
      <c r="M147" s="216"/>
      <c r="N147" s="217"/>
      <c r="O147" s="217"/>
      <c r="P147" s="217"/>
      <c r="Q147" s="217"/>
      <c r="R147" s="217"/>
      <c r="S147" s="217"/>
      <c r="T147" s="218"/>
      <c r="AT147" s="219" t="s">
        <v>187</v>
      </c>
      <c r="AU147" s="219" t="s">
        <v>91</v>
      </c>
      <c r="AV147" s="11" t="s">
        <v>91</v>
      </c>
      <c r="AW147" s="11" t="s">
        <v>44</v>
      </c>
      <c r="AX147" s="11" t="s">
        <v>81</v>
      </c>
      <c r="AY147" s="219" t="s">
        <v>176</v>
      </c>
    </row>
    <row r="148" spans="2:65" s="11" customFormat="1" ht="13.5">
      <c r="B148" s="209"/>
      <c r="C148" s="210"/>
      <c r="D148" s="206" t="s">
        <v>187</v>
      </c>
      <c r="E148" s="211" t="s">
        <v>37</v>
      </c>
      <c r="F148" s="212" t="s">
        <v>252</v>
      </c>
      <c r="G148" s="210"/>
      <c r="H148" s="213">
        <v>0.79500000000000004</v>
      </c>
      <c r="I148" s="214"/>
      <c r="J148" s="210"/>
      <c r="K148" s="210"/>
      <c r="L148" s="215"/>
      <c r="M148" s="216"/>
      <c r="N148" s="217"/>
      <c r="O148" s="217"/>
      <c r="P148" s="217"/>
      <c r="Q148" s="217"/>
      <c r="R148" s="217"/>
      <c r="S148" s="217"/>
      <c r="T148" s="218"/>
      <c r="AT148" s="219" t="s">
        <v>187</v>
      </c>
      <c r="AU148" s="219" t="s">
        <v>91</v>
      </c>
      <c r="AV148" s="11" t="s">
        <v>91</v>
      </c>
      <c r="AW148" s="11" t="s">
        <v>44</v>
      </c>
      <c r="AX148" s="11" t="s">
        <v>81</v>
      </c>
      <c r="AY148" s="219" t="s">
        <v>176</v>
      </c>
    </row>
    <row r="149" spans="2:65" s="12" customFormat="1" ht="13.5">
      <c r="B149" s="220"/>
      <c r="C149" s="221"/>
      <c r="D149" s="222" t="s">
        <v>187</v>
      </c>
      <c r="E149" s="223" t="s">
        <v>37</v>
      </c>
      <c r="F149" s="224" t="s">
        <v>189</v>
      </c>
      <c r="G149" s="221"/>
      <c r="H149" s="225">
        <v>4.0350000000000001</v>
      </c>
      <c r="I149" s="226"/>
      <c r="J149" s="221"/>
      <c r="K149" s="221"/>
      <c r="L149" s="227"/>
      <c r="M149" s="228"/>
      <c r="N149" s="229"/>
      <c r="O149" s="229"/>
      <c r="P149" s="229"/>
      <c r="Q149" s="229"/>
      <c r="R149" s="229"/>
      <c r="S149" s="229"/>
      <c r="T149" s="230"/>
      <c r="AT149" s="231" t="s">
        <v>187</v>
      </c>
      <c r="AU149" s="231" t="s">
        <v>91</v>
      </c>
      <c r="AV149" s="12" t="s">
        <v>183</v>
      </c>
      <c r="AW149" s="12" t="s">
        <v>6</v>
      </c>
      <c r="AX149" s="12" t="s">
        <v>89</v>
      </c>
      <c r="AY149" s="231" t="s">
        <v>176</v>
      </c>
    </row>
    <row r="150" spans="2:65" s="1" customFormat="1" ht="31.5" customHeight="1">
      <c r="B150" s="41"/>
      <c r="C150" s="194" t="s">
        <v>23</v>
      </c>
      <c r="D150" s="194" t="s">
        <v>178</v>
      </c>
      <c r="E150" s="195" t="s">
        <v>253</v>
      </c>
      <c r="F150" s="196" t="s">
        <v>254</v>
      </c>
      <c r="G150" s="197" t="s">
        <v>224</v>
      </c>
      <c r="H150" s="198">
        <v>81.328999999999994</v>
      </c>
      <c r="I150" s="199"/>
      <c r="J150" s="200">
        <f>ROUND(I150*H150,2)</f>
        <v>0</v>
      </c>
      <c r="K150" s="196" t="s">
        <v>182</v>
      </c>
      <c r="L150" s="61"/>
      <c r="M150" s="201" t="s">
        <v>37</v>
      </c>
      <c r="N150" s="202" t="s">
        <v>52</v>
      </c>
      <c r="O150" s="42"/>
      <c r="P150" s="203">
        <f>O150*H150</f>
        <v>0</v>
      </c>
      <c r="Q150" s="203">
        <v>0</v>
      </c>
      <c r="R150" s="203">
        <f>Q150*H150</f>
        <v>0</v>
      </c>
      <c r="S150" s="203">
        <v>0.26100000000000001</v>
      </c>
      <c r="T150" s="204">
        <f>S150*H150</f>
        <v>21.226869000000001</v>
      </c>
      <c r="AR150" s="23" t="s">
        <v>183</v>
      </c>
      <c r="AT150" s="23" t="s">
        <v>178</v>
      </c>
      <c r="AU150" s="23" t="s">
        <v>91</v>
      </c>
      <c r="AY150" s="23" t="s">
        <v>176</v>
      </c>
      <c r="BE150" s="205">
        <f>IF(N150="základní",J150,0)</f>
        <v>0</v>
      </c>
      <c r="BF150" s="205">
        <f>IF(N150="snížená",J150,0)</f>
        <v>0</v>
      </c>
      <c r="BG150" s="205">
        <f>IF(N150="zákl. přenesená",J150,0)</f>
        <v>0</v>
      </c>
      <c r="BH150" s="205">
        <f>IF(N150="sníž. přenesená",J150,0)</f>
        <v>0</v>
      </c>
      <c r="BI150" s="205">
        <f>IF(N150="nulová",J150,0)</f>
        <v>0</v>
      </c>
      <c r="BJ150" s="23" t="s">
        <v>89</v>
      </c>
      <c r="BK150" s="205">
        <f>ROUND(I150*H150,2)</f>
        <v>0</v>
      </c>
      <c r="BL150" s="23" t="s">
        <v>183</v>
      </c>
      <c r="BM150" s="23" t="s">
        <v>255</v>
      </c>
    </row>
    <row r="151" spans="2:65" s="11" customFormat="1" ht="13.5">
      <c r="B151" s="209"/>
      <c r="C151" s="210"/>
      <c r="D151" s="206" t="s">
        <v>187</v>
      </c>
      <c r="E151" s="211" t="s">
        <v>37</v>
      </c>
      <c r="F151" s="212" t="s">
        <v>256</v>
      </c>
      <c r="G151" s="210"/>
      <c r="H151" s="213">
        <v>41.61</v>
      </c>
      <c r="I151" s="214"/>
      <c r="J151" s="210"/>
      <c r="K151" s="210"/>
      <c r="L151" s="215"/>
      <c r="M151" s="216"/>
      <c r="N151" s="217"/>
      <c r="O151" s="217"/>
      <c r="P151" s="217"/>
      <c r="Q151" s="217"/>
      <c r="R151" s="217"/>
      <c r="S151" s="217"/>
      <c r="T151" s="218"/>
      <c r="AT151" s="219" t="s">
        <v>187</v>
      </c>
      <c r="AU151" s="219" t="s">
        <v>91</v>
      </c>
      <c r="AV151" s="11" t="s">
        <v>91</v>
      </c>
      <c r="AW151" s="11" t="s">
        <v>44</v>
      </c>
      <c r="AX151" s="11" t="s">
        <v>81</v>
      </c>
      <c r="AY151" s="219" t="s">
        <v>176</v>
      </c>
    </row>
    <row r="152" spans="2:65" s="11" customFormat="1" ht="13.5">
      <c r="B152" s="209"/>
      <c r="C152" s="210"/>
      <c r="D152" s="206" t="s">
        <v>187</v>
      </c>
      <c r="E152" s="211" t="s">
        <v>37</v>
      </c>
      <c r="F152" s="212" t="s">
        <v>257</v>
      </c>
      <c r="G152" s="210"/>
      <c r="H152" s="213">
        <v>2.25</v>
      </c>
      <c r="I152" s="214"/>
      <c r="J152" s="210"/>
      <c r="K152" s="210"/>
      <c r="L152" s="215"/>
      <c r="M152" s="216"/>
      <c r="N152" s="217"/>
      <c r="O152" s="217"/>
      <c r="P152" s="217"/>
      <c r="Q152" s="217"/>
      <c r="R152" s="217"/>
      <c r="S152" s="217"/>
      <c r="T152" s="218"/>
      <c r="AT152" s="219" t="s">
        <v>187</v>
      </c>
      <c r="AU152" s="219" t="s">
        <v>91</v>
      </c>
      <c r="AV152" s="11" t="s">
        <v>91</v>
      </c>
      <c r="AW152" s="11" t="s">
        <v>44</v>
      </c>
      <c r="AX152" s="11" t="s">
        <v>81</v>
      </c>
      <c r="AY152" s="219" t="s">
        <v>176</v>
      </c>
    </row>
    <row r="153" spans="2:65" s="11" customFormat="1" ht="13.5">
      <c r="B153" s="209"/>
      <c r="C153" s="210"/>
      <c r="D153" s="206" t="s">
        <v>187</v>
      </c>
      <c r="E153" s="211" t="s">
        <v>37</v>
      </c>
      <c r="F153" s="212" t="s">
        <v>258</v>
      </c>
      <c r="G153" s="210"/>
      <c r="H153" s="213">
        <v>37.469000000000001</v>
      </c>
      <c r="I153" s="214"/>
      <c r="J153" s="210"/>
      <c r="K153" s="210"/>
      <c r="L153" s="215"/>
      <c r="M153" s="216"/>
      <c r="N153" s="217"/>
      <c r="O153" s="217"/>
      <c r="P153" s="217"/>
      <c r="Q153" s="217"/>
      <c r="R153" s="217"/>
      <c r="S153" s="217"/>
      <c r="T153" s="218"/>
      <c r="AT153" s="219" t="s">
        <v>187</v>
      </c>
      <c r="AU153" s="219" t="s">
        <v>91</v>
      </c>
      <c r="AV153" s="11" t="s">
        <v>91</v>
      </c>
      <c r="AW153" s="11" t="s">
        <v>44</v>
      </c>
      <c r="AX153" s="11" t="s">
        <v>81</v>
      </c>
      <c r="AY153" s="219" t="s">
        <v>176</v>
      </c>
    </row>
    <row r="154" spans="2:65" s="12" customFormat="1" ht="13.5">
      <c r="B154" s="220"/>
      <c r="C154" s="221"/>
      <c r="D154" s="222" t="s">
        <v>187</v>
      </c>
      <c r="E154" s="223" t="s">
        <v>37</v>
      </c>
      <c r="F154" s="224" t="s">
        <v>189</v>
      </c>
      <c r="G154" s="221"/>
      <c r="H154" s="225">
        <v>81.328999999999994</v>
      </c>
      <c r="I154" s="226"/>
      <c r="J154" s="221"/>
      <c r="K154" s="221"/>
      <c r="L154" s="227"/>
      <c r="M154" s="228"/>
      <c r="N154" s="229"/>
      <c r="O154" s="229"/>
      <c r="P154" s="229"/>
      <c r="Q154" s="229"/>
      <c r="R154" s="229"/>
      <c r="S154" s="229"/>
      <c r="T154" s="230"/>
      <c r="AT154" s="231" t="s">
        <v>187</v>
      </c>
      <c r="AU154" s="231" t="s">
        <v>91</v>
      </c>
      <c r="AV154" s="12" t="s">
        <v>183</v>
      </c>
      <c r="AW154" s="12" t="s">
        <v>6</v>
      </c>
      <c r="AX154" s="12" t="s">
        <v>89</v>
      </c>
      <c r="AY154" s="231" t="s">
        <v>176</v>
      </c>
    </row>
    <row r="155" spans="2:65" s="1" customFormat="1" ht="31.5" customHeight="1">
      <c r="B155" s="41"/>
      <c r="C155" s="194" t="s">
        <v>259</v>
      </c>
      <c r="D155" s="194" t="s">
        <v>178</v>
      </c>
      <c r="E155" s="195" t="s">
        <v>260</v>
      </c>
      <c r="F155" s="196" t="s">
        <v>261</v>
      </c>
      <c r="G155" s="197" t="s">
        <v>181</v>
      </c>
      <c r="H155" s="198">
        <v>1.4970000000000001</v>
      </c>
      <c r="I155" s="199"/>
      <c r="J155" s="200">
        <f>ROUND(I155*H155,2)</f>
        <v>0</v>
      </c>
      <c r="K155" s="196" t="s">
        <v>182</v>
      </c>
      <c r="L155" s="61"/>
      <c r="M155" s="201" t="s">
        <v>37</v>
      </c>
      <c r="N155" s="202" t="s">
        <v>52</v>
      </c>
      <c r="O155" s="42"/>
      <c r="P155" s="203">
        <f>O155*H155</f>
        <v>0</v>
      </c>
      <c r="Q155" s="203">
        <v>0</v>
      </c>
      <c r="R155" s="203">
        <f>Q155*H155</f>
        <v>0</v>
      </c>
      <c r="S155" s="203">
        <v>1.8</v>
      </c>
      <c r="T155" s="204">
        <f>S155*H155</f>
        <v>2.6946000000000003</v>
      </c>
      <c r="AR155" s="23" t="s">
        <v>183</v>
      </c>
      <c r="AT155" s="23" t="s">
        <v>178</v>
      </c>
      <c r="AU155" s="23" t="s">
        <v>91</v>
      </c>
      <c r="AY155" s="23" t="s">
        <v>176</v>
      </c>
      <c r="BE155" s="205">
        <f>IF(N155="základní",J155,0)</f>
        <v>0</v>
      </c>
      <c r="BF155" s="205">
        <f>IF(N155="snížená",J155,0)</f>
        <v>0</v>
      </c>
      <c r="BG155" s="205">
        <f>IF(N155="zákl. přenesená",J155,0)</f>
        <v>0</v>
      </c>
      <c r="BH155" s="205">
        <f>IF(N155="sníž. přenesená",J155,0)</f>
        <v>0</v>
      </c>
      <c r="BI155" s="205">
        <f>IF(N155="nulová",J155,0)</f>
        <v>0</v>
      </c>
      <c r="BJ155" s="23" t="s">
        <v>89</v>
      </c>
      <c r="BK155" s="205">
        <f>ROUND(I155*H155,2)</f>
        <v>0</v>
      </c>
      <c r="BL155" s="23" t="s">
        <v>183</v>
      </c>
      <c r="BM155" s="23" t="s">
        <v>262</v>
      </c>
    </row>
    <row r="156" spans="2:65" s="1" customFormat="1" ht="40.5">
      <c r="B156" s="41"/>
      <c r="C156" s="63"/>
      <c r="D156" s="206" t="s">
        <v>185</v>
      </c>
      <c r="E156" s="63"/>
      <c r="F156" s="207" t="s">
        <v>263</v>
      </c>
      <c r="G156" s="63"/>
      <c r="H156" s="63"/>
      <c r="I156" s="164"/>
      <c r="J156" s="63"/>
      <c r="K156" s="63"/>
      <c r="L156" s="61"/>
      <c r="M156" s="208"/>
      <c r="N156" s="42"/>
      <c r="O156" s="42"/>
      <c r="P156" s="42"/>
      <c r="Q156" s="42"/>
      <c r="R156" s="42"/>
      <c r="S156" s="42"/>
      <c r="T156" s="78"/>
      <c r="AT156" s="23" t="s">
        <v>185</v>
      </c>
      <c r="AU156" s="23" t="s">
        <v>91</v>
      </c>
    </row>
    <row r="157" spans="2:65" s="11" customFormat="1" ht="13.5">
      <c r="B157" s="209"/>
      <c r="C157" s="210"/>
      <c r="D157" s="206" t="s">
        <v>187</v>
      </c>
      <c r="E157" s="211" t="s">
        <v>37</v>
      </c>
      <c r="F157" s="212" t="s">
        <v>264</v>
      </c>
      <c r="G157" s="210"/>
      <c r="H157" s="213">
        <v>0.58299999999999996</v>
      </c>
      <c r="I157" s="214"/>
      <c r="J157" s="210"/>
      <c r="K157" s="210"/>
      <c r="L157" s="215"/>
      <c r="M157" s="216"/>
      <c r="N157" s="217"/>
      <c r="O157" s="217"/>
      <c r="P157" s="217"/>
      <c r="Q157" s="217"/>
      <c r="R157" s="217"/>
      <c r="S157" s="217"/>
      <c r="T157" s="218"/>
      <c r="AT157" s="219" t="s">
        <v>187</v>
      </c>
      <c r="AU157" s="219" t="s">
        <v>91</v>
      </c>
      <c r="AV157" s="11" t="s">
        <v>91</v>
      </c>
      <c r="AW157" s="11" t="s">
        <v>44</v>
      </c>
      <c r="AX157" s="11" t="s">
        <v>81</v>
      </c>
      <c r="AY157" s="219" t="s">
        <v>176</v>
      </c>
    </row>
    <row r="158" spans="2:65" s="11" customFormat="1" ht="13.5">
      <c r="B158" s="209"/>
      <c r="C158" s="210"/>
      <c r="D158" s="206" t="s">
        <v>187</v>
      </c>
      <c r="E158" s="211" t="s">
        <v>37</v>
      </c>
      <c r="F158" s="212" t="s">
        <v>265</v>
      </c>
      <c r="G158" s="210"/>
      <c r="H158" s="213">
        <v>0.314</v>
      </c>
      <c r="I158" s="214"/>
      <c r="J158" s="210"/>
      <c r="K158" s="210"/>
      <c r="L158" s="215"/>
      <c r="M158" s="216"/>
      <c r="N158" s="217"/>
      <c r="O158" s="217"/>
      <c r="P158" s="217"/>
      <c r="Q158" s="217"/>
      <c r="R158" s="217"/>
      <c r="S158" s="217"/>
      <c r="T158" s="218"/>
      <c r="AT158" s="219" t="s">
        <v>187</v>
      </c>
      <c r="AU158" s="219" t="s">
        <v>91</v>
      </c>
      <c r="AV158" s="11" t="s">
        <v>91</v>
      </c>
      <c r="AW158" s="11" t="s">
        <v>44</v>
      </c>
      <c r="AX158" s="11" t="s">
        <v>81</v>
      </c>
      <c r="AY158" s="219" t="s">
        <v>176</v>
      </c>
    </row>
    <row r="159" spans="2:65" s="11" customFormat="1" ht="13.5">
      <c r="B159" s="209"/>
      <c r="C159" s="210"/>
      <c r="D159" s="206" t="s">
        <v>187</v>
      </c>
      <c r="E159" s="211" t="s">
        <v>37</v>
      </c>
      <c r="F159" s="212" t="s">
        <v>266</v>
      </c>
      <c r="G159" s="210"/>
      <c r="H159" s="213">
        <v>0.6</v>
      </c>
      <c r="I159" s="214"/>
      <c r="J159" s="210"/>
      <c r="K159" s="210"/>
      <c r="L159" s="215"/>
      <c r="M159" s="216"/>
      <c r="N159" s="217"/>
      <c r="O159" s="217"/>
      <c r="P159" s="217"/>
      <c r="Q159" s="217"/>
      <c r="R159" s="217"/>
      <c r="S159" s="217"/>
      <c r="T159" s="218"/>
      <c r="AT159" s="219" t="s">
        <v>187</v>
      </c>
      <c r="AU159" s="219" t="s">
        <v>91</v>
      </c>
      <c r="AV159" s="11" t="s">
        <v>91</v>
      </c>
      <c r="AW159" s="11" t="s">
        <v>44</v>
      </c>
      <c r="AX159" s="11" t="s">
        <v>81</v>
      </c>
      <c r="AY159" s="219" t="s">
        <v>176</v>
      </c>
    </row>
    <row r="160" spans="2:65" s="12" customFormat="1" ht="13.5">
      <c r="B160" s="220"/>
      <c r="C160" s="221"/>
      <c r="D160" s="222" t="s">
        <v>187</v>
      </c>
      <c r="E160" s="223" t="s">
        <v>37</v>
      </c>
      <c r="F160" s="224" t="s">
        <v>189</v>
      </c>
      <c r="G160" s="221"/>
      <c r="H160" s="225">
        <v>1.4970000000000001</v>
      </c>
      <c r="I160" s="226"/>
      <c r="J160" s="221"/>
      <c r="K160" s="221"/>
      <c r="L160" s="227"/>
      <c r="M160" s="228"/>
      <c r="N160" s="229"/>
      <c r="O160" s="229"/>
      <c r="P160" s="229"/>
      <c r="Q160" s="229"/>
      <c r="R160" s="229"/>
      <c r="S160" s="229"/>
      <c r="T160" s="230"/>
      <c r="AT160" s="231" t="s">
        <v>187</v>
      </c>
      <c r="AU160" s="231" t="s">
        <v>91</v>
      </c>
      <c r="AV160" s="12" t="s">
        <v>183</v>
      </c>
      <c r="AW160" s="12" t="s">
        <v>6</v>
      </c>
      <c r="AX160" s="12" t="s">
        <v>89</v>
      </c>
      <c r="AY160" s="231" t="s">
        <v>176</v>
      </c>
    </row>
    <row r="161" spans="2:65" s="1" customFormat="1" ht="31.5" customHeight="1">
      <c r="B161" s="41"/>
      <c r="C161" s="194" t="s">
        <v>267</v>
      </c>
      <c r="D161" s="194" t="s">
        <v>178</v>
      </c>
      <c r="E161" s="195" t="s">
        <v>268</v>
      </c>
      <c r="F161" s="196" t="s">
        <v>269</v>
      </c>
      <c r="G161" s="197" t="s">
        <v>181</v>
      </c>
      <c r="H161" s="198">
        <v>10.864000000000001</v>
      </c>
      <c r="I161" s="199"/>
      <c r="J161" s="200">
        <f>ROUND(I161*H161,2)</f>
        <v>0</v>
      </c>
      <c r="K161" s="196" t="s">
        <v>182</v>
      </c>
      <c r="L161" s="61"/>
      <c r="M161" s="201" t="s">
        <v>37</v>
      </c>
      <c r="N161" s="202" t="s">
        <v>52</v>
      </c>
      <c r="O161" s="42"/>
      <c r="P161" s="203">
        <f>O161*H161</f>
        <v>0</v>
      </c>
      <c r="Q161" s="203">
        <v>0</v>
      </c>
      <c r="R161" s="203">
        <f>Q161*H161</f>
        <v>0</v>
      </c>
      <c r="S161" s="203">
        <v>1.8</v>
      </c>
      <c r="T161" s="204">
        <f>S161*H161</f>
        <v>19.555200000000003</v>
      </c>
      <c r="AR161" s="23" t="s">
        <v>183</v>
      </c>
      <c r="AT161" s="23" t="s">
        <v>178</v>
      </c>
      <c r="AU161" s="23" t="s">
        <v>91</v>
      </c>
      <c r="AY161" s="23" t="s">
        <v>176</v>
      </c>
      <c r="BE161" s="205">
        <f>IF(N161="základní",J161,0)</f>
        <v>0</v>
      </c>
      <c r="BF161" s="205">
        <f>IF(N161="snížená",J161,0)</f>
        <v>0</v>
      </c>
      <c r="BG161" s="205">
        <f>IF(N161="zákl. přenesená",J161,0)</f>
        <v>0</v>
      </c>
      <c r="BH161" s="205">
        <f>IF(N161="sníž. přenesená",J161,0)</f>
        <v>0</v>
      </c>
      <c r="BI161" s="205">
        <f>IF(N161="nulová",J161,0)</f>
        <v>0</v>
      </c>
      <c r="BJ161" s="23" t="s">
        <v>89</v>
      </c>
      <c r="BK161" s="205">
        <f>ROUND(I161*H161,2)</f>
        <v>0</v>
      </c>
      <c r="BL161" s="23" t="s">
        <v>183</v>
      </c>
      <c r="BM161" s="23" t="s">
        <v>270</v>
      </c>
    </row>
    <row r="162" spans="2:65" s="1" customFormat="1" ht="40.5">
      <c r="B162" s="41"/>
      <c r="C162" s="63"/>
      <c r="D162" s="206" t="s">
        <v>185</v>
      </c>
      <c r="E162" s="63"/>
      <c r="F162" s="207" t="s">
        <v>263</v>
      </c>
      <c r="G162" s="63"/>
      <c r="H162" s="63"/>
      <c r="I162" s="164"/>
      <c r="J162" s="63"/>
      <c r="K162" s="63"/>
      <c r="L162" s="61"/>
      <c r="M162" s="208"/>
      <c r="N162" s="42"/>
      <c r="O162" s="42"/>
      <c r="P162" s="42"/>
      <c r="Q162" s="42"/>
      <c r="R162" s="42"/>
      <c r="S162" s="42"/>
      <c r="T162" s="78"/>
      <c r="AT162" s="23" t="s">
        <v>185</v>
      </c>
      <c r="AU162" s="23" t="s">
        <v>91</v>
      </c>
    </row>
    <row r="163" spans="2:65" s="11" customFormat="1" ht="13.5">
      <c r="B163" s="209"/>
      <c r="C163" s="210"/>
      <c r="D163" s="206" t="s">
        <v>187</v>
      </c>
      <c r="E163" s="211" t="s">
        <v>37</v>
      </c>
      <c r="F163" s="212" t="s">
        <v>271</v>
      </c>
      <c r="G163" s="210"/>
      <c r="H163" s="213">
        <v>6.4269999999999996</v>
      </c>
      <c r="I163" s="214"/>
      <c r="J163" s="210"/>
      <c r="K163" s="210"/>
      <c r="L163" s="215"/>
      <c r="M163" s="216"/>
      <c r="N163" s="217"/>
      <c r="O163" s="217"/>
      <c r="P163" s="217"/>
      <c r="Q163" s="217"/>
      <c r="R163" s="217"/>
      <c r="S163" s="217"/>
      <c r="T163" s="218"/>
      <c r="AT163" s="219" t="s">
        <v>187</v>
      </c>
      <c r="AU163" s="219" t="s">
        <v>91</v>
      </c>
      <c r="AV163" s="11" t="s">
        <v>91</v>
      </c>
      <c r="AW163" s="11" t="s">
        <v>44</v>
      </c>
      <c r="AX163" s="11" t="s">
        <v>81</v>
      </c>
      <c r="AY163" s="219" t="s">
        <v>176</v>
      </c>
    </row>
    <row r="164" spans="2:65" s="11" customFormat="1" ht="13.5">
      <c r="B164" s="209"/>
      <c r="C164" s="210"/>
      <c r="D164" s="206" t="s">
        <v>187</v>
      </c>
      <c r="E164" s="211" t="s">
        <v>37</v>
      </c>
      <c r="F164" s="212" t="s">
        <v>272</v>
      </c>
      <c r="G164" s="210"/>
      <c r="H164" s="213">
        <v>4.4370000000000003</v>
      </c>
      <c r="I164" s="214"/>
      <c r="J164" s="210"/>
      <c r="K164" s="210"/>
      <c r="L164" s="215"/>
      <c r="M164" s="216"/>
      <c r="N164" s="217"/>
      <c r="O164" s="217"/>
      <c r="P164" s="217"/>
      <c r="Q164" s="217"/>
      <c r="R164" s="217"/>
      <c r="S164" s="217"/>
      <c r="T164" s="218"/>
      <c r="AT164" s="219" t="s">
        <v>187</v>
      </c>
      <c r="AU164" s="219" t="s">
        <v>91</v>
      </c>
      <c r="AV164" s="11" t="s">
        <v>91</v>
      </c>
      <c r="AW164" s="11" t="s">
        <v>44</v>
      </c>
      <c r="AX164" s="11" t="s">
        <v>81</v>
      </c>
      <c r="AY164" s="219" t="s">
        <v>176</v>
      </c>
    </row>
    <row r="165" spans="2:65" s="12" customFormat="1" ht="13.5">
      <c r="B165" s="220"/>
      <c r="C165" s="221"/>
      <c r="D165" s="222" t="s">
        <v>187</v>
      </c>
      <c r="E165" s="223" t="s">
        <v>37</v>
      </c>
      <c r="F165" s="224" t="s">
        <v>189</v>
      </c>
      <c r="G165" s="221"/>
      <c r="H165" s="225">
        <v>10.864000000000001</v>
      </c>
      <c r="I165" s="226"/>
      <c r="J165" s="221"/>
      <c r="K165" s="221"/>
      <c r="L165" s="227"/>
      <c r="M165" s="228"/>
      <c r="N165" s="229"/>
      <c r="O165" s="229"/>
      <c r="P165" s="229"/>
      <c r="Q165" s="229"/>
      <c r="R165" s="229"/>
      <c r="S165" s="229"/>
      <c r="T165" s="230"/>
      <c r="AT165" s="231" t="s">
        <v>187</v>
      </c>
      <c r="AU165" s="231" t="s">
        <v>91</v>
      </c>
      <c r="AV165" s="12" t="s">
        <v>183</v>
      </c>
      <c r="AW165" s="12" t="s">
        <v>6</v>
      </c>
      <c r="AX165" s="12" t="s">
        <v>89</v>
      </c>
      <c r="AY165" s="231" t="s">
        <v>176</v>
      </c>
    </row>
    <row r="166" spans="2:65" s="1" customFormat="1" ht="31.5" customHeight="1">
      <c r="B166" s="41"/>
      <c r="C166" s="194" t="s">
        <v>10</v>
      </c>
      <c r="D166" s="194" t="s">
        <v>178</v>
      </c>
      <c r="E166" s="195" t="s">
        <v>273</v>
      </c>
      <c r="F166" s="196" t="s">
        <v>274</v>
      </c>
      <c r="G166" s="197" t="s">
        <v>181</v>
      </c>
      <c r="H166" s="198">
        <v>13.497999999999999</v>
      </c>
      <c r="I166" s="199"/>
      <c r="J166" s="200">
        <f>ROUND(I166*H166,2)</f>
        <v>0</v>
      </c>
      <c r="K166" s="196" t="s">
        <v>182</v>
      </c>
      <c r="L166" s="61"/>
      <c r="M166" s="201" t="s">
        <v>37</v>
      </c>
      <c r="N166" s="202" t="s">
        <v>52</v>
      </c>
      <c r="O166" s="42"/>
      <c r="P166" s="203">
        <f>O166*H166</f>
        <v>0</v>
      </c>
      <c r="Q166" s="203">
        <v>0</v>
      </c>
      <c r="R166" s="203">
        <f>Q166*H166</f>
        <v>0</v>
      </c>
      <c r="S166" s="203">
        <v>1.671</v>
      </c>
      <c r="T166" s="204">
        <f>S166*H166</f>
        <v>22.555157999999999</v>
      </c>
      <c r="AR166" s="23" t="s">
        <v>183</v>
      </c>
      <c r="AT166" s="23" t="s">
        <v>178</v>
      </c>
      <c r="AU166" s="23" t="s">
        <v>91</v>
      </c>
      <c r="AY166" s="23" t="s">
        <v>176</v>
      </c>
      <c r="BE166" s="205">
        <f>IF(N166="základní",J166,0)</f>
        <v>0</v>
      </c>
      <c r="BF166" s="205">
        <f>IF(N166="snížená",J166,0)</f>
        <v>0</v>
      </c>
      <c r="BG166" s="205">
        <f>IF(N166="zákl. přenesená",J166,0)</f>
        <v>0</v>
      </c>
      <c r="BH166" s="205">
        <f>IF(N166="sníž. přenesená",J166,0)</f>
        <v>0</v>
      </c>
      <c r="BI166" s="205">
        <f>IF(N166="nulová",J166,0)</f>
        <v>0</v>
      </c>
      <c r="BJ166" s="23" t="s">
        <v>89</v>
      </c>
      <c r="BK166" s="205">
        <f>ROUND(I166*H166,2)</f>
        <v>0</v>
      </c>
      <c r="BL166" s="23" t="s">
        <v>183</v>
      </c>
      <c r="BM166" s="23" t="s">
        <v>275</v>
      </c>
    </row>
    <row r="167" spans="2:65" s="1" customFormat="1" ht="40.5">
      <c r="B167" s="41"/>
      <c r="C167" s="63"/>
      <c r="D167" s="206" t="s">
        <v>185</v>
      </c>
      <c r="E167" s="63"/>
      <c r="F167" s="207" t="s">
        <v>263</v>
      </c>
      <c r="G167" s="63"/>
      <c r="H167" s="63"/>
      <c r="I167" s="164"/>
      <c r="J167" s="63"/>
      <c r="K167" s="63"/>
      <c r="L167" s="61"/>
      <c r="M167" s="208"/>
      <c r="N167" s="42"/>
      <c r="O167" s="42"/>
      <c r="P167" s="42"/>
      <c r="Q167" s="42"/>
      <c r="R167" s="42"/>
      <c r="S167" s="42"/>
      <c r="T167" s="78"/>
      <c r="AT167" s="23" t="s">
        <v>185</v>
      </c>
      <c r="AU167" s="23" t="s">
        <v>91</v>
      </c>
    </row>
    <row r="168" spans="2:65" s="11" customFormat="1" ht="13.5">
      <c r="B168" s="209"/>
      <c r="C168" s="210"/>
      <c r="D168" s="206" t="s">
        <v>187</v>
      </c>
      <c r="E168" s="211" t="s">
        <v>37</v>
      </c>
      <c r="F168" s="212" t="s">
        <v>276</v>
      </c>
      <c r="G168" s="210"/>
      <c r="H168" s="213">
        <v>13.497999999999999</v>
      </c>
      <c r="I168" s="214"/>
      <c r="J168" s="210"/>
      <c r="K168" s="210"/>
      <c r="L168" s="215"/>
      <c r="M168" s="216"/>
      <c r="N168" s="217"/>
      <c r="O168" s="217"/>
      <c r="P168" s="217"/>
      <c r="Q168" s="217"/>
      <c r="R168" s="217"/>
      <c r="S168" s="217"/>
      <c r="T168" s="218"/>
      <c r="AT168" s="219" t="s">
        <v>187</v>
      </c>
      <c r="AU168" s="219" t="s">
        <v>91</v>
      </c>
      <c r="AV168" s="11" t="s">
        <v>91</v>
      </c>
      <c r="AW168" s="11" t="s">
        <v>44</v>
      </c>
      <c r="AX168" s="11" t="s">
        <v>81</v>
      </c>
      <c r="AY168" s="219" t="s">
        <v>176</v>
      </c>
    </row>
    <row r="169" spans="2:65" s="12" customFormat="1" ht="13.5">
      <c r="B169" s="220"/>
      <c r="C169" s="221"/>
      <c r="D169" s="222" t="s">
        <v>187</v>
      </c>
      <c r="E169" s="223" t="s">
        <v>37</v>
      </c>
      <c r="F169" s="224" t="s">
        <v>189</v>
      </c>
      <c r="G169" s="221"/>
      <c r="H169" s="225">
        <v>13.497999999999999</v>
      </c>
      <c r="I169" s="226"/>
      <c r="J169" s="221"/>
      <c r="K169" s="221"/>
      <c r="L169" s="227"/>
      <c r="M169" s="228"/>
      <c r="N169" s="229"/>
      <c r="O169" s="229"/>
      <c r="P169" s="229"/>
      <c r="Q169" s="229"/>
      <c r="R169" s="229"/>
      <c r="S169" s="229"/>
      <c r="T169" s="230"/>
      <c r="AT169" s="231" t="s">
        <v>187</v>
      </c>
      <c r="AU169" s="231" t="s">
        <v>91</v>
      </c>
      <c r="AV169" s="12" t="s">
        <v>183</v>
      </c>
      <c r="AW169" s="12" t="s">
        <v>6</v>
      </c>
      <c r="AX169" s="12" t="s">
        <v>89</v>
      </c>
      <c r="AY169" s="231" t="s">
        <v>176</v>
      </c>
    </row>
    <row r="170" spans="2:65" s="1" customFormat="1" ht="22.5" customHeight="1">
      <c r="B170" s="41"/>
      <c r="C170" s="194" t="s">
        <v>277</v>
      </c>
      <c r="D170" s="194" t="s">
        <v>178</v>
      </c>
      <c r="E170" s="195" t="s">
        <v>278</v>
      </c>
      <c r="F170" s="196" t="s">
        <v>279</v>
      </c>
      <c r="G170" s="197" t="s">
        <v>224</v>
      </c>
      <c r="H170" s="198">
        <v>0.52</v>
      </c>
      <c r="I170" s="199"/>
      <c r="J170" s="200">
        <f>ROUND(I170*H170,2)</f>
        <v>0</v>
      </c>
      <c r="K170" s="196" t="s">
        <v>182</v>
      </c>
      <c r="L170" s="61"/>
      <c r="M170" s="201" t="s">
        <v>37</v>
      </c>
      <c r="N170" s="202" t="s">
        <v>52</v>
      </c>
      <c r="O170" s="42"/>
      <c r="P170" s="203">
        <f>O170*H170</f>
        <v>0</v>
      </c>
      <c r="Q170" s="203">
        <v>0</v>
      </c>
      <c r="R170" s="203">
        <f>Q170*H170</f>
        <v>0</v>
      </c>
      <c r="S170" s="203">
        <v>8.2000000000000003E-2</v>
      </c>
      <c r="T170" s="204">
        <f>S170*H170</f>
        <v>4.2640000000000004E-2</v>
      </c>
      <c r="AR170" s="23" t="s">
        <v>183</v>
      </c>
      <c r="AT170" s="23" t="s">
        <v>178</v>
      </c>
      <c r="AU170" s="23" t="s">
        <v>91</v>
      </c>
      <c r="AY170" s="23" t="s">
        <v>176</v>
      </c>
      <c r="BE170" s="205">
        <f>IF(N170="základní",J170,0)</f>
        <v>0</v>
      </c>
      <c r="BF170" s="205">
        <f>IF(N170="snížená",J170,0)</f>
        <v>0</v>
      </c>
      <c r="BG170" s="205">
        <f>IF(N170="zákl. přenesená",J170,0)</f>
        <v>0</v>
      </c>
      <c r="BH170" s="205">
        <f>IF(N170="sníž. přenesená",J170,0)</f>
        <v>0</v>
      </c>
      <c r="BI170" s="205">
        <f>IF(N170="nulová",J170,0)</f>
        <v>0</v>
      </c>
      <c r="BJ170" s="23" t="s">
        <v>89</v>
      </c>
      <c r="BK170" s="205">
        <f>ROUND(I170*H170,2)</f>
        <v>0</v>
      </c>
      <c r="BL170" s="23" t="s">
        <v>183</v>
      </c>
      <c r="BM170" s="23" t="s">
        <v>280</v>
      </c>
    </row>
    <row r="171" spans="2:65" s="11" customFormat="1" ht="13.5">
      <c r="B171" s="209"/>
      <c r="C171" s="210"/>
      <c r="D171" s="206" t="s">
        <v>187</v>
      </c>
      <c r="E171" s="211" t="s">
        <v>37</v>
      </c>
      <c r="F171" s="212" t="s">
        <v>281</v>
      </c>
      <c r="G171" s="210"/>
      <c r="H171" s="213">
        <v>0.52</v>
      </c>
      <c r="I171" s="214"/>
      <c r="J171" s="210"/>
      <c r="K171" s="210"/>
      <c r="L171" s="215"/>
      <c r="M171" s="216"/>
      <c r="N171" s="217"/>
      <c r="O171" s="217"/>
      <c r="P171" s="217"/>
      <c r="Q171" s="217"/>
      <c r="R171" s="217"/>
      <c r="S171" s="217"/>
      <c r="T171" s="218"/>
      <c r="AT171" s="219" t="s">
        <v>187</v>
      </c>
      <c r="AU171" s="219" t="s">
        <v>91</v>
      </c>
      <c r="AV171" s="11" t="s">
        <v>91</v>
      </c>
      <c r="AW171" s="11" t="s">
        <v>44</v>
      </c>
      <c r="AX171" s="11" t="s">
        <v>81</v>
      </c>
      <c r="AY171" s="219" t="s">
        <v>176</v>
      </c>
    </row>
    <row r="172" spans="2:65" s="12" customFormat="1" ht="13.5">
      <c r="B172" s="220"/>
      <c r="C172" s="221"/>
      <c r="D172" s="222" t="s">
        <v>187</v>
      </c>
      <c r="E172" s="223" t="s">
        <v>37</v>
      </c>
      <c r="F172" s="224" t="s">
        <v>189</v>
      </c>
      <c r="G172" s="221"/>
      <c r="H172" s="225">
        <v>0.52</v>
      </c>
      <c r="I172" s="226"/>
      <c r="J172" s="221"/>
      <c r="K172" s="221"/>
      <c r="L172" s="227"/>
      <c r="M172" s="228"/>
      <c r="N172" s="229"/>
      <c r="O172" s="229"/>
      <c r="P172" s="229"/>
      <c r="Q172" s="229"/>
      <c r="R172" s="229"/>
      <c r="S172" s="229"/>
      <c r="T172" s="230"/>
      <c r="AT172" s="231" t="s">
        <v>187</v>
      </c>
      <c r="AU172" s="231" t="s">
        <v>91</v>
      </c>
      <c r="AV172" s="12" t="s">
        <v>183</v>
      </c>
      <c r="AW172" s="12" t="s">
        <v>6</v>
      </c>
      <c r="AX172" s="12" t="s">
        <v>89</v>
      </c>
      <c r="AY172" s="231" t="s">
        <v>176</v>
      </c>
    </row>
    <row r="173" spans="2:65" s="1" customFormat="1" ht="31.5" customHeight="1">
      <c r="B173" s="41"/>
      <c r="C173" s="194" t="s">
        <v>282</v>
      </c>
      <c r="D173" s="194" t="s">
        <v>178</v>
      </c>
      <c r="E173" s="195" t="s">
        <v>283</v>
      </c>
      <c r="F173" s="196" t="s">
        <v>284</v>
      </c>
      <c r="G173" s="197" t="s">
        <v>224</v>
      </c>
      <c r="H173" s="198">
        <v>3.96</v>
      </c>
      <c r="I173" s="199"/>
      <c r="J173" s="200">
        <f>ROUND(I173*H173,2)</f>
        <v>0</v>
      </c>
      <c r="K173" s="196" t="s">
        <v>182</v>
      </c>
      <c r="L173" s="61"/>
      <c r="M173" s="201" t="s">
        <v>37</v>
      </c>
      <c r="N173" s="202" t="s">
        <v>52</v>
      </c>
      <c r="O173" s="42"/>
      <c r="P173" s="203">
        <f>O173*H173</f>
        <v>0</v>
      </c>
      <c r="Q173" s="203">
        <v>0</v>
      </c>
      <c r="R173" s="203">
        <f>Q173*H173</f>
        <v>0</v>
      </c>
      <c r="S173" s="203">
        <v>0.20699999999999999</v>
      </c>
      <c r="T173" s="204">
        <f>S173*H173</f>
        <v>0.81972</v>
      </c>
      <c r="AR173" s="23" t="s">
        <v>183</v>
      </c>
      <c r="AT173" s="23" t="s">
        <v>178</v>
      </c>
      <c r="AU173" s="23" t="s">
        <v>91</v>
      </c>
      <c r="AY173" s="23" t="s">
        <v>176</v>
      </c>
      <c r="BE173" s="205">
        <f>IF(N173="základní",J173,0)</f>
        <v>0</v>
      </c>
      <c r="BF173" s="205">
        <f>IF(N173="snížená",J173,0)</f>
        <v>0</v>
      </c>
      <c r="BG173" s="205">
        <f>IF(N173="zákl. přenesená",J173,0)</f>
        <v>0</v>
      </c>
      <c r="BH173" s="205">
        <f>IF(N173="sníž. přenesená",J173,0)</f>
        <v>0</v>
      </c>
      <c r="BI173" s="205">
        <f>IF(N173="nulová",J173,0)</f>
        <v>0</v>
      </c>
      <c r="BJ173" s="23" t="s">
        <v>89</v>
      </c>
      <c r="BK173" s="205">
        <f>ROUND(I173*H173,2)</f>
        <v>0</v>
      </c>
      <c r="BL173" s="23" t="s">
        <v>183</v>
      </c>
      <c r="BM173" s="23" t="s">
        <v>285</v>
      </c>
    </row>
    <row r="174" spans="2:65" s="11" customFormat="1" ht="13.5">
      <c r="B174" s="209"/>
      <c r="C174" s="210"/>
      <c r="D174" s="206" t="s">
        <v>187</v>
      </c>
      <c r="E174" s="211" t="s">
        <v>37</v>
      </c>
      <c r="F174" s="212" t="s">
        <v>286</v>
      </c>
      <c r="G174" s="210"/>
      <c r="H174" s="213">
        <v>3.96</v>
      </c>
      <c r="I174" s="214"/>
      <c r="J174" s="210"/>
      <c r="K174" s="210"/>
      <c r="L174" s="215"/>
      <c r="M174" s="216"/>
      <c r="N174" s="217"/>
      <c r="O174" s="217"/>
      <c r="P174" s="217"/>
      <c r="Q174" s="217"/>
      <c r="R174" s="217"/>
      <c r="S174" s="217"/>
      <c r="T174" s="218"/>
      <c r="AT174" s="219" t="s">
        <v>187</v>
      </c>
      <c r="AU174" s="219" t="s">
        <v>91</v>
      </c>
      <c r="AV174" s="11" t="s">
        <v>91</v>
      </c>
      <c r="AW174" s="11" t="s">
        <v>44</v>
      </c>
      <c r="AX174" s="11" t="s">
        <v>81</v>
      </c>
      <c r="AY174" s="219" t="s">
        <v>176</v>
      </c>
    </row>
    <row r="175" spans="2:65" s="12" customFormat="1" ht="13.5">
      <c r="B175" s="220"/>
      <c r="C175" s="221"/>
      <c r="D175" s="222" t="s">
        <v>187</v>
      </c>
      <c r="E175" s="223" t="s">
        <v>37</v>
      </c>
      <c r="F175" s="224" t="s">
        <v>189</v>
      </c>
      <c r="G175" s="221"/>
      <c r="H175" s="225">
        <v>3.96</v>
      </c>
      <c r="I175" s="226"/>
      <c r="J175" s="221"/>
      <c r="K175" s="221"/>
      <c r="L175" s="227"/>
      <c r="M175" s="228"/>
      <c r="N175" s="229"/>
      <c r="O175" s="229"/>
      <c r="P175" s="229"/>
      <c r="Q175" s="229"/>
      <c r="R175" s="229"/>
      <c r="S175" s="229"/>
      <c r="T175" s="230"/>
      <c r="AT175" s="231" t="s">
        <v>187</v>
      </c>
      <c r="AU175" s="231" t="s">
        <v>91</v>
      </c>
      <c r="AV175" s="12" t="s">
        <v>183</v>
      </c>
      <c r="AW175" s="12" t="s">
        <v>6</v>
      </c>
      <c r="AX175" s="12" t="s">
        <v>89</v>
      </c>
      <c r="AY175" s="231" t="s">
        <v>176</v>
      </c>
    </row>
    <row r="176" spans="2:65" s="1" customFormat="1" ht="31.5" customHeight="1">
      <c r="B176" s="41"/>
      <c r="C176" s="194" t="s">
        <v>287</v>
      </c>
      <c r="D176" s="194" t="s">
        <v>178</v>
      </c>
      <c r="E176" s="195" t="s">
        <v>288</v>
      </c>
      <c r="F176" s="196" t="s">
        <v>289</v>
      </c>
      <c r="G176" s="197" t="s">
        <v>181</v>
      </c>
      <c r="H176" s="198">
        <v>0.36</v>
      </c>
      <c r="I176" s="199"/>
      <c r="J176" s="200">
        <f>ROUND(I176*H176,2)</f>
        <v>0</v>
      </c>
      <c r="K176" s="196" t="s">
        <v>182</v>
      </c>
      <c r="L176" s="61"/>
      <c r="M176" s="201" t="s">
        <v>37</v>
      </c>
      <c r="N176" s="202" t="s">
        <v>52</v>
      </c>
      <c r="O176" s="42"/>
      <c r="P176" s="203">
        <f>O176*H176</f>
        <v>0</v>
      </c>
      <c r="Q176" s="203">
        <v>0</v>
      </c>
      <c r="R176" s="203">
        <f>Q176*H176</f>
        <v>0</v>
      </c>
      <c r="S176" s="203">
        <v>2.1</v>
      </c>
      <c r="T176" s="204">
        <f>S176*H176</f>
        <v>0.75600000000000001</v>
      </c>
      <c r="AR176" s="23" t="s">
        <v>183</v>
      </c>
      <c r="AT176" s="23" t="s">
        <v>178</v>
      </c>
      <c r="AU176" s="23" t="s">
        <v>91</v>
      </c>
      <c r="AY176" s="23" t="s">
        <v>176</v>
      </c>
      <c r="BE176" s="205">
        <f>IF(N176="základní",J176,0)</f>
        <v>0</v>
      </c>
      <c r="BF176" s="205">
        <f>IF(N176="snížená",J176,0)</f>
        <v>0</v>
      </c>
      <c r="BG176" s="205">
        <f>IF(N176="zákl. přenesená",J176,0)</f>
        <v>0</v>
      </c>
      <c r="BH176" s="205">
        <f>IF(N176="sníž. přenesená",J176,0)</f>
        <v>0</v>
      </c>
      <c r="BI176" s="205">
        <f>IF(N176="nulová",J176,0)</f>
        <v>0</v>
      </c>
      <c r="BJ176" s="23" t="s">
        <v>89</v>
      </c>
      <c r="BK176" s="205">
        <f>ROUND(I176*H176,2)</f>
        <v>0</v>
      </c>
      <c r="BL176" s="23" t="s">
        <v>183</v>
      </c>
      <c r="BM176" s="23" t="s">
        <v>290</v>
      </c>
    </row>
    <row r="177" spans="2:65" s="1" customFormat="1" ht="40.5">
      <c r="B177" s="41"/>
      <c r="C177" s="63"/>
      <c r="D177" s="206" t="s">
        <v>185</v>
      </c>
      <c r="E177" s="63"/>
      <c r="F177" s="207" t="s">
        <v>291</v>
      </c>
      <c r="G177" s="63"/>
      <c r="H177" s="63"/>
      <c r="I177" s="164"/>
      <c r="J177" s="63"/>
      <c r="K177" s="63"/>
      <c r="L177" s="61"/>
      <c r="M177" s="208"/>
      <c r="N177" s="42"/>
      <c r="O177" s="42"/>
      <c r="P177" s="42"/>
      <c r="Q177" s="42"/>
      <c r="R177" s="42"/>
      <c r="S177" s="42"/>
      <c r="T177" s="78"/>
      <c r="AT177" s="23" t="s">
        <v>185</v>
      </c>
      <c r="AU177" s="23" t="s">
        <v>91</v>
      </c>
    </row>
    <row r="178" spans="2:65" s="11" customFormat="1" ht="13.5">
      <c r="B178" s="209"/>
      <c r="C178" s="210"/>
      <c r="D178" s="206" t="s">
        <v>187</v>
      </c>
      <c r="E178" s="211" t="s">
        <v>37</v>
      </c>
      <c r="F178" s="212" t="s">
        <v>292</v>
      </c>
      <c r="G178" s="210"/>
      <c r="H178" s="213">
        <v>0.36</v>
      </c>
      <c r="I178" s="214"/>
      <c r="J178" s="210"/>
      <c r="K178" s="210"/>
      <c r="L178" s="215"/>
      <c r="M178" s="216"/>
      <c r="N178" s="217"/>
      <c r="O178" s="217"/>
      <c r="P178" s="217"/>
      <c r="Q178" s="217"/>
      <c r="R178" s="217"/>
      <c r="S178" s="217"/>
      <c r="T178" s="218"/>
      <c r="AT178" s="219" t="s">
        <v>187</v>
      </c>
      <c r="AU178" s="219" t="s">
        <v>91</v>
      </c>
      <c r="AV178" s="11" t="s">
        <v>91</v>
      </c>
      <c r="AW178" s="11" t="s">
        <v>44</v>
      </c>
      <c r="AX178" s="11" t="s">
        <v>81</v>
      </c>
      <c r="AY178" s="219" t="s">
        <v>176</v>
      </c>
    </row>
    <row r="179" spans="2:65" s="12" customFormat="1" ht="13.5">
      <c r="B179" s="220"/>
      <c r="C179" s="221"/>
      <c r="D179" s="222" t="s">
        <v>187</v>
      </c>
      <c r="E179" s="223" t="s">
        <v>37</v>
      </c>
      <c r="F179" s="224" t="s">
        <v>189</v>
      </c>
      <c r="G179" s="221"/>
      <c r="H179" s="225">
        <v>0.36</v>
      </c>
      <c r="I179" s="226"/>
      <c r="J179" s="221"/>
      <c r="K179" s="221"/>
      <c r="L179" s="227"/>
      <c r="M179" s="228"/>
      <c r="N179" s="229"/>
      <c r="O179" s="229"/>
      <c r="P179" s="229"/>
      <c r="Q179" s="229"/>
      <c r="R179" s="229"/>
      <c r="S179" s="229"/>
      <c r="T179" s="230"/>
      <c r="AT179" s="231" t="s">
        <v>187</v>
      </c>
      <c r="AU179" s="231" t="s">
        <v>91</v>
      </c>
      <c r="AV179" s="12" t="s">
        <v>183</v>
      </c>
      <c r="AW179" s="12" t="s">
        <v>6</v>
      </c>
      <c r="AX179" s="12" t="s">
        <v>89</v>
      </c>
      <c r="AY179" s="231" t="s">
        <v>176</v>
      </c>
    </row>
    <row r="180" spans="2:65" s="1" customFormat="1" ht="22.5" customHeight="1">
      <c r="B180" s="41"/>
      <c r="C180" s="194" t="s">
        <v>293</v>
      </c>
      <c r="D180" s="194" t="s">
        <v>178</v>
      </c>
      <c r="E180" s="195" t="s">
        <v>294</v>
      </c>
      <c r="F180" s="196" t="s">
        <v>295</v>
      </c>
      <c r="G180" s="197" t="s">
        <v>296</v>
      </c>
      <c r="H180" s="198">
        <v>8.8000000000000007</v>
      </c>
      <c r="I180" s="199"/>
      <c r="J180" s="200">
        <f>ROUND(I180*H180,2)</f>
        <v>0</v>
      </c>
      <c r="K180" s="196" t="s">
        <v>182</v>
      </c>
      <c r="L180" s="61"/>
      <c r="M180" s="201" t="s">
        <v>37</v>
      </c>
      <c r="N180" s="202" t="s">
        <v>52</v>
      </c>
      <c r="O180" s="42"/>
      <c r="P180" s="203">
        <f>O180*H180</f>
        <v>0</v>
      </c>
      <c r="Q180" s="203">
        <v>0</v>
      </c>
      <c r="R180" s="203">
        <f>Q180*H180</f>
        <v>0</v>
      </c>
      <c r="S180" s="203">
        <v>7.2999999999999995E-2</v>
      </c>
      <c r="T180" s="204">
        <f>S180*H180</f>
        <v>0.64239999999999997</v>
      </c>
      <c r="AR180" s="23" t="s">
        <v>183</v>
      </c>
      <c r="AT180" s="23" t="s">
        <v>178</v>
      </c>
      <c r="AU180" s="23" t="s">
        <v>91</v>
      </c>
      <c r="AY180" s="23" t="s">
        <v>176</v>
      </c>
      <c r="BE180" s="205">
        <f>IF(N180="základní",J180,0)</f>
        <v>0</v>
      </c>
      <c r="BF180" s="205">
        <f>IF(N180="snížená",J180,0)</f>
        <v>0</v>
      </c>
      <c r="BG180" s="205">
        <f>IF(N180="zákl. přenesená",J180,0)</f>
        <v>0</v>
      </c>
      <c r="BH180" s="205">
        <f>IF(N180="sníž. přenesená",J180,0)</f>
        <v>0</v>
      </c>
      <c r="BI180" s="205">
        <f>IF(N180="nulová",J180,0)</f>
        <v>0</v>
      </c>
      <c r="BJ180" s="23" t="s">
        <v>89</v>
      </c>
      <c r="BK180" s="205">
        <f>ROUND(I180*H180,2)</f>
        <v>0</v>
      </c>
      <c r="BL180" s="23" t="s">
        <v>183</v>
      </c>
      <c r="BM180" s="23" t="s">
        <v>297</v>
      </c>
    </row>
    <row r="181" spans="2:65" s="11" customFormat="1" ht="13.5">
      <c r="B181" s="209"/>
      <c r="C181" s="210"/>
      <c r="D181" s="206" t="s">
        <v>187</v>
      </c>
      <c r="E181" s="211" t="s">
        <v>37</v>
      </c>
      <c r="F181" s="212" t="s">
        <v>298</v>
      </c>
      <c r="G181" s="210"/>
      <c r="H181" s="213">
        <v>8.8000000000000007</v>
      </c>
      <c r="I181" s="214"/>
      <c r="J181" s="210"/>
      <c r="K181" s="210"/>
      <c r="L181" s="215"/>
      <c r="M181" s="216"/>
      <c r="N181" s="217"/>
      <c r="O181" s="217"/>
      <c r="P181" s="217"/>
      <c r="Q181" s="217"/>
      <c r="R181" s="217"/>
      <c r="S181" s="217"/>
      <c r="T181" s="218"/>
      <c r="AT181" s="219" t="s">
        <v>187</v>
      </c>
      <c r="AU181" s="219" t="s">
        <v>91</v>
      </c>
      <c r="AV181" s="11" t="s">
        <v>91</v>
      </c>
      <c r="AW181" s="11" t="s">
        <v>44</v>
      </c>
      <c r="AX181" s="11" t="s">
        <v>81</v>
      </c>
      <c r="AY181" s="219" t="s">
        <v>176</v>
      </c>
    </row>
    <row r="182" spans="2:65" s="12" customFormat="1" ht="13.5">
      <c r="B182" s="220"/>
      <c r="C182" s="221"/>
      <c r="D182" s="222" t="s">
        <v>187</v>
      </c>
      <c r="E182" s="223" t="s">
        <v>37</v>
      </c>
      <c r="F182" s="224" t="s">
        <v>189</v>
      </c>
      <c r="G182" s="221"/>
      <c r="H182" s="225">
        <v>8.8000000000000007</v>
      </c>
      <c r="I182" s="226"/>
      <c r="J182" s="221"/>
      <c r="K182" s="221"/>
      <c r="L182" s="227"/>
      <c r="M182" s="228"/>
      <c r="N182" s="229"/>
      <c r="O182" s="229"/>
      <c r="P182" s="229"/>
      <c r="Q182" s="229"/>
      <c r="R182" s="229"/>
      <c r="S182" s="229"/>
      <c r="T182" s="230"/>
      <c r="AT182" s="231" t="s">
        <v>187</v>
      </c>
      <c r="AU182" s="231" t="s">
        <v>91</v>
      </c>
      <c r="AV182" s="12" t="s">
        <v>183</v>
      </c>
      <c r="AW182" s="12" t="s">
        <v>6</v>
      </c>
      <c r="AX182" s="12" t="s">
        <v>89</v>
      </c>
      <c r="AY182" s="231" t="s">
        <v>176</v>
      </c>
    </row>
    <row r="183" spans="2:65" s="1" customFormat="1" ht="22.5" customHeight="1">
      <c r="B183" s="41"/>
      <c r="C183" s="194" t="s">
        <v>299</v>
      </c>
      <c r="D183" s="194" t="s">
        <v>178</v>
      </c>
      <c r="E183" s="195" t="s">
        <v>300</v>
      </c>
      <c r="F183" s="196" t="s">
        <v>301</v>
      </c>
      <c r="G183" s="197" t="s">
        <v>181</v>
      </c>
      <c r="H183" s="198">
        <v>4.3730000000000002</v>
      </c>
      <c r="I183" s="199"/>
      <c r="J183" s="200">
        <f>ROUND(I183*H183,2)</f>
        <v>0</v>
      </c>
      <c r="K183" s="196" t="s">
        <v>182</v>
      </c>
      <c r="L183" s="61"/>
      <c r="M183" s="201" t="s">
        <v>37</v>
      </c>
      <c r="N183" s="202" t="s">
        <v>52</v>
      </c>
      <c r="O183" s="42"/>
      <c r="P183" s="203">
        <f>O183*H183</f>
        <v>0</v>
      </c>
      <c r="Q183" s="203">
        <v>0</v>
      </c>
      <c r="R183" s="203">
        <f>Q183*H183</f>
        <v>0</v>
      </c>
      <c r="S183" s="203">
        <v>2.2000000000000002</v>
      </c>
      <c r="T183" s="204">
        <f>S183*H183</f>
        <v>9.6206000000000014</v>
      </c>
      <c r="AR183" s="23" t="s">
        <v>183</v>
      </c>
      <c r="AT183" s="23" t="s">
        <v>178</v>
      </c>
      <c r="AU183" s="23" t="s">
        <v>91</v>
      </c>
      <c r="AY183" s="23" t="s">
        <v>176</v>
      </c>
      <c r="BE183" s="205">
        <f>IF(N183="základní",J183,0)</f>
        <v>0</v>
      </c>
      <c r="BF183" s="205">
        <f>IF(N183="snížená",J183,0)</f>
        <v>0</v>
      </c>
      <c r="BG183" s="205">
        <f>IF(N183="zákl. přenesená",J183,0)</f>
        <v>0</v>
      </c>
      <c r="BH183" s="205">
        <f>IF(N183="sníž. přenesená",J183,0)</f>
        <v>0</v>
      </c>
      <c r="BI183" s="205">
        <f>IF(N183="nulová",J183,0)</f>
        <v>0</v>
      </c>
      <c r="BJ183" s="23" t="s">
        <v>89</v>
      </c>
      <c r="BK183" s="205">
        <f>ROUND(I183*H183,2)</f>
        <v>0</v>
      </c>
      <c r="BL183" s="23" t="s">
        <v>183</v>
      </c>
      <c r="BM183" s="23" t="s">
        <v>302</v>
      </c>
    </row>
    <row r="184" spans="2:65" s="11" customFormat="1" ht="13.5">
      <c r="B184" s="209"/>
      <c r="C184" s="210"/>
      <c r="D184" s="206" t="s">
        <v>187</v>
      </c>
      <c r="E184" s="211" t="s">
        <v>37</v>
      </c>
      <c r="F184" s="212" t="s">
        <v>303</v>
      </c>
      <c r="G184" s="210"/>
      <c r="H184" s="213">
        <v>4.3730000000000002</v>
      </c>
      <c r="I184" s="214"/>
      <c r="J184" s="210"/>
      <c r="K184" s="210"/>
      <c r="L184" s="215"/>
      <c r="M184" s="216"/>
      <c r="N184" s="217"/>
      <c r="O184" s="217"/>
      <c r="P184" s="217"/>
      <c r="Q184" s="217"/>
      <c r="R184" s="217"/>
      <c r="S184" s="217"/>
      <c r="T184" s="218"/>
      <c r="AT184" s="219" t="s">
        <v>187</v>
      </c>
      <c r="AU184" s="219" t="s">
        <v>91</v>
      </c>
      <c r="AV184" s="11" t="s">
        <v>91</v>
      </c>
      <c r="AW184" s="11" t="s">
        <v>44</v>
      </c>
      <c r="AX184" s="11" t="s">
        <v>81</v>
      </c>
      <c r="AY184" s="219" t="s">
        <v>176</v>
      </c>
    </row>
    <row r="185" spans="2:65" s="12" customFormat="1" ht="13.5">
      <c r="B185" s="220"/>
      <c r="C185" s="221"/>
      <c r="D185" s="222" t="s">
        <v>187</v>
      </c>
      <c r="E185" s="223" t="s">
        <v>37</v>
      </c>
      <c r="F185" s="224" t="s">
        <v>189</v>
      </c>
      <c r="G185" s="221"/>
      <c r="H185" s="225">
        <v>4.3730000000000002</v>
      </c>
      <c r="I185" s="226"/>
      <c r="J185" s="221"/>
      <c r="K185" s="221"/>
      <c r="L185" s="227"/>
      <c r="M185" s="228"/>
      <c r="N185" s="229"/>
      <c r="O185" s="229"/>
      <c r="P185" s="229"/>
      <c r="Q185" s="229"/>
      <c r="R185" s="229"/>
      <c r="S185" s="229"/>
      <c r="T185" s="230"/>
      <c r="AT185" s="231" t="s">
        <v>187</v>
      </c>
      <c r="AU185" s="231" t="s">
        <v>91</v>
      </c>
      <c r="AV185" s="12" t="s">
        <v>183</v>
      </c>
      <c r="AW185" s="12" t="s">
        <v>6</v>
      </c>
      <c r="AX185" s="12" t="s">
        <v>89</v>
      </c>
      <c r="AY185" s="231" t="s">
        <v>176</v>
      </c>
    </row>
    <row r="186" spans="2:65" s="1" customFormat="1" ht="31.5" customHeight="1">
      <c r="B186" s="41"/>
      <c r="C186" s="194" t="s">
        <v>9</v>
      </c>
      <c r="D186" s="194" t="s">
        <v>178</v>
      </c>
      <c r="E186" s="195" t="s">
        <v>304</v>
      </c>
      <c r="F186" s="196" t="s">
        <v>305</v>
      </c>
      <c r="G186" s="197" t="s">
        <v>181</v>
      </c>
      <c r="H186" s="198">
        <v>2.65</v>
      </c>
      <c r="I186" s="199"/>
      <c r="J186" s="200">
        <f>ROUND(I186*H186,2)</f>
        <v>0</v>
      </c>
      <c r="K186" s="196" t="s">
        <v>182</v>
      </c>
      <c r="L186" s="61"/>
      <c r="M186" s="201" t="s">
        <v>37</v>
      </c>
      <c r="N186" s="202" t="s">
        <v>52</v>
      </c>
      <c r="O186" s="42"/>
      <c r="P186" s="203">
        <f>O186*H186</f>
        <v>0</v>
      </c>
      <c r="Q186" s="203">
        <v>0</v>
      </c>
      <c r="R186" s="203">
        <f>Q186*H186</f>
        <v>0</v>
      </c>
      <c r="S186" s="203">
        <v>1.4</v>
      </c>
      <c r="T186" s="204">
        <f>S186*H186</f>
        <v>3.7099999999999995</v>
      </c>
      <c r="AR186" s="23" t="s">
        <v>183</v>
      </c>
      <c r="AT186" s="23" t="s">
        <v>178</v>
      </c>
      <c r="AU186" s="23" t="s">
        <v>91</v>
      </c>
      <c r="AY186" s="23" t="s">
        <v>176</v>
      </c>
      <c r="BE186" s="205">
        <f>IF(N186="základní",J186,0)</f>
        <v>0</v>
      </c>
      <c r="BF186" s="205">
        <f>IF(N186="snížená",J186,0)</f>
        <v>0</v>
      </c>
      <c r="BG186" s="205">
        <f>IF(N186="zákl. přenesená",J186,0)</f>
        <v>0</v>
      </c>
      <c r="BH186" s="205">
        <f>IF(N186="sníž. přenesená",J186,0)</f>
        <v>0</v>
      </c>
      <c r="BI186" s="205">
        <f>IF(N186="nulová",J186,0)</f>
        <v>0</v>
      </c>
      <c r="BJ186" s="23" t="s">
        <v>89</v>
      </c>
      <c r="BK186" s="205">
        <f>ROUND(I186*H186,2)</f>
        <v>0</v>
      </c>
      <c r="BL186" s="23" t="s">
        <v>183</v>
      </c>
      <c r="BM186" s="23" t="s">
        <v>306</v>
      </c>
    </row>
    <row r="187" spans="2:65" s="11" customFormat="1" ht="13.5">
      <c r="B187" s="209"/>
      <c r="C187" s="210"/>
      <c r="D187" s="206" t="s">
        <v>187</v>
      </c>
      <c r="E187" s="211" t="s">
        <v>37</v>
      </c>
      <c r="F187" s="212" t="s">
        <v>307</v>
      </c>
      <c r="G187" s="210"/>
      <c r="H187" s="213">
        <v>2.65</v>
      </c>
      <c r="I187" s="214"/>
      <c r="J187" s="210"/>
      <c r="K187" s="210"/>
      <c r="L187" s="215"/>
      <c r="M187" s="216"/>
      <c r="N187" s="217"/>
      <c r="O187" s="217"/>
      <c r="P187" s="217"/>
      <c r="Q187" s="217"/>
      <c r="R187" s="217"/>
      <c r="S187" s="217"/>
      <c r="T187" s="218"/>
      <c r="AT187" s="219" t="s">
        <v>187</v>
      </c>
      <c r="AU187" s="219" t="s">
        <v>91</v>
      </c>
      <c r="AV187" s="11" t="s">
        <v>91</v>
      </c>
      <c r="AW187" s="11" t="s">
        <v>44</v>
      </c>
      <c r="AX187" s="11" t="s">
        <v>81</v>
      </c>
      <c r="AY187" s="219" t="s">
        <v>176</v>
      </c>
    </row>
    <row r="188" spans="2:65" s="12" customFormat="1" ht="13.5">
      <c r="B188" s="220"/>
      <c r="C188" s="221"/>
      <c r="D188" s="222" t="s">
        <v>187</v>
      </c>
      <c r="E188" s="223" t="s">
        <v>37</v>
      </c>
      <c r="F188" s="224" t="s">
        <v>189</v>
      </c>
      <c r="G188" s="221"/>
      <c r="H188" s="225">
        <v>2.65</v>
      </c>
      <c r="I188" s="226"/>
      <c r="J188" s="221"/>
      <c r="K188" s="221"/>
      <c r="L188" s="227"/>
      <c r="M188" s="228"/>
      <c r="N188" s="229"/>
      <c r="O188" s="229"/>
      <c r="P188" s="229"/>
      <c r="Q188" s="229"/>
      <c r="R188" s="229"/>
      <c r="S188" s="229"/>
      <c r="T188" s="230"/>
      <c r="AT188" s="231" t="s">
        <v>187</v>
      </c>
      <c r="AU188" s="231" t="s">
        <v>91</v>
      </c>
      <c r="AV188" s="12" t="s">
        <v>183</v>
      </c>
      <c r="AW188" s="12" t="s">
        <v>6</v>
      </c>
      <c r="AX188" s="12" t="s">
        <v>89</v>
      </c>
      <c r="AY188" s="231" t="s">
        <v>176</v>
      </c>
    </row>
    <row r="189" spans="2:65" s="1" customFormat="1" ht="31.5" customHeight="1">
      <c r="B189" s="41"/>
      <c r="C189" s="194" t="s">
        <v>308</v>
      </c>
      <c r="D189" s="194" t="s">
        <v>178</v>
      </c>
      <c r="E189" s="195" t="s">
        <v>309</v>
      </c>
      <c r="F189" s="196" t="s">
        <v>310</v>
      </c>
      <c r="G189" s="197" t="s">
        <v>224</v>
      </c>
      <c r="H189" s="198">
        <v>367.44</v>
      </c>
      <c r="I189" s="199"/>
      <c r="J189" s="200">
        <f>ROUND(I189*H189,2)</f>
        <v>0</v>
      </c>
      <c r="K189" s="196" t="s">
        <v>182</v>
      </c>
      <c r="L189" s="61"/>
      <c r="M189" s="201" t="s">
        <v>37</v>
      </c>
      <c r="N189" s="202" t="s">
        <v>52</v>
      </c>
      <c r="O189" s="42"/>
      <c r="P189" s="203">
        <f>O189*H189</f>
        <v>0</v>
      </c>
      <c r="Q189" s="203">
        <v>0</v>
      </c>
      <c r="R189" s="203">
        <f>Q189*H189</f>
        <v>0</v>
      </c>
      <c r="S189" s="203">
        <v>2.5000000000000001E-2</v>
      </c>
      <c r="T189" s="204">
        <f>S189*H189</f>
        <v>9.1859999999999999</v>
      </c>
      <c r="AR189" s="23" t="s">
        <v>183</v>
      </c>
      <c r="AT189" s="23" t="s">
        <v>178</v>
      </c>
      <c r="AU189" s="23" t="s">
        <v>91</v>
      </c>
      <c r="AY189" s="23" t="s">
        <v>176</v>
      </c>
      <c r="BE189" s="205">
        <f>IF(N189="základní",J189,0)</f>
        <v>0</v>
      </c>
      <c r="BF189" s="205">
        <f>IF(N189="snížená",J189,0)</f>
        <v>0</v>
      </c>
      <c r="BG189" s="205">
        <f>IF(N189="zákl. přenesená",J189,0)</f>
        <v>0</v>
      </c>
      <c r="BH189" s="205">
        <f>IF(N189="sníž. přenesená",J189,0)</f>
        <v>0</v>
      </c>
      <c r="BI189" s="205">
        <f>IF(N189="nulová",J189,0)</f>
        <v>0</v>
      </c>
      <c r="BJ189" s="23" t="s">
        <v>89</v>
      </c>
      <c r="BK189" s="205">
        <f>ROUND(I189*H189,2)</f>
        <v>0</v>
      </c>
      <c r="BL189" s="23" t="s">
        <v>183</v>
      </c>
      <c r="BM189" s="23" t="s">
        <v>311</v>
      </c>
    </row>
    <row r="190" spans="2:65" s="1" customFormat="1" ht="67.5">
      <c r="B190" s="41"/>
      <c r="C190" s="63"/>
      <c r="D190" s="206" t="s">
        <v>185</v>
      </c>
      <c r="E190" s="63"/>
      <c r="F190" s="207" t="s">
        <v>312</v>
      </c>
      <c r="G190" s="63"/>
      <c r="H190" s="63"/>
      <c r="I190" s="164"/>
      <c r="J190" s="63"/>
      <c r="K190" s="63"/>
      <c r="L190" s="61"/>
      <c r="M190" s="208"/>
      <c r="N190" s="42"/>
      <c r="O190" s="42"/>
      <c r="P190" s="42"/>
      <c r="Q190" s="42"/>
      <c r="R190" s="42"/>
      <c r="S190" s="42"/>
      <c r="T190" s="78"/>
      <c r="AT190" s="23" t="s">
        <v>185</v>
      </c>
      <c r="AU190" s="23" t="s">
        <v>91</v>
      </c>
    </row>
    <row r="191" spans="2:65" s="11" customFormat="1" ht="13.5">
      <c r="B191" s="209"/>
      <c r="C191" s="210"/>
      <c r="D191" s="206" t="s">
        <v>187</v>
      </c>
      <c r="E191" s="211" t="s">
        <v>37</v>
      </c>
      <c r="F191" s="212" t="s">
        <v>313</v>
      </c>
      <c r="G191" s="210"/>
      <c r="H191" s="213">
        <v>367.44</v>
      </c>
      <c r="I191" s="214"/>
      <c r="J191" s="210"/>
      <c r="K191" s="210"/>
      <c r="L191" s="215"/>
      <c r="M191" s="216"/>
      <c r="N191" s="217"/>
      <c r="O191" s="217"/>
      <c r="P191" s="217"/>
      <c r="Q191" s="217"/>
      <c r="R191" s="217"/>
      <c r="S191" s="217"/>
      <c r="T191" s="218"/>
      <c r="AT191" s="219" t="s">
        <v>187</v>
      </c>
      <c r="AU191" s="219" t="s">
        <v>91</v>
      </c>
      <c r="AV191" s="11" t="s">
        <v>91</v>
      </c>
      <c r="AW191" s="11" t="s">
        <v>44</v>
      </c>
      <c r="AX191" s="11" t="s">
        <v>81</v>
      </c>
      <c r="AY191" s="219" t="s">
        <v>176</v>
      </c>
    </row>
    <row r="192" spans="2:65" s="12" customFormat="1" ht="13.5">
      <c r="B192" s="220"/>
      <c r="C192" s="221"/>
      <c r="D192" s="222" t="s">
        <v>187</v>
      </c>
      <c r="E192" s="223" t="s">
        <v>37</v>
      </c>
      <c r="F192" s="224" t="s">
        <v>189</v>
      </c>
      <c r="G192" s="221"/>
      <c r="H192" s="225">
        <v>367.44</v>
      </c>
      <c r="I192" s="226"/>
      <c r="J192" s="221"/>
      <c r="K192" s="221"/>
      <c r="L192" s="227"/>
      <c r="M192" s="228"/>
      <c r="N192" s="229"/>
      <c r="O192" s="229"/>
      <c r="P192" s="229"/>
      <c r="Q192" s="229"/>
      <c r="R192" s="229"/>
      <c r="S192" s="229"/>
      <c r="T192" s="230"/>
      <c r="AT192" s="231" t="s">
        <v>187</v>
      </c>
      <c r="AU192" s="231" t="s">
        <v>91</v>
      </c>
      <c r="AV192" s="12" t="s">
        <v>183</v>
      </c>
      <c r="AW192" s="12" t="s">
        <v>6</v>
      </c>
      <c r="AX192" s="12" t="s">
        <v>89</v>
      </c>
      <c r="AY192" s="231" t="s">
        <v>176</v>
      </c>
    </row>
    <row r="193" spans="2:65" s="1" customFormat="1" ht="31.5" customHeight="1">
      <c r="B193" s="41"/>
      <c r="C193" s="194" t="s">
        <v>314</v>
      </c>
      <c r="D193" s="194" t="s">
        <v>178</v>
      </c>
      <c r="E193" s="195" t="s">
        <v>315</v>
      </c>
      <c r="F193" s="196" t="s">
        <v>316</v>
      </c>
      <c r="G193" s="197" t="s">
        <v>224</v>
      </c>
      <c r="H193" s="198">
        <v>23.1</v>
      </c>
      <c r="I193" s="199"/>
      <c r="J193" s="200">
        <f>ROUND(I193*H193,2)</f>
        <v>0</v>
      </c>
      <c r="K193" s="196" t="s">
        <v>182</v>
      </c>
      <c r="L193" s="61"/>
      <c r="M193" s="201" t="s">
        <v>37</v>
      </c>
      <c r="N193" s="202" t="s">
        <v>52</v>
      </c>
      <c r="O193" s="42"/>
      <c r="P193" s="203">
        <f>O193*H193</f>
        <v>0</v>
      </c>
      <c r="Q193" s="203">
        <v>0</v>
      </c>
      <c r="R193" s="203">
        <f>Q193*H193</f>
        <v>0</v>
      </c>
      <c r="S193" s="203">
        <v>2E-3</v>
      </c>
      <c r="T193" s="204">
        <f>S193*H193</f>
        <v>4.6200000000000005E-2</v>
      </c>
      <c r="AR193" s="23" t="s">
        <v>183</v>
      </c>
      <c r="AT193" s="23" t="s">
        <v>178</v>
      </c>
      <c r="AU193" s="23" t="s">
        <v>91</v>
      </c>
      <c r="AY193" s="23" t="s">
        <v>176</v>
      </c>
      <c r="BE193" s="205">
        <f>IF(N193="základní",J193,0)</f>
        <v>0</v>
      </c>
      <c r="BF193" s="205">
        <f>IF(N193="snížená",J193,0)</f>
        <v>0</v>
      </c>
      <c r="BG193" s="205">
        <f>IF(N193="zákl. přenesená",J193,0)</f>
        <v>0</v>
      </c>
      <c r="BH193" s="205">
        <f>IF(N193="sníž. přenesená",J193,0)</f>
        <v>0</v>
      </c>
      <c r="BI193" s="205">
        <f>IF(N193="nulová",J193,0)</f>
        <v>0</v>
      </c>
      <c r="BJ193" s="23" t="s">
        <v>89</v>
      </c>
      <c r="BK193" s="205">
        <f>ROUND(I193*H193,2)</f>
        <v>0</v>
      </c>
      <c r="BL193" s="23" t="s">
        <v>183</v>
      </c>
      <c r="BM193" s="23" t="s">
        <v>317</v>
      </c>
    </row>
    <row r="194" spans="2:65" s="1" customFormat="1" ht="67.5">
      <c r="B194" s="41"/>
      <c r="C194" s="63"/>
      <c r="D194" s="206" t="s">
        <v>185</v>
      </c>
      <c r="E194" s="63"/>
      <c r="F194" s="207" t="s">
        <v>318</v>
      </c>
      <c r="G194" s="63"/>
      <c r="H194" s="63"/>
      <c r="I194" s="164"/>
      <c r="J194" s="63"/>
      <c r="K194" s="63"/>
      <c r="L194" s="61"/>
      <c r="M194" s="208"/>
      <c r="N194" s="42"/>
      <c r="O194" s="42"/>
      <c r="P194" s="42"/>
      <c r="Q194" s="42"/>
      <c r="R194" s="42"/>
      <c r="S194" s="42"/>
      <c r="T194" s="78"/>
      <c r="AT194" s="23" t="s">
        <v>185</v>
      </c>
      <c r="AU194" s="23" t="s">
        <v>91</v>
      </c>
    </row>
    <row r="195" spans="2:65" s="11" customFormat="1" ht="13.5">
      <c r="B195" s="209"/>
      <c r="C195" s="210"/>
      <c r="D195" s="206" t="s">
        <v>187</v>
      </c>
      <c r="E195" s="211" t="s">
        <v>37</v>
      </c>
      <c r="F195" s="212" t="s">
        <v>319</v>
      </c>
      <c r="G195" s="210"/>
      <c r="H195" s="213">
        <v>23.1</v>
      </c>
      <c r="I195" s="214"/>
      <c r="J195" s="210"/>
      <c r="K195" s="210"/>
      <c r="L195" s="215"/>
      <c r="M195" s="216"/>
      <c r="N195" s="217"/>
      <c r="O195" s="217"/>
      <c r="P195" s="217"/>
      <c r="Q195" s="217"/>
      <c r="R195" s="217"/>
      <c r="S195" s="217"/>
      <c r="T195" s="218"/>
      <c r="AT195" s="219" t="s">
        <v>187</v>
      </c>
      <c r="AU195" s="219" t="s">
        <v>91</v>
      </c>
      <c r="AV195" s="11" t="s">
        <v>91</v>
      </c>
      <c r="AW195" s="11" t="s">
        <v>44</v>
      </c>
      <c r="AX195" s="11" t="s">
        <v>81</v>
      </c>
      <c r="AY195" s="219" t="s">
        <v>176</v>
      </c>
    </row>
    <row r="196" spans="2:65" s="12" customFormat="1" ht="13.5">
      <c r="B196" s="220"/>
      <c r="C196" s="221"/>
      <c r="D196" s="222" t="s">
        <v>187</v>
      </c>
      <c r="E196" s="223" t="s">
        <v>37</v>
      </c>
      <c r="F196" s="224" t="s">
        <v>189</v>
      </c>
      <c r="G196" s="221"/>
      <c r="H196" s="225">
        <v>23.1</v>
      </c>
      <c r="I196" s="226"/>
      <c r="J196" s="221"/>
      <c r="K196" s="221"/>
      <c r="L196" s="227"/>
      <c r="M196" s="228"/>
      <c r="N196" s="229"/>
      <c r="O196" s="229"/>
      <c r="P196" s="229"/>
      <c r="Q196" s="229"/>
      <c r="R196" s="229"/>
      <c r="S196" s="229"/>
      <c r="T196" s="230"/>
      <c r="AT196" s="231" t="s">
        <v>187</v>
      </c>
      <c r="AU196" s="231" t="s">
        <v>91</v>
      </c>
      <c r="AV196" s="12" t="s">
        <v>183</v>
      </c>
      <c r="AW196" s="12" t="s">
        <v>6</v>
      </c>
      <c r="AX196" s="12" t="s">
        <v>89</v>
      </c>
      <c r="AY196" s="231" t="s">
        <v>176</v>
      </c>
    </row>
    <row r="197" spans="2:65" s="1" customFormat="1" ht="31.5" customHeight="1">
      <c r="B197" s="41"/>
      <c r="C197" s="194" t="s">
        <v>320</v>
      </c>
      <c r="D197" s="194" t="s">
        <v>178</v>
      </c>
      <c r="E197" s="195" t="s">
        <v>321</v>
      </c>
      <c r="F197" s="196" t="s">
        <v>322</v>
      </c>
      <c r="G197" s="197" t="s">
        <v>224</v>
      </c>
      <c r="H197" s="198">
        <v>140.4</v>
      </c>
      <c r="I197" s="199"/>
      <c r="J197" s="200">
        <f>ROUND(I197*H197,2)</f>
        <v>0</v>
      </c>
      <c r="K197" s="196" t="s">
        <v>182</v>
      </c>
      <c r="L197" s="61"/>
      <c r="M197" s="201" t="s">
        <v>37</v>
      </c>
      <c r="N197" s="202" t="s">
        <v>52</v>
      </c>
      <c r="O197" s="42"/>
      <c r="P197" s="203">
        <f>O197*H197</f>
        <v>0</v>
      </c>
      <c r="Q197" s="203">
        <v>0</v>
      </c>
      <c r="R197" s="203">
        <f>Q197*H197</f>
        <v>0</v>
      </c>
      <c r="S197" s="203">
        <v>3.7999999999999999E-2</v>
      </c>
      <c r="T197" s="204">
        <f>S197*H197</f>
        <v>5.3352000000000004</v>
      </c>
      <c r="AR197" s="23" t="s">
        <v>183</v>
      </c>
      <c r="AT197" s="23" t="s">
        <v>178</v>
      </c>
      <c r="AU197" s="23" t="s">
        <v>91</v>
      </c>
      <c r="AY197" s="23" t="s">
        <v>176</v>
      </c>
      <c r="BE197" s="205">
        <f>IF(N197="základní",J197,0)</f>
        <v>0</v>
      </c>
      <c r="BF197" s="205">
        <f>IF(N197="snížená",J197,0)</f>
        <v>0</v>
      </c>
      <c r="BG197" s="205">
        <f>IF(N197="zákl. přenesená",J197,0)</f>
        <v>0</v>
      </c>
      <c r="BH197" s="205">
        <f>IF(N197="sníž. přenesená",J197,0)</f>
        <v>0</v>
      </c>
      <c r="BI197" s="205">
        <f>IF(N197="nulová",J197,0)</f>
        <v>0</v>
      </c>
      <c r="BJ197" s="23" t="s">
        <v>89</v>
      </c>
      <c r="BK197" s="205">
        <f>ROUND(I197*H197,2)</f>
        <v>0</v>
      </c>
      <c r="BL197" s="23" t="s">
        <v>183</v>
      </c>
      <c r="BM197" s="23" t="s">
        <v>323</v>
      </c>
    </row>
    <row r="198" spans="2:65" s="1" customFormat="1" ht="27">
      <c r="B198" s="41"/>
      <c r="C198" s="63"/>
      <c r="D198" s="206" t="s">
        <v>185</v>
      </c>
      <c r="E198" s="63"/>
      <c r="F198" s="207" t="s">
        <v>324</v>
      </c>
      <c r="G198" s="63"/>
      <c r="H198" s="63"/>
      <c r="I198" s="164"/>
      <c r="J198" s="63"/>
      <c r="K198" s="63"/>
      <c r="L198" s="61"/>
      <c r="M198" s="208"/>
      <c r="N198" s="42"/>
      <c r="O198" s="42"/>
      <c r="P198" s="42"/>
      <c r="Q198" s="42"/>
      <c r="R198" s="42"/>
      <c r="S198" s="42"/>
      <c r="T198" s="78"/>
      <c r="AT198" s="23" t="s">
        <v>185</v>
      </c>
      <c r="AU198" s="23" t="s">
        <v>91</v>
      </c>
    </row>
    <row r="199" spans="2:65" s="11" customFormat="1" ht="13.5">
      <c r="B199" s="209"/>
      <c r="C199" s="210"/>
      <c r="D199" s="206" t="s">
        <v>187</v>
      </c>
      <c r="E199" s="211" t="s">
        <v>37</v>
      </c>
      <c r="F199" s="212" t="s">
        <v>325</v>
      </c>
      <c r="G199" s="210"/>
      <c r="H199" s="213">
        <v>66.959999999999994</v>
      </c>
      <c r="I199" s="214"/>
      <c r="J199" s="210"/>
      <c r="K199" s="210"/>
      <c r="L199" s="215"/>
      <c r="M199" s="216"/>
      <c r="N199" s="217"/>
      <c r="O199" s="217"/>
      <c r="P199" s="217"/>
      <c r="Q199" s="217"/>
      <c r="R199" s="217"/>
      <c r="S199" s="217"/>
      <c r="T199" s="218"/>
      <c r="AT199" s="219" t="s">
        <v>187</v>
      </c>
      <c r="AU199" s="219" t="s">
        <v>91</v>
      </c>
      <c r="AV199" s="11" t="s">
        <v>91</v>
      </c>
      <c r="AW199" s="11" t="s">
        <v>44</v>
      </c>
      <c r="AX199" s="11" t="s">
        <v>81</v>
      </c>
      <c r="AY199" s="219" t="s">
        <v>176</v>
      </c>
    </row>
    <row r="200" spans="2:65" s="11" customFormat="1" ht="13.5">
      <c r="B200" s="209"/>
      <c r="C200" s="210"/>
      <c r="D200" s="206" t="s">
        <v>187</v>
      </c>
      <c r="E200" s="211" t="s">
        <v>37</v>
      </c>
      <c r="F200" s="212" t="s">
        <v>326</v>
      </c>
      <c r="G200" s="210"/>
      <c r="H200" s="213">
        <v>73.44</v>
      </c>
      <c r="I200" s="214"/>
      <c r="J200" s="210"/>
      <c r="K200" s="210"/>
      <c r="L200" s="215"/>
      <c r="M200" s="216"/>
      <c r="N200" s="217"/>
      <c r="O200" s="217"/>
      <c r="P200" s="217"/>
      <c r="Q200" s="217"/>
      <c r="R200" s="217"/>
      <c r="S200" s="217"/>
      <c r="T200" s="218"/>
      <c r="AT200" s="219" t="s">
        <v>187</v>
      </c>
      <c r="AU200" s="219" t="s">
        <v>91</v>
      </c>
      <c r="AV200" s="11" t="s">
        <v>91</v>
      </c>
      <c r="AW200" s="11" t="s">
        <v>44</v>
      </c>
      <c r="AX200" s="11" t="s">
        <v>81</v>
      </c>
      <c r="AY200" s="219" t="s">
        <v>176</v>
      </c>
    </row>
    <row r="201" spans="2:65" s="12" customFormat="1" ht="13.5">
      <c r="B201" s="220"/>
      <c r="C201" s="221"/>
      <c r="D201" s="222" t="s">
        <v>187</v>
      </c>
      <c r="E201" s="223" t="s">
        <v>37</v>
      </c>
      <c r="F201" s="224" t="s">
        <v>189</v>
      </c>
      <c r="G201" s="221"/>
      <c r="H201" s="225">
        <v>140.4</v>
      </c>
      <c r="I201" s="226"/>
      <c r="J201" s="221"/>
      <c r="K201" s="221"/>
      <c r="L201" s="227"/>
      <c r="M201" s="228"/>
      <c r="N201" s="229"/>
      <c r="O201" s="229"/>
      <c r="P201" s="229"/>
      <c r="Q201" s="229"/>
      <c r="R201" s="229"/>
      <c r="S201" s="229"/>
      <c r="T201" s="230"/>
      <c r="AT201" s="231" t="s">
        <v>187</v>
      </c>
      <c r="AU201" s="231" t="s">
        <v>91</v>
      </c>
      <c r="AV201" s="12" t="s">
        <v>183</v>
      </c>
      <c r="AW201" s="12" t="s">
        <v>6</v>
      </c>
      <c r="AX201" s="12" t="s">
        <v>89</v>
      </c>
      <c r="AY201" s="231" t="s">
        <v>176</v>
      </c>
    </row>
    <row r="202" spans="2:65" s="1" customFormat="1" ht="31.5" customHeight="1">
      <c r="B202" s="41"/>
      <c r="C202" s="194" t="s">
        <v>327</v>
      </c>
      <c r="D202" s="194" t="s">
        <v>178</v>
      </c>
      <c r="E202" s="195" t="s">
        <v>328</v>
      </c>
      <c r="F202" s="196" t="s">
        <v>329</v>
      </c>
      <c r="G202" s="197" t="s">
        <v>224</v>
      </c>
      <c r="H202" s="198">
        <v>55.750999999999998</v>
      </c>
      <c r="I202" s="199"/>
      <c r="J202" s="200">
        <f>ROUND(I202*H202,2)</f>
        <v>0</v>
      </c>
      <c r="K202" s="196" t="s">
        <v>182</v>
      </c>
      <c r="L202" s="61"/>
      <c r="M202" s="201" t="s">
        <v>37</v>
      </c>
      <c r="N202" s="202" t="s">
        <v>52</v>
      </c>
      <c r="O202" s="42"/>
      <c r="P202" s="203">
        <f>O202*H202</f>
        <v>0</v>
      </c>
      <c r="Q202" s="203">
        <v>0</v>
      </c>
      <c r="R202" s="203">
        <f>Q202*H202</f>
        <v>0</v>
      </c>
      <c r="S202" s="203">
        <v>7.5999999999999998E-2</v>
      </c>
      <c r="T202" s="204">
        <f>S202*H202</f>
        <v>4.2370760000000001</v>
      </c>
      <c r="AR202" s="23" t="s">
        <v>183</v>
      </c>
      <c r="AT202" s="23" t="s">
        <v>178</v>
      </c>
      <c r="AU202" s="23" t="s">
        <v>91</v>
      </c>
      <c r="AY202" s="23" t="s">
        <v>176</v>
      </c>
      <c r="BE202" s="205">
        <f>IF(N202="základní",J202,0)</f>
        <v>0</v>
      </c>
      <c r="BF202" s="205">
        <f>IF(N202="snížená",J202,0)</f>
        <v>0</v>
      </c>
      <c r="BG202" s="205">
        <f>IF(N202="zákl. přenesená",J202,0)</f>
        <v>0</v>
      </c>
      <c r="BH202" s="205">
        <f>IF(N202="sníž. přenesená",J202,0)</f>
        <v>0</v>
      </c>
      <c r="BI202" s="205">
        <f>IF(N202="nulová",J202,0)</f>
        <v>0</v>
      </c>
      <c r="BJ202" s="23" t="s">
        <v>89</v>
      </c>
      <c r="BK202" s="205">
        <f>ROUND(I202*H202,2)</f>
        <v>0</v>
      </c>
      <c r="BL202" s="23" t="s">
        <v>183</v>
      </c>
      <c r="BM202" s="23" t="s">
        <v>330</v>
      </c>
    </row>
    <row r="203" spans="2:65" s="1" customFormat="1" ht="40.5">
      <c r="B203" s="41"/>
      <c r="C203" s="63"/>
      <c r="D203" s="206" t="s">
        <v>185</v>
      </c>
      <c r="E203" s="63"/>
      <c r="F203" s="207" t="s">
        <v>331</v>
      </c>
      <c r="G203" s="63"/>
      <c r="H203" s="63"/>
      <c r="I203" s="164"/>
      <c r="J203" s="63"/>
      <c r="K203" s="63"/>
      <c r="L203" s="61"/>
      <c r="M203" s="208"/>
      <c r="N203" s="42"/>
      <c r="O203" s="42"/>
      <c r="P203" s="42"/>
      <c r="Q203" s="42"/>
      <c r="R203" s="42"/>
      <c r="S203" s="42"/>
      <c r="T203" s="78"/>
      <c r="AT203" s="23" t="s">
        <v>185</v>
      </c>
      <c r="AU203" s="23" t="s">
        <v>91</v>
      </c>
    </row>
    <row r="204" spans="2:65" s="11" customFormat="1" ht="13.5">
      <c r="B204" s="209"/>
      <c r="C204" s="210"/>
      <c r="D204" s="206" t="s">
        <v>187</v>
      </c>
      <c r="E204" s="211" t="s">
        <v>37</v>
      </c>
      <c r="F204" s="212" t="s">
        <v>332</v>
      </c>
      <c r="G204" s="210"/>
      <c r="H204" s="213">
        <v>20.684999999999999</v>
      </c>
      <c r="I204" s="214"/>
      <c r="J204" s="210"/>
      <c r="K204" s="210"/>
      <c r="L204" s="215"/>
      <c r="M204" s="216"/>
      <c r="N204" s="217"/>
      <c r="O204" s="217"/>
      <c r="P204" s="217"/>
      <c r="Q204" s="217"/>
      <c r="R204" s="217"/>
      <c r="S204" s="217"/>
      <c r="T204" s="218"/>
      <c r="AT204" s="219" t="s">
        <v>187</v>
      </c>
      <c r="AU204" s="219" t="s">
        <v>91</v>
      </c>
      <c r="AV204" s="11" t="s">
        <v>91</v>
      </c>
      <c r="AW204" s="11" t="s">
        <v>44</v>
      </c>
      <c r="AX204" s="11" t="s">
        <v>81</v>
      </c>
      <c r="AY204" s="219" t="s">
        <v>176</v>
      </c>
    </row>
    <row r="205" spans="2:65" s="11" customFormat="1" ht="13.5">
      <c r="B205" s="209"/>
      <c r="C205" s="210"/>
      <c r="D205" s="206" t="s">
        <v>187</v>
      </c>
      <c r="E205" s="211" t="s">
        <v>37</v>
      </c>
      <c r="F205" s="212" t="s">
        <v>333</v>
      </c>
      <c r="G205" s="210"/>
      <c r="H205" s="213">
        <v>35.066000000000003</v>
      </c>
      <c r="I205" s="214"/>
      <c r="J205" s="210"/>
      <c r="K205" s="210"/>
      <c r="L205" s="215"/>
      <c r="M205" s="216"/>
      <c r="N205" s="217"/>
      <c r="O205" s="217"/>
      <c r="P205" s="217"/>
      <c r="Q205" s="217"/>
      <c r="R205" s="217"/>
      <c r="S205" s="217"/>
      <c r="T205" s="218"/>
      <c r="AT205" s="219" t="s">
        <v>187</v>
      </c>
      <c r="AU205" s="219" t="s">
        <v>91</v>
      </c>
      <c r="AV205" s="11" t="s">
        <v>91</v>
      </c>
      <c r="AW205" s="11" t="s">
        <v>44</v>
      </c>
      <c r="AX205" s="11" t="s">
        <v>81</v>
      </c>
      <c r="AY205" s="219" t="s">
        <v>176</v>
      </c>
    </row>
    <row r="206" spans="2:65" s="12" customFormat="1" ht="13.5">
      <c r="B206" s="220"/>
      <c r="C206" s="221"/>
      <c r="D206" s="222" t="s">
        <v>187</v>
      </c>
      <c r="E206" s="223" t="s">
        <v>37</v>
      </c>
      <c r="F206" s="224" t="s">
        <v>189</v>
      </c>
      <c r="G206" s="221"/>
      <c r="H206" s="225">
        <v>55.750999999999998</v>
      </c>
      <c r="I206" s="226"/>
      <c r="J206" s="221"/>
      <c r="K206" s="221"/>
      <c r="L206" s="227"/>
      <c r="M206" s="228"/>
      <c r="N206" s="229"/>
      <c r="O206" s="229"/>
      <c r="P206" s="229"/>
      <c r="Q206" s="229"/>
      <c r="R206" s="229"/>
      <c r="S206" s="229"/>
      <c r="T206" s="230"/>
      <c r="AT206" s="231" t="s">
        <v>187</v>
      </c>
      <c r="AU206" s="231" t="s">
        <v>91</v>
      </c>
      <c r="AV206" s="12" t="s">
        <v>183</v>
      </c>
      <c r="AW206" s="12" t="s">
        <v>6</v>
      </c>
      <c r="AX206" s="12" t="s">
        <v>89</v>
      </c>
      <c r="AY206" s="231" t="s">
        <v>176</v>
      </c>
    </row>
    <row r="207" spans="2:65" s="1" customFormat="1" ht="31.5" customHeight="1">
      <c r="B207" s="41"/>
      <c r="C207" s="194" t="s">
        <v>334</v>
      </c>
      <c r="D207" s="194" t="s">
        <v>178</v>
      </c>
      <c r="E207" s="195" t="s">
        <v>335</v>
      </c>
      <c r="F207" s="196" t="s">
        <v>336</v>
      </c>
      <c r="G207" s="197" t="s">
        <v>224</v>
      </c>
      <c r="H207" s="198">
        <v>15.17</v>
      </c>
      <c r="I207" s="199"/>
      <c r="J207" s="200">
        <f>ROUND(I207*H207,2)</f>
        <v>0</v>
      </c>
      <c r="K207" s="196" t="s">
        <v>182</v>
      </c>
      <c r="L207" s="61"/>
      <c r="M207" s="201" t="s">
        <v>37</v>
      </c>
      <c r="N207" s="202" t="s">
        <v>52</v>
      </c>
      <c r="O207" s="42"/>
      <c r="P207" s="203">
        <f>O207*H207</f>
        <v>0</v>
      </c>
      <c r="Q207" s="203">
        <v>0</v>
      </c>
      <c r="R207" s="203">
        <f>Q207*H207</f>
        <v>0</v>
      </c>
      <c r="S207" s="203">
        <v>6.3E-2</v>
      </c>
      <c r="T207" s="204">
        <f>S207*H207</f>
        <v>0.95570999999999995</v>
      </c>
      <c r="AR207" s="23" t="s">
        <v>183</v>
      </c>
      <c r="AT207" s="23" t="s">
        <v>178</v>
      </c>
      <c r="AU207" s="23" t="s">
        <v>91</v>
      </c>
      <c r="AY207" s="23" t="s">
        <v>176</v>
      </c>
      <c r="BE207" s="205">
        <f>IF(N207="základní",J207,0)</f>
        <v>0</v>
      </c>
      <c r="BF207" s="205">
        <f>IF(N207="snížená",J207,0)</f>
        <v>0</v>
      </c>
      <c r="BG207" s="205">
        <f>IF(N207="zákl. přenesená",J207,0)</f>
        <v>0</v>
      </c>
      <c r="BH207" s="205">
        <f>IF(N207="sníž. přenesená",J207,0)</f>
        <v>0</v>
      </c>
      <c r="BI207" s="205">
        <f>IF(N207="nulová",J207,0)</f>
        <v>0</v>
      </c>
      <c r="BJ207" s="23" t="s">
        <v>89</v>
      </c>
      <c r="BK207" s="205">
        <f>ROUND(I207*H207,2)</f>
        <v>0</v>
      </c>
      <c r="BL207" s="23" t="s">
        <v>183</v>
      </c>
      <c r="BM207" s="23" t="s">
        <v>337</v>
      </c>
    </row>
    <row r="208" spans="2:65" s="1" customFormat="1" ht="40.5">
      <c r="B208" s="41"/>
      <c r="C208" s="63"/>
      <c r="D208" s="206" t="s">
        <v>185</v>
      </c>
      <c r="E208" s="63"/>
      <c r="F208" s="207" t="s">
        <v>331</v>
      </c>
      <c r="G208" s="63"/>
      <c r="H208" s="63"/>
      <c r="I208" s="164"/>
      <c r="J208" s="63"/>
      <c r="K208" s="63"/>
      <c r="L208" s="61"/>
      <c r="M208" s="208"/>
      <c r="N208" s="42"/>
      <c r="O208" s="42"/>
      <c r="P208" s="42"/>
      <c r="Q208" s="42"/>
      <c r="R208" s="42"/>
      <c r="S208" s="42"/>
      <c r="T208" s="78"/>
      <c r="AT208" s="23" t="s">
        <v>185</v>
      </c>
      <c r="AU208" s="23" t="s">
        <v>91</v>
      </c>
    </row>
    <row r="209" spans="2:65" s="11" customFormat="1" ht="13.5">
      <c r="B209" s="209"/>
      <c r="C209" s="210"/>
      <c r="D209" s="206" t="s">
        <v>187</v>
      </c>
      <c r="E209" s="211" t="s">
        <v>37</v>
      </c>
      <c r="F209" s="212" t="s">
        <v>338</v>
      </c>
      <c r="G209" s="210"/>
      <c r="H209" s="213">
        <v>15.17</v>
      </c>
      <c r="I209" s="214"/>
      <c r="J209" s="210"/>
      <c r="K209" s="210"/>
      <c r="L209" s="215"/>
      <c r="M209" s="216"/>
      <c r="N209" s="217"/>
      <c r="O209" s="217"/>
      <c r="P209" s="217"/>
      <c r="Q209" s="217"/>
      <c r="R209" s="217"/>
      <c r="S209" s="217"/>
      <c r="T209" s="218"/>
      <c r="AT209" s="219" t="s">
        <v>187</v>
      </c>
      <c r="AU209" s="219" t="s">
        <v>91</v>
      </c>
      <c r="AV209" s="11" t="s">
        <v>91</v>
      </c>
      <c r="AW209" s="11" t="s">
        <v>44</v>
      </c>
      <c r="AX209" s="11" t="s">
        <v>81</v>
      </c>
      <c r="AY209" s="219" t="s">
        <v>176</v>
      </c>
    </row>
    <row r="210" spans="2:65" s="12" customFormat="1" ht="13.5">
      <c r="B210" s="220"/>
      <c r="C210" s="221"/>
      <c r="D210" s="222" t="s">
        <v>187</v>
      </c>
      <c r="E210" s="223" t="s">
        <v>37</v>
      </c>
      <c r="F210" s="224" t="s">
        <v>189</v>
      </c>
      <c r="G210" s="221"/>
      <c r="H210" s="225">
        <v>15.17</v>
      </c>
      <c r="I210" s="226"/>
      <c r="J210" s="221"/>
      <c r="K210" s="221"/>
      <c r="L210" s="227"/>
      <c r="M210" s="228"/>
      <c r="N210" s="229"/>
      <c r="O210" s="229"/>
      <c r="P210" s="229"/>
      <c r="Q210" s="229"/>
      <c r="R210" s="229"/>
      <c r="S210" s="229"/>
      <c r="T210" s="230"/>
      <c r="AT210" s="231" t="s">
        <v>187</v>
      </c>
      <c r="AU210" s="231" t="s">
        <v>91</v>
      </c>
      <c r="AV210" s="12" t="s">
        <v>183</v>
      </c>
      <c r="AW210" s="12" t="s">
        <v>6</v>
      </c>
      <c r="AX210" s="12" t="s">
        <v>89</v>
      </c>
      <c r="AY210" s="231" t="s">
        <v>176</v>
      </c>
    </row>
    <row r="211" spans="2:65" s="1" customFormat="1" ht="31.5" customHeight="1">
      <c r="B211" s="41"/>
      <c r="C211" s="194" t="s">
        <v>339</v>
      </c>
      <c r="D211" s="194" t="s">
        <v>178</v>
      </c>
      <c r="E211" s="195" t="s">
        <v>340</v>
      </c>
      <c r="F211" s="196" t="s">
        <v>341</v>
      </c>
      <c r="G211" s="197" t="s">
        <v>342</v>
      </c>
      <c r="H211" s="198">
        <v>10</v>
      </c>
      <c r="I211" s="199"/>
      <c r="J211" s="200">
        <f>ROUND(I211*H211,2)</f>
        <v>0</v>
      </c>
      <c r="K211" s="196" t="s">
        <v>182</v>
      </c>
      <c r="L211" s="61"/>
      <c r="M211" s="201" t="s">
        <v>37</v>
      </c>
      <c r="N211" s="202" t="s">
        <v>52</v>
      </c>
      <c r="O211" s="42"/>
      <c r="P211" s="203">
        <f>O211*H211</f>
        <v>0</v>
      </c>
      <c r="Q211" s="203">
        <v>0</v>
      </c>
      <c r="R211" s="203">
        <f>Q211*H211</f>
        <v>0</v>
      </c>
      <c r="S211" s="203">
        <v>3.2000000000000001E-2</v>
      </c>
      <c r="T211" s="204">
        <f>S211*H211</f>
        <v>0.32</v>
      </c>
      <c r="AR211" s="23" t="s">
        <v>183</v>
      </c>
      <c r="AT211" s="23" t="s">
        <v>178</v>
      </c>
      <c r="AU211" s="23" t="s">
        <v>91</v>
      </c>
      <c r="AY211" s="23" t="s">
        <v>176</v>
      </c>
      <c r="BE211" s="205">
        <f>IF(N211="základní",J211,0)</f>
        <v>0</v>
      </c>
      <c r="BF211" s="205">
        <f>IF(N211="snížená",J211,0)</f>
        <v>0</v>
      </c>
      <c r="BG211" s="205">
        <f>IF(N211="zákl. přenesená",J211,0)</f>
        <v>0</v>
      </c>
      <c r="BH211" s="205">
        <f>IF(N211="sníž. přenesená",J211,0)</f>
        <v>0</v>
      </c>
      <c r="BI211" s="205">
        <f>IF(N211="nulová",J211,0)</f>
        <v>0</v>
      </c>
      <c r="BJ211" s="23" t="s">
        <v>89</v>
      </c>
      <c r="BK211" s="205">
        <f>ROUND(I211*H211,2)</f>
        <v>0</v>
      </c>
      <c r="BL211" s="23" t="s">
        <v>183</v>
      </c>
      <c r="BM211" s="23" t="s">
        <v>343</v>
      </c>
    </row>
    <row r="212" spans="2:65" s="11" customFormat="1" ht="13.5">
      <c r="B212" s="209"/>
      <c r="C212" s="210"/>
      <c r="D212" s="206" t="s">
        <v>187</v>
      </c>
      <c r="E212" s="211" t="s">
        <v>37</v>
      </c>
      <c r="F212" s="212" t="s">
        <v>344</v>
      </c>
      <c r="G212" s="210"/>
      <c r="H212" s="213">
        <v>5</v>
      </c>
      <c r="I212" s="214"/>
      <c r="J212" s="210"/>
      <c r="K212" s="210"/>
      <c r="L212" s="215"/>
      <c r="M212" s="216"/>
      <c r="N212" s="217"/>
      <c r="O212" s="217"/>
      <c r="P212" s="217"/>
      <c r="Q212" s="217"/>
      <c r="R212" s="217"/>
      <c r="S212" s="217"/>
      <c r="T212" s="218"/>
      <c r="AT212" s="219" t="s">
        <v>187</v>
      </c>
      <c r="AU212" s="219" t="s">
        <v>91</v>
      </c>
      <c r="AV212" s="11" t="s">
        <v>91</v>
      </c>
      <c r="AW212" s="11" t="s">
        <v>44</v>
      </c>
      <c r="AX212" s="11" t="s">
        <v>81</v>
      </c>
      <c r="AY212" s="219" t="s">
        <v>176</v>
      </c>
    </row>
    <row r="213" spans="2:65" s="11" customFormat="1" ht="13.5">
      <c r="B213" s="209"/>
      <c r="C213" s="210"/>
      <c r="D213" s="206" t="s">
        <v>187</v>
      </c>
      <c r="E213" s="211" t="s">
        <v>37</v>
      </c>
      <c r="F213" s="212" t="s">
        <v>345</v>
      </c>
      <c r="G213" s="210"/>
      <c r="H213" s="213">
        <v>5</v>
      </c>
      <c r="I213" s="214"/>
      <c r="J213" s="210"/>
      <c r="K213" s="210"/>
      <c r="L213" s="215"/>
      <c r="M213" s="216"/>
      <c r="N213" s="217"/>
      <c r="O213" s="217"/>
      <c r="P213" s="217"/>
      <c r="Q213" s="217"/>
      <c r="R213" s="217"/>
      <c r="S213" s="217"/>
      <c r="T213" s="218"/>
      <c r="AT213" s="219" t="s">
        <v>187</v>
      </c>
      <c r="AU213" s="219" t="s">
        <v>91</v>
      </c>
      <c r="AV213" s="11" t="s">
        <v>91</v>
      </c>
      <c r="AW213" s="11" t="s">
        <v>44</v>
      </c>
      <c r="AX213" s="11" t="s">
        <v>81</v>
      </c>
      <c r="AY213" s="219" t="s">
        <v>176</v>
      </c>
    </row>
    <row r="214" spans="2:65" s="12" customFormat="1" ht="13.5">
      <c r="B214" s="220"/>
      <c r="C214" s="221"/>
      <c r="D214" s="222" t="s">
        <v>187</v>
      </c>
      <c r="E214" s="223" t="s">
        <v>37</v>
      </c>
      <c r="F214" s="224" t="s">
        <v>189</v>
      </c>
      <c r="G214" s="221"/>
      <c r="H214" s="225">
        <v>10</v>
      </c>
      <c r="I214" s="226"/>
      <c r="J214" s="221"/>
      <c r="K214" s="221"/>
      <c r="L214" s="227"/>
      <c r="M214" s="228"/>
      <c r="N214" s="229"/>
      <c r="O214" s="229"/>
      <c r="P214" s="229"/>
      <c r="Q214" s="229"/>
      <c r="R214" s="229"/>
      <c r="S214" s="229"/>
      <c r="T214" s="230"/>
      <c r="AT214" s="231" t="s">
        <v>187</v>
      </c>
      <c r="AU214" s="231" t="s">
        <v>91</v>
      </c>
      <c r="AV214" s="12" t="s">
        <v>183</v>
      </c>
      <c r="AW214" s="12" t="s">
        <v>6</v>
      </c>
      <c r="AX214" s="12" t="s">
        <v>89</v>
      </c>
      <c r="AY214" s="231" t="s">
        <v>176</v>
      </c>
    </row>
    <row r="215" spans="2:65" s="1" customFormat="1" ht="31.5" customHeight="1">
      <c r="B215" s="41"/>
      <c r="C215" s="194" t="s">
        <v>346</v>
      </c>
      <c r="D215" s="194" t="s">
        <v>178</v>
      </c>
      <c r="E215" s="195" t="s">
        <v>347</v>
      </c>
      <c r="F215" s="196" t="s">
        <v>348</v>
      </c>
      <c r="G215" s="197" t="s">
        <v>342</v>
      </c>
      <c r="H215" s="198">
        <v>2</v>
      </c>
      <c r="I215" s="199"/>
      <c r="J215" s="200">
        <f>ROUND(I215*H215,2)</f>
        <v>0</v>
      </c>
      <c r="K215" s="196" t="s">
        <v>182</v>
      </c>
      <c r="L215" s="61"/>
      <c r="M215" s="201" t="s">
        <v>37</v>
      </c>
      <c r="N215" s="202" t="s">
        <v>52</v>
      </c>
      <c r="O215" s="42"/>
      <c r="P215" s="203">
        <f>O215*H215</f>
        <v>0</v>
      </c>
      <c r="Q215" s="203">
        <v>0</v>
      </c>
      <c r="R215" s="203">
        <f>Q215*H215</f>
        <v>0</v>
      </c>
      <c r="S215" s="203">
        <v>0.09</v>
      </c>
      <c r="T215" s="204">
        <f>S215*H215</f>
        <v>0.18</v>
      </c>
      <c r="AR215" s="23" t="s">
        <v>183</v>
      </c>
      <c r="AT215" s="23" t="s">
        <v>178</v>
      </c>
      <c r="AU215" s="23" t="s">
        <v>91</v>
      </c>
      <c r="AY215" s="23" t="s">
        <v>176</v>
      </c>
      <c r="BE215" s="205">
        <f>IF(N215="základní",J215,0)</f>
        <v>0</v>
      </c>
      <c r="BF215" s="205">
        <f>IF(N215="snížená",J215,0)</f>
        <v>0</v>
      </c>
      <c r="BG215" s="205">
        <f>IF(N215="zákl. přenesená",J215,0)</f>
        <v>0</v>
      </c>
      <c r="BH215" s="205">
        <f>IF(N215="sníž. přenesená",J215,0)</f>
        <v>0</v>
      </c>
      <c r="BI215" s="205">
        <f>IF(N215="nulová",J215,0)</f>
        <v>0</v>
      </c>
      <c r="BJ215" s="23" t="s">
        <v>89</v>
      </c>
      <c r="BK215" s="205">
        <f>ROUND(I215*H215,2)</f>
        <v>0</v>
      </c>
      <c r="BL215" s="23" t="s">
        <v>183</v>
      </c>
      <c r="BM215" s="23" t="s">
        <v>349</v>
      </c>
    </row>
    <row r="216" spans="2:65" s="11" customFormat="1" ht="13.5">
      <c r="B216" s="209"/>
      <c r="C216" s="210"/>
      <c r="D216" s="206" t="s">
        <v>187</v>
      </c>
      <c r="E216" s="211" t="s">
        <v>37</v>
      </c>
      <c r="F216" s="212" t="s">
        <v>350</v>
      </c>
      <c r="G216" s="210"/>
      <c r="H216" s="213">
        <v>1</v>
      </c>
      <c r="I216" s="214"/>
      <c r="J216" s="210"/>
      <c r="K216" s="210"/>
      <c r="L216" s="215"/>
      <c r="M216" s="216"/>
      <c r="N216" s="217"/>
      <c r="O216" s="217"/>
      <c r="P216" s="217"/>
      <c r="Q216" s="217"/>
      <c r="R216" s="217"/>
      <c r="S216" s="217"/>
      <c r="T216" s="218"/>
      <c r="AT216" s="219" t="s">
        <v>187</v>
      </c>
      <c r="AU216" s="219" t="s">
        <v>91</v>
      </c>
      <c r="AV216" s="11" t="s">
        <v>91</v>
      </c>
      <c r="AW216" s="11" t="s">
        <v>44</v>
      </c>
      <c r="AX216" s="11" t="s">
        <v>81</v>
      </c>
      <c r="AY216" s="219" t="s">
        <v>176</v>
      </c>
    </row>
    <row r="217" spans="2:65" s="11" customFormat="1" ht="13.5">
      <c r="B217" s="209"/>
      <c r="C217" s="210"/>
      <c r="D217" s="206" t="s">
        <v>187</v>
      </c>
      <c r="E217" s="211" t="s">
        <v>37</v>
      </c>
      <c r="F217" s="212" t="s">
        <v>351</v>
      </c>
      <c r="G217" s="210"/>
      <c r="H217" s="213">
        <v>1</v>
      </c>
      <c r="I217" s="214"/>
      <c r="J217" s="210"/>
      <c r="K217" s="210"/>
      <c r="L217" s="215"/>
      <c r="M217" s="216"/>
      <c r="N217" s="217"/>
      <c r="O217" s="217"/>
      <c r="P217" s="217"/>
      <c r="Q217" s="217"/>
      <c r="R217" s="217"/>
      <c r="S217" s="217"/>
      <c r="T217" s="218"/>
      <c r="AT217" s="219" t="s">
        <v>187</v>
      </c>
      <c r="AU217" s="219" t="s">
        <v>91</v>
      </c>
      <c r="AV217" s="11" t="s">
        <v>91</v>
      </c>
      <c r="AW217" s="11" t="s">
        <v>44</v>
      </c>
      <c r="AX217" s="11" t="s">
        <v>81</v>
      </c>
      <c r="AY217" s="219" t="s">
        <v>176</v>
      </c>
    </row>
    <row r="218" spans="2:65" s="12" customFormat="1" ht="13.5">
      <c r="B218" s="220"/>
      <c r="C218" s="221"/>
      <c r="D218" s="222" t="s">
        <v>187</v>
      </c>
      <c r="E218" s="223" t="s">
        <v>37</v>
      </c>
      <c r="F218" s="224" t="s">
        <v>189</v>
      </c>
      <c r="G218" s="221"/>
      <c r="H218" s="225">
        <v>2</v>
      </c>
      <c r="I218" s="226"/>
      <c r="J218" s="221"/>
      <c r="K218" s="221"/>
      <c r="L218" s="227"/>
      <c r="M218" s="228"/>
      <c r="N218" s="229"/>
      <c r="O218" s="229"/>
      <c r="P218" s="229"/>
      <c r="Q218" s="229"/>
      <c r="R218" s="229"/>
      <c r="S218" s="229"/>
      <c r="T218" s="230"/>
      <c r="AT218" s="231" t="s">
        <v>187</v>
      </c>
      <c r="AU218" s="231" t="s">
        <v>91</v>
      </c>
      <c r="AV218" s="12" t="s">
        <v>183</v>
      </c>
      <c r="AW218" s="12" t="s">
        <v>6</v>
      </c>
      <c r="AX218" s="12" t="s">
        <v>89</v>
      </c>
      <c r="AY218" s="231" t="s">
        <v>176</v>
      </c>
    </row>
    <row r="219" spans="2:65" s="1" customFormat="1" ht="22.5" customHeight="1">
      <c r="B219" s="41"/>
      <c r="C219" s="194" t="s">
        <v>352</v>
      </c>
      <c r="D219" s="194" t="s">
        <v>178</v>
      </c>
      <c r="E219" s="195" t="s">
        <v>353</v>
      </c>
      <c r="F219" s="196" t="s">
        <v>354</v>
      </c>
      <c r="G219" s="197" t="s">
        <v>296</v>
      </c>
      <c r="H219" s="198">
        <v>90</v>
      </c>
      <c r="I219" s="199"/>
      <c r="J219" s="200">
        <f>ROUND(I219*H219,2)</f>
        <v>0</v>
      </c>
      <c r="K219" s="196" t="s">
        <v>182</v>
      </c>
      <c r="L219" s="61"/>
      <c r="M219" s="201" t="s">
        <v>37</v>
      </c>
      <c r="N219" s="202" t="s">
        <v>52</v>
      </c>
      <c r="O219" s="42"/>
      <c r="P219" s="203">
        <f>O219*H219</f>
        <v>0</v>
      </c>
      <c r="Q219" s="203">
        <v>3.675E-6</v>
      </c>
      <c r="R219" s="203">
        <f>Q219*H219</f>
        <v>3.3074999999999999E-4</v>
      </c>
      <c r="S219" s="203">
        <v>0</v>
      </c>
      <c r="T219" s="204">
        <f>S219*H219</f>
        <v>0</v>
      </c>
      <c r="AR219" s="23" t="s">
        <v>183</v>
      </c>
      <c r="AT219" s="23" t="s">
        <v>178</v>
      </c>
      <c r="AU219" s="23" t="s">
        <v>91</v>
      </c>
      <c r="AY219" s="23" t="s">
        <v>176</v>
      </c>
      <c r="BE219" s="205">
        <f>IF(N219="základní",J219,0)</f>
        <v>0</v>
      </c>
      <c r="BF219" s="205">
        <f>IF(N219="snížená",J219,0)</f>
        <v>0</v>
      </c>
      <c r="BG219" s="205">
        <f>IF(N219="zákl. přenesená",J219,0)</f>
        <v>0</v>
      </c>
      <c r="BH219" s="205">
        <f>IF(N219="sníž. přenesená",J219,0)</f>
        <v>0</v>
      </c>
      <c r="BI219" s="205">
        <f>IF(N219="nulová",J219,0)</f>
        <v>0</v>
      </c>
      <c r="BJ219" s="23" t="s">
        <v>89</v>
      </c>
      <c r="BK219" s="205">
        <f>ROUND(I219*H219,2)</f>
        <v>0</v>
      </c>
      <c r="BL219" s="23" t="s">
        <v>183</v>
      </c>
      <c r="BM219" s="23" t="s">
        <v>355</v>
      </c>
    </row>
    <row r="220" spans="2:65" s="11" customFormat="1" ht="13.5">
      <c r="B220" s="209"/>
      <c r="C220" s="210"/>
      <c r="D220" s="206" t="s">
        <v>187</v>
      </c>
      <c r="E220" s="211" t="s">
        <v>37</v>
      </c>
      <c r="F220" s="212" t="s">
        <v>356</v>
      </c>
      <c r="G220" s="210"/>
      <c r="H220" s="213">
        <v>90</v>
      </c>
      <c r="I220" s="214"/>
      <c r="J220" s="210"/>
      <c r="K220" s="210"/>
      <c r="L220" s="215"/>
      <c r="M220" s="216"/>
      <c r="N220" s="217"/>
      <c r="O220" s="217"/>
      <c r="P220" s="217"/>
      <c r="Q220" s="217"/>
      <c r="R220" s="217"/>
      <c r="S220" s="217"/>
      <c r="T220" s="218"/>
      <c r="AT220" s="219" t="s">
        <v>187</v>
      </c>
      <c r="AU220" s="219" t="s">
        <v>91</v>
      </c>
      <c r="AV220" s="11" t="s">
        <v>91</v>
      </c>
      <c r="AW220" s="11" t="s">
        <v>44</v>
      </c>
      <c r="AX220" s="11" t="s">
        <v>81</v>
      </c>
      <c r="AY220" s="219" t="s">
        <v>176</v>
      </c>
    </row>
    <row r="221" spans="2:65" s="12" customFormat="1" ht="13.5">
      <c r="B221" s="220"/>
      <c r="C221" s="221"/>
      <c r="D221" s="222" t="s">
        <v>187</v>
      </c>
      <c r="E221" s="223" t="s">
        <v>37</v>
      </c>
      <c r="F221" s="224" t="s">
        <v>189</v>
      </c>
      <c r="G221" s="221"/>
      <c r="H221" s="225">
        <v>90</v>
      </c>
      <c r="I221" s="226"/>
      <c r="J221" s="221"/>
      <c r="K221" s="221"/>
      <c r="L221" s="227"/>
      <c r="M221" s="228"/>
      <c r="N221" s="229"/>
      <c r="O221" s="229"/>
      <c r="P221" s="229"/>
      <c r="Q221" s="229"/>
      <c r="R221" s="229"/>
      <c r="S221" s="229"/>
      <c r="T221" s="230"/>
      <c r="AT221" s="231" t="s">
        <v>187</v>
      </c>
      <c r="AU221" s="231" t="s">
        <v>91</v>
      </c>
      <c r="AV221" s="12" t="s">
        <v>183</v>
      </c>
      <c r="AW221" s="12" t="s">
        <v>6</v>
      </c>
      <c r="AX221" s="12" t="s">
        <v>89</v>
      </c>
      <c r="AY221" s="231" t="s">
        <v>176</v>
      </c>
    </row>
    <row r="222" spans="2:65" s="1" customFormat="1" ht="22.5" customHeight="1">
      <c r="B222" s="41"/>
      <c r="C222" s="194" t="s">
        <v>357</v>
      </c>
      <c r="D222" s="194" t="s">
        <v>178</v>
      </c>
      <c r="E222" s="195" t="s">
        <v>358</v>
      </c>
      <c r="F222" s="196" t="s">
        <v>359</v>
      </c>
      <c r="G222" s="197" t="s">
        <v>296</v>
      </c>
      <c r="H222" s="198">
        <v>11.72</v>
      </c>
      <c r="I222" s="199"/>
      <c r="J222" s="200">
        <f>ROUND(I222*H222,2)</f>
        <v>0</v>
      </c>
      <c r="K222" s="196" t="s">
        <v>182</v>
      </c>
      <c r="L222" s="61"/>
      <c r="M222" s="201" t="s">
        <v>37</v>
      </c>
      <c r="N222" s="202" t="s">
        <v>52</v>
      </c>
      <c r="O222" s="42"/>
      <c r="P222" s="203">
        <f>O222*H222</f>
        <v>0</v>
      </c>
      <c r="Q222" s="203">
        <v>0</v>
      </c>
      <c r="R222" s="203">
        <f>Q222*H222</f>
        <v>0</v>
      </c>
      <c r="S222" s="203">
        <v>0</v>
      </c>
      <c r="T222" s="204">
        <f>S222*H222</f>
        <v>0</v>
      </c>
      <c r="AR222" s="23" t="s">
        <v>183</v>
      </c>
      <c r="AT222" s="23" t="s">
        <v>178</v>
      </c>
      <c r="AU222" s="23" t="s">
        <v>91</v>
      </c>
      <c r="AY222" s="23" t="s">
        <v>176</v>
      </c>
      <c r="BE222" s="205">
        <f>IF(N222="základní",J222,0)</f>
        <v>0</v>
      </c>
      <c r="BF222" s="205">
        <f>IF(N222="snížená",J222,0)</f>
        <v>0</v>
      </c>
      <c r="BG222" s="205">
        <f>IF(N222="zákl. přenesená",J222,0)</f>
        <v>0</v>
      </c>
      <c r="BH222" s="205">
        <f>IF(N222="sníž. přenesená",J222,0)</f>
        <v>0</v>
      </c>
      <c r="BI222" s="205">
        <f>IF(N222="nulová",J222,0)</f>
        <v>0</v>
      </c>
      <c r="BJ222" s="23" t="s">
        <v>89</v>
      </c>
      <c r="BK222" s="205">
        <f>ROUND(I222*H222,2)</f>
        <v>0</v>
      </c>
      <c r="BL222" s="23" t="s">
        <v>183</v>
      </c>
      <c r="BM222" s="23" t="s">
        <v>360</v>
      </c>
    </row>
    <row r="223" spans="2:65" s="11" customFormat="1" ht="13.5">
      <c r="B223" s="209"/>
      <c r="C223" s="210"/>
      <c r="D223" s="206" t="s">
        <v>187</v>
      </c>
      <c r="E223" s="211" t="s">
        <v>37</v>
      </c>
      <c r="F223" s="212" t="s">
        <v>361</v>
      </c>
      <c r="G223" s="210"/>
      <c r="H223" s="213">
        <v>5.86</v>
      </c>
      <c r="I223" s="214"/>
      <c r="J223" s="210"/>
      <c r="K223" s="210"/>
      <c r="L223" s="215"/>
      <c r="M223" s="216"/>
      <c r="N223" s="217"/>
      <c r="O223" s="217"/>
      <c r="P223" s="217"/>
      <c r="Q223" s="217"/>
      <c r="R223" s="217"/>
      <c r="S223" s="217"/>
      <c r="T223" s="218"/>
      <c r="AT223" s="219" t="s">
        <v>187</v>
      </c>
      <c r="AU223" s="219" t="s">
        <v>91</v>
      </c>
      <c r="AV223" s="11" t="s">
        <v>91</v>
      </c>
      <c r="AW223" s="11" t="s">
        <v>44</v>
      </c>
      <c r="AX223" s="11" t="s">
        <v>81</v>
      </c>
      <c r="AY223" s="219" t="s">
        <v>176</v>
      </c>
    </row>
    <row r="224" spans="2:65" s="11" customFormat="1" ht="13.5">
      <c r="B224" s="209"/>
      <c r="C224" s="210"/>
      <c r="D224" s="206" t="s">
        <v>187</v>
      </c>
      <c r="E224" s="211" t="s">
        <v>37</v>
      </c>
      <c r="F224" s="212" t="s">
        <v>362</v>
      </c>
      <c r="G224" s="210"/>
      <c r="H224" s="213">
        <v>5.86</v>
      </c>
      <c r="I224" s="214"/>
      <c r="J224" s="210"/>
      <c r="K224" s="210"/>
      <c r="L224" s="215"/>
      <c r="M224" s="216"/>
      <c r="N224" s="217"/>
      <c r="O224" s="217"/>
      <c r="P224" s="217"/>
      <c r="Q224" s="217"/>
      <c r="R224" s="217"/>
      <c r="S224" s="217"/>
      <c r="T224" s="218"/>
      <c r="AT224" s="219" t="s">
        <v>187</v>
      </c>
      <c r="AU224" s="219" t="s">
        <v>91</v>
      </c>
      <c r="AV224" s="11" t="s">
        <v>91</v>
      </c>
      <c r="AW224" s="11" t="s">
        <v>44</v>
      </c>
      <c r="AX224" s="11" t="s">
        <v>81</v>
      </c>
      <c r="AY224" s="219" t="s">
        <v>176</v>
      </c>
    </row>
    <row r="225" spans="2:65" s="12" customFormat="1" ht="13.5">
      <c r="B225" s="220"/>
      <c r="C225" s="221"/>
      <c r="D225" s="222" t="s">
        <v>187</v>
      </c>
      <c r="E225" s="223" t="s">
        <v>37</v>
      </c>
      <c r="F225" s="224" t="s">
        <v>189</v>
      </c>
      <c r="G225" s="221"/>
      <c r="H225" s="225">
        <v>11.72</v>
      </c>
      <c r="I225" s="226"/>
      <c r="J225" s="221"/>
      <c r="K225" s="221"/>
      <c r="L225" s="227"/>
      <c r="M225" s="228"/>
      <c r="N225" s="229"/>
      <c r="O225" s="229"/>
      <c r="P225" s="229"/>
      <c r="Q225" s="229"/>
      <c r="R225" s="229"/>
      <c r="S225" s="229"/>
      <c r="T225" s="230"/>
      <c r="AT225" s="231" t="s">
        <v>187</v>
      </c>
      <c r="AU225" s="231" t="s">
        <v>91</v>
      </c>
      <c r="AV225" s="12" t="s">
        <v>183</v>
      </c>
      <c r="AW225" s="12" t="s">
        <v>6</v>
      </c>
      <c r="AX225" s="12" t="s">
        <v>89</v>
      </c>
      <c r="AY225" s="231" t="s">
        <v>176</v>
      </c>
    </row>
    <row r="226" spans="2:65" s="1" customFormat="1" ht="31.5" customHeight="1">
      <c r="B226" s="41"/>
      <c r="C226" s="194" t="s">
        <v>363</v>
      </c>
      <c r="D226" s="194" t="s">
        <v>178</v>
      </c>
      <c r="E226" s="195" t="s">
        <v>364</v>
      </c>
      <c r="F226" s="196" t="s">
        <v>365</v>
      </c>
      <c r="G226" s="197" t="s">
        <v>224</v>
      </c>
      <c r="H226" s="198">
        <v>51</v>
      </c>
      <c r="I226" s="199"/>
      <c r="J226" s="200">
        <f>ROUND(I226*H226,2)</f>
        <v>0</v>
      </c>
      <c r="K226" s="196" t="s">
        <v>182</v>
      </c>
      <c r="L226" s="61"/>
      <c r="M226" s="201" t="s">
        <v>37</v>
      </c>
      <c r="N226" s="202" t="s">
        <v>52</v>
      </c>
      <c r="O226" s="42"/>
      <c r="P226" s="203">
        <f>O226*H226</f>
        <v>0</v>
      </c>
      <c r="Q226" s="203">
        <v>0</v>
      </c>
      <c r="R226" s="203">
        <f>Q226*H226</f>
        <v>0</v>
      </c>
      <c r="S226" s="203">
        <v>8.8999999999999996E-2</v>
      </c>
      <c r="T226" s="204">
        <f>S226*H226</f>
        <v>4.5389999999999997</v>
      </c>
      <c r="AR226" s="23" t="s">
        <v>183</v>
      </c>
      <c r="AT226" s="23" t="s">
        <v>178</v>
      </c>
      <c r="AU226" s="23" t="s">
        <v>91</v>
      </c>
      <c r="AY226" s="23" t="s">
        <v>176</v>
      </c>
      <c r="BE226" s="205">
        <f>IF(N226="základní",J226,0)</f>
        <v>0</v>
      </c>
      <c r="BF226" s="205">
        <f>IF(N226="snížená",J226,0)</f>
        <v>0</v>
      </c>
      <c r="BG226" s="205">
        <f>IF(N226="zákl. přenesená",J226,0)</f>
        <v>0</v>
      </c>
      <c r="BH226" s="205">
        <f>IF(N226="sníž. přenesená",J226,0)</f>
        <v>0</v>
      </c>
      <c r="BI226" s="205">
        <f>IF(N226="nulová",J226,0)</f>
        <v>0</v>
      </c>
      <c r="BJ226" s="23" t="s">
        <v>89</v>
      </c>
      <c r="BK226" s="205">
        <f>ROUND(I226*H226,2)</f>
        <v>0</v>
      </c>
      <c r="BL226" s="23" t="s">
        <v>183</v>
      </c>
      <c r="BM226" s="23" t="s">
        <v>366</v>
      </c>
    </row>
    <row r="227" spans="2:65" s="1" customFormat="1" ht="27">
      <c r="B227" s="41"/>
      <c r="C227" s="63"/>
      <c r="D227" s="206" t="s">
        <v>185</v>
      </c>
      <c r="E227" s="63"/>
      <c r="F227" s="207" t="s">
        <v>367</v>
      </c>
      <c r="G227" s="63"/>
      <c r="H227" s="63"/>
      <c r="I227" s="164"/>
      <c r="J227" s="63"/>
      <c r="K227" s="63"/>
      <c r="L227" s="61"/>
      <c r="M227" s="208"/>
      <c r="N227" s="42"/>
      <c r="O227" s="42"/>
      <c r="P227" s="42"/>
      <c r="Q227" s="42"/>
      <c r="R227" s="42"/>
      <c r="S227" s="42"/>
      <c r="T227" s="78"/>
      <c r="AT227" s="23" t="s">
        <v>185</v>
      </c>
      <c r="AU227" s="23" t="s">
        <v>91</v>
      </c>
    </row>
    <row r="228" spans="2:65" s="11" customFormat="1" ht="13.5">
      <c r="B228" s="209"/>
      <c r="C228" s="210"/>
      <c r="D228" s="206" t="s">
        <v>187</v>
      </c>
      <c r="E228" s="211" t="s">
        <v>37</v>
      </c>
      <c r="F228" s="212" t="s">
        <v>368</v>
      </c>
      <c r="G228" s="210"/>
      <c r="H228" s="213">
        <v>51</v>
      </c>
      <c r="I228" s="214"/>
      <c r="J228" s="210"/>
      <c r="K228" s="210"/>
      <c r="L228" s="215"/>
      <c r="M228" s="216"/>
      <c r="N228" s="217"/>
      <c r="O228" s="217"/>
      <c r="P228" s="217"/>
      <c r="Q228" s="217"/>
      <c r="R228" s="217"/>
      <c r="S228" s="217"/>
      <c r="T228" s="218"/>
      <c r="AT228" s="219" t="s">
        <v>187</v>
      </c>
      <c r="AU228" s="219" t="s">
        <v>91</v>
      </c>
      <c r="AV228" s="11" t="s">
        <v>91</v>
      </c>
      <c r="AW228" s="11" t="s">
        <v>44</v>
      </c>
      <c r="AX228" s="11" t="s">
        <v>81</v>
      </c>
      <c r="AY228" s="219" t="s">
        <v>176</v>
      </c>
    </row>
    <row r="229" spans="2:65" s="12" customFormat="1" ht="13.5">
      <c r="B229" s="220"/>
      <c r="C229" s="221"/>
      <c r="D229" s="222" t="s">
        <v>187</v>
      </c>
      <c r="E229" s="223" t="s">
        <v>37</v>
      </c>
      <c r="F229" s="224" t="s">
        <v>189</v>
      </c>
      <c r="G229" s="221"/>
      <c r="H229" s="225">
        <v>51</v>
      </c>
      <c r="I229" s="226"/>
      <c r="J229" s="221"/>
      <c r="K229" s="221"/>
      <c r="L229" s="227"/>
      <c r="M229" s="228"/>
      <c r="N229" s="229"/>
      <c r="O229" s="229"/>
      <c r="P229" s="229"/>
      <c r="Q229" s="229"/>
      <c r="R229" s="229"/>
      <c r="S229" s="229"/>
      <c r="T229" s="230"/>
      <c r="AT229" s="231" t="s">
        <v>187</v>
      </c>
      <c r="AU229" s="231" t="s">
        <v>91</v>
      </c>
      <c r="AV229" s="12" t="s">
        <v>183</v>
      </c>
      <c r="AW229" s="12" t="s">
        <v>6</v>
      </c>
      <c r="AX229" s="12" t="s">
        <v>89</v>
      </c>
      <c r="AY229" s="231" t="s">
        <v>176</v>
      </c>
    </row>
    <row r="230" spans="2:65" s="1" customFormat="1" ht="22.5" customHeight="1">
      <c r="B230" s="41"/>
      <c r="C230" s="194" t="s">
        <v>369</v>
      </c>
      <c r="D230" s="194" t="s">
        <v>178</v>
      </c>
      <c r="E230" s="195" t="s">
        <v>370</v>
      </c>
      <c r="F230" s="196" t="s">
        <v>371</v>
      </c>
      <c r="G230" s="197" t="s">
        <v>372</v>
      </c>
      <c r="H230" s="198">
        <v>1</v>
      </c>
      <c r="I230" s="199"/>
      <c r="J230" s="200">
        <f>ROUND(I230*H230,2)</f>
        <v>0</v>
      </c>
      <c r="K230" s="196" t="s">
        <v>37</v>
      </c>
      <c r="L230" s="61"/>
      <c r="M230" s="201" t="s">
        <v>37</v>
      </c>
      <c r="N230" s="202" t="s">
        <v>52</v>
      </c>
      <c r="O230" s="42"/>
      <c r="P230" s="203">
        <f>O230*H230</f>
        <v>0</v>
      </c>
      <c r="Q230" s="203">
        <v>0</v>
      </c>
      <c r="R230" s="203">
        <f>Q230*H230</f>
        <v>0</v>
      </c>
      <c r="S230" s="203">
        <v>0</v>
      </c>
      <c r="T230" s="204">
        <f>S230*H230</f>
        <v>0</v>
      </c>
      <c r="AR230" s="23" t="s">
        <v>183</v>
      </c>
      <c r="AT230" s="23" t="s">
        <v>178</v>
      </c>
      <c r="AU230" s="23" t="s">
        <v>91</v>
      </c>
      <c r="AY230" s="23" t="s">
        <v>176</v>
      </c>
      <c r="BE230" s="205">
        <f>IF(N230="základní",J230,0)</f>
        <v>0</v>
      </c>
      <c r="BF230" s="205">
        <f>IF(N230="snížená",J230,0)</f>
        <v>0</v>
      </c>
      <c r="BG230" s="205">
        <f>IF(N230="zákl. přenesená",J230,0)</f>
        <v>0</v>
      </c>
      <c r="BH230" s="205">
        <f>IF(N230="sníž. přenesená",J230,0)</f>
        <v>0</v>
      </c>
      <c r="BI230" s="205">
        <f>IF(N230="nulová",J230,0)</f>
        <v>0</v>
      </c>
      <c r="BJ230" s="23" t="s">
        <v>89</v>
      </c>
      <c r="BK230" s="205">
        <f>ROUND(I230*H230,2)</f>
        <v>0</v>
      </c>
      <c r="BL230" s="23" t="s">
        <v>183</v>
      </c>
      <c r="BM230" s="23" t="s">
        <v>373</v>
      </c>
    </row>
    <row r="231" spans="2:65" s="1" customFormat="1" ht="22.5" customHeight="1">
      <c r="B231" s="41"/>
      <c r="C231" s="194" t="s">
        <v>374</v>
      </c>
      <c r="D231" s="194" t="s">
        <v>178</v>
      </c>
      <c r="E231" s="195" t="s">
        <v>375</v>
      </c>
      <c r="F231" s="196" t="s">
        <v>376</v>
      </c>
      <c r="G231" s="197" t="s">
        <v>377</v>
      </c>
      <c r="H231" s="198">
        <v>1</v>
      </c>
      <c r="I231" s="199"/>
      <c r="J231" s="200">
        <f>ROUND(I231*H231,2)</f>
        <v>0</v>
      </c>
      <c r="K231" s="196" t="s">
        <v>37</v>
      </c>
      <c r="L231" s="61"/>
      <c r="M231" s="201" t="s">
        <v>37</v>
      </c>
      <c r="N231" s="202" t="s">
        <v>52</v>
      </c>
      <c r="O231" s="42"/>
      <c r="P231" s="203">
        <f>O231*H231</f>
        <v>0</v>
      </c>
      <c r="Q231" s="203">
        <v>0</v>
      </c>
      <c r="R231" s="203">
        <f>Q231*H231</f>
        <v>0</v>
      </c>
      <c r="S231" s="203">
        <v>0</v>
      </c>
      <c r="T231" s="204">
        <f>S231*H231</f>
        <v>0</v>
      </c>
      <c r="AR231" s="23" t="s">
        <v>183</v>
      </c>
      <c r="AT231" s="23" t="s">
        <v>178</v>
      </c>
      <c r="AU231" s="23" t="s">
        <v>91</v>
      </c>
      <c r="AY231" s="23" t="s">
        <v>176</v>
      </c>
      <c r="BE231" s="205">
        <f>IF(N231="základní",J231,0)</f>
        <v>0</v>
      </c>
      <c r="BF231" s="205">
        <f>IF(N231="snížená",J231,0)</f>
        <v>0</v>
      </c>
      <c r="BG231" s="205">
        <f>IF(N231="zákl. přenesená",J231,0)</f>
        <v>0</v>
      </c>
      <c r="BH231" s="205">
        <f>IF(N231="sníž. přenesená",J231,0)</f>
        <v>0</v>
      </c>
      <c r="BI231" s="205">
        <f>IF(N231="nulová",J231,0)</f>
        <v>0</v>
      </c>
      <c r="BJ231" s="23" t="s">
        <v>89</v>
      </c>
      <c r="BK231" s="205">
        <f>ROUND(I231*H231,2)</f>
        <v>0</v>
      </c>
      <c r="BL231" s="23" t="s">
        <v>183</v>
      </c>
      <c r="BM231" s="23" t="s">
        <v>378</v>
      </c>
    </row>
    <row r="232" spans="2:65" s="1" customFormat="1" ht="22.5" customHeight="1">
      <c r="B232" s="41"/>
      <c r="C232" s="194" t="s">
        <v>379</v>
      </c>
      <c r="D232" s="194" t="s">
        <v>178</v>
      </c>
      <c r="E232" s="195" t="s">
        <v>380</v>
      </c>
      <c r="F232" s="196" t="s">
        <v>381</v>
      </c>
      <c r="G232" s="197" t="s">
        <v>377</v>
      </c>
      <c r="H232" s="198">
        <v>49</v>
      </c>
      <c r="I232" s="199"/>
      <c r="J232" s="200">
        <f>ROUND(I232*H232,2)</f>
        <v>0</v>
      </c>
      <c r="K232" s="196" t="s">
        <v>37</v>
      </c>
      <c r="L232" s="61"/>
      <c r="M232" s="201" t="s">
        <v>37</v>
      </c>
      <c r="N232" s="202" t="s">
        <v>52</v>
      </c>
      <c r="O232" s="42"/>
      <c r="P232" s="203">
        <f>O232*H232</f>
        <v>0</v>
      </c>
      <c r="Q232" s="203">
        <v>0</v>
      </c>
      <c r="R232" s="203">
        <f>Q232*H232</f>
        <v>0</v>
      </c>
      <c r="S232" s="203">
        <v>0</v>
      </c>
      <c r="T232" s="204">
        <f>S232*H232</f>
        <v>0</v>
      </c>
      <c r="AR232" s="23" t="s">
        <v>183</v>
      </c>
      <c r="AT232" s="23" t="s">
        <v>178</v>
      </c>
      <c r="AU232" s="23" t="s">
        <v>91</v>
      </c>
      <c r="AY232" s="23" t="s">
        <v>176</v>
      </c>
      <c r="BE232" s="205">
        <f>IF(N232="základní",J232,0)</f>
        <v>0</v>
      </c>
      <c r="BF232" s="205">
        <f>IF(N232="snížená",J232,0)</f>
        <v>0</v>
      </c>
      <c r="BG232" s="205">
        <f>IF(N232="zákl. přenesená",J232,0)</f>
        <v>0</v>
      </c>
      <c r="BH232" s="205">
        <f>IF(N232="sníž. přenesená",J232,0)</f>
        <v>0</v>
      </c>
      <c r="BI232" s="205">
        <f>IF(N232="nulová",J232,0)</f>
        <v>0</v>
      </c>
      <c r="BJ232" s="23" t="s">
        <v>89</v>
      </c>
      <c r="BK232" s="205">
        <f>ROUND(I232*H232,2)</f>
        <v>0</v>
      </c>
      <c r="BL232" s="23" t="s">
        <v>183</v>
      </c>
      <c r="BM232" s="23" t="s">
        <v>382</v>
      </c>
    </row>
    <row r="233" spans="2:65" s="11" customFormat="1" ht="13.5">
      <c r="B233" s="209"/>
      <c r="C233" s="210"/>
      <c r="D233" s="206" t="s">
        <v>187</v>
      </c>
      <c r="E233" s="211" t="s">
        <v>37</v>
      </c>
      <c r="F233" s="212" t="s">
        <v>383</v>
      </c>
      <c r="G233" s="210"/>
      <c r="H233" s="213">
        <v>25</v>
      </c>
      <c r="I233" s="214"/>
      <c r="J233" s="210"/>
      <c r="K233" s="210"/>
      <c r="L233" s="215"/>
      <c r="M233" s="216"/>
      <c r="N233" s="217"/>
      <c r="O233" s="217"/>
      <c r="P233" s="217"/>
      <c r="Q233" s="217"/>
      <c r="R233" s="217"/>
      <c r="S233" s="217"/>
      <c r="T233" s="218"/>
      <c r="AT233" s="219" t="s">
        <v>187</v>
      </c>
      <c r="AU233" s="219" t="s">
        <v>91</v>
      </c>
      <c r="AV233" s="11" t="s">
        <v>91</v>
      </c>
      <c r="AW233" s="11" t="s">
        <v>44</v>
      </c>
      <c r="AX233" s="11" t="s">
        <v>81</v>
      </c>
      <c r="AY233" s="219" t="s">
        <v>176</v>
      </c>
    </row>
    <row r="234" spans="2:65" s="11" customFormat="1" ht="13.5">
      <c r="B234" s="209"/>
      <c r="C234" s="210"/>
      <c r="D234" s="206" t="s">
        <v>187</v>
      </c>
      <c r="E234" s="211" t="s">
        <v>37</v>
      </c>
      <c r="F234" s="212" t="s">
        <v>384</v>
      </c>
      <c r="G234" s="210"/>
      <c r="H234" s="213">
        <v>24</v>
      </c>
      <c r="I234" s="214"/>
      <c r="J234" s="210"/>
      <c r="K234" s="210"/>
      <c r="L234" s="215"/>
      <c r="M234" s="216"/>
      <c r="N234" s="217"/>
      <c r="O234" s="217"/>
      <c r="P234" s="217"/>
      <c r="Q234" s="217"/>
      <c r="R234" s="217"/>
      <c r="S234" s="217"/>
      <c r="T234" s="218"/>
      <c r="AT234" s="219" t="s">
        <v>187</v>
      </c>
      <c r="AU234" s="219" t="s">
        <v>91</v>
      </c>
      <c r="AV234" s="11" t="s">
        <v>91</v>
      </c>
      <c r="AW234" s="11" t="s">
        <v>44</v>
      </c>
      <c r="AX234" s="11" t="s">
        <v>81</v>
      </c>
      <c r="AY234" s="219" t="s">
        <v>176</v>
      </c>
    </row>
    <row r="235" spans="2:65" s="12" customFormat="1" ht="13.5">
      <c r="B235" s="220"/>
      <c r="C235" s="221"/>
      <c r="D235" s="222" t="s">
        <v>187</v>
      </c>
      <c r="E235" s="223" t="s">
        <v>37</v>
      </c>
      <c r="F235" s="224" t="s">
        <v>189</v>
      </c>
      <c r="G235" s="221"/>
      <c r="H235" s="225">
        <v>49</v>
      </c>
      <c r="I235" s="226"/>
      <c r="J235" s="221"/>
      <c r="K235" s="221"/>
      <c r="L235" s="227"/>
      <c r="M235" s="228"/>
      <c r="N235" s="229"/>
      <c r="O235" s="229"/>
      <c r="P235" s="229"/>
      <c r="Q235" s="229"/>
      <c r="R235" s="229"/>
      <c r="S235" s="229"/>
      <c r="T235" s="230"/>
      <c r="AT235" s="231" t="s">
        <v>187</v>
      </c>
      <c r="AU235" s="231" t="s">
        <v>91</v>
      </c>
      <c r="AV235" s="12" t="s">
        <v>183</v>
      </c>
      <c r="AW235" s="12" t="s">
        <v>6</v>
      </c>
      <c r="AX235" s="12" t="s">
        <v>89</v>
      </c>
      <c r="AY235" s="231" t="s">
        <v>176</v>
      </c>
    </row>
    <row r="236" spans="2:65" s="1" customFormat="1" ht="22.5" customHeight="1">
      <c r="B236" s="41"/>
      <c r="C236" s="194" t="s">
        <v>385</v>
      </c>
      <c r="D236" s="194" t="s">
        <v>178</v>
      </c>
      <c r="E236" s="195" t="s">
        <v>386</v>
      </c>
      <c r="F236" s="196" t="s">
        <v>387</v>
      </c>
      <c r="G236" s="197" t="s">
        <v>372</v>
      </c>
      <c r="H236" s="198">
        <v>1</v>
      </c>
      <c r="I236" s="199"/>
      <c r="J236" s="200">
        <f>ROUND(I236*H236,2)</f>
        <v>0</v>
      </c>
      <c r="K236" s="196" t="s">
        <v>37</v>
      </c>
      <c r="L236" s="61"/>
      <c r="M236" s="201" t="s">
        <v>37</v>
      </c>
      <c r="N236" s="202" t="s">
        <v>52</v>
      </c>
      <c r="O236" s="42"/>
      <c r="P236" s="203">
        <f>O236*H236</f>
        <v>0</v>
      </c>
      <c r="Q236" s="203">
        <v>0</v>
      </c>
      <c r="R236" s="203">
        <f>Q236*H236</f>
        <v>0</v>
      </c>
      <c r="S236" s="203">
        <v>0</v>
      </c>
      <c r="T236" s="204">
        <f>S236*H236</f>
        <v>0</v>
      </c>
      <c r="AR236" s="23" t="s">
        <v>183</v>
      </c>
      <c r="AT236" s="23" t="s">
        <v>178</v>
      </c>
      <c r="AU236" s="23" t="s">
        <v>91</v>
      </c>
      <c r="AY236" s="23" t="s">
        <v>176</v>
      </c>
      <c r="BE236" s="205">
        <f>IF(N236="základní",J236,0)</f>
        <v>0</v>
      </c>
      <c r="BF236" s="205">
        <f>IF(N236="snížená",J236,0)</f>
        <v>0</v>
      </c>
      <c r="BG236" s="205">
        <f>IF(N236="zákl. přenesená",J236,0)</f>
        <v>0</v>
      </c>
      <c r="BH236" s="205">
        <f>IF(N236="sníž. přenesená",J236,0)</f>
        <v>0</v>
      </c>
      <c r="BI236" s="205">
        <f>IF(N236="nulová",J236,0)</f>
        <v>0</v>
      </c>
      <c r="BJ236" s="23" t="s">
        <v>89</v>
      </c>
      <c r="BK236" s="205">
        <f>ROUND(I236*H236,2)</f>
        <v>0</v>
      </c>
      <c r="BL236" s="23" t="s">
        <v>183</v>
      </c>
      <c r="BM236" s="23" t="s">
        <v>388</v>
      </c>
    </row>
    <row r="237" spans="2:65" s="10" customFormat="1" ht="29.85" customHeight="1">
      <c r="B237" s="177"/>
      <c r="C237" s="178"/>
      <c r="D237" s="191" t="s">
        <v>80</v>
      </c>
      <c r="E237" s="192" t="s">
        <v>389</v>
      </c>
      <c r="F237" s="192" t="s">
        <v>390</v>
      </c>
      <c r="G237" s="178"/>
      <c r="H237" s="178"/>
      <c r="I237" s="181"/>
      <c r="J237" s="193">
        <f>BK237</f>
        <v>0</v>
      </c>
      <c r="K237" s="178"/>
      <c r="L237" s="183"/>
      <c r="M237" s="184"/>
      <c r="N237" s="185"/>
      <c r="O237" s="185"/>
      <c r="P237" s="186">
        <f>SUM(P238:P267)</f>
        <v>0</v>
      </c>
      <c r="Q237" s="185"/>
      <c r="R237" s="186">
        <f>SUM(R238:R267)</f>
        <v>0</v>
      </c>
      <c r="S237" s="185"/>
      <c r="T237" s="187">
        <f>SUM(T238:T267)</f>
        <v>0</v>
      </c>
      <c r="AR237" s="188" t="s">
        <v>89</v>
      </c>
      <c r="AT237" s="189" t="s">
        <v>80</v>
      </c>
      <c r="AU237" s="189" t="s">
        <v>89</v>
      </c>
      <c r="AY237" s="188" t="s">
        <v>176</v>
      </c>
      <c r="BK237" s="190">
        <f>SUM(BK238:BK267)</f>
        <v>0</v>
      </c>
    </row>
    <row r="238" spans="2:65" s="1" customFormat="1" ht="31.5" customHeight="1">
      <c r="B238" s="41"/>
      <c r="C238" s="194" t="s">
        <v>391</v>
      </c>
      <c r="D238" s="194" t="s">
        <v>178</v>
      </c>
      <c r="E238" s="195" t="s">
        <v>392</v>
      </c>
      <c r="F238" s="196" t="s">
        <v>393</v>
      </c>
      <c r="G238" s="197" t="s">
        <v>199</v>
      </c>
      <c r="H238" s="198">
        <v>210.12100000000001</v>
      </c>
      <c r="I238" s="199"/>
      <c r="J238" s="200">
        <f>ROUND(I238*H238,2)</f>
        <v>0</v>
      </c>
      <c r="K238" s="196" t="s">
        <v>182</v>
      </c>
      <c r="L238" s="61"/>
      <c r="M238" s="201" t="s">
        <v>37</v>
      </c>
      <c r="N238" s="202" t="s">
        <v>52</v>
      </c>
      <c r="O238" s="42"/>
      <c r="P238" s="203">
        <f>O238*H238</f>
        <v>0</v>
      </c>
      <c r="Q238" s="203">
        <v>0</v>
      </c>
      <c r="R238" s="203">
        <f>Q238*H238</f>
        <v>0</v>
      </c>
      <c r="S238" s="203">
        <v>0</v>
      </c>
      <c r="T238" s="204">
        <f>S238*H238</f>
        <v>0</v>
      </c>
      <c r="AR238" s="23" t="s">
        <v>183</v>
      </c>
      <c r="AT238" s="23" t="s">
        <v>178</v>
      </c>
      <c r="AU238" s="23" t="s">
        <v>91</v>
      </c>
      <c r="AY238" s="23" t="s">
        <v>176</v>
      </c>
      <c r="BE238" s="205">
        <f>IF(N238="základní",J238,0)</f>
        <v>0</v>
      </c>
      <c r="BF238" s="205">
        <f>IF(N238="snížená",J238,0)</f>
        <v>0</v>
      </c>
      <c r="BG238" s="205">
        <f>IF(N238="zákl. přenesená",J238,0)</f>
        <v>0</v>
      </c>
      <c r="BH238" s="205">
        <f>IF(N238="sníž. přenesená",J238,0)</f>
        <v>0</v>
      </c>
      <c r="BI238" s="205">
        <f>IF(N238="nulová",J238,0)</f>
        <v>0</v>
      </c>
      <c r="BJ238" s="23" t="s">
        <v>89</v>
      </c>
      <c r="BK238" s="205">
        <f>ROUND(I238*H238,2)</f>
        <v>0</v>
      </c>
      <c r="BL238" s="23" t="s">
        <v>183</v>
      </c>
      <c r="BM238" s="23" t="s">
        <v>394</v>
      </c>
    </row>
    <row r="239" spans="2:65" s="1" customFormat="1" ht="81">
      <c r="B239" s="41"/>
      <c r="C239" s="63"/>
      <c r="D239" s="222" t="s">
        <v>185</v>
      </c>
      <c r="E239" s="63"/>
      <c r="F239" s="248" t="s">
        <v>395</v>
      </c>
      <c r="G239" s="63"/>
      <c r="H239" s="63"/>
      <c r="I239" s="164"/>
      <c r="J239" s="63"/>
      <c r="K239" s="63"/>
      <c r="L239" s="61"/>
      <c r="M239" s="208"/>
      <c r="N239" s="42"/>
      <c r="O239" s="42"/>
      <c r="P239" s="42"/>
      <c r="Q239" s="42"/>
      <c r="R239" s="42"/>
      <c r="S239" s="42"/>
      <c r="T239" s="78"/>
      <c r="AT239" s="23" t="s">
        <v>185</v>
      </c>
      <c r="AU239" s="23" t="s">
        <v>91</v>
      </c>
    </row>
    <row r="240" spans="2:65" s="1" customFormat="1" ht="31.5" customHeight="1">
      <c r="B240" s="41"/>
      <c r="C240" s="194" t="s">
        <v>396</v>
      </c>
      <c r="D240" s="194" t="s">
        <v>178</v>
      </c>
      <c r="E240" s="195" t="s">
        <v>397</v>
      </c>
      <c r="F240" s="196" t="s">
        <v>398</v>
      </c>
      <c r="G240" s="197" t="s">
        <v>199</v>
      </c>
      <c r="H240" s="198">
        <v>1470.847</v>
      </c>
      <c r="I240" s="199"/>
      <c r="J240" s="200">
        <f>ROUND(I240*H240,2)</f>
        <v>0</v>
      </c>
      <c r="K240" s="196" t="s">
        <v>182</v>
      </c>
      <c r="L240" s="61"/>
      <c r="M240" s="201" t="s">
        <v>37</v>
      </c>
      <c r="N240" s="202" t="s">
        <v>52</v>
      </c>
      <c r="O240" s="42"/>
      <c r="P240" s="203">
        <f>O240*H240</f>
        <v>0</v>
      </c>
      <c r="Q240" s="203">
        <v>0</v>
      </c>
      <c r="R240" s="203">
        <f>Q240*H240</f>
        <v>0</v>
      </c>
      <c r="S240" s="203">
        <v>0</v>
      </c>
      <c r="T240" s="204">
        <f>S240*H240</f>
        <v>0</v>
      </c>
      <c r="AR240" s="23" t="s">
        <v>183</v>
      </c>
      <c r="AT240" s="23" t="s">
        <v>178</v>
      </c>
      <c r="AU240" s="23" t="s">
        <v>91</v>
      </c>
      <c r="AY240" s="23" t="s">
        <v>176</v>
      </c>
      <c r="BE240" s="205">
        <f>IF(N240="základní",J240,0)</f>
        <v>0</v>
      </c>
      <c r="BF240" s="205">
        <f>IF(N240="snížená",J240,0)</f>
        <v>0</v>
      </c>
      <c r="BG240" s="205">
        <f>IF(N240="zákl. přenesená",J240,0)</f>
        <v>0</v>
      </c>
      <c r="BH240" s="205">
        <f>IF(N240="sníž. přenesená",J240,0)</f>
        <v>0</v>
      </c>
      <c r="BI240" s="205">
        <f>IF(N240="nulová",J240,0)</f>
        <v>0</v>
      </c>
      <c r="BJ240" s="23" t="s">
        <v>89</v>
      </c>
      <c r="BK240" s="205">
        <f>ROUND(I240*H240,2)</f>
        <v>0</v>
      </c>
      <c r="BL240" s="23" t="s">
        <v>183</v>
      </c>
      <c r="BM240" s="23" t="s">
        <v>399</v>
      </c>
    </row>
    <row r="241" spans="2:65" s="1" customFormat="1" ht="81">
      <c r="B241" s="41"/>
      <c r="C241" s="63"/>
      <c r="D241" s="206" t="s">
        <v>185</v>
      </c>
      <c r="E241" s="63"/>
      <c r="F241" s="207" t="s">
        <v>395</v>
      </c>
      <c r="G241" s="63"/>
      <c r="H241" s="63"/>
      <c r="I241" s="164"/>
      <c r="J241" s="63"/>
      <c r="K241" s="63"/>
      <c r="L241" s="61"/>
      <c r="M241" s="208"/>
      <c r="N241" s="42"/>
      <c r="O241" s="42"/>
      <c r="P241" s="42"/>
      <c r="Q241" s="42"/>
      <c r="R241" s="42"/>
      <c r="S241" s="42"/>
      <c r="T241" s="78"/>
      <c r="AT241" s="23" t="s">
        <v>185</v>
      </c>
      <c r="AU241" s="23" t="s">
        <v>91</v>
      </c>
    </row>
    <row r="242" spans="2:65" s="11" customFormat="1" ht="13.5">
      <c r="B242" s="209"/>
      <c r="C242" s="210"/>
      <c r="D242" s="222" t="s">
        <v>187</v>
      </c>
      <c r="E242" s="242" t="s">
        <v>37</v>
      </c>
      <c r="F242" s="243" t="s">
        <v>400</v>
      </c>
      <c r="G242" s="210"/>
      <c r="H242" s="244">
        <v>1470.847</v>
      </c>
      <c r="I242" s="214"/>
      <c r="J242" s="210"/>
      <c r="K242" s="210"/>
      <c r="L242" s="215"/>
      <c r="M242" s="216"/>
      <c r="N242" s="217"/>
      <c r="O242" s="217"/>
      <c r="P242" s="217"/>
      <c r="Q242" s="217"/>
      <c r="R242" s="217"/>
      <c r="S242" s="217"/>
      <c r="T242" s="218"/>
      <c r="AT242" s="219" t="s">
        <v>187</v>
      </c>
      <c r="AU242" s="219" t="s">
        <v>91</v>
      </c>
      <c r="AV242" s="11" t="s">
        <v>91</v>
      </c>
      <c r="AW242" s="11" t="s">
        <v>44</v>
      </c>
      <c r="AX242" s="11" t="s">
        <v>89</v>
      </c>
      <c r="AY242" s="219" t="s">
        <v>176</v>
      </c>
    </row>
    <row r="243" spans="2:65" s="1" customFormat="1" ht="22.5" customHeight="1">
      <c r="B243" s="41"/>
      <c r="C243" s="194" t="s">
        <v>401</v>
      </c>
      <c r="D243" s="194" t="s">
        <v>178</v>
      </c>
      <c r="E243" s="195" t="s">
        <v>402</v>
      </c>
      <c r="F243" s="196" t="s">
        <v>403</v>
      </c>
      <c r="G243" s="197" t="s">
        <v>199</v>
      </c>
      <c r="H243" s="198">
        <v>19.588000000000001</v>
      </c>
      <c r="I243" s="199"/>
      <c r="J243" s="200">
        <f>ROUND(I243*H243,2)</f>
        <v>0</v>
      </c>
      <c r="K243" s="196" t="s">
        <v>182</v>
      </c>
      <c r="L243" s="61"/>
      <c r="M243" s="201" t="s">
        <v>37</v>
      </c>
      <c r="N243" s="202" t="s">
        <v>52</v>
      </c>
      <c r="O243" s="42"/>
      <c r="P243" s="203">
        <f>O243*H243</f>
        <v>0</v>
      </c>
      <c r="Q243" s="203">
        <v>0</v>
      </c>
      <c r="R243" s="203">
        <f>Q243*H243</f>
        <v>0</v>
      </c>
      <c r="S243" s="203">
        <v>0</v>
      </c>
      <c r="T243" s="204">
        <f>S243*H243</f>
        <v>0</v>
      </c>
      <c r="AR243" s="23" t="s">
        <v>183</v>
      </c>
      <c r="AT243" s="23" t="s">
        <v>178</v>
      </c>
      <c r="AU243" s="23" t="s">
        <v>91</v>
      </c>
      <c r="AY243" s="23" t="s">
        <v>176</v>
      </c>
      <c r="BE243" s="205">
        <f>IF(N243="základní",J243,0)</f>
        <v>0</v>
      </c>
      <c r="BF243" s="205">
        <f>IF(N243="snížená",J243,0)</f>
        <v>0</v>
      </c>
      <c r="BG243" s="205">
        <f>IF(N243="zákl. přenesená",J243,0)</f>
        <v>0</v>
      </c>
      <c r="BH243" s="205">
        <f>IF(N243="sníž. přenesená",J243,0)</f>
        <v>0</v>
      </c>
      <c r="BI243" s="205">
        <f>IF(N243="nulová",J243,0)</f>
        <v>0</v>
      </c>
      <c r="BJ243" s="23" t="s">
        <v>89</v>
      </c>
      <c r="BK243" s="205">
        <f>ROUND(I243*H243,2)</f>
        <v>0</v>
      </c>
      <c r="BL243" s="23" t="s">
        <v>183</v>
      </c>
      <c r="BM243" s="23" t="s">
        <v>404</v>
      </c>
    </row>
    <row r="244" spans="2:65" s="1" customFormat="1" ht="67.5">
      <c r="B244" s="41"/>
      <c r="C244" s="63"/>
      <c r="D244" s="206" t="s">
        <v>185</v>
      </c>
      <c r="E244" s="63"/>
      <c r="F244" s="207" t="s">
        <v>405</v>
      </c>
      <c r="G244" s="63"/>
      <c r="H244" s="63"/>
      <c r="I244" s="164"/>
      <c r="J244" s="63"/>
      <c r="K244" s="63"/>
      <c r="L244" s="61"/>
      <c r="M244" s="208"/>
      <c r="N244" s="42"/>
      <c r="O244" s="42"/>
      <c r="P244" s="42"/>
      <c r="Q244" s="42"/>
      <c r="R244" s="42"/>
      <c r="S244" s="42"/>
      <c r="T244" s="78"/>
      <c r="AT244" s="23" t="s">
        <v>185</v>
      </c>
      <c r="AU244" s="23" t="s">
        <v>91</v>
      </c>
    </row>
    <row r="245" spans="2:65" s="11" customFormat="1" ht="13.5">
      <c r="B245" s="209"/>
      <c r="C245" s="210"/>
      <c r="D245" s="206" t="s">
        <v>187</v>
      </c>
      <c r="E245" s="211" t="s">
        <v>37</v>
      </c>
      <c r="F245" s="212" t="s">
        <v>406</v>
      </c>
      <c r="G245" s="210"/>
      <c r="H245" s="213">
        <v>19.588000000000001</v>
      </c>
      <c r="I245" s="214"/>
      <c r="J245" s="210"/>
      <c r="K245" s="210"/>
      <c r="L245" s="215"/>
      <c r="M245" s="216"/>
      <c r="N245" s="217"/>
      <c r="O245" s="217"/>
      <c r="P245" s="217"/>
      <c r="Q245" s="217"/>
      <c r="R245" s="217"/>
      <c r="S245" s="217"/>
      <c r="T245" s="218"/>
      <c r="AT245" s="219" t="s">
        <v>187</v>
      </c>
      <c r="AU245" s="219" t="s">
        <v>91</v>
      </c>
      <c r="AV245" s="11" t="s">
        <v>91</v>
      </c>
      <c r="AW245" s="11" t="s">
        <v>44</v>
      </c>
      <c r="AX245" s="11" t="s">
        <v>81</v>
      </c>
      <c r="AY245" s="219" t="s">
        <v>176</v>
      </c>
    </row>
    <row r="246" spans="2:65" s="12" customFormat="1" ht="13.5">
      <c r="B246" s="220"/>
      <c r="C246" s="221"/>
      <c r="D246" s="222" t="s">
        <v>187</v>
      </c>
      <c r="E246" s="223" t="s">
        <v>37</v>
      </c>
      <c r="F246" s="224" t="s">
        <v>189</v>
      </c>
      <c r="G246" s="221"/>
      <c r="H246" s="225">
        <v>19.588000000000001</v>
      </c>
      <c r="I246" s="226"/>
      <c r="J246" s="221"/>
      <c r="K246" s="221"/>
      <c r="L246" s="227"/>
      <c r="M246" s="228"/>
      <c r="N246" s="229"/>
      <c r="O246" s="229"/>
      <c r="P246" s="229"/>
      <c r="Q246" s="229"/>
      <c r="R246" s="229"/>
      <c r="S246" s="229"/>
      <c r="T246" s="230"/>
      <c r="AT246" s="231" t="s">
        <v>187</v>
      </c>
      <c r="AU246" s="231" t="s">
        <v>91</v>
      </c>
      <c r="AV246" s="12" t="s">
        <v>183</v>
      </c>
      <c r="AW246" s="12" t="s">
        <v>6</v>
      </c>
      <c r="AX246" s="12" t="s">
        <v>89</v>
      </c>
      <c r="AY246" s="231" t="s">
        <v>176</v>
      </c>
    </row>
    <row r="247" spans="2:65" s="1" customFormat="1" ht="22.5" customHeight="1">
      <c r="B247" s="41"/>
      <c r="C247" s="194" t="s">
        <v>407</v>
      </c>
      <c r="D247" s="194" t="s">
        <v>178</v>
      </c>
      <c r="E247" s="195" t="s">
        <v>408</v>
      </c>
      <c r="F247" s="196" t="s">
        <v>409</v>
      </c>
      <c r="G247" s="197" t="s">
        <v>199</v>
      </c>
      <c r="H247" s="198">
        <v>116.548</v>
      </c>
      <c r="I247" s="199"/>
      <c r="J247" s="200">
        <f>ROUND(I247*H247,2)</f>
        <v>0</v>
      </c>
      <c r="K247" s="196" t="s">
        <v>182</v>
      </c>
      <c r="L247" s="61"/>
      <c r="M247" s="201" t="s">
        <v>37</v>
      </c>
      <c r="N247" s="202" t="s">
        <v>52</v>
      </c>
      <c r="O247" s="42"/>
      <c r="P247" s="203">
        <f>O247*H247</f>
        <v>0</v>
      </c>
      <c r="Q247" s="203">
        <v>0</v>
      </c>
      <c r="R247" s="203">
        <f>Q247*H247</f>
        <v>0</v>
      </c>
      <c r="S247" s="203">
        <v>0</v>
      </c>
      <c r="T247" s="204">
        <f>S247*H247</f>
        <v>0</v>
      </c>
      <c r="AR247" s="23" t="s">
        <v>183</v>
      </c>
      <c r="AT247" s="23" t="s">
        <v>178</v>
      </c>
      <c r="AU247" s="23" t="s">
        <v>91</v>
      </c>
      <c r="AY247" s="23" t="s">
        <v>176</v>
      </c>
      <c r="BE247" s="205">
        <f>IF(N247="základní",J247,0)</f>
        <v>0</v>
      </c>
      <c r="BF247" s="205">
        <f>IF(N247="snížená",J247,0)</f>
        <v>0</v>
      </c>
      <c r="BG247" s="205">
        <f>IF(N247="zákl. přenesená",J247,0)</f>
        <v>0</v>
      </c>
      <c r="BH247" s="205">
        <f>IF(N247="sníž. přenesená",J247,0)</f>
        <v>0</v>
      </c>
      <c r="BI247" s="205">
        <f>IF(N247="nulová",J247,0)</f>
        <v>0</v>
      </c>
      <c r="BJ247" s="23" t="s">
        <v>89</v>
      </c>
      <c r="BK247" s="205">
        <f>ROUND(I247*H247,2)</f>
        <v>0</v>
      </c>
      <c r="BL247" s="23" t="s">
        <v>183</v>
      </c>
      <c r="BM247" s="23" t="s">
        <v>410</v>
      </c>
    </row>
    <row r="248" spans="2:65" s="1" customFormat="1" ht="67.5">
      <c r="B248" s="41"/>
      <c r="C248" s="63"/>
      <c r="D248" s="206" t="s">
        <v>185</v>
      </c>
      <c r="E248" s="63"/>
      <c r="F248" s="207" t="s">
        <v>405</v>
      </c>
      <c r="G248" s="63"/>
      <c r="H248" s="63"/>
      <c r="I248" s="164"/>
      <c r="J248" s="63"/>
      <c r="K248" s="63"/>
      <c r="L248" s="61"/>
      <c r="M248" s="208"/>
      <c r="N248" s="42"/>
      <c r="O248" s="42"/>
      <c r="P248" s="42"/>
      <c r="Q248" s="42"/>
      <c r="R248" s="42"/>
      <c r="S248" s="42"/>
      <c r="T248" s="78"/>
      <c r="AT248" s="23" t="s">
        <v>185</v>
      </c>
      <c r="AU248" s="23" t="s">
        <v>91</v>
      </c>
    </row>
    <row r="249" spans="2:65" s="11" customFormat="1" ht="13.5">
      <c r="B249" s="209"/>
      <c r="C249" s="210"/>
      <c r="D249" s="206" t="s">
        <v>187</v>
      </c>
      <c r="E249" s="211" t="s">
        <v>37</v>
      </c>
      <c r="F249" s="212" t="s">
        <v>411</v>
      </c>
      <c r="G249" s="210"/>
      <c r="H249" s="213">
        <v>74.787999999999997</v>
      </c>
      <c r="I249" s="214"/>
      <c r="J249" s="210"/>
      <c r="K249" s="210"/>
      <c r="L249" s="215"/>
      <c r="M249" s="216"/>
      <c r="N249" s="217"/>
      <c r="O249" s="217"/>
      <c r="P249" s="217"/>
      <c r="Q249" s="217"/>
      <c r="R249" s="217"/>
      <c r="S249" s="217"/>
      <c r="T249" s="218"/>
      <c r="AT249" s="219" t="s">
        <v>187</v>
      </c>
      <c r="AU249" s="219" t="s">
        <v>91</v>
      </c>
      <c r="AV249" s="11" t="s">
        <v>91</v>
      </c>
      <c r="AW249" s="11" t="s">
        <v>44</v>
      </c>
      <c r="AX249" s="11" t="s">
        <v>81</v>
      </c>
      <c r="AY249" s="219" t="s">
        <v>176</v>
      </c>
    </row>
    <row r="250" spans="2:65" s="11" customFormat="1" ht="13.5">
      <c r="B250" s="209"/>
      <c r="C250" s="210"/>
      <c r="D250" s="206" t="s">
        <v>187</v>
      </c>
      <c r="E250" s="211" t="s">
        <v>37</v>
      </c>
      <c r="F250" s="212" t="s">
        <v>412</v>
      </c>
      <c r="G250" s="210"/>
      <c r="H250" s="213">
        <v>41.76</v>
      </c>
      <c r="I250" s="214"/>
      <c r="J250" s="210"/>
      <c r="K250" s="210"/>
      <c r="L250" s="215"/>
      <c r="M250" s="216"/>
      <c r="N250" s="217"/>
      <c r="O250" s="217"/>
      <c r="P250" s="217"/>
      <c r="Q250" s="217"/>
      <c r="R250" s="217"/>
      <c r="S250" s="217"/>
      <c r="T250" s="218"/>
      <c r="AT250" s="219" t="s">
        <v>187</v>
      </c>
      <c r="AU250" s="219" t="s">
        <v>91</v>
      </c>
      <c r="AV250" s="11" t="s">
        <v>91</v>
      </c>
      <c r="AW250" s="11" t="s">
        <v>44</v>
      </c>
      <c r="AX250" s="11" t="s">
        <v>81</v>
      </c>
      <c r="AY250" s="219" t="s">
        <v>176</v>
      </c>
    </row>
    <row r="251" spans="2:65" s="12" customFormat="1" ht="13.5">
      <c r="B251" s="220"/>
      <c r="C251" s="221"/>
      <c r="D251" s="222" t="s">
        <v>187</v>
      </c>
      <c r="E251" s="223" t="s">
        <v>37</v>
      </c>
      <c r="F251" s="224" t="s">
        <v>189</v>
      </c>
      <c r="G251" s="221"/>
      <c r="H251" s="225">
        <v>116.548</v>
      </c>
      <c r="I251" s="226"/>
      <c r="J251" s="221"/>
      <c r="K251" s="221"/>
      <c r="L251" s="227"/>
      <c r="M251" s="228"/>
      <c r="N251" s="229"/>
      <c r="O251" s="229"/>
      <c r="P251" s="229"/>
      <c r="Q251" s="229"/>
      <c r="R251" s="229"/>
      <c r="S251" s="229"/>
      <c r="T251" s="230"/>
      <c r="AT251" s="231" t="s">
        <v>187</v>
      </c>
      <c r="AU251" s="231" t="s">
        <v>91</v>
      </c>
      <c r="AV251" s="12" t="s">
        <v>183</v>
      </c>
      <c r="AW251" s="12" t="s">
        <v>6</v>
      </c>
      <c r="AX251" s="12" t="s">
        <v>89</v>
      </c>
      <c r="AY251" s="231" t="s">
        <v>176</v>
      </c>
    </row>
    <row r="252" spans="2:65" s="1" customFormat="1" ht="22.5" customHeight="1">
      <c r="B252" s="41"/>
      <c r="C252" s="194" t="s">
        <v>413</v>
      </c>
      <c r="D252" s="194" t="s">
        <v>178</v>
      </c>
      <c r="E252" s="195" t="s">
        <v>414</v>
      </c>
      <c r="F252" s="196" t="s">
        <v>415</v>
      </c>
      <c r="G252" s="197" t="s">
        <v>199</v>
      </c>
      <c r="H252" s="198">
        <v>6.4390000000000001</v>
      </c>
      <c r="I252" s="199"/>
      <c r="J252" s="200">
        <f>ROUND(I252*H252,2)</f>
        <v>0</v>
      </c>
      <c r="K252" s="196" t="s">
        <v>182</v>
      </c>
      <c r="L252" s="61"/>
      <c r="M252" s="201" t="s">
        <v>37</v>
      </c>
      <c r="N252" s="202" t="s">
        <v>52</v>
      </c>
      <c r="O252" s="42"/>
      <c r="P252" s="203">
        <f>O252*H252</f>
        <v>0</v>
      </c>
      <c r="Q252" s="203">
        <v>0</v>
      </c>
      <c r="R252" s="203">
        <f>Q252*H252</f>
        <v>0</v>
      </c>
      <c r="S252" s="203">
        <v>0</v>
      </c>
      <c r="T252" s="204">
        <f>S252*H252</f>
        <v>0</v>
      </c>
      <c r="AR252" s="23" t="s">
        <v>183</v>
      </c>
      <c r="AT252" s="23" t="s">
        <v>178</v>
      </c>
      <c r="AU252" s="23" t="s">
        <v>91</v>
      </c>
      <c r="AY252" s="23" t="s">
        <v>176</v>
      </c>
      <c r="BE252" s="205">
        <f>IF(N252="základní",J252,0)</f>
        <v>0</v>
      </c>
      <c r="BF252" s="205">
        <f>IF(N252="snížená",J252,0)</f>
        <v>0</v>
      </c>
      <c r="BG252" s="205">
        <f>IF(N252="zákl. přenesená",J252,0)</f>
        <v>0</v>
      </c>
      <c r="BH252" s="205">
        <f>IF(N252="sníž. přenesená",J252,0)</f>
        <v>0</v>
      </c>
      <c r="BI252" s="205">
        <f>IF(N252="nulová",J252,0)</f>
        <v>0</v>
      </c>
      <c r="BJ252" s="23" t="s">
        <v>89</v>
      </c>
      <c r="BK252" s="205">
        <f>ROUND(I252*H252,2)</f>
        <v>0</v>
      </c>
      <c r="BL252" s="23" t="s">
        <v>183</v>
      </c>
      <c r="BM252" s="23" t="s">
        <v>416</v>
      </c>
    </row>
    <row r="253" spans="2:65" s="1" customFormat="1" ht="67.5">
      <c r="B253" s="41"/>
      <c r="C253" s="63"/>
      <c r="D253" s="206" t="s">
        <v>185</v>
      </c>
      <c r="E253" s="63"/>
      <c r="F253" s="207" t="s">
        <v>405</v>
      </c>
      <c r="G253" s="63"/>
      <c r="H253" s="63"/>
      <c r="I253" s="164"/>
      <c r="J253" s="63"/>
      <c r="K253" s="63"/>
      <c r="L253" s="61"/>
      <c r="M253" s="208"/>
      <c r="N253" s="42"/>
      <c r="O253" s="42"/>
      <c r="P253" s="42"/>
      <c r="Q253" s="42"/>
      <c r="R253" s="42"/>
      <c r="S253" s="42"/>
      <c r="T253" s="78"/>
      <c r="AT253" s="23" t="s">
        <v>185</v>
      </c>
      <c r="AU253" s="23" t="s">
        <v>91</v>
      </c>
    </row>
    <row r="254" spans="2:65" s="11" customFormat="1" ht="13.5">
      <c r="B254" s="209"/>
      <c r="C254" s="210"/>
      <c r="D254" s="206" t="s">
        <v>187</v>
      </c>
      <c r="E254" s="211" t="s">
        <v>37</v>
      </c>
      <c r="F254" s="212" t="s">
        <v>417</v>
      </c>
      <c r="G254" s="210"/>
      <c r="H254" s="213">
        <v>6.4390000000000001</v>
      </c>
      <c r="I254" s="214"/>
      <c r="J254" s="210"/>
      <c r="K254" s="210"/>
      <c r="L254" s="215"/>
      <c r="M254" s="216"/>
      <c r="N254" s="217"/>
      <c r="O254" s="217"/>
      <c r="P254" s="217"/>
      <c r="Q254" s="217"/>
      <c r="R254" s="217"/>
      <c r="S254" s="217"/>
      <c r="T254" s="218"/>
      <c r="AT254" s="219" t="s">
        <v>187</v>
      </c>
      <c r="AU254" s="219" t="s">
        <v>91</v>
      </c>
      <c r="AV254" s="11" t="s">
        <v>91</v>
      </c>
      <c r="AW254" s="11" t="s">
        <v>44</v>
      </c>
      <c r="AX254" s="11" t="s">
        <v>81</v>
      </c>
      <c r="AY254" s="219" t="s">
        <v>176</v>
      </c>
    </row>
    <row r="255" spans="2:65" s="12" customFormat="1" ht="13.5">
      <c r="B255" s="220"/>
      <c r="C255" s="221"/>
      <c r="D255" s="222" t="s">
        <v>187</v>
      </c>
      <c r="E255" s="223" t="s">
        <v>37</v>
      </c>
      <c r="F255" s="224" t="s">
        <v>189</v>
      </c>
      <c r="G255" s="221"/>
      <c r="H255" s="225">
        <v>6.4390000000000001</v>
      </c>
      <c r="I255" s="226"/>
      <c r="J255" s="221"/>
      <c r="K255" s="221"/>
      <c r="L255" s="227"/>
      <c r="M255" s="228"/>
      <c r="N255" s="229"/>
      <c r="O255" s="229"/>
      <c r="P255" s="229"/>
      <c r="Q255" s="229"/>
      <c r="R255" s="229"/>
      <c r="S255" s="229"/>
      <c r="T255" s="230"/>
      <c r="AT255" s="231" t="s">
        <v>187</v>
      </c>
      <c r="AU255" s="231" t="s">
        <v>91</v>
      </c>
      <c r="AV255" s="12" t="s">
        <v>183</v>
      </c>
      <c r="AW255" s="12" t="s">
        <v>6</v>
      </c>
      <c r="AX255" s="12" t="s">
        <v>89</v>
      </c>
      <c r="AY255" s="231" t="s">
        <v>176</v>
      </c>
    </row>
    <row r="256" spans="2:65" s="1" customFormat="1" ht="22.5" customHeight="1">
      <c r="B256" s="41"/>
      <c r="C256" s="194" t="s">
        <v>418</v>
      </c>
      <c r="D256" s="194" t="s">
        <v>178</v>
      </c>
      <c r="E256" s="195" t="s">
        <v>419</v>
      </c>
      <c r="F256" s="196" t="s">
        <v>420</v>
      </c>
      <c r="G256" s="197" t="s">
        <v>199</v>
      </c>
      <c r="H256" s="198">
        <v>12.428000000000001</v>
      </c>
      <c r="I256" s="199"/>
      <c r="J256" s="200">
        <f>ROUND(I256*H256,2)</f>
        <v>0</v>
      </c>
      <c r="K256" s="196" t="s">
        <v>182</v>
      </c>
      <c r="L256" s="61"/>
      <c r="M256" s="201" t="s">
        <v>37</v>
      </c>
      <c r="N256" s="202" t="s">
        <v>52</v>
      </c>
      <c r="O256" s="42"/>
      <c r="P256" s="203">
        <f>O256*H256</f>
        <v>0</v>
      </c>
      <c r="Q256" s="203">
        <v>0</v>
      </c>
      <c r="R256" s="203">
        <f>Q256*H256</f>
        <v>0</v>
      </c>
      <c r="S256" s="203">
        <v>0</v>
      </c>
      <c r="T256" s="204">
        <f>S256*H256</f>
        <v>0</v>
      </c>
      <c r="AR256" s="23" t="s">
        <v>183</v>
      </c>
      <c r="AT256" s="23" t="s">
        <v>178</v>
      </c>
      <c r="AU256" s="23" t="s">
        <v>91</v>
      </c>
      <c r="AY256" s="23" t="s">
        <v>176</v>
      </c>
      <c r="BE256" s="205">
        <f>IF(N256="základní",J256,0)</f>
        <v>0</v>
      </c>
      <c r="BF256" s="205">
        <f>IF(N256="snížená",J256,0)</f>
        <v>0</v>
      </c>
      <c r="BG256" s="205">
        <f>IF(N256="zákl. přenesená",J256,0)</f>
        <v>0</v>
      </c>
      <c r="BH256" s="205">
        <f>IF(N256="sníž. přenesená",J256,0)</f>
        <v>0</v>
      </c>
      <c r="BI256" s="205">
        <f>IF(N256="nulová",J256,0)</f>
        <v>0</v>
      </c>
      <c r="BJ256" s="23" t="s">
        <v>89</v>
      </c>
      <c r="BK256" s="205">
        <f>ROUND(I256*H256,2)</f>
        <v>0</v>
      </c>
      <c r="BL256" s="23" t="s">
        <v>183</v>
      </c>
      <c r="BM256" s="23" t="s">
        <v>421</v>
      </c>
    </row>
    <row r="257" spans="2:65" s="1" customFormat="1" ht="67.5">
      <c r="B257" s="41"/>
      <c r="C257" s="63"/>
      <c r="D257" s="206" t="s">
        <v>185</v>
      </c>
      <c r="E257" s="63"/>
      <c r="F257" s="207" t="s">
        <v>405</v>
      </c>
      <c r="G257" s="63"/>
      <c r="H257" s="63"/>
      <c r="I257" s="164"/>
      <c r="J257" s="63"/>
      <c r="K257" s="63"/>
      <c r="L257" s="61"/>
      <c r="M257" s="208"/>
      <c r="N257" s="42"/>
      <c r="O257" s="42"/>
      <c r="P257" s="42"/>
      <c r="Q257" s="42"/>
      <c r="R257" s="42"/>
      <c r="S257" s="42"/>
      <c r="T257" s="78"/>
      <c r="AT257" s="23" t="s">
        <v>185</v>
      </c>
      <c r="AU257" s="23" t="s">
        <v>91</v>
      </c>
    </row>
    <row r="258" spans="2:65" s="11" customFormat="1" ht="13.5">
      <c r="B258" s="209"/>
      <c r="C258" s="210"/>
      <c r="D258" s="206" t="s">
        <v>187</v>
      </c>
      <c r="E258" s="211" t="s">
        <v>37</v>
      </c>
      <c r="F258" s="212" t="s">
        <v>422</v>
      </c>
      <c r="G258" s="210"/>
      <c r="H258" s="213">
        <v>12.428000000000001</v>
      </c>
      <c r="I258" s="214"/>
      <c r="J258" s="210"/>
      <c r="K258" s="210"/>
      <c r="L258" s="215"/>
      <c r="M258" s="216"/>
      <c r="N258" s="217"/>
      <c r="O258" s="217"/>
      <c r="P258" s="217"/>
      <c r="Q258" s="217"/>
      <c r="R258" s="217"/>
      <c r="S258" s="217"/>
      <c r="T258" s="218"/>
      <c r="AT258" s="219" t="s">
        <v>187</v>
      </c>
      <c r="AU258" s="219" t="s">
        <v>91</v>
      </c>
      <c r="AV258" s="11" t="s">
        <v>91</v>
      </c>
      <c r="AW258" s="11" t="s">
        <v>44</v>
      </c>
      <c r="AX258" s="11" t="s">
        <v>81</v>
      </c>
      <c r="AY258" s="219" t="s">
        <v>176</v>
      </c>
    </row>
    <row r="259" spans="2:65" s="12" customFormat="1" ht="13.5">
      <c r="B259" s="220"/>
      <c r="C259" s="221"/>
      <c r="D259" s="222" t="s">
        <v>187</v>
      </c>
      <c r="E259" s="223" t="s">
        <v>37</v>
      </c>
      <c r="F259" s="224" t="s">
        <v>189</v>
      </c>
      <c r="G259" s="221"/>
      <c r="H259" s="225">
        <v>12.428000000000001</v>
      </c>
      <c r="I259" s="226"/>
      <c r="J259" s="221"/>
      <c r="K259" s="221"/>
      <c r="L259" s="227"/>
      <c r="M259" s="228"/>
      <c r="N259" s="229"/>
      <c r="O259" s="229"/>
      <c r="P259" s="229"/>
      <c r="Q259" s="229"/>
      <c r="R259" s="229"/>
      <c r="S259" s="229"/>
      <c r="T259" s="230"/>
      <c r="AT259" s="231" t="s">
        <v>187</v>
      </c>
      <c r="AU259" s="231" t="s">
        <v>91</v>
      </c>
      <c r="AV259" s="12" t="s">
        <v>183</v>
      </c>
      <c r="AW259" s="12" t="s">
        <v>6</v>
      </c>
      <c r="AX259" s="12" t="s">
        <v>89</v>
      </c>
      <c r="AY259" s="231" t="s">
        <v>176</v>
      </c>
    </row>
    <row r="260" spans="2:65" s="1" customFormat="1" ht="22.5" customHeight="1">
      <c r="B260" s="41"/>
      <c r="C260" s="194" t="s">
        <v>423</v>
      </c>
      <c r="D260" s="194" t="s">
        <v>178</v>
      </c>
      <c r="E260" s="195" t="s">
        <v>424</v>
      </c>
      <c r="F260" s="196" t="s">
        <v>425</v>
      </c>
      <c r="G260" s="197" t="s">
        <v>199</v>
      </c>
      <c r="H260" s="198">
        <v>11.009</v>
      </c>
      <c r="I260" s="199"/>
      <c r="J260" s="200">
        <f>ROUND(I260*H260,2)</f>
        <v>0</v>
      </c>
      <c r="K260" s="196" t="s">
        <v>182</v>
      </c>
      <c r="L260" s="61"/>
      <c r="M260" s="201" t="s">
        <v>37</v>
      </c>
      <c r="N260" s="202" t="s">
        <v>52</v>
      </c>
      <c r="O260" s="42"/>
      <c r="P260" s="203">
        <f>O260*H260</f>
        <v>0</v>
      </c>
      <c r="Q260" s="203">
        <v>0</v>
      </c>
      <c r="R260" s="203">
        <f>Q260*H260</f>
        <v>0</v>
      </c>
      <c r="S260" s="203">
        <v>0</v>
      </c>
      <c r="T260" s="204">
        <f>S260*H260</f>
        <v>0</v>
      </c>
      <c r="AR260" s="23" t="s">
        <v>183</v>
      </c>
      <c r="AT260" s="23" t="s">
        <v>178</v>
      </c>
      <c r="AU260" s="23" t="s">
        <v>91</v>
      </c>
      <c r="AY260" s="23" t="s">
        <v>176</v>
      </c>
      <c r="BE260" s="205">
        <f>IF(N260="základní",J260,0)</f>
        <v>0</v>
      </c>
      <c r="BF260" s="205">
        <f>IF(N260="snížená",J260,0)</f>
        <v>0</v>
      </c>
      <c r="BG260" s="205">
        <f>IF(N260="zákl. přenesená",J260,0)</f>
        <v>0</v>
      </c>
      <c r="BH260" s="205">
        <f>IF(N260="sníž. přenesená",J260,0)</f>
        <v>0</v>
      </c>
      <c r="BI260" s="205">
        <f>IF(N260="nulová",J260,0)</f>
        <v>0</v>
      </c>
      <c r="BJ260" s="23" t="s">
        <v>89</v>
      </c>
      <c r="BK260" s="205">
        <f>ROUND(I260*H260,2)</f>
        <v>0</v>
      </c>
      <c r="BL260" s="23" t="s">
        <v>183</v>
      </c>
      <c r="BM260" s="23" t="s">
        <v>426</v>
      </c>
    </row>
    <row r="261" spans="2:65" s="1" customFormat="1" ht="67.5">
      <c r="B261" s="41"/>
      <c r="C261" s="63"/>
      <c r="D261" s="206" t="s">
        <v>185</v>
      </c>
      <c r="E261" s="63"/>
      <c r="F261" s="207" t="s">
        <v>405</v>
      </c>
      <c r="G261" s="63"/>
      <c r="H261" s="63"/>
      <c r="I261" s="164"/>
      <c r="J261" s="63"/>
      <c r="K261" s="63"/>
      <c r="L261" s="61"/>
      <c r="M261" s="208"/>
      <c r="N261" s="42"/>
      <c r="O261" s="42"/>
      <c r="P261" s="42"/>
      <c r="Q261" s="42"/>
      <c r="R261" s="42"/>
      <c r="S261" s="42"/>
      <c r="T261" s="78"/>
      <c r="AT261" s="23" t="s">
        <v>185</v>
      </c>
      <c r="AU261" s="23" t="s">
        <v>91</v>
      </c>
    </row>
    <row r="262" spans="2:65" s="11" customFormat="1" ht="13.5">
      <c r="B262" s="209"/>
      <c r="C262" s="210"/>
      <c r="D262" s="206" t="s">
        <v>187</v>
      </c>
      <c r="E262" s="211" t="s">
        <v>37</v>
      </c>
      <c r="F262" s="212" t="s">
        <v>427</v>
      </c>
      <c r="G262" s="210"/>
      <c r="H262" s="213">
        <v>11.009</v>
      </c>
      <c r="I262" s="214"/>
      <c r="J262" s="210"/>
      <c r="K262" s="210"/>
      <c r="L262" s="215"/>
      <c r="M262" s="216"/>
      <c r="N262" s="217"/>
      <c r="O262" s="217"/>
      <c r="P262" s="217"/>
      <c r="Q262" s="217"/>
      <c r="R262" s="217"/>
      <c r="S262" s="217"/>
      <c r="T262" s="218"/>
      <c r="AT262" s="219" t="s">
        <v>187</v>
      </c>
      <c r="AU262" s="219" t="s">
        <v>91</v>
      </c>
      <c r="AV262" s="11" t="s">
        <v>91</v>
      </c>
      <c r="AW262" s="11" t="s">
        <v>44</v>
      </c>
      <c r="AX262" s="11" t="s">
        <v>81</v>
      </c>
      <c r="AY262" s="219" t="s">
        <v>176</v>
      </c>
    </row>
    <row r="263" spans="2:65" s="12" customFormat="1" ht="13.5">
      <c r="B263" s="220"/>
      <c r="C263" s="221"/>
      <c r="D263" s="222" t="s">
        <v>187</v>
      </c>
      <c r="E263" s="223" t="s">
        <v>37</v>
      </c>
      <c r="F263" s="224" t="s">
        <v>189</v>
      </c>
      <c r="G263" s="221"/>
      <c r="H263" s="225">
        <v>11.009</v>
      </c>
      <c r="I263" s="226"/>
      <c r="J263" s="221"/>
      <c r="K263" s="221"/>
      <c r="L263" s="227"/>
      <c r="M263" s="228"/>
      <c r="N263" s="229"/>
      <c r="O263" s="229"/>
      <c r="P263" s="229"/>
      <c r="Q263" s="229"/>
      <c r="R263" s="229"/>
      <c r="S263" s="229"/>
      <c r="T263" s="230"/>
      <c r="AT263" s="231" t="s">
        <v>187</v>
      </c>
      <c r="AU263" s="231" t="s">
        <v>91</v>
      </c>
      <c r="AV263" s="12" t="s">
        <v>183</v>
      </c>
      <c r="AW263" s="12" t="s">
        <v>6</v>
      </c>
      <c r="AX263" s="12" t="s">
        <v>89</v>
      </c>
      <c r="AY263" s="231" t="s">
        <v>176</v>
      </c>
    </row>
    <row r="264" spans="2:65" s="1" customFormat="1" ht="22.5" customHeight="1">
      <c r="B264" s="41"/>
      <c r="C264" s="194" t="s">
        <v>428</v>
      </c>
      <c r="D264" s="194" t="s">
        <v>178</v>
      </c>
      <c r="E264" s="195" t="s">
        <v>429</v>
      </c>
      <c r="F264" s="196" t="s">
        <v>430</v>
      </c>
      <c r="G264" s="197" t="s">
        <v>199</v>
      </c>
      <c r="H264" s="198">
        <v>23.001000000000001</v>
      </c>
      <c r="I264" s="199"/>
      <c r="J264" s="200">
        <f>ROUND(I264*H264,2)</f>
        <v>0</v>
      </c>
      <c r="K264" s="196" t="s">
        <v>182</v>
      </c>
      <c r="L264" s="61"/>
      <c r="M264" s="201" t="s">
        <v>37</v>
      </c>
      <c r="N264" s="202" t="s">
        <v>52</v>
      </c>
      <c r="O264" s="42"/>
      <c r="P264" s="203">
        <f>O264*H264</f>
        <v>0</v>
      </c>
      <c r="Q264" s="203">
        <v>0</v>
      </c>
      <c r="R264" s="203">
        <f>Q264*H264</f>
        <v>0</v>
      </c>
      <c r="S264" s="203">
        <v>0</v>
      </c>
      <c r="T264" s="204">
        <f>S264*H264</f>
        <v>0</v>
      </c>
      <c r="AR264" s="23" t="s">
        <v>183</v>
      </c>
      <c r="AT264" s="23" t="s">
        <v>178</v>
      </c>
      <c r="AU264" s="23" t="s">
        <v>91</v>
      </c>
      <c r="AY264" s="23" t="s">
        <v>176</v>
      </c>
      <c r="BE264" s="205">
        <f>IF(N264="základní",J264,0)</f>
        <v>0</v>
      </c>
      <c r="BF264" s="205">
        <f>IF(N264="snížená",J264,0)</f>
        <v>0</v>
      </c>
      <c r="BG264" s="205">
        <f>IF(N264="zákl. přenesená",J264,0)</f>
        <v>0</v>
      </c>
      <c r="BH264" s="205">
        <f>IF(N264="sníž. přenesená",J264,0)</f>
        <v>0</v>
      </c>
      <c r="BI264" s="205">
        <f>IF(N264="nulová",J264,0)</f>
        <v>0</v>
      </c>
      <c r="BJ264" s="23" t="s">
        <v>89</v>
      </c>
      <c r="BK264" s="205">
        <f>ROUND(I264*H264,2)</f>
        <v>0</v>
      </c>
      <c r="BL264" s="23" t="s">
        <v>183</v>
      </c>
      <c r="BM264" s="23" t="s">
        <v>431</v>
      </c>
    </row>
    <row r="265" spans="2:65" s="1" customFormat="1" ht="67.5">
      <c r="B265" s="41"/>
      <c r="C265" s="63"/>
      <c r="D265" s="206" t="s">
        <v>185</v>
      </c>
      <c r="E265" s="63"/>
      <c r="F265" s="207" t="s">
        <v>405</v>
      </c>
      <c r="G265" s="63"/>
      <c r="H265" s="63"/>
      <c r="I265" s="164"/>
      <c r="J265" s="63"/>
      <c r="K265" s="63"/>
      <c r="L265" s="61"/>
      <c r="M265" s="208"/>
      <c r="N265" s="42"/>
      <c r="O265" s="42"/>
      <c r="P265" s="42"/>
      <c r="Q265" s="42"/>
      <c r="R265" s="42"/>
      <c r="S265" s="42"/>
      <c r="T265" s="78"/>
      <c r="AT265" s="23" t="s">
        <v>185</v>
      </c>
      <c r="AU265" s="23" t="s">
        <v>91</v>
      </c>
    </row>
    <row r="266" spans="2:65" s="11" customFormat="1" ht="13.5">
      <c r="B266" s="209"/>
      <c r="C266" s="210"/>
      <c r="D266" s="206" t="s">
        <v>187</v>
      </c>
      <c r="E266" s="211" t="s">
        <v>37</v>
      </c>
      <c r="F266" s="212" t="s">
        <v>432</v>
      </c>
      <c r="G266" s="210"/>
      <c r="H266" s="213">
        <v>23.001000000000001</v>
      </c>
      <c r="I266" s="214"/>
      <c r="J266" s="210"/>
      <c r="K266" s="210"/>
      <c r="L266" s="215"/>
      <c r="M266" s="216"/>
      <c r="N266" s="217"/>
      <c r="O266" s="217"/>
      <c r="P266" s="217"/>
      <c r="Q266" s="217"/>
      <c r="R266" s="217"/>
      <c r="S266" s="217"/>
      <c r="T266" s="218"/>
      <c r="AT266" s="219" t="s">
        <v>187</v>
      </c>
      <c r="AU266" s="219" t="s">
        <v>91</v>
      </c>
      <c r="AV266" s="11" t="s">
        <v>91</v>
      </c>
      <c r="AW266" s="11" t="s">
        <v>44</v>
      </c>
      <c r="AX266" s="11" t="s">
        <v>81</v>
      </c>
      <c r="AY266" s="219" t="s">
        <v>176</v>
      </c>
    </row>
    <row r="267" spans="2:65" s="12" customFormat="1" ht="13.5">
      <c r="B267" s="220"/>
      <c r="C267" s="221"/>
      <c r="D267" s="206" t="s">
        <v>187</v>
      </c>
      <c r="E267" s="245" t="s">
        <v>37</v>
      </c>
      <c r="F267" s="246" t="s">
        <v>189</v>
      </c>
      <c r="G267" s="221"/>
      <c r="H267" s="247">
        <v>23.001000000000001</v>
      </c>
      <c r="I267" s="226"/>
      <c r="J267" s="221"/>
      <c r="K267" s="221"/>
      <c r="L267" s="227"/>
      <c r="M267" s="228"/>
      <c r="N267" s="229"/>
      <c r="O267" s="229"/>
      <c r="P267" s="229"/>
      <c r="Q267" s="229"/>
      <c r="R267" s="229"/>
      <c r="S267" s="229"/>
      <c r="T267" s="230"/>
      <c r="AT267" s="231" t="s">
        <v>187</v>
      </c>
      <c r="AU267" s="231" t="s">
        <v>91</v>
      </c>
      <c r="AV267" s="12" t="s">
        <v>183</v>
      </c>
      <c r="AW267" s="12" t="s">
        <v>6</v>
      </c>
      <c r="AX267" s="12" t="s">
        <v>89</v>
      </c>
      <c r="AY267" s="231" t="s">
        <v>176</v>
      </c>
    </row>
    <row r="268" spans="2:65" s="10" customFormat="1" ht="29.85" customHeight="1">
      <c r="B268" s="177"/>
      <c r="C268" s="178"/>
      <c r="D268" s="191" t="s">
        <v>80</v>
      </c>
      <c r="E268" s="192" t="s">
        <v>433</v>
      </c>
      <c r="F268" s="192" t="s">
        <v>434</v>
      </c>
      <c r="G268" s="178"/>
      <c r="H268" s="178"/>
      <c r="I268" s="181"/>
      <c r="J268" s="193">
        <f>BK268</f>
        <v>0</v>
      </c>
      <c r="K268" s="178"/>
      <c r="L268" s="183"/>
      <c r="M268" s="184"/>
      <c r="N268" s="185"/>
      <c r="O268" s="185"/>
      <c r="P268" s="186">
        <f>SUM(P269:P270)</f>
        <v>0</v>
      </c>
      <c r="Q268" s="185"/>
      <c r="R268" s="186">
        <f>SUM(R269:R270)</f>
        <v>0</v>
      </c>
      <c r="S268" s="185"/>
      <c r="T268" s="187">
        <f>SUM(T269:T270)</f>
        <v>0</v>
      </c>
      <c r="AR268" s="188" t="s">
        <v>89</v>
      </c>
      <c r="AT268" s="189" t="s">
        <v>80</v>
      </c>
      <c r="AU268" s="189" t="s">
        <v>89</v>
      </c>
      <c r="AY268" s="188" t="s">
        <v>176</v>
      </c>
      <c r="BK268" s="190">
        <f>SUM(BK269:BK270)</f>
        <v>0</v>
      </c>
    </row>
    <row r="269" spans="2:65" s="1" customFormat="1" ht="44.25" customHeight="1">
      <c r="B269" s="41"/>
      <c r="C269" s="194" t="s">
        <v>435</v>
      </c>
      <c r="D269" s="194" t="s">
        <v>178</v>
      </c>
      <c r="E269" s="195" t="s">
        <v>436</v>
      </c>
      <c r="F269" s="196" t="s">
        <v>437</v>
      </c>
      <c r="G269" s="197" t="s">
        <v>199</v>
      </c>
      <c r="H269" s="198">
        <v>17.196999999999999</v>
      </c>
      <c r="I269" s="199"/>
      <c r="J269" s="200">
        <f>ROUND(I269*H269,2)</f>
        <v>0</v>
      </c>
      <c r="K269" s="196" t="s">
        <v>182</v>
      </c>
      <c r="L269" s="61"/>
      <c r="M269" s="201" t="s">
        <v>37</v>
      </c>
      <c r="N269" s="202" t="s">
        <v>52</v>
      </c>
      <c r="O269" s="42"/>
      <c r="P269" s="203">
        <f>O269*H269</f>
        <v>0</v>
      </c>
      <c r="Q269" s="203">
        <v>0</v>
      </c>
      <c r="R269" s="203">
        <f>Q269*H269</f>
        <v>0</v>
      </c>
      <c r="S269" s="203">
        <v>0</v>
      </c>
      <c r="T269" s="204">
        <f>S269*H269</f>
        <v>0</v>
      </c>
      <c r="AR269" s="23" t="s">
        <v>183</v>
      </c>
      <c r="AT269" s="23" t="s">
        <v>178</v>
      </c>
      <c r="AU269" s="23" t="s">
        <v>91</v>
      </c>
      <c r="AY269" s="23" t="s">
        <v>176</v>
      </c>
      <c r="BE269" s="205">
        <f>IF(N269="základní",J269,0)</f>
        <v>0</v>
      </c>
      <c r="BF269" s="205">
        <f>IF(N269="snížená",J269,0)</f>
        <v>0</v>
      </c>
      <c r="BG269" s="205">
        <f>IF(N269="zákl. přenesená",J269,0)</f>
        <v>0</v>
      </c>
      <c r="BH269" s="205">
        <f>IF(N269="sníž. přenesená",J269,0)</f>
        <v>0</v>
      </c>
      <c r="BI269" s="205">
        <f>IF(N269="nulová",J269,0)</f>
        <v>0</v>
      </c>
      <c r="BJ269" s="23" t="s">
        <v>89</v>
      </c>
      <c r="BK269" s="205">
        <f>ROUND(I269*H269,2)</f>
        <v>0</v>
      </c>
      <c r="BL269" s="23" t="s">
        <v>183</v>
      </c>
      <c r="BM269" s="23" t="s">
        <v>438</v>
      </c>
    </row>
    <row r="270" spans="2:65" s="1" customFormat="1" ht="40.5">
      <c r="B270" s="41"/>
      <c r="C270" s="63"/>
      <c r="D270" s="206" t="s">
        <v>185</v>
      </c>
      <c r="E270" s="63"/>
      <c r="F270" s="207" t="s">
        <v>439</v>
      </c>
      <c r="G270" s="63"/>
      <c r="H270" s="63"/>
      <c r="I270" s="164"/>
      <c r="J270" s="63"/>
      <c r="K270" s="63"/>
      <c r="L270" s="61"/>
      <c r="M270" s="208"/>
      <c r="N270" s="42"/>
      <c r="O270" s="42"/>
      <c r="P270" s="42"/>
      <c r="Q270" s="42"/>
      <c r="R270" s="42"/>
      <c r="S270" s="42"/>
      <c r="T270" s="78"/>
      <c r="AT270" s="23" t="s">
        <v>185</v>
      </c>
      <c r="AU270" s="23" t="s">
        <v>91</v>
      </c>
    </row>
    <row r="271" spans="2:65" s="10" customFormat="1" ht="37.35" customHeight="1">
      <c r="B271" s="177"/>
      <c r="C271" s="178"/>
      <c r="D271" s="179" t="s">
        <v>80</v>
      </c>
      <c r="E271" s="180" t="s">
        <v>440</v>
      </c>
      <c r="F271" s="180" t="s">
        <v>441</v>
      </c>
      <c r="G271" s="178"/>
      <c r="H271" s="178"/>
      <c r="I271" s="181"/>
      <c r="J271" s="182">
        <f>BK271</f>
        <v>0</v>
      </c>
      <c r="K271" s="178"/>
      <c r="L271" s="183"/>
      <c r="M271" s="184"/>
      <c r="N271" s="185"/>
      <c r="O271" s="185"/>
      <c r="P271" s="186">
        <f>P272+P281+P293+P300+P314+P323+P325+P360+P364+P368+P374+P378+P393+P399+P413+P450+P454+P462</f>
        <v>0</v>
      </c>
      <c r="Q271" s="185"/>
      <c r="R271" s="186">
        <f>R272+R281+R293+R300+R314+R323+R325+R360+R364+R368+R374+R378+R393+R399+R413+R450+R454+R462</f>
        <v>0.26551912</v>
      </c>
      <c r="S271" s="185"/>
      <c r="T271" s="187">
        <f>T272+T281+T293+T300+T314+T323+T325+T360+T364+T368+T374+T378+T393+T399+T413+T450+T454+T462</f>
        <v>95.628913850000004</v>
      </c>
      <c r="AR271" s="188" t="s">
        <v>91</v>
      </c>
      <c r="AT271" s="189" t="s">
        <v>80</v>
      </c>
      <c r="AU271" s="189" t="s">
        <v>81</v>
      </c>
      <c r="AY271" s="188" t="s">
        <v>176</v>
      </c>
      <c r="BK271" s="190">
        <f>BK272+BK281+BK293+BK300+BK314+BK323+BK325+BK360+BK364+BK368+BK374+BK378+BK393+BK399+BK413+BK450+BK454+BK462</f>
        <v>0</v>
      </c>
    </row>
    <row r="272" spans="2:65" s="10" customFormat="1" ht="19.899999999999999" customHeight="1">
      <c r="B272" s="177"/>
      <c r="C272" s="178"/>
      <c r="D272" s="191" t="s">
        <v>80</v>
      </c>
      <c r="E272" s="192" t="s">
        <v>442</v>
      </c>
      <c r="F272" s="192" t="s">
        <v>443</v>
      </c>
      <c r="G272" s="178"/>
      <c r="H272" s="178"/>
      <c r="I272" s="181"/>
      <c r="J272" s="193">
        <f>BK272</f>
        <v>0</v>
      </c>
      <c r="K272" s="178"/>
      <c r="L272" s="183"/>
      <c r="M272" s="184"/>
      <c r="N272" s="185"/>
      <c r="O272" s="185"/>
      <c r="P272" s="186">
        <f>SUM(P273:P280)</f>
        <v>0</v>
      </c>
      <c r="Q272" s="185"/>
      <c r="R272" s="186">
        <f>SUM(R273:R280)</f>
        <v>0.25768600000000003</v>
      </c>
      <c r="S272" s="185"/>
      <c r="T272" s="187">
        <f>SUM(T273:T280)</f>
        <v>0</v>
      </c>
      <c r="AR272" s="188" t="s">
        <v>91</v>
      </c>
      <c r="AT272" s="189" t="s">
        <v>80</v>
      </c>
      <c r="AU272" s="189" t="s">
        <v>89</v>
      </c>
      <c r="AY272" s="188" t="s">
        <v>176</v>
      </c>
      <c r="BK272" s="190">
        <f>SUM(BK273:BK280)</f>
        <v>0</v>
      </c>
    </row>
    <row r="273" spans="2:65" s="1" customFormat="1" ht="22.5" customHeight="1">
      <c r="B273" s="41"/>
      <c r="C273" s="194" t="s">
        <v>444</v>
      </c>
      <c r="D273" s="194" t="s">
        <v>178</v>
      </c>
      <c r="E273" s="195" t="s">
        <v>445</v>
      </c>
      <c r="F273" s="196" t="s">
        <v>446</v>
      </c>
      <c r="G273" s="197" t="s">
        <v>224</v>
      </c>
      <c r="H273" s="198">
        <v>53</v>
      </c>
      <c r="I273" s="199"/>
      <c r="J273" s="200">
        <f>ROUND(I273*H273,2)</f>
        <v>0</v>
      </c>
      <c r="K273" s="196" t="s">
        <v>182</v>
      </c>
      <c r="L273" s="61"/>
      <c r="M273" s="201" t="s">
        <v>37</v>
      </c>
      <c r="N273" s="202" t="s">
        <v>52</v>
      </c>
      <c r="O273" s="42"/>
      <c r="P273" s="203">
        <f>O273*H273</f>
        <v>0</v>
      </c>
      <c r="Q273" s="203">
        <v>4.0000000000000002E-4</v>
      </c>
      <c r="R273" s="203">
        <f>Q273*H273</f>
        <v>2.12E-2</v>
      </c>
      <c r="S273" s="203">
        <v>0</v>
      </c>
      <c r="T273" s="204">
        <f>S273*H273</f>
        <v>0</v>
      </c>
      <c r="AR273" s="23" t="s">
        <v>277</v>
      </c>
      <c r="AT273" s="23" t="s">
        <v>178</v>
      </c>
      <c r="AU273" s="23" t="s">
        <v>91</v>
      </c>
      <c r="AY273" s="23" t="s">
        <v>176</v>
      </c>
      <c r="BE273" s="205">
        <f>IF(N273="základní",J273,0)</f>
        <v>0</v>
      </c>
      <c r="BF273" s="205">
        <f>IF(N273="snížená",J273,0)</f>
        <v>0</v>
      </c>
      <c r="BG273" s="205">
        <f>IF(N273="zákl. přenesená",J273,0)</f>
        <v>0</v>
      </c>
      <c r="BH273" s="205">
        <f>IF(N273="sníž. přenesená",J273,0)</f>
        <v>0</v>
      </c>
      <c r="BI273" s="205">
        <f>IF(N273="nulová",J273,0)</f>
        <v>0</v>
      </c>
      <c r="BJ273" s="23" t="s">
        <v>89</v>
      </c>
      <c r="BK273" s="205">
        <f>ROUND(I273*H273,2)</f>
        <v>0</v>
      </c>
      <c r="BL273" s="23" t="s">
        <v>277</v>
      </c>
      <c r="BM273" s="23" t="s">
        <v>447</v>
      </c>
    </row>
    <row r="274" spans="2:65" s="1" customFormat="1" ht="40.5">
      <c r="B274" s="41"/>
      <c r="C274" s="63"/>
      <c r="D274" s="206" t="s">
        <v>185</v>
      </c>
      <c r="E274" s="63"/>
      <c r="F274" s="207" t="s">
        <v>448</v>
      </c>
      <c r="G274" s="63"/>
      <c r="H274" s="63"/>
      <c r="I274" s="164"/>
      <c r="J274" s="63"/>
      <c r="K274" s="63"/>
      <c r="L274" s="61"/>
      <c r="M274" s="208"/>
      <c r="N274" s="42"/>
      <c r="O274" s="42"/>
      <c r="P274" s="42"/>
      <c r="Q274" s="42"/>
      <c r="R274" s="42"/>
      <c r="S274" s="42"/>
      <c r="T274" s="78"/>
      <c r="AT274" s="23" t="s">
        <v>185</v>
      </c>
      <c r="AU274" s="23" t="s">
        <v>91</v>
      </c>
    </row>
    <row r="275" spans="2:65" s="11" customFormat="1" ht="13.5">
      <c r="B275" s="209"/>
      <c r="C275" s="210"/>
      <c r="D275" s="222" t="s">
        <v>187</v>
      </c>
      <c r="E275" s="242" t="s">
        <v>37</v>
      </c>
      <c r="F275" s="243" t="s">
        <v>449</v>
      </c>
      <c r="G275" s="210"/>
      <c r="H275" s="244">
        <v>53</v>
      </c>
      <c r="I275" s="214"/>
      <c r="J275" s="210"/>
      <c r="K275" s="210"/>
      <c r="L275" s="215"/>
      <c r="M275" s="216"/>
      <c r="N275" s="217"/>
      <c r="O275" s="217"/>
      <c r="P275" s="217"/>
      <c r="Q275" s="217"/>
      <c r="R275" s="217"/>
      <c r="S275" s="217"/>
      <c r="T275" s="218"/>
      <c r="AT275" s="219" t="s">
        <v>187</v>
      </c>
      <c r="AU275" s="219" t="s">
        <v>91</v>
      </c>
      <c r="AV275" s="11" t="s">
        <v>91</v>
      </c>
      <c r="AW275" s="11" t="s">
        <v>44</v>
      </c>
      <c r="AX275" s="11" t="s">
        <v>89</v>
      </c>
      <c r="AY275" s="219" t="s">
        <v>176</v>
      </c>
    </row>
    <row r="276" spans="2:65" s="1" customFormat="1" ht="22.5" customHeight="1">
      <c r="B276" s="41"/>
      <c r="C276" s="232" t="s">
        <v>450</v>
      </c>
      <c r="D276" s="232" t="s">
        <v>196</v>
      </c>
      <c r="E276" s="233" t="s">
        <v>451</v>
      </c>
      <c r="F276" s="234" t="s">
        <v>452</v>
      </c>
      <c r="G276" s="235" t="s">
        <v>224</v>
      </c>
      <c r="H276" s="236">
        <v>60.95</v>
      </c>
      <c r="I276" s="237"/>
      <c r="J276" s="238">
        <f>ROUND(I276*H276,2)</f>
        <v>0</v>
      </c>
      <c r="K276" s="234" t="s">
        <v>182</v>
      </c>
      <c r="L276" s="239"/>
      <c r="M276" s="240" t="s">
        <v>37</v>
      </c>
      <c r="N276" s="241" t="s">
        <v>52</v>
      </c>
      <c r="O276" s="42"/>
      <c r="P276" s="203">
        <f>O276*H276</f>
        <v>0</v>
      </c>
      <c r="Q276" s="203">
        <v>3.8800000000000002E-3</v>
      </c>
      <c r="R276" s="203">
        <f>Q276*H276</f>
        <v>0.23648600000000003</v>
      </c>
      <c r="S276" s="203">
        <v>0</v>
      </c>
      <c r="T276" s="204">
        <f>S276*H276</f>
        <v>0</v>
      </c>
      <c r="AR276" s="23" t="s">
        <v>369</v>
      </c>
      <c r="AT276" s="23" t="s">
        <v>196</v>
      </c>
      <c r="AU276" s="23" t="s">
        <v>91</v>
      </c>
      <c r="AY276" s="23" t="s">
        <v>176</v>
      </c>
      <c r="BE276" s="205">
        <f>IF(N276="základní",J276,0)</f>
        <v>0</v>
      </c>
      <c r="BF276" s="205">
        <f>IF(N276="snížená",J276,0)</f>
        <v>0</v>
      </c>
      <c r="BG276" s="205">
        <f>IF(N276="zákl. přenesená",J276,0)</f>
        <v>0</v>
      </c>
      <c r="BH276" s="205">
        <f>IF(N276="sníž. přenesená",J276,0)</f>
        <v>0</v>
      </c>
      <c r="BI276" s="205">
        <f>IF(N276="nulová",J276,0)</f>
        <v>0</v>
      </c>
      <c r="BJ276" s="23" t="s">
        <v>89</v>
      </c>
      <c r="BK276" s="205">
        <f>ROUND(I276*H276,2)</f>
        <v>0</v>
      </c>
      <c r="BL276" s="23" t="s">
        <v>277</v>
      </c>
      <c r="BM276" s="23" t="s">
        <v>453</v>
      </c>
    </row>
    <row r="277" spans="2:65" s="11" customFormat="1" ht="13.5">
      <c r="B277" s="209"/>
      <c r="C277" s="210"/>
      <c r="D277" s="206" t="s">
        <v>187</v>
      </c>
      <c r="E277" s="211" t="s">
        <v>37</v>
      </c>
      <c r="F277" s="212" t="s">
        <v>454</v>
      </c>
      <c r="G277" s="210"/>
      <c r="H277" s="213">
        <v>26.5</v>
      </c>
      <c r="I277" s="214"/>
      <c r="J277" s="210"/>
      <c r="K277" s="210"/>
      <c r="L277" s="215"/>
      <c r="M277" s="216"/>
      <c r="N277" s="217"/>
      <c r="O277" s="217"/>
      <c r="P277" s="217"/>
      <c r="Q277" s="217"/>
      <c r="R277" s="217"/>
      <c r="S277" s="217"/>
      <c r="T277" s="218"/>
      <c r="AT277" s="219" t="s">
        <v>187</v>
      </c>
      <c r="AU277" s="219" t="s">
        <v>91</v>
      </c>
      <c r="AV277" s="11" t="s">
        <v>91</v>
      </c>
      <c r="AW277" s="11" t="s">
        <v>44</v>
      </c>
      <c r="AX277" s="11" t="s">
        <v>81</v>
      </c>
      <c r="AY277" s="219" t="s">
        <v>176</v>
      </c>
    </row>
    <row r="278" spans="2:65" s="11" customFormat="1" ht="13.5">
      <c r="B278" s="209"/>
      <c r="C278" s="210"/>
      <c r="D278" s="222" t="s">
        <v>187</v>
      </c>
      <c r="E278" s="242" t="s">
        <v>37</v>
      </c>
      <c r="F278" s="243" t="s">
        <v>455</v>
      </c>
      <c r="G278" s="210"/>
      <c r="H278" s="244">
        <v>60.95</v>
      </c>
      <c r="I278" s="214"/>
      <c r="J278" s="210"/>
      <c r="K278" s="210"/>
      <c r="L278" s="215"/>
      <c r="M278" s="216"/>
      <c r="N278" s="217"/>
      <c r="O278" s="217"/>
      <c r="P278" s="217"/>
      <c r="Q278" s="217"/>
      <c r="R278" s="217"/>
      <c r="S278" s="217"/>
      <c r="T278" s="218"/>
      <c r="AT278" s="219" t="s">
        <v>187</v>
      </c>
      <c r="AU278" s="219" t="s">
        <v>91</v>
      </c>
      <c r="AV278" s="11" t="s">
        <v>91</v>
      </c>
      <c r="AW278" s="11" t="s">
        <v>44</v>
      </c>
      <c r="AX278" s="11" t="s">
        <v>89</v>
      </c>
      <c r="AY278" s="219" t="s">
        <v>176</v>
      </c>
    </row>
    <row r="279" spans="2:65" s="1" customFormat="1" ht="44.25" customHeight="1">
      <c r="B279" s="41"/>
      <c r="C279" s="194" t="s">
        <v>456</v>
      </c>
      <c r="D279" s="194" t="s">
        <v>178</v>
      </c>
      <c r="E279" s="195" t="s">
        <v>457</v>
      </c>
      <c r="F279" s="196" t="s">
        <v>458</v>
      </c>
      <c r="G279" s="197" t="s">
        <v>199</v>
      </c>
      <c r="H279" s="198">
        <v>0.25800000000000001</v>
      </c>
      <c r="I279" s="199"/>
      <c r="J279" s="200">
        <f>ROUND(I279*H279,2)</f>
        <v>0</v>
      </c>
      <c r="K279" s="196" t="s">
        <v>182</v>
      </c>
      <c r="L279" s="61"/>
      <c r="M279" s="201" t="s">
        <v>37</v>
      </c>
      <c r="N279" s="202" t="s">
        <v>52</v>
      </c>
      <c r="O279" s="42"/>
      <c r="P279" s="203">
        <f>O279*H279</f>
        <v>0</v>
      </c>
      <c r="Q279" s="203">
        <v>0</v>
      </c>
      <c r="R279" s="203">
        <f>Q279*H279</f>
        <v>0</v>
      </c>
      <c r="S279" s="203">
        <v>0</v>
      </c>
      <c r="T279" s="204">
        <f>S279*H279</f>
        <v>0</v>
      </c>
      <c r="AR279" s="23" t="s">
        <v>277</v>
      </c>
      <c r="AT279" s="23" t="s">
        <v>178</v>
      </c>
      <c r="AU279" s="23" t="s">
        <v>91</v>
      </c>
      <c r="AY279" s="23" t="s">
        <v>176</v>
      </c>
      <c r="BE279" s="205">
        <f>IF(N279="základní",J279,0)</f>
        <v>0</v>
      </c>
      <c r="BF279" s="205">
        <f>IF(N279="snížená",J279,0)</f>
        <v>0</v>
      </c>
      <c r="BG279" s="205">
        <f>IF(N279="zákl. přenesená",J279,0)</f>
        <v>0</v>
      </c>
      <c r="BH279" s="205">
        <f>IF(N279="sníž. přenesená",J279,0)</f>
        <v>0</v>
      </c>
      <c r="BI279" s="205">
        <f>IF(N279="nulová",J279,0)</f>
        <v>0</v>
      </c>
      <c r="BJ279" s="23" t="s">
        <v>89</v>
      </c>
      <c r="BK279" s="205">
        <f>ROUND(I279*H279,2)</f>
        <v>0</v>
      </c>
      <c r="BL279" s="23" t="s">
        <v>277</v>
      </c>
      <c r="BM279" s="23" t="s">
        <v>459</v>
      </c>
    </row>
    <row r="280" spans="2:65" s="1" customFormat="1" ht="121.5">
      <c r="B280" s="41"/>
      <c r="C280" s="63"/>
      <c r="D280" s="206" t="s">
        <v>185</v>
      </c>
      <c r="E280" s="63"/>
      <c r="F280" s="207" t="s">
        <v>460</v>
      </c>
      <c r="G280" s="63"/>
      <c r="H280" s="63"/>
      <c r="I280" s="164"/>
      <c r="J280" s="63"/>
      <c r="K280" s="63"/>
      <c r="L280" s="61"/>
      <c r="M280" s="208"/>
      <c r="N280" s="42"/>
      <c r="O280" s="42"/>
      <c r="P280" s="42"/>
      <c r="Q280" s="42"/>
      <c r="R280" s="42"/>
      <c r="S280" s="42"/>
      <c r="T280" s="78"/>
      <c r="AT280" s="23" t="s">
        <v>185</v>
      </c>
      <c r="AU280" s="23" t="s">
        <v>91</v>
      </c>
    </row>
    <row r="281" spans="2:65" s="10" customFormat="1" ht="29.85" customHeight="1">
      <c r="B281" s="177"/>
      <c r="C281" s="178"/>
      <c r="D281" s="191" t="s">
        <v>80</v>
      </c>
      <c r="E281" s="192" t="s">
        <v>461</v>
      </c>
      <c r="F281" s="192" t="s">
        <v>462</v>
      </c>
      <c r="G281" s="178"/>
      <c r="H281" s="178"/>
      <c r="I281" s="181"/>
      <c r="J281" s="193">
        <f>BK281</f>
        <v>0</v>
      </c>
      <c r="K281" s="178"/>
      <c r="L281" s="183"/>
      <c r="M281" s="184"/>
      <c r="N281" s="185"/>
      <c r="O281" s="185"/>
      <c r="P281" s="186">
        <f>SUM(P282:P292)</f>
        <v>0</v>
      </c>
      <c r="Q281" s="185"/>
      <c r="R281" s="186">
        <f>SUM(R282:R292)</f>
        <v>0</v>
      </c>
      <c r="S281" s="185"/>
      <c r="T281" s="187">
        <f>SUM(T282:T292)</f>
        <v>60.121599999999994</v>
      </c>
      <c r="AR281" s="188" t="s">
        <v>91</v>
      </c>
      <c r="AT281" s="189" t="s">
        <v>80</v>
      </c>
      <c r="AU281" s="189" t="s">
        <v>89</v>
      </c>
      <c r="AY281" s="188" t="s">
        <v>176</v>
      </c>
      <c r="BK281" s="190">
        <f>SUM(BK282:BK292)</f>
        <v>0</v>
      </c>
    </row>
    <row r="282" spans="2:65" s="1" customFormat="1" ht="22.5" customHeight="1">
      <c r="B282" s="41"/>
      <c r="C282" s="194" t="s">
        <v>463</v>
      </c>
      <c r="D282" s="194" t="s">
        <v>178</v>
      </c>
      <c r="E282" s="195" t="s">
        <v>464</v>
      </c>
      <c r="F282" s="196" t="s">
        <v>465</v>
      </c>
      <c r="G282" s="197" t="s">
        <v>224</v>
      </c>
      <c r="H282" s="198">
        <v>246.4</v>
      </c>
      <c r="I282" s="199"/>
      <c r="J282" s="200">
        <f>ROUND(I282*H282,2)</f>
        <v>0</v>
      </c>
      <c r="K282" s="196" t="s">
        <v>182</v>
      </c>
      <c r="L282" s="61"/>
      <c r="M282" s="201" t="s">
        <v>37</v>
      </c>
      <c r="N282" s="202" t="s">
        <v>52</v>
      </c>
      <c r="O282" s="42"/>
      <c r="P282" s="203">
        <f>O282*H282</f>
        <v>0</v>
      </c>
      <c r="Q282" s="203">
        <v>0</v>
      </c>
      <c r="R282" s="203">
        <f>Q282*H282</f>
        <v>0</v>
      </c>
      <c r="S282" s="203">
        <v>4.0000000000000001E-3</v>
      </c>
      <c r="T282" s="204">
        <f>S282*H282</f>
        <v>0.98560000000000003</v>
      </c>
      <c r="AR282" s="23" t="s">
        <v>277</v>
      </c>
      <c r="AT282" s="23" t="s">
        <v>178</v>
      </c>
      <c r="AU282" s="23" t="s">
        <v>91</v>
      </c>
      <c r="AY282" s="23" t="s">
        <v>176</v>
      </c>
      <c r="BE282" s="205">
        <f>IF(N282="základní",J282,0)</f>
        <v>0</v>
      </c>
      <c r="BF282" s="205">
        <f>IF(N282="snížená",J282,0)</f>
        <v>0</v>
      </c>
      <c r="BG282" s="205">
        <f>IF(N282="zákl. přenesená",J282,0)</f>
        <v>0</v>
      </c>
      <c r="BH282" s="205">
        <f>IF(N282="sníž. přenesená",J282,0)</f>
        <v>0</v>
      </c>
      <c r="BI282" s="205">
        <f>IF(N282="nulová",J282,0)</f>
        <v>0</v>
      </c>
      <c r="BJ282" s="23" t="s">
        <v>89</v>
      </c>
      <c r="BK282" s="205">
        <f>ROUND(I282*H282,2)</f>
        <v>0</v>
      </c>
      <c r="BL282" s="23" t="s">
        <v>277</v>
      </c>
      <c r="BM282" s="23" t="s">
        <v>466</v>
      </c>
    </row>
    <row r="283" spans="2:65" s="1" customFormat="1" ht="40.5">
      <c r="B283" s="41"/>
      <c r="C283" s="63"/>
      <c r="D283" s="206" t="s">
        <v>185</v>
      </c>
      <c r="E283" s="63"/>
      <c r="F283" s="207" t="s">
        <v>467</v>
      </c>
      <c r="G283" s="63"/>
      <c r="H283" s="63"/>
      <c r="I283" s="164"/>
      <c r="J283" s="63"/>
      <c r="K283" s="63"/>
      <c r="L283" s="61"/>
      <c r="M283" s="208"/>
      <c r="N283" s="42"/>
      <c r="O283" s="42"/>
      <c r="P283" s="42"/>
      <c r="Q283" s="42"/>
      <c r="R283" s="42"/>
      <c r="S283" s="42"/>
      <c r="T283" s="78"/>
      <c r="AT283" s="23" t="s">
        <v>185</v>
      </c>
      <c r="AU283" s="23" t="s">
        <v>91</v>
      </c>
    </row>
    <row r="284" spans="2:65" s="11" customFormat="1" ht="13.5">
      <c r="B284" s="209"/>
      <c r="C284" s="210"/>
      <c r="D284" s="206" t="s">
        <v>187</v>
      </c>
      <c r="E284" s="211" t="s">
        <v>37</v>
      </c>
      <c r="F284" s="212" t="s">
        <v>468</v>
      </c>
      <c r="G284" s="210"/>
      <c r="H284" s="213">
        <v>246.4</v>
      </c>
      <c r="I284" s="214"/>
      <c r="J284" s="210"/>
      <c r="K284" s="210"/>
      <c r="L284" s="215"/>
      <c r="M284" s="216"/>
      <c r="N284" s="217"/>
      <c r="O284" s="217"/>
      <c r="P284" s="217"/>
      <c r="Q284" s="217"/>
      <c r="R284" s="217"/>
      <c r="S284" s="217"/>
      <c r="T284" s="218"/>
      <c r="AT284" s="219" t="s">
        <v>187</v>
      </c>
      <c r="AU284" s="219" t="s">
        <v>91</v>
      </c>
      <c r="AV284" s="11" t="s">
        <v>91</v>
      </c>
      <c r="AW284" s="11" t="s">
        <v>44</v>
      </c>
      <c r="AX284" s="11" t="s">
        <v>81</v>
      </c>
      <c r="AY284" s="219" t="s">
        <v>176</v>
      </c>
    </row>
    <row r="285" spans="2:65" s="12" customFormat="1" ht="13.5">
      <c r="B285" s="220"/>
      <c r="C285" s="221"/>
      <c r="D285" s="222" t="s">
        <v>187</v>
      </c>
      <c r="E285" s="223" t="s">
        <v>37</v>
      </c>
      <c r="F285" s="224" t="s">
        <v>189</v>
      </c>
      <c r="G285" s="221"/>
      <c r="H285" s="225">
        <v>246.4</v>
      </c>
      <c r="I285" s="226"/>
      <c r="J285" s="221"/>
      <c r="K285" s="221"/>
      <c r="L285" s="227"/>
      <c r="M285" s="228"/>
      <c r="N285" s="229"/>
      <c r="O285" s="229"/>
      <c r="P285" s="229"/>
      <c r="Q285" s="229"/>
      <c r="R285" s="229"/>
      <c r="S285" s="229"/>
      <c r="T285" s="230"/>
      <c r="AT285" s="231" t="s">
        <v>187</v>
      </c>
      <c r="AU285" s="231" t="s">
        <v>91</v>
      </c>
      <c r="AV285" s="12" t="s">
        <v>183</v>
      </c>
      <c r="AW285" s="12" t="s">
        <v>6</v>
      </c>
      <c r="AX285" s="12" t="s">
        <v>89</v>
      </c>
      <c r="AY285" s="231" t="s">
        <v>176</v>
      </c>
    </row>
    <row r="286" spans="2:65" s="1" customFormat="1" ht="22.5" customHeight="1">
      <c r="B286" s="41"/>
      <c r="C286" s="194" t="s">
        <v>469</v>
      </c>
      <c r="D286" s="194" t="s">
        <v>178</v>
      </c>
      <c r="E286" s="195" t="s">
        <v>470</v>
      </c>
      <c r="F286" s="196" t="s">
        <v>471</v>
      </c>
      <c r="G286" s="197" t="s">
        <v>224</v>
      </c>
      <c r="H286" s="198">
        <v>264</v>
      </c>
      <c r="I286" s="199"/>
      <c r="J286" s="200">
        <f>ROUND(I286*H286,2)</f>
        <v>0</v>
      </c>
      <c r="K286" s="196" t="s">
        <v>182</v>
      </c>
      <c r="L286" s="61"/>
      <c r="M286" s="201" t="s">
        <v>37</v>
      </c>
      <c r="N286" s="202" t="s">
        <v>52</v>
      </c>
      <c r="O286" s="42"/>
      <c r="P286" s="203">
        <f>O286*H286</f>
        <v>0</v>
      </c>
      <c r="Q286" s="203">
        <v>0</v>
      </c>
      <c r="R286" s="203">
        <f>Q286*H286</f>
        <v>0</v>
      </c>
      <c r="S286" s="203">
        <v>1.4E-2</v>
      </c>
      <c r="T286" s="204">
        <f>S286*H286</f>
        <v>3.6960000000000002</v>
      </c>
      <c r="AR286" s="23" t="s">
        <v>277</v>
      </c>
      <c r="AT286" s="23" t="s">
        <v>178</v>
      </c>
      <c r="AU286" s="23" t="s">
        <v>91</v>
      </c>
      <c r="AY286" s="23" t="s">
        <v>176</v>
      </c>
      <c r="BE286" s="205">
        <f>IF(N286="základní",J286,0)</f>
        <v>0</v>
      </c>
      <c r="BF286" s="205">
        <f>IF(N286="snížená",J286,0)</f>
        <v>0</v>
      </c>
      <c r="BG286" s="205">
        <f>IF(N286="zákl. přenesená",J286,0)</f>
        <v>0</v>
      </c>
      <c r="BH286" s="205">
        <f>IF(N286="sníž. přenesená",J286,0)</f>
        <v>0</v>
      </c>
      <c r="BI286" s="205">
        <f>IF(N286="nulová",J286,0)</f>
        <v>0</v>
      </c>
      <c r="BJ286" s="23" t="s">
        <v>89</v>
      </c>
      <c r="BK286" s="205">
        <f>ROUND(I286*H286,2)</f>
        <v>0</v>
      </c>
      <c r="BL286" s="23" t="s">
        <v>277</v>
      </c>
      <c r="BM286" s="23" t="s">
        <v>472</v>
      </c>
    </row>
    <row r="287" spans="2:65" s="11" customFormat="1" ht="13.5">
      <c r="B287" s="209"/>
      <c r="C287" s="210"/>
      <c r="D287" s="206" t="s">
        <v>187</v>
      </c>
      <c r="E287" s="211" t="s">
        <v>37</v>
      </c>
      <c r="F287" s="212" t="s">
        <v>473</v>
      </c>
      <c r="G287" s="210"/>
      <c r="H287" s="213">
        <v>264</v>
      </c>
      <c r="I287" s="214"/>
      <c r="J287" s="210"/>
      <c r="K287" s="210"/>
      <c r="L287" s="215"/>
      <c r="M287" s="216"/>
      <c r="N287" s="217"/>
      <c r="O287" s="217"/>
      <c r="P287" s="217"/>
      <c r="Q287" s="217"/>
      <c r="R287" s="217"/>
      <c r="S287" s="217"/>
      <c r="T287" s="218"/>
      <c r="AT287" s="219" t="s">
        <v>187</v>
      </c>
      <c r="AU287" s="219" t="s">
        <v>91</v>
      </c>
      <c r="AV287" s="11" t="s">
        <v>91</v>
      </c>
      <c r="AW287" s="11" t="s">
        <v>44</v>
      </c>
      <c r="AX287" s="11" t="s">
        <v>81</v>
      </c>
      <c r="AY287" s="219" t="s">
        <v>176</v>
      </c>
    </row>
    <row r="288" spans="2:65" s="12" customFormat="1" ht="13.5">
      <c r="B288" s="220"/>
      <c r="C288" s="221"/>
      <c r="D288" s="222" t="s">
        <v>187</v>
      </c>
      <c r="E288" s="223" t="s">
        <v>37</v>
      </c>
      <c r="F288" s="224" t="s">
        <v>189</v>
      </c>
      <c r="G288" s="221"/>
      <c r="H288" s="225">
        <v>264</v>
      </c>
      <c r="I288" s="226"/>
      <c r="J288" s="221"/>
      <c r="K288" s="221"/>
      <c r="L288" s="227"/>
      <c r="M288" s="228"/>
      <c r="N288" s="229"/>
      <c r="O288" s="229"/>
      <c r="P288" s="229"/>
      <c r="Q288" s="229"/>
      <c r="R288" s="229"/>
      <c r="S288" s="229"/>
      <c r="T288" s="230"/>
      <c r="AT288" s="231" t="s">
        <v>187</v>
      </c>
      <c r="AU288" s="231" t="s">
        <v>91</v>
      </c>
      <c r="AV288" s="12" t="s">
        <v>183</v>
      </c>
      <c r="AW288" s="12" t="s">
        <v>6</v>
      </c>
      <c r="AX288" s="12" t="s">
        <v>89</v>
      </c>
      <c r="AY288" s="231" t="s">
        <v>176</v>
      </c>
    </row>
    <row r="289" spans="2:65" s="1" customFormat="1" ht="22.5" customHeight="1">
      <c r="B289" s="41"/>
      <c r="C289" s="194" t="s">
        <v>474</v>
      </c>
      <c r="D289" s="194" t="s">
        <v>178</v>
      </c>
      <c r="E289" s="195" t="s">
        <v>475</v>
      </c>
      <c r="F289" s="196" t="s">
        <v>476</v>
      </c>
      <c r="G289" s="197" t="s">
        <v>224</v>
      </c>
      <c r="H289" s="198">
        <v>240</v>
      </c>
      <c r="I289" s="199"/>
      <c r="J289" s="200">
        <f>ROUND(I289*H289,2)</f>
        <v>0</v>
      </c>
      <c r="K289" s="196" t="s">
        <v>182</v>
      </c>
      <c r="L289" s="61"/>
      <c r="M289" s="201" t="s">
        <v>37</v>
      </c>
      <c r="N289" s="202" t="s">
        <v>52</v>
      </c>
      <c r="O289" s="42"/>
      <c r="P289" s="203">
        <f>O289*H289</f>
        <v>0</v>
      </c>
      <c r="Q289" s="203">
        <v>0</v>
      </c>
      <c r="R289" s="203">
        <f>Q289*H289</f>
        <v>0</v>
      </c>
      <c r="S289" s="203">
        <v>8.4000000000000005E-2</v>
      </c>
      <c r="T289" s="204">
        <f>S289*H289</f>
        <v>20.16</v>
      </c>
      <c r="AR289" s="23" t="s">
        <v>277</v>
      </c>
      <c r="AT289" s="23" t="s">
        <v>178</v>
      </c>
      <c r="AU289" s="23" t="s">
        <v>91</v>
      </c>
      <c r="AY289" s="23" t="s">
        <v>176</v>
      </c>
      <c r="BE289" s="205">
        <f>IF(N289="základní",J289,0)</f>
        <v>0</v>
      </c>
      <c r="BF289" s="205">
        <f>IF(N289="snížená",J289,0)</f>
        <v>0</v>
      </c>
      <c r="BG289" s="205">
        <f>IF(N289="zákl. přenesená",J289,0)</f>
        <v>0</v>
      </c>
      <c r="BH289" s="205">
        <f>IF(N289="sníž. přenesená",J289,0)</f>
        <v>0</v>
      </c>
      <c r="BI289" s="205">
        <f>IF(N289="nulová",J289,0)</f>
        <v>0</v>
      </c>
      <c r="BJ289" s="23" t="s">
        <v>89</v>
      </c>
      <c r="BK289" s="205">
        <f>ROUND(I289*H289,2)</f>
        <v>0</v>
      </c>
      <c r="BL289" s="23" t="s">
        <v>277</v>
      </c>
      <c r="BM289" s="23" t="s">
        <v>477</v>
      </c>
    </row>
    <row r="290" spans="2:65" s="1" customFormat="1" ht="31.5" customHeight="1">
      <c r="B290" s="41"/>
      <c r="C290" s="194" t="s">
        <v>478</v>
      </c>
      <c r="D290" s="194" t="s">
        <v>178</v>
      </c>
      <c r="E290" s="195" t="s">
        <v>479</v>
      </c>
      <c r="F290" s="196" t="s">
        <v>480</v>
      </c>
      <c r="G290" s="197" t="s">
        <v>224</v>
      </c>
      <c r="H290" s="198">
        <v>240</v>
      </c>
      <c r="I290" s="199"/>
      <c r="J290" s="200">
        <f>ROUND(I290*H290,2)</f>
        <v>0</v>
      </c>
      <c r="K290" s="196" t="s">
        <v>182</v>
      </c>
      <c r="L290" s="61"/>
      <c r="M290" s="201" t="s">
        <v>37</v>
      </c>
      <c r="N290" s="202" t="s">
        <v>52</v>
      </c>
      <c r="O290" s="42"/>
      <c r="P290" s="203">
        <f>O290*H290</f>
        <v>0</v>
      </c>
      <c r="Q290" s="203">
        <v>0</v>
      </c>
      <c r="R290" s="203">
        <f>Q290*H290</f>
        <v>0</v>
      </c>
      <c r="S290" s="203">
        <v>0.09</v>
      </c>
      <c r="T290" s="204">
        <f>S290*H290</f>
        <v>21.599999999999998</v>
      </c>
      <c r="AR290" s="23" t="s">
        <v>277</v>
      </c>
      <c r="AT290" s="23" t="s">
        <v>178</v>
      </c>
      <c r="AU290" s="23" t="s">
        <v>91</v>
      </c>
      <c r="AY290" s="23" t="s">
        <v>176</v>
      </c>
      <c r="BE290" s="205">
        <f>IF(N290="základní",J290,0)</f>
        <v>0</v>
      </c>
      <c r="BF290" s="205">
        <f>IF(N290="snížená",J290,0)</f>
        <v>0</v>
      </c>
      <c r="BG290" s="205">
        <f>IF(N290="zákl. přenesená",J290,0)</f>
        <v>0</v>
      </c>
      <c r="BH290" s="205">
        <f>IF(N290="sníž. přenesená",J290,0)</f>
        <v>0</v>
      </c>
      <c r="BI290" s="205">
        <f>IF(N290="nulová",J290,0)</f>
        <v>0</v>
      </c>
      <c r="BJ290" s="23" t="s">
        <v>89</v>
      </c>
      <c r="BK290" s="205">
        <f>ROUND(I290*H290,2)</f>
        <v>0</v>
      </c>
      <c r="BL290" s="23" t="s">
        <v>277</v>
      </c>
      <c r="BM290" s="23" t="s">
        <v>481</v>
      </c>
    </row>
    <row r="291" spans="2:65" s="1" customFormat="1" ht="54">
      <c r="B291" s="41"/>
      <c r="C291" s="63"/>
      <c r="D291" s="222" t="s">
        <v>185</v>
      </c>
      <c r="E291" s="63"/>
      <c r="F291" s="248" t="s">
        <v>482</v>
      </c>
      <c r="G291" s="63"/>
      <c r="H291" s="63"/>
      <c r="I291" s="164"/>
      <c r="J291" s="63"/>
      <c r="K291" s="63"/>
      <c r="L291" s="61"/>
      <c r="M291" s="208"/>
      <c r="N291" s="42"/>
      <c r="O291" s="42"/>
      <c r="P291" s="42"/>
      <c r="Q291" s="42"/>
      <c r="R291" s="42"/>
      <c r="S291" s="42"/>
      <c r="T291" s="78"/>
      <c r="AT291" s="23" t="s">
        <v>185</v>
      </c>
      <c r="AU291" s="23" t="s">
        <v>91</v>
      </c>
    </row>
    <row r="292" spans="2:65" s="1" customFormat="1" ht="22.5" customHeight="1">
      <c r="B292" s="41"/>
      <c r="C292" s="194" t="s">
        <v>483</v>
      </c>
      <c r="D292" s="194" t="s">
        <v>178</v>
      </c>
      <c r="E292" s="195" t="s">
        <v>484</v>
      </c>
      <c r="F292" s="196" t="s">
        <v>485</v>
      </c>
      <c r="G292" s="197" t="s">
        <v>224</v>
      </c>
      <c r="H292" s="198">
        <v>240</v>
      </c>
      <c r="I292" s="199"/>
      <c r="J292" s="200">
        <f>ROUND(I292*H292,2)</f>
        <v>0</v>
      </c>
      <c r="K292" s="196" t="s">
        <v>37</v>
      </c>
      <c r="L292" s="61"/>
      <c r="M292" s="201" t="s">
        <v>37</v>
      </c>
      <c r="N292" s="202" t="s">
        <v>52</v>
      </c>
      <c r="O292" s="42"/>
      <c r="P292" s="203">
        <f>O292*H292</f>
        <v>0</v>
      </c>
      <c r="Q292" s="203">
        <v>0</v>
      </c>
      <c r="R292" s="203">
        <f>Q292*H292</f>
        <v>0</v>
      </c>
      <c r="S292" s="203">
        <v>5.7000000000000002E-2</v>
      </c>
      <c r="T292" s="204">
        <f>S292*H292</f>
        <v>13.68</v>
      </c>
      <c r="AR292" s="23" t="s">
        <v>183</v>
      </c>
      <c r="AT292" s="23" t="s">
        <v>178</v>
      </c>
      <c r="AU292" s="23" t="s">
        <v>91</v>
      </c>
      <c r="AY292" s="23" t="s">
        <v>176</v>
      </c>
      <c r="BE292" s="205">
        <f>IF(N292="základní",J292,0)</f>
        <v>0</v>
      </c>
      <c r="BF292" s="205">
        <f>IF(N292="snížená",J292,0)</f>
        <v>0</v>
      </c>
      <c r="BG292" s="205">
        <f>IF(N292="zákl. přenesená",J292,0)</f>
        <v>0</v>
      </c>
      <c r="BH292" s="205">
        <f>IF(N292="sníž. přenesená",J292,0)</f>
        <v>0</v>
      </c>
      <c r="BI292" s="205">
        <f>IF(N292="nulová",J292,0)</f>
        <v>0</v>
      </c>
      <c r="BJ292" s="23" t="s">
        <v>89</v>
      </c>
      <c r="BK292" s="205">
        <f>ROUND(I292*H292,2)</f>
        <v>0</v>
      </c>
      <c r="BL292" s="23" t="s">
        <v>183</v>
      </c>
      <c r="BM292" s="23" t="s">
        <v>486</v>
      </c>
    </row>
    <row r="293" spans="2:65" s="10" customFormat="1" ht="29.85" customHeight="1">
      <c r="B293" s="177"/>
      <c r="C293" s="178"/>
      <c r="D293" s="191" t="s">
        <v>80</v>
      </c>
      <c r="E293" s="192" t="s">
        <v>487</v>
      </c>
      <c r="F293" s="192" t="s">
        <v>488</v>
      </c>
      <c r="G293" s="178"/>
      <c r="H293" s="178"/>
      <c r="I293" s="181"/>
      <c r="J293" s="193">
        <f>BK293</f>
        <v>0</v>
      </c>
      <c r="K293" s="178"/>
      <c r="L293" s="183"/>
      <c r="M293" s="184"/>
      <c r="N293" s="185"/>
      <c r="O293" s="185"/>
      <c r="P293" s="186">
        <f>SUM(P294:P299)</f>
        <v>0</v>
      </c>
      <c r="Q293" s="185"/>
      <c r="R293" s="186">
        <f>SUM(R294:R299)</f>
        <v>0</v>
      </c>
      <c r="S293" s="185"/>
      <c r="T293" s="187">
        <f>SUM(T294:T299)</f>
        <v>1.82273</v>
      </c>
      <c r="AR293" s="188" t="s">
        <v>91</v>
      </c>
      <c r="AT293" s="189" t="s">
        <v>80</v>
      </c>
      <c r="AU293" s="189" t="s">
        <v>89</v>
      </c>
      <c r="AY293" s="188" t="s">
        <v>176</v>
      </c>
      <c r="BK293" s="190">
        <f>SUM(BK294:BK299)</f>
        <v>0</v>
      </c>
    </row>
    <row r="294" spans="2:65" s="1" customFormat="1" ht="31.5" customHeight="1">
      <c r="B294" s="41"/>
      <c r="C294" s="194" t="s">
        <v>489</v>
      </c>
      <c r="D294" s="194" t="s">
        <v>178</v>
      </c>
      <c r="E294" s="195" t="s">
        <v>490</v>
      </c>
      <c r="F294" s="196" t="s">
        <v>491</v>
      </c>
      <c r="G294" s="197" t="s">
        <v>224</v>
      </c>
      <c r="H294" s="198">
        <v>26.5</v>
      </c>
      <c r="I294" s="199"/>
      <c r="J294" s="200">
        <f>ROUND(I294*H294,2)</f>
        <v>0</v>
      </c>
      <c r="K294" s="196" t="s">
        <v>182</v>
      </c>
      <c r="L294" s="61"/>
      <c r="M294" s="201" t="s">
        <v>37</v>
      </c>
      <c r="N294" s="202" t="s">
        <v>52</v>
      </c>
      <c r="O294" s="42"/>
      <c r="P294" s="203">
        <f>O294*H294</f>
        <v>0</v>
      </c>
      <c r="Q294" s="203">
        <v>0</v>
      </c>
      <c r="R294" s="203">
        <f>Q294*H294</f>
        <v>0</v>
      </c>
      <c r="S294" s="203">
        <v>4.2000000000000002E-4</v>
      </c>
      <c r="T294" s="204">
        <f>S294*H294</f>
        <v>1.1130000000000001E-2</v>
      </c>
      <c r="AR294" s="23" t="s">
        <v>277</v>
      </c>
      <c r="AT294" s="23" t="s">
        <v>178</v>
      </c>
      <c r="AU294" s="23" t="s">
        <v>91</v>
      </c>
      <c r="AY294" s="23" t="s">
        <v>176</v>
      </c>
      <c r="BE294" s="205">
        <f>IF(N294="základní",J294,0)</f>
        <v>0</v>
      </c>
      <c r="BF294" s="205">
        <f>IF(N294="snížená",J294,0)</f>
        <v>0</v>
      </c>
      <c r="BG294" s="205">
        <f>IF(N294="zákl. přenesená",J294,0)</f>
        <v>0</v>
      </c>
      <c r="BH294" s="205">
        <f>IF(N294="sníž. přenesená",J294,0)</f>
        <v>0</v>
      </c>
      <c r="BI294" s="205">
        <f>IF(N294="nulová",J294,0)</f>
        <v>0</v>
      </c>
      <c r="BJ294" s="23" t="s">
        <v>89</v>
      </c>
      <c r="BK294" s="205">
        <f>ROUND(I294*H294,2)</f>
        <v>0</v>
      </c>
      <c r="BL294" s="23" t="s">
        <v>277</v>
      </c>
      <c r="BM294" s="23" t="s">
        <v>492</v>
      </c>
    </row>
    <row r="295" spans="2:65" s="1" customFormat="1" ht="67.5">
      <c r="B295" s="41"/>
      <c r="C295" s="63"/>
      <c r="D295" s="206" t="s">
        <v>185</v>
      </c>
      <c r="E295" s="63"/>
      <c r="F295" s="207" t="s">
        <v>493</v>
      </c>
      <c r="G295" s="63"/>
      <c r="H295" s="63"/>
      <c r="I295" s="164"/>
      <c r="J295" s="63"/>
      <c r="K295" s="63"/>
      <c r="L295" s="61"/>
      <c r="M295" s="208"/>
      <c r="N295" s="42"/>
      <c r="O295" s="42"/>
      <c r="P295" s="42"/>
      <c r="Q295" s="42"/>
      <c r="R295" s="42"/>
      <c r="S295" s="42"/>
      <c r="T295" s="78"/>
      <c r="AT295" s="23" t="s">
        <v>185</v>
      </c>
      <c r="AU295" s="23" t="s">
        <v>91</v>
      </c>
    </row>
    <row r="296" spans="2:65" s="11" customFormat="1" ht="13.5">
      <c r="B296" s="209"/>
      <c r="C296" s="210"/>
      <c r="D296" s="206" t="s">
        <v>187</v>
      </c>
      <c r="E296" s="211" t="s">
        <v>37</v>
      </c>
      <c r="F296" s="212" t="s">
        <v>494</v>
      </c>
      <c r="G296" s="210"/>
      <c r="H296" s="213">
        <v>26.5</v>
      </c>
      <c r="I296" s="214"/>
      <c r="J296" s="210"/>
      <c r="K296" s="210"/>
      <c r="L296" s="215"/>
      <c r="M296" s="216"/>
      <c r="N296" s="217"/>
      <c r="O296" s="217"/>
      <c r="P296" s="217"/>
      <c r="Q296" s="217"/>
      <c r="R296" s="217"/>
      <c r="S296" s="217"/>
      <c r="T296" s="218"/>
      <c r="AT296" s="219" t="s">
        <v>187</v>
      </c>
      <c r="AU296" s="219" t="s">
        <v>91</v>
      </c>
      <c r="AV296" s="11" t="s">
        <v>91</v>
      </c>
      <c r="AW296" s="11" t="s">
        <v>44</v>
      </c>
      <c r="AX296" s="11" t="s">
        <v>81</v>
      </c>
      <c r="AY296" s="219" t="s">
        <v>176</v>
      </c>
    </row>
    <row r="297" spans="2:65" s="12" customFormat="1" ht="13.5">
      <c r="B297" s="220"/>
      <c r="C297" s="221"/>
      <c r="D297" s="222" t="s">
        <v>187</v>
      </c>
      <c r="E297" s="223" t="s">
        <v>37</v>
      </c>
      <c r="F297" s="224" t="s">
        <v>189</v>
      </c>
      <c r="G297" s="221"/>
      <c r="H297" s="225">
        <v>26.5</v>
      </c>
      <c r="I297" s="226"/>
      <c r="J297" s="221"/>
      <c r="K297" s="221"/>
      <c r="L297" s="227"/>
      <c r="M297" s="228"/>
      <c r="N297" s="229"/>
      <c r="O297" s="229"/>
      <c r="P297" s="229"/>
      <c r="Q297" s="229"/>
      <c r="R297" s="229"/>
      <c r="S297" s="229"/>
      <c r="T297" s="230"/>
      <c r="AT297" s="231" t="s">
        <v>187</v>
      </c>
      <c r="AU297" s="231" t="s">
        <v>91</v>
      </c>
      <c r="AV297" s="12" t="s">
        <v>183</v>
      </c>
      <c r="AW297" s="12" t="s">
        <v>6</v>
      </c>
      <c r="AX297" s="12" t="s">
        <v>89</v>
      </c>
      <c r="AY297" s="231" t="s">
        <v>176</v>
      </c>
    </row>
    <row r="298" spans="2:65" s="1" customFormat="1" ht="44.25" customHeight="1">
      <c r="B298" s="41"/>
      <c r="C298" s="194" t="s">
        <v>495</v>
      </c>
      <c r="D298" s="194" t="s">
        <v>178</v>
      </c>
      <c r="E298" s="195" t="s">
        <v>496</v>
      </c>
      <c r="F298" s="196" t="s">
        <v>497</v>
      </c>
      <c r="G298" s="197" t="s">
        <v>296</v>
      </c>
      <c r="H298" s="198">
        <v>100</v>
      </c>
      <c r="I298" s="199"/>
      <c r="J298" s="200">
        <f>ROUND(I298*H298,2)</f>
        <v>0</v>
      </c>
      <c r="K298" s="196" t="s">
        <v>182</v>
      </c>
      <c r="L298" s="61"/>
      <c r="M298" s="201" t="s">
        <v>37</v>
      </c>
      <c r="N298" s="202" t="s">
        <v>52</v>
      </c>
      <c r="O298" s="42"/>
      <c r="P298" s="203">
        <f>O298*H298</f>
        <v>0</v>
      </c>
      <c r="Q298" s="203">
        <v>0</v>
      </c>
      <c r="R298" s="203">
        <f>Q298*H298</f>
        <v>0</v>
      </c>
      <c r="S298" s="203">
        <v>9.4999999999999998E-3</v>
      </c>
      <c r="T298" s="204">
        <f>S298*H298</f>
        <v>0.95</v>
      </c>
      <c r="AR298" s="23" t="s">
        <v>277</v>
      </c>
      <c r="AT298" s="23" t="s">
        <v>178</v>
      </c>
      <c r="AU298" s="23" t="s">
        <v>91</v>
      </c>
      <c r="AY298" s="23" t="s">
        <v>176</v>
      </c>
      <c r="BE298" s="205">
        <f>IF(N298="základní",J298,0)</f>
        <v>0</v>
      </c>
      <c r="BF298" s="205">
        <f>IF(N298="snížená",J298,0)</f>
        <v>0</v>
      </c>
      <c r="BG298" s="205">
        <f>IF(N298="zákl. přenesená",J298,0)</f>
        <v>0</v>
      </c>
      <c r="BH298" s="205">
        <f>IF(N298="sníž. přenesená",J298,0)</f>
        <v>0</v>
      </c>
      <c r="BI298" s="205">
        <f>IF(N298="nulová",J298,0)</f>
        <v>0</v>
      </c>
      <c r="BJ298" s="23" t="s">
        <v>89</v>
      </c>
      <c r="BK298" s="205">
        <f>ROUND(I298*H298,2)</f>
        <v>0</v>
      </c>
      <c r="BL298" s="23" t="s">
        <v>277</v>
      </c>
      <c r="BM298" s="23" t="s">
        <v>498</v>
      </c>
    </row>
    <row r="299" spans="2:65" s="1" customFormat="1" ht="31.5" customHeight="1">
      <c r="B299" s="41"/>
      <c r="C299" s="194" t="s">
        <v>499</v>
      </c>
      <c r="D299" s="194" t="s">
        <v>178</v>
      </c>
      <c r="E299" s="195" t="s">
        <v>500</v>
      </c>
      <c r="F299" s="196" t="s">
        <v>501</v>
      </c>
      <c r="G299" s="197" t="s">
        <v>296</v>
      </c>
      <c r="H299" s="198">
        <v>120</v>
      </c>
      <c r="I299" s="199"/>
      <c r="J299" s="200">
        <f>ROUND(I299*H299,2)</f>
        <v>0</v>
      </c>
      <c r="K299" s="196" t="s">
        <v>182</v>
      </c>
      <c r="L299" s="61"/>
      <c r="M299" s="201" t="s">
        <v>37</v>
      </c>
      <c r="N299" s="202" t="s">
        <v>52</v>
      </c>
      <c r="O299" s="42"/>
      <c r="P299" s="203">
        <f>O299*H299</f>
        <v>0</v>
      </c>
      <c r="Q299" s="203">
        <v>0</v>
      </c>
      <c r="R299" s="203">
        <f>Q299*H299</f>
        <v>0</v>
      </c>
      <c r="S299" s="203">
        <v>7.1799999999999998E-3</v>
      </c>
      <c r="T299" s="204">
        <f>S299*H299</f>
        <v>0.86159999999999992</v>
      </c>
      <c r="AR299" s="23" t="s">
        <v>277</v>
      </c>
      <c r="AT299" s="23" t="s">
        <v>178</v>
      </c>
      <c r="AU299" s="23" t="s">
        <v>91</v>
      </c>
      <c r="AY299" s="23" t="s">
        <v>176</v>
      </c>
      <c r="BE299" s="205">
        <f>IF(N299="základní",J299,0)</f>
        <v>0</v>
      </c>
      <c r="BF299" s="205">
        <f>IF(N299="snížená",J299,0)</f>
        <v>0</v>
      </c>
      <c r="BG299" s="205">
        <f>IF(N299="zákl. přenesená",J299,0)</f>
        <v>0</v>
      </c>
      <c r="BH299" s="205">
        <f>IF(N299="sníž. přenesená",J299,0)</f>
        <v>0</v>
      </c>
      <c r="BI299" s="205">
        <f>IF(N299="nulová",J299,0)</f>
        <v>0</v>
      </c>
      <c r="BJ299" s="23" t="s">
        <v>89</v>
      </c>
      <c r="BK299" s="205">
        <f>ROUND(I299*H299,2)</f>
        <v>0</v>
      </c>
      <c r="BL299" s="23" t="s">
        <v>277</v>
      </c>
      <c r="BM299" s="23" t="s">
        <v>502</v>
      </c>
    </row>
    <row r="300" spans="2:65" s="10" customFormat="1" ht="29.85" customHeight="1">
      <c r="B300" s="177"/>
      <c r="C300" s="178"/>
      <c r="D300" s="191" t="s">
        <v>80</v>
      </c>
      <c r="E300" s="192" t="s">
        <v>503</v>
      </c>
      <c r="F300" s="192" t="s">
        <v>504</v>
      </c>
      <c r="G300" s="178"/>
      <c r="H300" s="178"/>
      <c r="I300" s="181"/>
      <c r="J300" s="193">
        <f>BK300</f>
        <v>0</v>
      </c>
      <c r="K300" s="178"/>
      <c r="L300" s="183"/>
      <c r="M300" s="184"/>
      <c r="N300" s="185"/>
      <c r="O300" s="185"/>
      <c r="P300" s="186">
        <f>SUM(P301:P313)</f>
        <v>0</v>
      </c>
      <c r="Q300" s="185"/>
      <c r="R300" s="186">
        <f>SUM(R301:R313)</f>
        <v>0</v>
      </c>
      <c r="S300" s="185"/>
      <c r="T300" s="187">
        <f>SUM(T301:T313)</f>
        <v>0.38717799999999997</v>
      </c>
      <c r="AR300" s="188" t="s">
        <v>91</v>
      </c>
      <c r="AT300" s="189" t="s">
        <v>80</v>
      </c>
      <c r="AU300" s="189" t="s">
        <v>89</v>
      </c>
      <c r="AY300" s="188" t="s">
        <v>176</v>
      </c>
      <c r="BK300" s="190">
        <f>SUM(BK301:BK313)</f>
        <v>0</v>
      </c>
    </row>
    <row r="301" spans="2:65" s="1" customFormat="1" ht="22.5" customHeight="1">
      <c r="B301" s="41"/>
      <c r="C301" s="194" t="s">
        <v>505</v>
      </c>
      <c r="D301" s="194" t="s">
        <v>178</v>
      </c>
      <c r="E301" s="195" t="s">
        <v>506</v>
      </c>
      <c r="F301" s="196" t="s">
        <v>507</v>
      </c>
      <c r="G301" s="197" t="s">
        <v>296</v>
      </c>
      <c r="H301" s="198">
        <v>7</v>
      </c>
      <c r="I301" s="199"/>
      <c r="J301" s="200">
        <f>ROUND(I301*H301,2)</f>
        <v>0</v>
      </c>
      <c r="K301" s="196" t="s">
        <v>182</v>
      </c>
      <c r="L301" s="61"/>
      <c r="M301" s="201" t="s">
        <v>37</v>
      </c>
      <c r="N301" s="202" t="s">
        <v>52</v>
      </c>
      <c r="O301" s="42"/>
      <c r="P301" s="203">
        <f>O301*H301</f>
        <v>0</v>
      </c>
      <c r="Q301" s="203">
        <v>0</v>
      </c>
      <c r="R301" s="203">
        <f>Q301*H301</f>
        <v>0</v>
      </c>
      <c r="S301" s="203">
        <v>3.065E-2</v>
      </c>
      <c r="T301" s="204">
        <f>S301*H301</f>
        <v>0.21454999999999999</v>
      </c>
      <c r="AR301" s="23" t="s">
        <v>277</v>
      </c>
      <c r="AT301" s="23" t="s">
        <v>178</v>
      </c>
      <c r="AU301" s="23" t="s">
        <v>91</v>
      </c>
      <c r="AY301" s="23" t="s">
        <v>176</v>
      </c>
      <c r="BE301" s="205">
        <f>IF(N301="základní",J301,0)</f>
        <v>0</v>
      </c>
      <c r="BF301" s="205">
        <f>IF(N301="snížená",J301,0)</f>
        <v>0</v>
      </c>
      <c r="BG301" s="205">
        <f>IF(N301="zákl. přenesená",J301,0)</f>
        <v>0</v>
      </c>
      <c r="BH301" s="205">
        <f>IF(N301="sníž. přenesená",J301,0)</f>
        <v>0</v>
      </c>
      <c r="BI301" s="205">
        <f>IF(N301="nulová",J301,0)</f>
        <v>0</v>
      </c>
      <c r="BJ301" s="23" t="s">
        <v>89</v>
      </c>
      <c r="BK301" s="205">
        <f>ROUND(I301*H301,2)</f>
        <v>0</v>
      </c>
      <c r="BL301" s="23" t="s">
        <v>277</v>
      </c>
      <c r="BM301" s="23" t="s">
        <v>508</v>
      </c>
    </row>
    <row r="302" spans="2:65" s="11" customFormat="1" ht="13.5">
      <c r="B302" s="209"/>
      <c r="C302" s="210"/>
      <c r="D302" s="206" t="s">
        <v>187</v>
      </c>
      <c r="E302" s="211" t="s">
        <v>37</v>
      </c>
      <c r="F302" s="212" t="s">
        <v>509</v>
      </c>
      <c r="G302" s="210"/>
      <c r="H302" s="213">
        <v>7</v>
      </c>
      <c r="I302" s="214"/>
      <c r="J302" s="210"/>
      <c r="K302" s="210"/>
      <c r="L302" s="215"/>
      <c r="M302" s="216"/>
      <c r="N302" s="217"/>
      <c r="O302" s="217"/>
      <c r="P302" s="217"/>
      <c r="Q302" s="217"/>
      <c r="R302" s="217"/>
      <c r="S302" s="217"/>
      <c r="T302" s="218"/>
      <c r="AT302" s="219" t="s">
        <v>187</v>
      </c>
      <c r="AU302" s="219" t="s">
        <v>91</v>
      </c>
      <c r="AV302" s="11" t="s">
        <v>91</v>
      </c>
      <c r="AW302" s="11" t="s">
        <v>44</v>
      </c>
      <c r="AX302" s="11" t="s">
        <v>81</v>
      </c>
      <c r="AY302" s="219" t="s">
        <v>176</v>
      </c>
    </row>
    <row r="303" spans="2:65" s="12" customFormat="1" ht="13.5">
      <c r="B303" s="220"/>
      <c r="C303" s="221"/>
      <c r="D303" s="222" t="s">
        <v>187</v>
      </c>
      <c r="E303" s="223" t="s">
        <v>37</v>
      </c>
      <c r="F303" s="224" t="s">
        <v>189</v>
      </c>
      <c r="G303" s="221"/>
      <c r="H303" s="225">
        <v>7</v>
      </c>
      <c r="I303" s="226"/>
      <c r="J303" s="221"/>
      <c r="K303" s="221"/>
      <c r="L303" s="227"/>
      <c r="M303" s="228"/>
      <c r="N303" s="229"/>
      <c r="O303" s="229"/>
      <c r="P303" s="229"/>
      <c r="Q303" s="229"/>
      <c r="R303" s="229"/>
      <c r="S303" s="229"/>
      <c r="T303" s="230"/>
      <c r="AT303" s="231" t="s">
        <v>187</v>
      </c>
      <c r="AU303" s="231" t="s">
        <v>91</v>
      </c>
      <c r="AV303" s="12" t="s">
        <v>183</v>
      </c>
      <c r="AW303" s="12" t="s">
        <v>6</v>
      </c>
      <c r="AX303" s="12" t="s">
        <v>89</v>
      </c>
      <c r="AY303" s="231" t="s">
        <v>176</v>
      </c>
    </row>
    <row r="304" spans="2:65" s="1" customFormat="1" ht="22.5" customHeight="1">
      <c r="B304" s="41"/>
      <c r="C304" s="194" t="s">
        <v>510</v>
      </c>
      <c r="D304" s="194" t="s">
        <v>178</v>
      </c>
      <c r="E304" s="195" t="s">
        <v>511</v>
      </c>
      <c r="F304" s="196" t="s">
        <v>512</v>
      </c>
      <c r="G304" s="197" t="s">
        <v>296</v>
      </c>
      <c r="H304" s="198">
        <v>34.200000000000003</v>
      </c>
      <c r="I304" s="199"/>
      <c r="J304" s="200">
        <f>ROUND(I304*H304,2)</f>
        <v>0</v>
      </c>
      <c r="K304" s="196" t="s">
        <v>182</v>
      </c>
      <c r="L304" s="61"/>
      <c r="M304" s="201" t="s">
        <v>37</v>
      </c>
      <c r="N304" s="202" t="s">
        <v>52</v>
      </c>
      <c r="O304" s="42"/>
      <c r="P304" s="203">
        <f>O304*H304</f>
        <v>0</v>
      </c>
      <c r="Q304" s="203">
        <v>0</v>
      </c>
      <c r="R304" s="203">
        <f>Q304*H304</f>
        <v>0</v>
      </c>
      <c r="S304" s="203">
        <v>2.0999999999999999E-3</v>
      </c>
      <c r="T304" s="204">
        <f>S304*H304</f>
        <v>7.1819999999999995E-2</v>
      </c>
      <c r="AR304" s="23" t="s">
        <v>277</v>
      </c>
      <c r="AT304" s="23" t="s">
        <v>178</v>
      </c>
      <c r="AU304" s="23" t="s">
        <v>91</v>
      </c>
      <c r="AY304" s="23" t="s">
        <v>176</v>
      </c>
      <c r="BE304" s="205">
        <f>IF(N304="základní",J304,0)</f>
        <v>0</v>
      </c>
      <c r="BF304" s="205">
        <f>IF(N304="snížená",J304,0)</f>
        <v>0</v>
      </c>
      <c r="BG304" s="205">
        <f>IF(N304="zákl. přenesená",J304,0)</f>
        <v>0</v>
      </c>
      <c r="BH304" s="205">
        <f>IF(N304="sníž. přenesená",J304,0)</f>
        <v>0</v>
      </c>
      <c r="BI304" s="205">
        <f>IF(N304="nulová",J304,0)</f>
        <v>0</v>
      </c>
      <c r="BJ304" s="23" t="s">
        <v>89</v>
      </c>
      <c r="BK304" s="205">
        <f>ROUND(I304*H304,2)</f>
        <v>0</v>
      </c>
      <c r="BL304" s="23" t="s">
        <v>277</v>
      </c>
      <c r="BM304" s="23" t="s">
        <v>513</v>
      </c>
    </row>
    <row r="305" spans="2:65" s="1" customFormat="1" ht="40.5">
      <c r="B305" s="41"/>
      <c r="C305" s="63"/>
      <c r="D305" s="206" t="s">
        <v>185</v>
      </c>
      <c r="E305" s="63"/>
      <c r="F305" s="207" t="s">
        <v>514</v>
      </c>
      <c r="G305" s="63"/>
      <c r="H305" s="63"/>
      <c r="I305" s="164"/>
      <c r="J305" s="63"/>
      <c r="K305" s="63"/>
      <c r="L305" s="61"/>
      <c r="M305" s="208"/>
      <c r="N305" s="42"/>
      <c r="O305" s="42"/>
      <c r="P305" s="42"/>
      <c r="Q305" s="42"/>
      <c r="R305" s="42"/>
      <c r="S305" s="42"/>
      <c r="T305" s="78"/>
      <c r="AT305" s="23" t="s">
        <v>185</v>
      </c>
      <c r="AU305" s="23" t="s">
        <v>91</v>
      </c>
    </row>
    <row r="306" spans="2:65" s="11" customFormat="1" ht="13.5">
      <c r="B306" s="209"/>
      <c r="C306" s="210"/>
      <c r="D306" s="206" t="s">
        <v>187</v>
      </c>
      <c r="E306" s="211" t="s">
        <v>37</v>
      </c>
      <c r="F306" s="212" t="s">
        <v>515</v>
      </c>
      <c r="G306" s="210"/>
      <c r="H306" s="213">
        <v>19.8</v>
      </c>
      <c r="I306" s="214"/>
      <c r="J306" s="210"/>
      <c r="K306" s="210"/>
      <c r="L306" s="215"/>
      <c r="M306" s="216"/>
      <c r="N306" s="217"/>
      <c r="O306" s="217"/>
      <c r="P306" s="217"/>
      <c r="Q306" s="217"/>
      <c r="R306" s="217"/>
      <c r="S306" s="217"/>
      <c r="T306" s="218"/>
      <c r="AT306" s="219" t="s">
        <v>187</v>
      </c>
      <c r="AU306" s="219" t="s">
        <v>91</v>
      </c>
      <c r="AV306" s="11" t="s">
        <v>91</v>
      </c>
      <c r="AW306" s="11" t="s">
        <v>44</v>
      </c>
      <c r="AX306" s="11" t="s">
        <v>81</v>
      </c>
      <c r="AY306" s="219" t="s">
        <v>176</v>
      </c>
    </row>
    <row r="307" spans="2:65" s="11" customFormat="1" ht="13.5">
      <c r="B307" s="209"/>
      <c r="C307" s="210"/>
      <c r="D307" s="206" t="s">
        <v>187</v>
      </c>
      <c r="E307" s="211" t="s">
        <v>37</v>
      </c>
      <c r="F307" s="212" t="s">
        <v>516</v>
      </c>
      <c r="G307" s="210"/>
      <c r="H307" s="213">
        <v>14.4</v>
      </c>
      <c r="I307" s="214"/>
      <c r="J307" s="210"/>
      <c r="K307" s="210"/>
      <c r="L307" s="215"/>
      <c r="M307" s="216"/>
      <c r="N307" s="217"/>
      <c r="O307" s="217"/>
      <c r="P307" s="217"/>
      <c r="Q307" s="217"/>
      <c r="R307" s="217"/>
      <c r="S307" s="217"/>
      <c r="T307" s="218"/>
      <c r="AT307" s="219" t="s">
        <v>187</v>
      </c>
      <c r="AU307" s="219" t="s">
        <v>91</v>
      </c>
      <c r="AV307" s="11" t="s">
        <v>91</v>
      </c>
      <c r="AW307" s="11" t="s">
        <v>44</v>
      </c>
      <c r="AX307" s="11" t="s">
        <v>81</v>
      </c>
      <c r="AY307" s="219" t="s">
        <v>176</v>
      </c>
    </row>
    <row r="308" spans="2:65" s="12" customFormat="1" ht="13.5">
      <c r="B308" s="220"/>
      <c r="C308" s="221"/>
      <c r="D308" s="222" t="s">
        <v>187</v>
      </c>
      <c r="E308" s="223" t="s">
        <v>37</v>
      </c>
      <c r="F308" s="224" t="s">
        <v>189</v>
      </c>
      <c r="G308" s="221"/>
      <c r="H308" s="225">
        <v>34.200000000000003</v>
      </c>
      <c r="I308" s="226"/>
      <c r="J308" s="221"/>
      <c r="K308" s="221"/>
      <c r="L308" s="227"/>
      <c r="M308" s="228"/>
      <c r="N308" s="229"/>
      <c r="O308" s="229"/>
      <c r="P308" s="229"/>
      <c r="Q308" s="229"/>
      <c r="R308" s="229"/>
      <c r="S308" s="229"/>
      <c r="T308" s="230"/>
      <c r="AT308" s="231" t="s">
        <v>187</v>
      </c>
      <c r="AU308" s="231" t="s">
        <v>91</v>
      </c>
      <c r="AV308" s="12" t="s">
        <v>183</v>
      </c>
      <c r="AW308" s="12" t="s">
        <v>6</v>
      </c>
      <c r="AX308" s="12" t="s">
        <v>89</v>
      </c>
      <c r="AY308" s="231" t="s">
        <v>176</v>
      </c>
    </row>
    <row r="309" spans="2:65" s="1" customFormat="1" ht="22.5" customHeight="1">
      <c r="B309" s="41"/>
      <c r="C309" s="194" t="s">
        <v>517</v>
      </c>
      <c r="D309" s="194" t="s">
        <v>178</v>
      </c>
      <c r="E309" s="195" t="s">
        <v>518</v>
      </c>
      <c r="F309" s="196" t="s">
        <v>519</v>
      </c>
      <c r="G309" s="197" t="s">
        <v>296</v>
      </c>
      <c r="H309" s="198">
        <v>30.6</v>
      </c>
      <c r="I309" s="199"/>
      <c r="J309" s="200">
        <f>ROUND(I309*H309,2)</f>
        <v>0</v>
      </c>
      <c r="K309" s="196" t="s">
        <v>182</v>
      </c>
      <c r="L309" s="61"/>
      <c r="M309" s="201" t="s">
        <v>37</v>
      </c>
      <c r="N309" s="202" t="s">
        <v>52</v>
      </c>
      <c r="O309" s="42"/>
      <c r="P309" s="203">
        <f>O309*H309</f>
        <v>0</v>
      </c>
      <c r="Q309" s="203">
        <v>0</v>
      </c>
      <c r="R309" s="203">
        <f>Q309*H309</f>
        <v>0</v>
      </c>
      <c r="S309" s="203">
        <v>1.98E-3</v>
      </c>
      <c r="T309" s="204">
        <f>S309*H309</f>
        <v>6.0588000000000003E-2</v>
      </c>
      <c r="AR309" s="23" t="s">
        <v>277</v>
      </c>
      <c r="AT309" s="23" t="s">
        <v>178</v>
      </c>
      <c r="AU309" s="23" t="s">
        <v>91</v>
      </c>
      <c r="AY309" s="23" t="s">
        <v>176</v>
      </c>
      <c r="BE309" s="205">
        <f>IF(N309="základní",J309,0)</f>
        <v>0</v>
      </c>
      <c r="BF309" s="205">
        <f>IF(N309="snížená",J309,0)</f>
        <v>0</v>
      </c>
      <c r="BG309" s="205">
        <f>IF(N309="zákl. přenesená",J309,0)</f>
        <v>0</v>
      </c>
      <c r="BH309" s="205">
        <f>IF(N309="sníž. přenesená",J309,0)</f>
        <v>0</v>
      </c>
      <c r="BI309" s="205">
        <f>IF(N309="nulová",J309,0)</f>
        <v>0</v>
      </c>
      <c r="BJ309" s="23" t="s">
        <v>89</v>
      </c>
      <c r="BK309" s="205">
        <f>ROUND(I309*H309,2)</f>
        <v>0</v>
      </c>
      <c r="BL309" s="23" t="s">
        <v>277</v>
      </c>
      <c r="BM309" s="23" t="s">
        <v>520</v>
      </c>
    </row>
    <row r="310" spans="2:65" s="1" customFormat="1" ht="40.5">
      <c r="B310" s="41"/>
      <c r="C310" s="63"/>
      <c r="D310" s="206" t="s">
        <v>185</v>
      </c>
      <c r="E310" s="63"/>
      <c r="F310" s="207" t="s">
        <v>514</v>
      </c>
      <c r="G310" s="63"/>
      <c r="H310" s="63"/>
      <c r="I310" s="164"/>
      <c r="J310" s="63"/>
      <c r="K310" s="63"/>
      <c r="L310" s="61"/>
      <c r="M310" s="208"/>
      <c r="N310" s="42"/>
      <c r="O310" s="42"/>
      <c r="P310" s="42"/>
      <c r="Q310" s="42"/>
      <c r="R310" s="42"/>
      <c r="S310" s="42"/>
      <c r="T310" s="78"/>
      <c r="AT310" s="23" t="s">
        <v>185</v>
      </c>
      <c r="AU310" s="23" t="s">
        <v>91</v>
      </c>
    </row>
    <row r="311" spans="2:65" s="11" customFormat="1" ht="13.5">
      <c r="B311" s="209"/>
      <c r="C311" s="210"/>
      <c r="D311" s="206" t="s">
        <v>187</v>
      </c>
      <c r="E311" s="211" t="s">
        <v>37</v>
      </c>
      <c r="F311" s="212" t="s">
        <v>521</v>
      </c>
      <c r="G311" s="210"/>
      <c r="H311" s="213">
        <v>30.6</v>
      </c>
      <c r="I311" s="214"/>
      <c r="J311" s="210"/>
      <c r="K311" s="210"/>
      <c r="L311" s="215"/>
      <c r="M311" s="216"/>
      <c r="N311" s="217"/>
      <c r="O311" s="217"/>
      <c r="P311" s="217"/>
      <c r="Q311" s="217"/>
      <c r="R311" s="217"/>
      <c r="S311" s="217"/>
      <c r="T311" s="218"/>
      <c r="AT311" s="219" t="s">
        <v>187</v>
      </c>
      <c r="AU311" s="219" t="s">
        <v>91</v>
      </c>
      <c r="AV311" s="11" t="s">
        <v>91</v>
      </c>
      <c r="AW311" s="11" t="s">
        <v>44</v>
      </c>
      <c r="AX311" s="11" t="s">
        <v>81</v>
      </c>
      <c r="AY311" s="219" t="s">
        <v>176</v>
      </c>
    </row>
    <row r="312" spans="2:65" s="12" customFormat="1" ht="13.5">
      <c r="B312" s="220"/>
      <c r="C312" s="221"/>
      <c r="D312" s="222" t="s">
        <v>187</v>
      </c>
      <c r="E312" s="223" t="s">
        <v>37</v>
      </c>
      <c r="F312" s="224" t="s">
        <v>189</v>
      </c>
      <c r="G312" s="221"/>
      <c r="H312" s="225">
        <v>30.6</v>
      </c>
      <c r="I312" s="226"/>
      <c r="J312" s="221"/>
      <c r="K312" s="221"/>
      <c r="L312" s="227"/>
      <c r="M312" s="228"/>
      <c r="N312" s="229"/>
      <c r="O312" s="229"/>
      <c r="P312" s="229"/>
      <c r="Q312" s="229"/>
      <c r="R312" s="229"/>
      <c r="S312" s="229"/>
      <c r="T312" s="230"/>
      <c r="AT312" s="231" t="s">
        <v>187</v>
      </c>
      <c r="AU312" s="231" t="s">
        <v>91</v>
      </c>
      <c r="AV312" s="12" t="s">
        <v>183</v>
      </c>
      <c r="AW312" s="12" t="s">
        <v>6</v>
      </c>
      <c r="AX312" s="12" t="s">
        <v>89</v>
      </c>
      <c r="AY312" s="231" t="s">
        <v>176</v>
      </c>
    </row>
    <row r="313" spans="2:65" s="1" customFormat="1" ht="22.5" customHeight="1">
      <c r="B313" s="41"/>
      <c r="C313" s="194" t="s">
        <v>522</v>
      </c>
      <c r="D313" s="194" t="s">
        <v>178</v>
      </c>
      <c r="E313" s="195" t="s">
        <v>523</v>
      </c>
      <c r="F313" s="196" t="s">
        <v>524</v>
      </c>
      <c r="G313" s="197" t="s">
        <v>342</v>
      </c>
      <c r="H313" s="198">
        <v>2</v>
      </c>
      <c r="I313" s="199"/>
      <c r="J313" s="200">
        <f>ROUND(I313*H313,2)</f>
        <v>0</v>
      </c>
      <c r="K313" s="196" t="s">
        <v>182</v>
      </c>
      <c r="L313" s="61"/>
      <c r="M313" s="201" t="s">
        <v>37</v>
      </c>
      <c r="N313" s="202" t="s">
        <v>52</v>
      </c>
      <c r="O313" s="42"/>
      <c r="P313" s="203">
        <f>O313*H313</f>
        <v>0</v>
      </c>
      <c r="Q313" s="203">
        <v>0</v>
      </c>
      <c r="R313" s="203">
        <f>Q313*H313</f>
        <v>0</v>
      </c>
      <c r="S313" s="203">
        <v>2.0109999999999999E-2</v>
      </c>
      <c r="T313" s="204">
        <f>S313*H313</f>
        <v>4.0219999999999999E-2</v>
      </c>
      <c r="AR313" s="23" t="s">
        <v>277</v>
      </c>
      <c r="AT313" s="23" t="s">
        <v>178</v>
      </c>
      <c r="AU313" s="23" t="s">
        <v>91</v>
      </c>
      <c r="AY313" s="23" t="s">
        <v>176</v>
      </c>
      <c r="BE313" s="205">
        <f>IF(N313="základní",J313,0)</f>
        <v>0</v>
      </c>
      <c r="BF313" s="205">
        <f>IF(N313="snížená",J313,0)</f>
        <v>0</v>
      </c>
      <c r="BG313" s="205">
        <f>IF(N313="zákl. přenesená",J313,0)</f>
        <v>0</v>
      </c>
      <c r="BH313" s="205">
        <f>IF(N313="sníž. přenesená",J313,0)</f>
        <v>0</v>
      </c>
      <c r="BI313" s="205">
        <f>IF(N313="nulová",J313,0)</f>
        <v>0</v>
      </c>
      <c r="BJ313" s="23" t="s">
        <v>89</v>
      </c>
      <c r="BK313" s="205">
        <f>ROUND(I313*H313,2)</f>
        <v>0</v>
      </c>
      <c r="BL313" s="23" t="s">
        <v>277</v>
      </c>
      <c r="BM313" s="23" t="s">
        <v>525</v>
      </c>
    </row>
    <row r="314" spans="2:65" s="10" customFormat="1" ht="29.85" customHeight="1">
      <c r="B314" s="177"/>
      <c r="C314" s="178"/>
      <c r="D314" s="191" t="s">
        <v>80</v>
      </c>
      <c r="E314" s="192" t="s">
        <v>526</v>
      </c>
      <c r="F314" s="192" t="s">
        <v>527</v>
      </c>
      <c r="G314" s="178"/>
      <c r="H314" s="178"/>
      <c r="I314" s="181"/>
      <c r="J314" s="193">
        <f>BK314</f>
        <v>0</v>
      </c>
      <c r="K314" s="178"/>
      <c r="L314" s="183"/>
      <c r="M314" s="184"/>
      <c r="N314" s="185"/>
      <c r="O314" s="185"/>
      <c r="P314" s="186">
        <f>SUM(P315:P322)</f>
        <v>0</v>
      </c>
      <c r="Q314" s="185"/>
      <c r="R314" s="186">
        <f>SUM(R315:R322)</f>
        <v>0</v>
      </c>
      <c r="S314" s="185"/>
      <c r="T314" s="187">
        <f>SUM(T315:T322)</f>
        <v>1.2666299999999999</v>
      </c>
      <c r="AR314" s="188" t="s">
        <v>91</v>
      </c>
      <c r="AT314" s="189" t="s">
        <v>80</v>
      </c>
      <c r="AU314" s="189" t="s">
        <v>89</v>
      </c>
      <c r="AY314" s="188" t="s">
        <v>176</v>
      </c>
      <c r="BK314" s="190">
        <f>SUM(BK315:BK322)</f>
        <v>0</v>
      </c>
    </row>
    <row r="315" spans="2:65" s="1" customFormat="1" ht="22.5" customHeight="1">
      <c r="B315" s="41"/>
      <c r="C315" s="194" t="s">
        <v>528</v>
      </c>
      <c r="D315" s="194" t="s">
        <v>178</v>
      </c>
      <c r="E315" s="195" t="s">
        <v>529</v>
      </c>
      <c r="F315" s="196" t="s">
        <v>530</v>
      </c>
      <c r="G315" s="197" t="s">
        <v>342</v>
      </c>
      <c r="H315" s="198">
        <v>12</v>
      </c>
      <c r="I315" s="199"/>
      <c r="J315" s="200">
        <f>ROUND(I315*H315,2)</f>
        <v>0</v>
      </c>
      <c r="K315" s="196" t="s">
        <v>182</v>
      </c>
      <c r="L315" s="61"/>
      <c r="M315" s="201" t="s">
        <v>37</v>
      </c>
      <c r="N315" s="202" t="s">
        <v>52</v>
      </c>
      <c r="O315" s="42"/>
      <c r="P315" s="203">
        <f>O315*H315</f>
        <v>0</v>
      </c>
      <c r="Q315" s="203">
        <v>0</v>
      </c>
      <c r="R315" s="203">
        <f>Q315*H315</f>
        <v>0</v>
      </c>
      <c r="S315" s="203">
        <v>0.10316</v>
      </c>
      <c r="T315" s="204">
        <f>S315*H315</f>
        <v>1.2379199999999999</v>
      </c>
      <c r="AR315" s="23" t="s">
        <v>277</v>
      </c>
      <c r="AT315" s="23" t="s">
        <v>178</v>
      </c>
      <c r="AU315" s="23" t="s">
        <v>91</v>
      </c>
      <c r="AY315" s="23" t="s">
        <v>176</v>
      </c>
      <c r="BE315" s="205">
        <f>IF(N315="základní",J315,0)</f>
        <v>0</v>
      </c>
      <c r="BF315" s="205">
        <f>IF(N315="snížená",J315,0)</f>
        <v>0</v>
      </c>
      <c r="BG315" s="205">
        <f>IF(N315="zákl. přenesená",J315,0)</f>
        <v>0</v>
      </c>
      <c r="BH315" s="205">
        <f>IF(N315="sníž. přenesená",J315,0)</f>
        <v>0</v>
      </c>
      <c r="BI315" s="205">
        <f>IF(N315="nulová",J315,0)</f>
        <v>0</v>
      </c>
      <c r="BJ315" s="23" t="s">
        <v>89</v>
      </c>
      <c r="BK315" s="205">
        <f>ROUND(I315*H315,2)</f>
        <v>0</v>
      </c>
      <c r="BL315" s="23" t="s">
        <v>277</v>
      </c>
      <c r="BM315" s="23" t="s">
        <v>531</v>
      </c>
    </row>
    <row r="316" spans="2:65" s="11" customFormat="1" ht="13.5">
      <c r="B316" s="209"/>
      <c r="C316" s="210"/>
      <c r="D316" s="206" t="s">
        <v>187</v>
      </c>
      <c r="E316" s="211" t="s">
        <v>37</v>
      </c>
      <c r="F316" s="212" t="s">
        <v>23</v>
      </c>
      <c r="G316" s="210"/>
      <c r="H316" s="213">
        <v>12</v>
      </c>
      <c r="I316" s="214"/>
      <c r="J316" s="210"/>
      <c r="K316" s="210"/>
      <c r="L316" s="215"/>
      <c r="M316" s="216"/>
      <c r="N316" s="217"/>
      <c r="O316" s="217"/>
      <c r="P316" s="217"/>
      <c r="Q316" s="217"/>
      <c r="R316" s="217"/>
      <c r="S316" s="217"/>
      <c r="T316" s="218"/>
      <c r="AT316" s="219" t="s">
        <v>187</v>
      </c>
      <c r="AU316" s="219" t="s">
        <v>91</v>
      </c>
      <c r="AV316" s="11" t="s">
        <v>91</v>
      </c>
      <c r="AW316" s="11" t="s">
        <v>44</v>
      </c>
      <c r="AX316" s="11" t="s">
        <v>81</v>
      </c>
      <c r="AY316" s="219" t="s">
        <v>176</v>
      </c>
    </row>
    <row r="317" spans="2:65" s="12" customFormat="1" ht="13.5">
      <c r="B317" s="220"/>
      <c r="C317" s="221"/>
      <c r="D317" s="222" t="s">
        <v>187</v>
      </c>
      <c r="E317" s="223" t="s">
        <v>37</v>
      </c>
      <c r="F317" s="224" t="s">
        <v>189</v>
      </c>
      <c r="G317" s="221"/>
      <c r="H317" s="225">
        <v>12</v>
      </c>
      <c r="I317" s="226"/>
      <c r="J317" s="221"/>
      <c r="K317" s="221"/>
      <c r="L317" s="227"/>
      <c r="M317" s="228"/>
      <c r="N317" s="229"/>
      <c r="O317" s="229"/>
      <c r="P317" s="229"/>
      <c r="Q317" s="229"/>
      <c r="R317" s="229"/>
      <c r="S317" s="229"/>
      <c r="T317" s="230"/>
      <c r="AT317" s="231" t="s">
        <v>187</v>
      </c>
      <c r="AU317" s="231" t="s">
        <v>91</v>
      </c>
      <c r="AV317" s="12" t="s">
        <v>183</v>
      </c>
      <c r="AW317" s="12" t="s">
        <v>6</v>
      </c>
      <c r="AX317" s="12" t="s">
        <v>89</v>
      </c>
      <c r="AY317" s="231" t="s">
        <v>176</v>
      </c>
    </row>
    <row r="318" spans="2:65" s="1" customFormat="1" ht="22.5" customHeight="1">
      <c r="B318" s="41"/>
      <c r="C318" s="194" t="s">
        <v>532</v>
      </c>
      <c r="D318" s="194" t="s">
        <v>178</v>
      </c>
      <c r="E318" s="195" t="s">
        <v>533</v>
      </c>
      <c r="F318" s="196" t="s">
        <v>534</v>
      </c>
      <c r="G318" s="197" t="s">
        <v>296</v>
      </c>
      <c r="H318" s="198">
        <v>99</v>
      </c>
      <c r="I318" s="199"/>
      <c r="J318" s="200">
        <f>ROUND(I318*H318,2)</f>
        <v>0</v>
      </c>
      <c r="K318" s="196" t="s">
        <v>182</v>
      </c>
      <c r="L318" s="61"/>
      <c r="M318" s="201" t="s">
        <v>37</v>
      </c>
      <c r="N318" s="202" t="s">
        <v>52</v>
      </c>
      <c r="O318" s="42"/>
      <c r="P318" s="203">
        <f>O318*H318</f>
        <v>0</v>
      </c>
      <c r="Q318" s="203">
        <v>0</v>
      </c>
      <c r="R318" s="203">
        <f>Q318*H318</f>
        <v>0</v>
      </c>
      <c r="S318" s="203">
        <v>2.9E-4</v>
      </c>
      <c r="T318" s="204">
        <f>S318*H318</f>
        <v>2.8709999999999999E-2</v>
      </c>
      <c r="AR318" s="23" t="s">
        <v>277</v>
      </c>
      <c r="AT318" s="23" t="s">
        <v>178</v>
      </c>
      <c r="AU318" s="23" t="s">
        <v>91</v>
      </c>
      <c r="AY318" s="23" t="s">
        <v>176</v>
      </c>
      <c r="BE318" s="205">
        <f>IF(N318="základní",J318,0)</f>
        <v>0</v>
      </c>
      <c r="BF318" s="205">
        <f>IF(N318="snížená",J318,0)</f>
        <v>0</v>
      </c>
      <c r="BG318" s="205">
        <f>IF(N318="zákl. přenesená",J318,0)</f>
        <v>0</v>
      </c>
      <c r="BH318" s="205">
        <f>IF(N318="sníž. přenesená",J318,0)</f>
        <v>0</v>
      </c>
      <c r="BI318" s="205">
        <f>IF(N318="nulová",J318,0)</f>
        <v>0</v>
      </c>
      <c r="BJ318" s="23" t="s">
        <v>89</v>
      </c>
      <c r="BK318" s="205">
        <f>ROUND(I318*H318,2)</f>
        <v>0</v>
      </c>
      <c r="BL318" s="23" t="s">
        <v>277</v>
      </c>
      <c r="BM318" s="23" t="s">
        <v>535</v>
      </c>
    </row>
    <row r="319" spans="2:65" s="11" customFormat="1" ht="13.5">
      <c r="B319" s="209"/>
      <c r="C319" s="210"/>
      <c r="D319" s="206" t="s">
        <v>187</v>
      </c>
      <c r="E319" s="211" t="s">
        <v>37</v>
      </c>
      <c r="F319" s="212" t="s">
        <v>521</v>
      </c>
      <c r="G319" s="210"/>
      <c r="H319" s="213">
        <v>30.6</v>
      </c>
      <c r="I319" s="214"/>
      <c r="J319" s="210"/>
      <c r="K319" s="210"/>
      <c r="L319" s="215"/>
      <c r="M319" s="216"/>
      <c r="N319" s="217"/>
      <c r="O319" s="217"/>
      <c r="P319" s="217"/>
      <c r="Q319" s="217"/>
      <c r="R319" s="217"/>
      <c r="S319" s="217"/>
      <c r="T319" s="218"/>
      <c r="AT319" s="219" t="s">
        <v>187</v>
      </c>
      <c r="AU319" s="219" t="s">
        <v>91</v>
      </c>
      <c r="AV319" s="11" t="s">
        <v>91</v>
      </c>
      <c r="AW319" s="11" t="s">
        <v>44</v>
      </c>
      <c r="AX319" s="11" t="s">
        <v>81</v>
      </c>
      <c r="AY319" s="219" t="s">
        <v>176</v>
      </c>
    </row>
    <row r="320" spans="2:65" s="11" customFormat="1" ht="13.5">
      <c r="B320" s="209"/>
      <c r="C320" s="210"/>
      <c r="D320" s="206" t="s">
        <v>187</v>
      </c>
      <c r="E320" s="211" t="s">
        <v>37</v>
      </c>
      <c r="F320" s="212" t="s">
        <v>536</v>
      </c>
      <c r="G320" s="210"/>
      <c r="H320" s="213">
        <v>39.6</v>
      </c>
      <c r="I320" s="214"/>
      <c r="J320" s="210"/>
      <c r="K320" s="210"/>
      <c r="L320" s="215"/>
      <c r="M320" s="216"/>
      <c r="N320" s="217"/>
      <c r="O320" s="217"/>
      <c r="P320" s="217"/>
      <c r="Q320" s="217"/>
      <c r="R320" s="217"/>
      <c r="S320" s="217"/>
      <c r="T320" s="218"/>
      <c r="AT320" s="219" t="s">
        <v>187</v>
      </c>
      <c r="AU320" s="219" t="s">
        <v>91</v>
      </c>
      <c r="AV320" s="11" t="s">
        <v>91</v>
      </c>
      <c r="AW320" s="11" t="s">
        <v>44</v>
      </c>
      <c r="AX320" s="11" t="s">
        <v>81</v>
      </c>
      <c r="AY320" s="219" t="s">
        <v>176</v>
      </c>
    </row>
    <row r="321" spans="2:65" s="11" customFormat="1" ht="13.5">
      <c r="B321" s="209"/>
      <c r="C321" s="210"/>
      <c r="D321" s="206" t="s">
        <v>187</v>
      </c>
      <c r="E321" s="211" t="s">
        <v>37</v>
      </c>
      <c r="F321" s="212" t="s">
        <v>537</v>
      </c>
      <c r="G321" s="210"/>
      <c r="H321" s="213">
        <v>28.8</v>
      </c>
      <c r="I321" s="214"/>
      <c r="J321" s="210"/>
      <c r="K321" s="210"/>
      <c r="L321" s="215"/>
      <c r="M321" s="216"/>
      <c r="N321" s="217"/>
      <c r="O321" s="217"/>
      <c r="P321" s="217"/>
      <c r="Q321" s="217"/>
      <c r="R321" s="217"/>
      <c r="S321" s="217"/>
      <c r="T321" s="218"/>
      <c r="AT321" s="219" t="s">
        <v>187</v>
      </c>
      <c r="AU321" s="219" t="s">
        <v>91</v>
      </c>
      <c r="AV321" s="11" t="s">
        <v>91</v>
      </c>
      <c r="AW321" s="11" t="s">
        <v>44</v>
      </c>
      <c r="AX321" s="11" t="s">
        <v>81</v>
      </c>
      <c r="AY321" s="219" t="s">
        <v>176</v>
      </c>
    </row>
    <row r="322" spans="2:65" s="12" customFormat="1" ht="13.5">
      <c r="B322" s="220"/>
      <c r="C322" s="221"/>
      <c r="D322" s="206" t="s">
        <v>187</v>
      </c>
      <c r="E322" s="245" t="s">
        <v>37</v>
      </c>
      <c r="F322" s="246" t="s">
        <v>189</v>
      </c>
      <c r="G322" s="221"/>
      <c r="H322" s="247">
        <v>99</v>
      </c>
      <c r="I322" s="226"/>
      <c r="J322" s="221"/>
      <c r="K322" s="221"/>
      <c r="L322" s="227"/>
      <c r="M322" s="228"/>
      <c r="N322" s="229"/>
      <c r="O322" s="229"/>
      <c r="P322" s="229"/>
      <c r="Q322" s="229"/>
      <c r="R322" s="229"/>
      <c r="S322" s="229"/>
      <c r="T322" s="230"/>
      <c r="AT322" s="231" t="s">
        <v>187</v>
      </c>
      <c r="AU322" s="231" t="s">
        <v>91</v>
      </c>
      <c r="AV322" s="12" t="s">
        <v>183</v>
      </c>
      <c r="AW322" s="12" t="s">
        <v>6</v>
      </c>
      <c r="AX322" s="12" t="s">
        <v>89</v>
      </c>
      <c r="AY322" s="231" t="s">
        <v>176</v>
      </c>
    </row>
    <row r="323" spans="2:65" s="10" customFormat="1" ht="29.85" customHeight="1">
      <c r="B323" s="177"/>
      <c r="C323" s="178"/>
      <c r="D323" s="191" t="s">
        <v>80</v>
      </c>
      <c r="E323" s="192" t="s">
        <v>538</v>
      </c>
      <c r="F323" s="192" t="s">
        <v>539</v>
      </c>
      <c r="G323" s="178"/>
      <c r="H323" s="178"/>
      <c r="I323" s="181"/>
      <c r="J323" s="193">
        <f>BK323</f>
        <v>0</v>
      </c>
      <c r="K323" s="178"/>
      <c r="L323" s="183"/>
      <c r="M323" s="184"/>
      <c r="N323" s="185"/>
      <c r="O323" s="185"/>
      <c r="P323" s="186">
        <f>P324</f>
        <v>0</v>
      </c>
      <c r="Q323" s="185"/>
      <c r="R323" s="186">
        <f>R324</f>
        <v>0</v>
      </c>
      <c r="S323" s="185"/>
      <c r="T323" s="187">
        <f>T324</f>
        <v>0</v>
      </c>
      <c r="AR323" s="188" t="s">
        <v>91</v>
      </c>
      <c r="AT323" s="189" t="s">
        <v>80</v>
      </c>
      <c r="AU323" s="189" t="s">
        <v>89</v>
      </c>
      <c r="AY323" s="188" t="s">
        <v>176</v>
      </c>
      <c r="BK323" s="190">
        <f>BK324</f>
        <v>0</v>
      </c>
    </row>
    <row r="324" spans="2:65" s="1" customFormat="1" ht="22.5" customHeight="1">
      <c r="B324" s="41"/>
      <c r="C324" s="194" t="s">
        <v>540</v>
      </c>
      <c r="D324" s="194" t="s">
        <v>178</v>
      </c>
      <c r="E324" s="195" t="s">
        <v>541</v>
      </c>
      <c r="F324" s="196" t="s">
        <v>542</v>
      </c>
      <c r="G324" s="197" t="s">
        <v>296</v>
      </c>
      <c r="H324" s="198">
        <v>10</v>
      </c>
      <c r="I324" s="199"/>
      <c r="J324" s="200">
        <f>ROUND(I324*H324,2)</f>
        <v>0</v>
      </c>
      <c r="K324" s="196" t="s">
        <v>37</v>
      </c>
      <c r="L324" s="61"/>
      <c r="M324" s="201" t="s">
        <v>37</v>
      </c>
      <c r="N324" s="202" t="s">
        <v>52</v>
      </c>
      <c r="O324" s="42"/>
      <c r="P324" s="203">
        <f>O324*H324</f>
        <v>0</v>
      </c>
      <c r="Q324" s="203">
        <v>0</v>
      </c>
      <c r="R324" s="203">
        <f>Q324*H324</f>
        <v>0</v>
      </c>
      <c r="S324" s="203">
        <v>0</v>
      </c>
      <c r="T324" s="204">
        <f>S324*H324</f>
        <v>0</v>
      </c>
      <c r="AR324" s="23" t="s">
        <v>183</v>
      </c>
      <c r="AT324" s="23" t="s">
        <v>178</v>
      </c>
      <c r="AU324" s="23" t="s">
        <v>91</v>
      </c>
      <c r="AY324" s="23" t="s">
        <v>176</v>
      </c>
      <c r="BE324" s="205">
        <f>IF(N324="základní",J324,0)</f>
        <v>0</v>
      </c>
      <c r="BF324" s="205">
        <f>IF(N324="snížená",J324,0)</f>
        <v>0</v>
      </c>
      <c r="BG324" s="205">
        <f>IF(N324="zákl. přenesená",J324,0)</f>
        <v>0</v>
      </c>
      <c r="BH324" s="205">
        <f>IF(N324="sníž. přenesená",J324,0)</f>
        <v>0</v>
      </c>
      <c r="BI324" s="205">
        <f>IF(N324="nulová",J324,0)</f>
        <v>0</v>
      </c>
      <c r="BJ324" s="23" t="s">
        <v>89</v>
      </c>
      <c r="BK324" s="205">
        <f>ROUND(I324*H324,2)</f>
        <v>0</v>
      </c>
      <c r="BL324" s="23" t="s">
        <v>183</v>
      </c>
      <c r="BM324" s="23" t="s">
        <v>543</v>
      </c>
    </row>
    <row r="325" spans="2:65" s="10" customFormat="1" ht="29.85" customHeight="1">
      <c r="B325" s="177"/>
      <c r="C325" s="178"/>
      <c r="D325" s="191" t="s">
        <v>80</v>
      </c>
      <c r="E325" s="192" t="s">
        <v>544</v>
      </c>
      <c r="F325" s="192" t="s">
        <v>545</v>
      </c>
      <c r="G325" s="178"/>
      <c r="H325" s="178"/>
      <c r="I325" s="181"/>
      <c r="J325" s="193">
        <f>BK325</f>
        <v>0</v>
      </c>
      <c r="K325" s="178"/>
      <c r="L325" s="183"/>
      <c r="M325" s="184"/>
      <c r="N325" s="185"/>
      <c r="O325" s="185"/>
      <c r="P325" s="186">
        <f>SUM(P326:P359)</f>
        <v>0</v>
      </c>
      <c r="Q325" s="185"/>
      <c r="R325" s="186">
        <f>SUM(R326:R359)</f>
        <v>0</v>
      </c>
      <c r="S325" s="185"/>
      <c r="T325" s="187">
        <f>SUM(T326:T359)</f>
        <v>0.86588000000000009</v>
      </c>
      <c r="AR325" s="188" t="s">
        <v>91</v>
      </c>
      <c r="AT325" s="189" t="s">
        <v>80</v>
      </c>
      <c r="AU325" s="189" t="s">
        <v>89</v>
      </c>
      <c r="AY325" s="188" t="s">
        <v>176</v>
      </c>
      <c r="BK325" s="190">
        <f>SUM(BK326:BK359)</f>
        <v>0</v>
      </c>
    </row>
    <row r="326" spans="2:65" s="1" customFormat="1" ht="22.5" customHeight="1">
      <c r="B326" s="41"/>
      <c r="C326" s="194" t="s">
        <v>546</v>
      </c>
      <c r="D326" s="194" t="s">
        <v>178</v>
      </c>
      <c r="E326" s="195" t="s">
        <v>547</v>
      </c>
      <c r="F326" s="196" t="s">
        <v>548</v>
      </c>
      <c r="G326" s="197" t="s">
        <v>549</v>
      </c>
      <c r="H326" s="198">
        <v>6</v>
      </c>
      <c r="I326" s="199"/>
      <c r="J326" s="200">
        <f>ROUND(I326*H326,2)</f>
        <v>0</v>
      </c>
      <c r="K326" s="196" t="s">
        <v>182</v>
      </c>
      <c r="L326" s="61"/>
      <c r="M326" s="201" t="s">
        <v>37</v>
      </c>
      <c r="N326" s="202" t="s">
        <v>52</v>
      </c>
      <c r="O326" s="42"/>
      <c r="P326" s="203">
        <f>O326*H326</f>
        <v>0</v>
      </c>
      <c r="Q326" s="203">
        <v>0</v>
      </c>
      <c r="R326" s="203">
        <f>Q326*H326</f>
        <v>0</v>
      </c>
      <c r="S326" s="203">
        <v>1.933E-2</v>
      </c>
      <c r="T326" s="204">
        <f>S326*H326</f>
        <v>0.11598</v>
      </c>
      <c r="AR326" s="23" t="s">
        <v>277</v>
      </c>
      <c r="AT326" s="23" t="s">
        <v>178</v>
      </c>
      <c r="AU326" s="23" t="s">
        <v>91</v>
      </c>
      <c r="AY326" s="23" t="s">
        <v>176</v>
      </c>
      <c r="BE326" s="205">
        <f>IF(N326="základní",J326,0)</f>
        <v>0</v>
      </c>
      <c r="BF326" s="205">
        <f>IF(N326="snížená",J326,0)</f>
        <v>0</v>
      </c>
      <c r="BG326" s="205">
        <f>IF(N326="zákl. přenesená",J326,0)</f>
        <v>0</v>
      </c>
      <c r="BH326" s="205">
        <f>IF(N326="sníž. přenesená",J326,0)</f>
        <v>0</v>
      </c>
      <c r="BI326" s="205">
        <f>IF(N326="nulová",J326,0)</f>
        <v>0</v>
      </c>
      <c r="BJ326" s="23" t="s">
        <v>89</v>
      </c>
      <c r="BK326" s="205">
        <f>ROUND(I326*H326,2)</f>
        <v>0</v>
      </c>
      <c r="BL326" s="23" t="s">
        <v>277</v>
      </c>
      <c r="BM326" s="23" t="s">
        <v>550</v>
      </c>
    </row>
    <row r="327" spans="2:65" s="11" customFormat="1" ht="13.5">
      <c r="B327" s="209"/>
      <c r="C327" s="210"/>
      <c r="D327" s="206" t="s">
        <v>187</v>
      </c>
      <c r="E327" s="211" t="s">
        <v>37</v>
      </c>
      <c r="F327" s="212" t="s">
        <v>551</v>
      </c>
      <c r="G327" s="210"/>
      <c r="H327" s="213">
        <v>3</v>
      </c>
      <c r="I327" s="214"/>
      <c r="J327" s="210"/>
      <c r="K327" s="210"/>
      <c r="L327" s="215"/>
      <c r="M327" s="216"/>
      <c r="N327" s="217"/>
      <c r="O327" s="217"/>
      <c r="P327" s="217"/>
      <c r="Q327" s="217"/>
      <c r="R327" s="217"/>
      <c r="S327" s="217"/>
      <c r="T327" s="218"/>
      <c r="AT327" s="219" t="s">
        <v>187</v>
      </c>
      <c r="AU327" s="219" t="s">
        <v>91</v>
      </c>
      <c r="AV327" s="11" t="s">
        <v>91</v>
      </c>
      <c r="AW327" s="11" t="s">
        <v>44</v>
      </c>
      <c r="AX327" s="11" t="s">
        <v>81</v>
      </c>
      <c r="AY327" s="219" t="s">
        <v>176</v>
      </c>
    </row>
    <row r="328" spans="2:65" s="11" customFormat="1" ht="13.5">
      <c r="B328" s="209"/>
      <c r="C328" s="210"/>
      <c r="D328" s="206" t="s">
        <v>187</v>
      </c>
      <c r="E328" s="211" t="s">
        <v>37</v>
      </c>
      <c r="F328" s="212" t="s">
        <v>552</v>
      </c>
      <c r="G328" s="210"/>
      <c r="H328" s="213">
        <v>3</v>
      </c>
      <c r="I328" s="214"/>
      <c r="J328" s="210"/>
      <c r="K328" s="210"/>
      <c r="L328" s="215"/>
      <c r="M328" s="216"/>
      <c r="N328" s="217"/>
      <c r="O328" s="217"/>
      <c r="P328" s="217"/>
      <c r="Q328" s="217"/>
      <c r="R328" s="217"/>
      <c r="S328" s="217"/>
      <c r="T328" s="218"/>
      <c r="AT328" s="219" t="s">
        <v>187</v>
      </c>
      <c r="AU328" s="219" t="s">
        <v>91</v>
      </c>
      <c r="AV328" s="11" t="s">
        <v>91</v>
      </c>
      <c r="AW328" s="11" t="s">
        <v>44</v>
      </c>
      <c r="AX328" s="11" t="s">
        <v>81</v>
      </c>
      <c r="AY328" s="219" t="s">
        <v>176</v>
      </c>
    </row>
    <row r="329" spans="2:65" s="12" customFormat="1" ht="13.5">
      <c r="B329" s="220"/>
      <c r="C329" s="221"/>
      <c r="D329" s="222" t="s">
        <v>187</v>
      </c>
      <c r="E329" s="223" t="s">
        <v>37</v>
      </c>
      <c r="F329" s="224" t="s">
        <v>189</v>
      </c>
      <c r="G329" s="221"/>
      <c r="H329" s="225">
        <v>6</v>
      </c>
      <c r="I329" s="226"/>
      <c r="J329" s="221"/>
      <c r="K329" s="221"/>
      <c r="L329" s="227"/>
      <c r="M329" s="228"/>
      <c r="N329" s="229"/>
      <c r="O329" s="229"/>
      <c r="P329" s="229"/>
      <c r="Q329" s="229"/>
      <c r="R329" s="229"/>
      <c r="S329" s="229"/>
      <c r="T329" s="230"/>
      <c r="AT329" s="231" t="s">
        <v>187</v>
      </c>
      <c r="AU329" s="231" t="s">
        <v>91</v>
      </c>
      <c r="AV329" s="12" t="s">
        <v>183</v>
      </c>
      <c r="AW329" s="12" t="s">
        <v>6</v>
      </c>
      <c r="AX329" s="12" t="s">
        <v>89</v>
      </c>
      <c r="AY329" s="231" t="s">
        <v>176</v>
      </c>
    </row>
    <row r="330" spans="2:65" s="1" customFormat="1" ht="22.5" customHeight="1">
      <c r="B330" s="41"/>
      <c r="C330" s="194" t="s">
        <v>553</v>
      </c>
      <c r="D330" s="194" t="s">
        <v>178</v>
      </c>
      <c r="E330" s="195" t="s">
        <v>554</v>
      </c>
      <c r="F330" s="196" t="s">
        <v>555</v>
      </c>
      <c r="G330" s="197" t="s">
        <v>549</v>
      </c>
      <c r="H330" s="198">
        <v>2</v>
      </c>
      <c r="I330" s="199"/>
      <c r="J330" s="200">
        <f>ROUND(I330*H330,2)</f>
        <v>0</v>
      </c>
      <c r="K330" s="196" t="s">
        <v>182</v>
      </c>
      <c r="L330" s="61"/>
      <c r="M330" s="201" t="s">
        <v>37</v>
      </c>
      <c r="N330" s="202" t="s">
        <v>52</v>
      </c>
      <c r="O330" s="42"/>
      <c r="P330" s="203">
        <f>O330*H330</f>
        <v>0</v>
      </c>
      <c r="Q330" s="203">
        <v>0</v>
      </c>
      <c r="R330" s="203">
        <f>Q330*H330</f>
        <v>0</v>
      </c>
      <c r="S330" s="203">
        <v>1.72E-2</v>
      </c>
      <c r="T330" s="204">
        <f>S330*H330</f>
        <v>3.44E-2</v>
      </c>
      <c r="AR330" s="23" t="s">
        <v>277</v>
      </c>
      <c r="AT330" s="23" t="s">
        <v>178</v>
      </c>
      <c r="AU330" s="23" t="s">
        <v>91</v>
      </c>
      <c r="AY330" s="23" t="s">
        <v>176</v>
      </c>
      <c r="BE330" s="205">
        <f>IF(N330="základní",J330,0)</f>
        <v>0</v>
      </c>
      <c r="BF330" s="205">
        <f>IF(N330="snížená",J330,0)</f>
        <v>0</v>
      </c>
      <c r="BG330" s="205">
        <f>IF(N330="zákl. přenesená",J330,0)</f>
        <v>0</v>
      </c>
      <c r="BH330" s="205">
        <f>IF(N330="sníž. přenesená",J330,0)</f>
        <v>0</v>
      </c>
      <c r="BI330" s="205">
        <f>IF(N330="nulová",J330,0)</f>
        <v>0</v>
      </c>
      <c r="BJ330" s="23" t="s">
        <v>89</v>
      </c>
      <c r="BK330" s="205">
        <f>ROUND(I330*H330,2)</f>
        <v>0</v>
      </c>
      <c r="BL330" s="23" t="s">
        <v>277</v>
      </c>
      <c r="BM330" s="23" t="s">
        <v>556</v>
      </c>
    </row>
    <row r="331" spans="2:65" s="11" customFormat="1" ht="13.5">
      <c r="B331" s="209"/>
      <c r="C331" s="210"/>
      <c r="D331" s="206" t="s">
        <v>187</v>
      </c>
      <c r="E331" s="211" t="s">
        <v>37</v>
      </c>
      <c r="F331" s="212" t="s">
        <v>350</v>
      </c>
      <c r="G331" s="210"/>
      <c r="H331" s="213">
        <v>1</v>
      </c>
      <c r="I331" s="214"/>
      <c r="J331" s="210"/>
      <c r="K331" s="210"/>
      <c r="L331" s="215"/>
      <c r="M331" s="216"/>
      <c r="N331" s="217"/>
      <c r="O331" s="217"/>
      <c r="P331" s="217"/>
      <c r="Q331" s="217"/>
      <c r="R331" s="217"/>
      <c r="S331" s="217"/>
      <c r="T331" s="218"/>
      <c r="AT331" s="219" t="s">
        <v>187</v>
      </c>
      <c r="AU331" s="219" t="s">
        <v>91</v>
      </c>
      <c r="AV331" s="11" t="s">
        <v>91</v>
      </c>
      <c r="AW331" s="11" t="s">
        <v>44</v>
      </c>
      <c r="AX331" s="11" t="s">
        <v>81</v>
      </c>
      <c r="AY331" s="219" t="s">
        <v>176</v>
      </c>
    </row>
    <row r="332" spans="2:65" s="11" customFormat="1" ht="13.5">
      <c r="B332" s="209"/>
      <c r="C332" s="210"/>
      <c r="D332" s="206" t="s">
        <v>187</v>
      </c>
      <c r="E332" s="211" t="s">
        <v>37</v>
      </c>
      <c r="F332" s="212" t="s">
        <v>351</v>
      </c>
      <c r="G332" s="210"/>
      <c r="H332" s="213">
        <v>1</v>
      </c>
      <c r="I332" s="214"/>
      <c r="J332" s="210"/>
      <c r="K332" s="210"/>
      <c r="L332" s="215"/>
      <c r="M332" s="216"/>
      <c r="N332" s="217"/>
      <c r="O332" s="217"/>
      <c r="P332" s="217"/>
      <c r="Q332" s="217"/>
      <c r="R332" s="217"/>
      <c r="S332" s="217"/>
      <c r="T332" s="218"/>
      <c r="AT332" s="219" t="s">
        <v>187</v>
      </c>
      <c r="AU332" s="219" t="s">
        <v>91</v>
      </c>
      <c r="AV332" s="11" t="s">
        <v>91</v>
      </c>
      <c r="AW332" s="11" t="s">
        <v>44</v>
      </c>
      <c r="AX332" s="11" t="s">
        <v>81</v>
      </c>
      <c r="AY332" s="219" t="s">
        <v>176</v>
      </c>
    </row>
    <row r="333" spans="2:65" s="12" customFormat="1" ht="13.5">
      <c r="B333" s="220"/>
      <c r="C333" s="221"/>
      <c r="D333" s="222" t="s">
        <v>187</v>
      </c>
      <c r="E333" s="223" t="s">
        <v>37</v>
      </c>
      <c r="F333" s="224" t="s">
        <v>189</v>
      </c>
      <c r="G333" s="221"/>
      <c r="H333" s="225">
        <v>2</v>
      </c>
      <c r="I333" s="226"/>
      <c r="J333" s="221"/>
      <c r="K333" s="221"/>
      <c r="L333" s="227"/>
      <c r="M333" s="228"/>
      <c r="N333" s="229"/>
      <c r="O333" s="229"/>
      <c r="P333" s="229"/>
      <c r="Q333" s="229"/>
      <c r="R333" s="229"/>
      <c r="S333" s="229"/>
      <c r="T333" s="230"/>
      <c r="AT333" s="231" t="s">
        <v>187</v>
      </c>
      <c r="AU333" s="231" t="s">
        <v>91</v>
      </c>
      <c r="AV333" s="12" t="s">
        <v>183</v>
      </c>
      <c r="AW333" s="12" t="s">
        <v>6</v>
      </c>
      <c r="AX333" s="12" t="s">
        <v>89</v>
      </c>
      <c r="AY333" s="231" t="s">
        <v>176</v>
      </c>
    </row>
    <row r="334" spans="2:65" s="1" customFormat="1" ht="22.5" customHeight="1">
      <c r="B334" s="41"/>
      <c r="C334" s="194" t="s">
        <v>557</v>
      </c>
      <c r="D334" s="194" t="s">
        <v>178</v>
      </c>
      <c r="E334" s="195" t="s">
        <v>558</v>
      </c>
      <c r="F334" s="196" t="s">
        <v>559</v>
      </c>
      <c r="G334" s="197" t="s">
        <v>549</v>
      </c>
      <c r="H334" s="198">
        <v>11</v>
      </c>
      <c r="I334" s="199"/>
      <c r="J334" s="200">
        <f>ROUND(I334*H334,2)</f>
        <v>0</v>
      </c>
      <c r="K334" s="196" t="s">
        <v>182</v>
      </c>
      <c r="L334" s="61"/>
      <c r="M334" s="201" t="s">
        <v>37</v>
      </c>
      <c r="N334" s="202" t="s">
        <v>52</v>
      </c>
      <c r="O334" s="42"/>
      <c r="P334" s="203">
        <f>O334*H334</f>
        <v>0</v>
      </c>
      <c r="Q334" s="203">
        <v>0</v>
      </c>
      <c r="R334" s="203">
        <f>Q334*H334</f>
        <v>0</v>
      </c>
      <c r="S334" s="203">
        <v>1.9460000000000002E-2</v>
      </c>
      <c r="T334" s="204">
        <f>S334*H334</f>
        <v>0.21406000000000003</v>
      </c>
      <c r="AR334" s="23" t="s">
        <v>277</v>
      </c>
      <c r="AT334" s="23" t="s">
        <v>178</v>
      </c>
      <c r="AU334" s="23" t="s">
        <v>91</v>
      </c>
      <c r="AY334" s="23" t="s">
        <v>176</v>
      </c>
      <c r="BE334" s="205">
        <f>IF(N334="základní",J334,0)</f>
        <v>0</v>
      </c>
      <c r="BF334" s="205">
        <f>IF(N334="snížená",J334,0)</f>
        <v>0</v>
      </c>
      <c r="BG334" s="205">
        <f>IF(N334="zákl. přenesená",J334,0)</f>
        <v>0</v>
      </c>
      <c r="BH334" s="205">
        <f>IF(N334="sníž. přenesená",J334,0)</f>
        <v>0</v>
      </c>
      <c r="BI334" s="205">
        <f>IF(N334="nulová",J334,0)</f>
        <v>0</v>
      </c>
      <c r="BJ334" s="23" t="s">
        <v>89</v>
      </c>
      <c r="BK334" s="205">
        <f>ROUND(I334*H334,2)</f>
        <v>0</v>
      </c>
      <c r="BL334" s="23" t="s">
        <v>277</v>
      </c>
      <c r="BM334" s="23" t="s">
        <v>560</v>
      </c>
    </row>
    <row r="335" spans="2:65" s="11" customFormat="1" ht="13.5">
      <c r="B335" s="209"/>
      <c r="C335" s="210"/>
      <c r="D335" s="206" t="s">
        <v>187</v>
      </c>
      <c r="E335" s="211" t="s">
        <v>37</v>
      </c>
      <c r="F335" s="212" t="s">
        <v>561</v>
      </c>
      <c r="G335" s="210"/>
      <c r="H335" s="213">
        <v>9</v>
      </c>
      <c r="I335" s="214"/>
      <c r="J335" s="210"/>
      <c r="K335" s="210"/>
      <c r="L335" s="215"/>
      <c r="M335" s="216"/>
      <c r="N335" s="217"/>
      <c r="O335" s="217"/>
      <c r="P335" s="217"/>
      <c r="Q335" s="217"/>
      <c r="R335" s="217"/>
      <c r="S335" s="217"/>
      <c r="T335" s="218"/>
      <c r="AT335" s="219" t="s">
        <v>187</v>
      </c>
      <c r="AU335" s="219" t="s">
        <v>91</v>
      </c>
      <c r="AV335" s="11" t="s">
        <v>91</v>
      </c>
      <c r="AW335" s="11" t="s">
        <v>44</v>
      </c>
      <c r="AX335" s="11" t="s">
        <v>81</v>
      </c>
      <c r="AY335" s="219" t="s">
        <v>176</v>
      </c>
    </row>
    <row r="336" spans="2:65" s="11" customFormat="1" ht="13.5">
      <c r="B336" s="209"/>
      <c r="C336" s="210"/>
      <c r="D336" s="206" t="s">
        <v>187</v>
      </c>
      <c r="E336" s="211" t="s">
        <v>37</v>
      </c>
      <c r="F336" s="212" t="s">
        <v>562</v>
      </c>
      <c r="G336" s="210"/>
      <c r="H336" s="213">
        <v>2</v>
      </c>
      <c r="I336" s="214"/>
      <c r="J336" s="210"/>
      <c r="K336" s="210"/>
      <c r="L336" s="215"/>
      <c r="M336" s="216"/>
      <c r="N336" s="217"/>
      <c r="O336" s="217"/>
      <c r="P336" s="217"/>
      <c r="Q336" s="217"/>
      <c r="R336" s="217"/>
      <c r="S336" s="217"/>
      <c r="T336" s="218"/>
      <c r="AT336" s="219" t="s">
        <v>187</v>
      </c>
      <c r="AU336" s="219" t="s">
        <v>91</v>
      </c>
      <c r="AV336" s="11" t="s">
        <v>91</v>
      </c>
      <c r="AW336" s="11" t="s">
        <v>44</v>
      </c>
      <c r="AX336" s="11" t="s">
        <v>81</v>
      </c>
      <c r="AY336" s="219" t="s">
        <v>176</v>
      </c>
    </row>
    <row r="337" spans="2:65" s="12" customFormat="1" ht="13.5">
      <c r="B337" s="220"/>
      <c r="C337" s="221"/>
      <c r="D337" s="222" t="s">
        <v>187</v>
      </c>
      <c r="E337" s="223" t="s">
        <v>37</v>
      </c>
      <c r="F337" s="224" t="s">
        <v>189</v>
      </c>
      <c r="G337" s="221"/>
      <c r="H337" s="225">
        <v>11</v>
      </c>
      <c r="I337" s="226"/>
      <c r="J337" s="221"/>
      <c r="K337" s="221"/>
      <c r="L337" s="227"/>
      <c r="M337" s="228"/>
      <c r="N337" s="229"/>
      <c r="O337" s="229"/>
      <c r="P337" s="229"/>
      <c r="Q337" s="229"/>
      <c r="R337" s="229"/>
      <c r="S337" s="229"/>
      <c r="T337" s="230"/>
      <c r="AT337" s="231" t="s">
        <v>187</v>
      </c>
      <c r="AU337" s="231" t="s">
        <v>91</v>
      </c>
      <c r="AV337" s="12" t="s">
        <v>183</v>
      </c>
      <c r="AW337" s="12" t="s">
        <v>6</v>
      </c>
      <c r="AX337" s="12" t="s">
        <v>89</v>
      </c>
      <c r="AY337" s="231" t="s">
        <v>176</v>
      </c>
    </row>
    <row r="338" spans="2:65" s="1" customFormat="1" ht="22.5" customHeight="1">
      <c r="B338" s="41"/>
      <c r="C338" s="194" t="s">
        <v>563</v>
      </c>
      <c r="D338" s="194" t="s">
        <v>178</v>
      </c>
      <c r="E338" s="195" t="s">
        <v>564</v>
      </c>
      <c r="F338" s="196" t="s">
        <v>565</v>
      </c>
      <c r="G338" s="197" t="s">
        <v>549</v>
      </c>
      <c r="H338" s="198">
        <v>2</v>
      </c>
      <c r="I338" s="199"/>
      <c r="J338" s="200">
        <f>ROUND(I338*H338,2)</f>
        <v>0</v>
      </c>
      <c r="K338" s="196" t="s">
        <v>182</v>
      </c>
      <c r="L338" s="61"/>
      <c r="M338" s="201" t="s">
        <v>37</v>
      </c>
      <c r="N338" s="202" t="s">
        <v>52</v>
      </c>
      <c r="O338" s="42"/>
      <c r="P338" s="203">
        <f>O338*H338</f>
        <v>0</v>
      </c>
      <c r="Q338" s="203">
        <v>0</v>
      </c>
      <c r="R338" s="203">
        <f>Q338*H338</f>
        <v>0</v>
      </c>
      <c r="S338" s="203">
        <v>8.7999999999999995E-2</v>
      </c>
      <c r="T338" s="204">
        <f>S338*H338</f>
        <v>0.17599999999999999</v>
      </c>
      <c r="AR338" s="23" t="s">
        <v>277</v>
      </c>
      <c r="AT338" s="23" t="s">
        <v>178</v>
      </c>
      <c r="AU338" s="23" t="s">
        <v>91</v>
      </c>
      <c r="AY338" s="23" t="s">
        <v>176</v>
      </c>
      <c r="BE338" s="205">
        <f>IF(N338="základní",J338,0)</f>
        <v>0</v>
      </c>
      <c r="BF338" s="205">
        <f>IF(N338="snížená",J338,0)</f>
        <v>0</v>
      </c>
      <c r="BG338" s="205">
        <f>IF(N338="zákl. přenesená",J338,0)</f>
        <v>0</v>
      </c>
      <c r="BH338" s="205">
        <f>IF(N338="sníž. přenesená",J338,0)</f>
        <v>0</v>
      </c>
      <c r="BI338" s="205">
        <f>IF(N338="nulová",J338,0)</f>
        <v>0</v>
      </c>
      <c r="BJ338" s="23" t="s">
        <v>89</v>
      </c>
      <c r="BK338" s="205">
        <f>ROUND(I338*H338,2)</f>
        <v>0</v>
      </c>
      <c r="BL338" s="23" t="s">
        <v>277</v>
      </c>
      <c r="BM338" s="23" t="s">
        <v>566</v>
      </c>
    </row>
    <row r="339" spans="2:65" s="11" customFormat="1" ht="13.5">
      <c r="B339" s="209"/>
      <c r="C339" s="210"/>
      <c r="D339" s="206" t="s">
        <v>187</v>
      </c>
      <c r="E339" s="211" t="s">
        <v>37</v>
      </c>
      <c r="F339" s="212" t="s">
        <v>567</v>
      </c>
      <c r="G339" s="210"/>
      <c r="H339" s="213">
        <v>2</v>
      </c>
      <c r="I339" s="214"/>
      <c r="J339" s="210"/>
      <c r="K339" s="210"/>
      <c r="L339" s="215"/>
      <c r="M339" s="216"/>
      <c r="N339" s="217"/>
      <c r="O339" s="217"/>
      <c r="P339" s="217"/>
      <c r="Q339" s="217"/>
      <c r="R339" s="217"/>
      <c r="S339" s="217"/>
      <c r="T339" s="218"/>
      <c r="AT339" s="219" t="s">
        <v>187</v>
      </c>
      <c r="AU339" s="219" t="s">
        <v>91</v>
      </c>
      <c r="AV339" s="11" t="s">
        <v>91</v>
      </c>
      <c r="AW339" s="11" t="s">
        <v>44</v>
      </c>
      <c r="AX339" s="11" t="s">
        <v>81</v>
      </c>
      <c r="AY339" s="219" t="s">
        <v>176</v>
      </c>
    </row>
    <row r="340" spans="2:65" s="12" customFormat="1" ht="13.5">
      <c r="B340" s="220"/>
      <c r="C340" s="221"/>
      <c r="D340" s="222" t="s">
        <v>187</v>
      </c>
      <c r="E340" s="223" t="s">
        <v>37</v>
      </c>
      <c r="F340" s="224" t="s">
        <v>189</v>
      </c>
      <c r="G340" s="221"/>
      <c r="H340" s="225">
        <v>2</v>
      </c>
      <c r="I340" s="226"/>
      <c r="J340" s="221"/>
      <c r="K340" s="221"/>
      <c r="L340" s="227"/>
      <c r="M340" s="228"/>
      <c r="N340" s="229"/>
      <c r="O340" s="229"/>
      <c r="P340" s="229"/>
      <c r="Q340" s="229"/>
      <c r="R340" s="229"/>
      <c r="S340" s="229"/>
      <c r="T340" s="230"/>
      <c r="AT340" s="231" t="s">
        <v>187</v>
      </c>
      <c r="AU340" s="231" t="s">
        <v>91</v>
      </c>
      <c r="AV340" s="12" t="s">
        <v>183</v>
      </c>
      <c r="AW340" s="12" t="s">
        <v>6</v>
      </c>
      <c r="AX340" s="12" t="s">
        <v>89</v>
      </c>
      <c r="AY340" s="231" t="s">
        <v>176</v>
      </c>
    </row>
    <row r="341" spans="2:65" s="1" customFormat="1" ht="22.5" customHeight="1">
      <c r="B341" s="41"/>
      <c r="C341" s="194" t="s">
        <v>568</v>
      </c>
      <c r="D341" s="194" t="s">
        <v>178</v>
      </c>
      <c r="E341" s="195" t="s">
        <v>569</v>
      </c>
      <c r="F341" s="196" t="s">
        <v>570</v>
      </c>
      <c r="G341" s="197" t="s">
        <v>549</v>
      </c>
      <c r="H341" s="198">
        <v>4</v>
      </c>
      <c r="I341" s="199"/>
      <c r="J341" s="200">
        <f>ROUND(I341*H341,2)</f>
        <v>0</v>
      </c>
      <c r="K341" s="196" t="s">
        <v>182</v>
      </c>
      <c r="L341" s="61"/>
      <c r="M341" s="201" t="s">
        <v>37</v>
      </c>
      <c r="N341" s="202" t="s">
        <v>52</v>
      </c>
      <c r="O341" s="42"/>
      <c r="P341" s="203">
        <f>O341*H341</f>
        <v>0</v>
      </c>
      <c r="Q341" s="203">
        <v>0</v>
      </c>
      <c r="R341" s="203">
        <f>Q341*H341</f>
        <v>0</v>
      </c>
      <c r="S341" s="203">
        <v>7.1499999999999994E-2</v>
      </c>
      <c r="T341" s="204">
        <f>S341*H341</f>
        <v>0.28599999999999998</v>
      </c>
      <c r="AR341" s="23" t="s">
        <v>277</v>
      </c>
      <c r="AT341" s="23" t="s">
        <v>178</v>
      </c>
      <c r="AU341" s="23" t="s">
        <v>91</v>
      </c>
      <c r="AY341" s="23" t="s">
        <v>176</v>
      </c>
      <c r="BE341" s="205">
        <f>IF(N341="základní",J341,0)</f>
        <v>0</v>
      </c>
      <c r="BF341" s="205">
        <f>IF(N341="snížená",J341,0)</f>
        <v>0</v>
      </c>
      <c r="BG341" s="205">
        <f>IF(N341="zákl. přenesená",J341,0)</f>
        <v>0</v>
      </c>
      <c r="BH341" s="205">
        <f>IF(N341="sníž. přenesená",J341,0)</f>
        <v>0</v>
      </c>
      <c r="BI341" s="205">
        <f>IF(N341="nulová",J341,0)</f>
        <v>0</v>
      </c>
      <c r="BJ341" s="23" t="s">
        <v>89</v>
      </c>
      <c r="BK341" s="205">
        <f>ROUND(I341*H341,2)</f>
        <v>0</v>
      </c>
      <c r="BL341" s="23" t="s">
        <v>277</v>
      </c>
      <c r="BM341" s="23" t="s">
        <v>571</v>
      </c>
    </row>
    <row r="342" spans="2:65" s="11" customFormat="1" ht="13.5">
      <c r="B342" s="209"/>
      <c r="C342" s="210"/>
      <c r="D342" s="206" t="s">
        <v>187</v>
      </c>
      <c r="E342" s="211" t="s">
        <v>37</v>
      </c>
      <c r="F342" s="212" t="s">
        <v>572</v>
      </c>
      <c r="G342" s="210"/>
      <c r="H342" s="213">
        <v>2</v>
      </c>
      <c r="I342" s="214"/>
      <c r="J342" s="210"/>
      <c r="K342" s="210"/>
      <c r="L342" s="215"/>
      <c r="M342" s="216"/>
      <c r="N342" s="217"/>
      <c r="O342" s="217"/>
      <c r="P342" s="217"/>
      <c r="Q342" s="217"/>
      <c r="R342" s="217"/>
      <c r="S342" s="217"/>
      <c r="T342" s="218"/>
      <c r="AT342" s="219" t="s">
        <v>187</v>
      </c>
      <c r="AU342" s="219" t="s">
        <v>91</v>
      </c>
      <c r="AV342" s="11" t="s">
        <v>91</v>
      </c>
      <c r="AW342" s="11" t="s">
        <v>44</v>
      </c>
      <c r="AX342" s="11" t="s">
        <v>81</v>
      </c>
      <c r="AY342" s="219" t="s">
        <v>176</v>
      </c>
    </row>
    <row r="343" spans="2:65" s="11" customFormat="1" ht="13.5">
      <c r="B343" s="209"/>
      <c r="C343" s="210"/>
      <c r="D343" s="206" t="s">
        <v>187</v>
      </c>
      <c r="E343" s="211" t="s">
        <v>37</v>
      </c>
      <c r="F343" s="212" t="s">
        <v>562</v>
      </c>
      <c r="G343" s="210"/>
      <c r="H343" s="213">
        <v>2</v>
      </c>
      <c r="I343" s="214"/>
      <c r="J343" s="210"/>
      <c r="K343" s="210"/>
      <c r="L343" s="215"/>
      <c r="M343" s="216"/>
      <c r="N343" s="217"/>
      <c r="O343" s="217"/>
      <c r="P343" s="217"/>
      <c r="Q343" s="217"/>
      <c r="R343" s="217"/>
      <c r="S343" s="217"/>
      <c r="T343" s="218"/>
      <c r="AT343" s="219" t="s">
        <v>187</v>
      </c>
      <c r="AU343" s="219" t="s">
        <v>91</v>
      </c>
      <c r="AV343" s="11" t="s">
        <v>91</v>
      </c>
      <c r="AW343" s="11" t="s">
        <v>44</v>
      </c>
      <c r="AX343" s="11" t="s">
        <v>81</v>
      </c>
      <c r="AY343" s="219" t="s">
        <v>176</v>
      </c>
    </row>
    <row r="344" spans="2:65" s="12" customFormat="1" ht="13.5">
      <c r="B344" s="220"/>
      <c r="C344" s="221"/>
      <c r="D344" s="222" t="s">
        <v>187</v>
      </c>
      <c r="E344" s="223" t="s">
        <v>37</v>
      </c>
      <c r="F344" s="224" t="s">
        <v>189</v>
      </c>
      <c r="G344" s="221"/>
      <c r="H344" s="225">
        <v>4</v>
      </c>
      <c r="I344" s="226"/>
      <c r="J344" s="221"/>
      <c r="K344" s="221"/>
      <c r="L344" s="227"/>
      <c r="M344" s="228"/>
      <c r="N344" s="229"/>
      <c r="O344" s="229"/>
      <c r="P344" s="229"/>
      <c r="Q344" s="229"/>
      <c r="R344" s="229"/>
      <c r="S344" s="229"/>
      <c r="T344" s="230"/>
      <c r="AT344" s="231" t="s">
        <v>187</v>
      </c>
      <c r="AU344" s="231" t="s">
        <v>91</v>
      </c>
      <c r="AV344" s="12" t="s">
        <v>183</v>
      </c>
      <c r="AW344" s="12" t="s">
        <v>6</v>
      </c>
      <c r="AX344" s="12" t="s">
        <v>89</v>
      </c>
      <c r="AY344" s="231" t="s">
        <v>176</v>
      </c>
    </row>
    <row r="345" spans="2:65" s="1" customFormat="1" ht="22.5" customHeight="1">
      <c r="B345" s="41"/>
      <c r="C345" s="194" t="s">
        <v>573</v>
      </c>
      <c r="D345" s="194" t="s">
        <v>178</v>
      </c>
      <c r="E345" s="195" t="s">
        <v>574</v>
      </c>
      <c r="F345" s="196" t="s">
        <v>575</v>
      </c>
      <c r="G345" s="197" t="s">
        <v>549</v>
      </c>
      <c r="H345" s="198">
        <v>11</v>
      </c>
      <c r="I345" s="199"/>
      <c r="J345" s="200">
        <f>ROUND(I345*H345,2)</f>
        <v>0</v>
      </c>
      <c r="K345" s="196" t="s">
        <v>182</v>
      </c>
      <c r="L345" s="61"/>
      <c r="M345" s="201" t="s">
        <v>37</v>
      </c>
      <c r="N345" s="202" t="s">
        <v>52</v>
      </c>
      <c r="O345" s="42"/>
      <c r="P345" s="203">
        <f>O345*H345</f>
        <v>0</v>
      </c>
      <c r="Q345" s="203">
        <v>0</v>
      </c>
      <c r="R345" s="203">
        <f>Q345*H345</f>
        <v>0</v>
      </c>
      <c r="S345" s="203">
        <v>1.56E-3</v>
      </c>
      <c r="T345" s="204">
        <f>S345*H345</f>
        <v>1.7159999999999998E-2</v>
      </c>
      <c r="AR345" s="23" t="s">
        <v>277</v>
      </c>
      <c r="AT345" s="23" t="s">
        <v>178</v>
      </c>
      <c r="AU345" s="23" t="s">
        <v>91</v>
      </c>
      <c r="AY345" s="23" t="s">
        <v>176</v>
      </c>
      <c r="BE345" s="205">
        <f>IF(N345="základní",J345,0)</f>
        <v>0</v>
      </c>
      <c r="BF345" s="205">
        <f>IF(N345="snížená",J345,0)</f>
        <v>0</v>
      </c>
      <c r="BG345" s="205">
        <f>IF(N345="zákl. přenesená",J345,0)</f>
        <v>0</v>
      </c>
      <c r="BH345" s="205">
        <f>IF(N345="sníž. přenesená",J345,0)</f>
        <v>0</v>
      </c>
      <c r="BI345" s="205">
        <f>IF(N345="nulová",J345,0)</f>
        <v>0</v>
      </c>
      <c r="BJ345" s="23" t="s">
        <v>89</v>
      </c>
      <c r="BK345" s="205">
        <f>ROUND(I345*H345,2)</f>
        <v>0</v>
      </c>
      <c r="BL345" s="23" t="s">
        <v>277</v>
      </c>
      <c r="BM345" s="23" t="s">
        <v>576</v>
      </c>
    </row>
    <row r="346" spans="2:65" s="11" customFormat="1" ht="13.5">
      <c r="B346" s="209"/>
      <c r="C346" s="210"/>
      <c r="D346" s="206" t="s">
        <v>187</v>
      </c>
      <c r="E346" s="211" t="s">
        <v>37</v>
      </c>
      <c r="F346" s="212" t="s">
        <v>577</v>
      </c>
      <c r="G346" s="210"/>
      <c r="H346" s="213">
        <v>9</v>
      </c>
      <c r="I346" s="214"/>
      <c r="J346" s="210"/>
      <c r="K346" s="210"/>
      <c r="L346" s="215"/>
      <c r="M346" s="216"/>
      <c r="N346" s="217"/>
      <c r="O346" s="217"/>
      <c r="P346" s="217"/>
      <c r="Q346" s="217"/>
      <c r="R346" s="217"/>
      <c r="S346" s="217"/>
      <c r="T346" s="218"/>
      <c r="AT346" s="219" t="s">
        <v>187</v>
      </c>
      <c r="AU346" s="219" t="s">
        <v>91</v>
      </c>
      <c r="AV346" s="11" t="s">
        <v>91</v>
      </c>
      <c r="AW346" s="11" t="s">
        <v>44</v>
      </c>
      <c r="AX346" s="11" t="s">
        <v>81</v>
      </c>
      <c r="AY346" s="219" t="s">
        <v>176</v>
      </c>
    </row>
    <row r="347" spans="2:65" s="11" customFormat="1" ht="13.5">
      <c r="B347" s="209"/>
      <c r="C347" s="210"/>
      <c r="D347" s="206" t="s">
        <v>187</v>
      </c>
      <c r="E347" s="211" t="s">
        <v>37</v>
      </c>
      <c r="F347" s="212" t="s">
        <v>562</v>
      </c>
      <c r="G347" s="210"/>
      <c r="H347" s="213">
        <v>2</v>
      </c>
      <c r="I347" s="214"/>
      <c r="J347" s="210"/>
      <c r="K347" s="210"/>
      <c r="L347" s="215"/>
      <c r="M347" s="216"/>
      <c r="N347" s="217"/>
      <c r="O347" s="217"/>
      <c r="P347" s="217"/>
      <c r="Q347" s="217"/>
      <c r="R347" s="217"/>
      <c r="S347" s="217"/>
      <c r="T347" s="218"/>
      <c r="AT347" s="219" t="s">
        <v>187</v>
      </c>
      <c r="AU347" s="219" t="s">
        <v>91</v>
      </c>
      <c r="AV347" s="11" t="s">
        <v>91</v>
      </c>
      <c r="AW347" s="11" t="s">
        <v>44</v>
      </c>
      <c r="AX347" s="11" t="s">
        <v>81</v>
      </c>
      <c r="AY347" s="219" t="s">
        <v>176</v>
      </c>
    </row>
    <row r="348" spans="2:65" s="12" customFormat="1" ht="13.5">
      <c r="B348" s="220"/>
      <c r="C348" s="221"/>
      <c r="D348" s="222" t="s">
        <v>187</v>
      </c>
      <c r="E348" s="223" t="s">
        <v>37</v>
      </c>
      <c r="F348" s="224" t="s">
        <v>189</v>
      </c>
      <c r="G348" s="221"/>
      <c r="H348" s="225">
        <v>11</v>
      </c>
      <c r="I348" s="226"/>
      <c r="J348" s="221"/>
      <c r="K348" s="221"/>
      <c r="L348" s="227"/>
      <c r="M348" s="228"/>
      <c r="N348" s="229"/>
      <c r="O348" s="229"/>
      <c r="P348" s="229"/>
      <c r="Q348" s="229"/>
      <c r="R348" s="229"/>
      <c r="S348" s="229"/>
      <c r="T348" s="230"/>
      <c r="AT348" s="231" t="s">
        <v>187</v>
      </c>
      <c r="AU348" s="231" t="s">
        <v>91</v>
      </c>
      <c r="AV348" s="12" t="s">
        <v>183</v>
      </c>
      <c r="AW348" s="12" t="s">
        <v>6</v>
      </c>
      <c r="AX348" s="12" t="s">
        <v>89</v>
      </c>
      <c r="AY348" s="231" t="s">
        <v>176</v>
      </c>
    </row>
    <row r="349" spans="2:65" s="1" customFormat="1" ht="22.5" customHeight="1">
      <c r="B349" s="41"/>
      <c r="C349" s="194" t="s">
        <v>578</v>
      </c>
      <c r="D349" s="194" t="s">
        <v>178</v>
      </c>
      <c r="E349" s="195" t="s">
        <v>579</v>
      </c>
      <c r="F349" s="196" t="s">
        <v>580</v>
      </c>
      <c r="G349" s="197" t="s">
        <v>549</v>
      </c>
      <c r="H349" s="198">
        <v>4</v>
      </c>
      <c r="I349" s="199"/>
      <c r="J349" s="200">
        <f>ROUND(I349*H349,2)</f>
        <v>0</v>
      </c>
      <c r="K349" s="196" t="s">
        <v>182</v>
      </c>
      <c r="L349" s="61"/>
      <c r="M349" s="201" t="s">
        <v>37</v>
      </c>
      <c r="N349" s="202" t="s">
        <v>52</v>
      </c>
      <c r="O349" s="42"/>
      <c r="P349" s="203">
        <f>O349*H349</f>
        <v>0</v>
      </c>
      <c r="Q349" s="203">
        <v>0</v>
      </c>
      <c r="R349" s="203">
        <f>Q349*H349</f>
        <v>0</v>
      </c>
      <c r="S349" s="203">
        <v>1.7600000000000001E-3</v>
      </c>
      <c r="T349" s="204">
        <f>S349*H349</f>
        <v>7.0400000000000003E-3</v>
      </c>
      <c r="AR349" s="23" t="s">
        <v>277</v>
      </c>
      <c r="AT349" s="23" t="s">
        <v>178</v>
      </c>
      <c r="AU349" s="23" t="s">
        <v>91</v>
      </c>
      <c r="AY349" s="23" t="s">
        <v>176</v>
      </c>
      <c r="BE349" s="205">
        <f>IF(N349="základní",J349,0)</f>
        <v>0</v>
      </c>
      <c r="BF349" s="205">
        <f>IF(N349="snížená",J349,0)</f>
        <v>0</v>
      </c>
      <c r="BG349" s="205">
        <f>IF(N349="zákl. přenesená",J349,0)</f>
        <v>0</v>
      </c>
      <c r="BH349" s="205">
        <f>IF(N349="sníž. přenesená",J349,0)</f>
        <v>0</v>
      </c>
      <c r="BI349" s="205">
        <f>IF(N349="nulová",J349,0)</f>
        <v>0</v>
      </c>
      <c r="BJ349" s="23" t="s">
        <v>89</v>
      </c>
      <c r="BK349" s="205">
        <f>ROUND(I349*H349,2)</f>
        <v>0</v>
      </c>
      <c r="BL349" s="23" t="s">
        <v>277</v>
      </c>
      <c r="BM349" s="23" t="s">
        <v>581</v>
      </c>
    </row>
    <row r="350" spans="2:65" s="11" customFormat="1" ht="13.5">
      <c r="B350" s="209"/>
      <c r="C350" s="210"/>
      <c r="D350" s="206" t="s">
        <v>187</v>
      </c>
      <c r="E350" s="211" t="s">
        <v>37</v>
      </c>
      <c r="F350" s="212" t="s">
        <v>572</v>
      </c>
      <c r="G350" s="210"/>
      <c r="H350" s="213">
        <v>2</v>
      </c>
      <c r="I350" s="214"/>
      <c r="J350" s="210"/>
      <c r="K350" s="210"/>
      <c r="L350" s="215"/>
      <c r="M350" s="216"/>
      <c r="N350" s="217"/>
      <c r="O350" s="217"/>
      <c r="P350" s="217"/>
      <c r="Q350" s="217"/>
      <c r="R350" s="217"/>
      <c r="S350" s="217"/>
      <c r="T350" s="218"/>
      <c r="AT350" s="219" t="s">
        <v>187</v>
      </c>
      <c r="AU350" s="219" t="s">
        <v>91</v>
      </c>
      <c r="AV350" s="11" t="s">
        <v>91</v>
      </c>
      <c r="AW350" s="11" t="s">
        <v>44</v>
      </c>
      <c r="AX350" s="11" t="s">
        <v>81</v>
      </c>
      <c r="AY350" s="219" t="s">
        <v>176</v>
      </c>
    </row>
    <row r="351" spans="2:65" s="11" customFormat="1" ht="13.5">
      <c r="B351" s="209"/>
      <c r="C351" s="210"/>
      <c r="D351" s="206" t="s">
        <v>187</v>
      </c>
      <c r="E351" s="211" t="s">
        <v>37</v>
      </c>
      <c r="F351" s="212" t="s">
        <v>562</v>
      </c>
      <c r="G351" s="210"/>
      <c r="H351" s="213">
        <v>2</v>
      </c>
      <c r="I351" s="214"/>
      <c r="J351" s="210"/>
      <c r="K351" s="210"/>
      <c r="L351" s="215"/>
      <c r="M351" s="216"/>
      <c r="N351" s="217"/>
      <c r="O351" s="217"/>
      <c r="P351" s="217"/>
      <c r="Q351" s="217"/>
      <c r="R351" s="217"/>
      <c r="S351" s="217"/>
      <c r="T351" s="218"/>
      <c r="AT351" s="219" t="s">
        <v>187</v>
      </c>
      <c r="AU351" s="219" t="s">
        <v>91</v>
      </c>
      <c r="AV351" s="11" t="s">
        <v>91</v>
      </c>
      <c r="AW351" s="11" t="s">
        <v>44</v>
      </c>
      <c r="AX351" s="11" t="s">
        <v>81</v>
      </c>
      <c r="AY351" s="219" t="s">
        <v>176</v>
      </c>
    </row>
    <row r="352" spans="2:65" s="12" customFormat="1" ht="13.5">
      <c r="B352" s="220"/>
      <c r="C352" s="221"/>
      <c r="D352" s="222" t="s">
        <v>187</v>
      </c>
      <c r="E352" s="223" t="s">
        <v>37</v>
      </c>
      <c r="F352" s="224" t="s">
        <v>189</v>
      </c>
      <c r="G352" s="221"/>
      <c r="H352" s="225">
        <v>4</v>
      </c>
      <c r="I352" s="226"/>
      <c r="J352" s="221"/>
      <c r="K352" s="221"/>
      <c r="L352" s="227"/>
      <c r="M352" s="228"/>
      <c r="N352" s="229"/>
      <c r="O352" s="229"/>
      <c r="P352" s="229"/>
      <c r="Q352" s="229"/>
      <c r="R352" s="229"/>
      <c r="S352" s="229"/>
      <c r="T352" s="230"/>
      <c r="AT352" s="231" t="s">
        <v>187</v>
      </c>
      <c r="AU352" s="231" t="s">
        <v>91</v>
      </c>
      <c r="AV352" s="12" t="s">
        <v>183</v>
      </c>
      <c r="AW352" s="12" t="s">
        <v>6</v>
      </c>
      <c r="AX352" s="12" t="s">
        <v>89</v>
      </c>
      <c r="AY352" s="231" t="s">
        <v>176</v>
      </c>
    </row>
    <row r="353" spans="2:65" s="1" customFormat="1" ht="22.5" customHeight="1">
      <c r="B353" s="41"/>
      <c r="C353" s="194" t="s">
        <v>582</v>
      </c>
      <c r="D353" s="194" t="s">
        <v>178</v>
      </c>
      <c r="E353" s="195" t="s">
        <v>583</v>
      </c>
      <c r="F353" s="196" t="s">
        <v>584</v>
      </c>
      <c r="G353" s="197" t="s">
        <v>342</v>
      </c>
      <c r="H353" s="198">
        <v>2</v>
      </c>
      <c r="I353" s="199"/>
      <c r="J353" s="200">
        <f>ROUND(I353*H353,2)</f>
        <v>0</v>
      </c>
      <c r="K353" s="196" t="s">
        <v>182</v>
      </c>
      <c r="L353" s="61"/>
      <c r="M353" s="201" t="s">
        <v>37</v>
      </c>
      <c r="N353" s="202" t="s">
        <v>52</v>
      </c>
      <c r="O353" s="42"/>
      <c r="P353" s="203">
        <f>O353*H353</f>
        <v>0</v>
      </c>
      <c r="Q353" s="203">
        <v>0</v>
      </c>
      <c r="R353" s="203">
        <f>Q353*H353</f>
        <v>0</v>
      </c>
      <c r="S353" s="203">
        <v>7.62E-3</v>
      </c>
      <c r="T353" s="204">
        <f>S353*H353</f>
        <v>1.524E-2</v>
      </c>
      <c r="AR353" s="23" t="s">
        <v>277</v>
      </c>
      <c r="AT353" s="23" t="s">
        <v>178</v>
      </c>
      <c r="AU353" s="23" t="s">
        <v>91</v>
      </c>
      <c r="AY353" s="23" t="s">
        <v>176</v>
      </c>
      <c r="BE353" s="205">
        <f>IF(N353="základní",J353,0)</f>
        <v>0</v>
      </c>
      <c r="BF353" s="205">
        <f>IF(N353="snížená",J353,0)</f>
        <v>0</v>
      </c>
      <c r="BG353" s="205">
        <f>IF(N353="zákl. přenesená",J353,0)</f>
        <v>0</v>
      </c>
      <c r="BH353" s="205">
        <f>IF(N353="sníž. přenesená",J353,0)</f>
        <v>0</v>
      </c>
      <c r="BI353" s="205">
        <f>IF(N353="nulová",J353,0)</f>
        <v>0</v>
      </c>
      <c r="BJ353" s="23" t="s">
        <v>89</v>
      </c>
      <c r="BK353" s="205">
        <f>ROUND(I353*H353,2)</f>
        <v>0</v>
      </c>
      <c r="BL353" s="23" t="s">
        <v>277</v>
      </c>
      <c r="BM353" s="23" t="s">
        <v>585</v>
      </c>
    </row>
    <row r="354" spans="2:65" s="11" customFormat="1" ht="13.5">
      <c r="B354" s="209"/>
      <c r="C354" s="210"/>
      <c r="D354" s="206" t="s">
        <v>187</v>
      </c>
      <c r="E354" s="211" t="s">
        <v>37</v>
      </c>
      <c r="F354" s="212" t="s">
        <v>572</v>
      </c>
      <c r="G354" s="210"/>
      <c r="H354" s="213">
        <v>2</v>
      </c>
      <c r="I354" s="214"/>
      <c r="J354" s="210"/>
      <c r="K354" s="210"/>
      <c r="L354" s="215"/>
      <c r="M354" s="216"/>
      <c r="N354" s="217"/>
      <c r="O354" s="217"/>
      <c r="P354" s="217"/>
      <c r="Q354" s="217"/>
      <c r="R354" s="217"/>
      <c r="S354" s="217"/>
      <c r="T354" s="218"/>
      <c r="AT354" s="219" t="s">
        <v>187</v>
      </c>
      <c r="AU354" s="219" t="s">
        <v>91</v>
      </c>
      <c r="AV354" s="11" t="s">
        <v>91</v>
      </c>
      <c r="AW354" s="11" t="s">
        <v>44</v>
      </c>
      <c r="AX354" s="11" t="s">
        <v>81</v>
      </c>
      <c r="AY354" s="219" t="s">
        <v>176</v>
      </c>
    </row>
    <row r="355" spans="2:65" s="12" customFormat="1" ht="13.5">
      <c r="B355" s="220"/>
      <c r="C355" s="221"/>
      <c r="D355" s="222" t="s">
        <v>187</v>
      </c>
      <c r="E355" s="223" t="s">
        <v>37</v>
      </c>
      <c r="F355" s="224" t="s">
        <v>189</v>
      </c>
      <c r="G355" s="221"/>
      <c r="H355" s="225">
        <v>2</v>
      </c>
      <c r="I355" s="226"/>
      <c r="J355" s="221"/>
      <c r="K355" s="221"/>
      <c r="L355" s="227"/>
      <c r="M355" s="228"/>
      <c r="N355" s="229"/>
      <c r="O355" s="229"/>
      <c r="P355" s="229"/>
      <c r="Q355" s="229"/>
      <c r="R355" s="229"/>
      <c r="S355" s="229"/>
      <c r="T355" s="230"/>
      <c r="AT355" s="231" t="s">
        <v>187</v>
      </c>
      <c r="AU355" s="231" t="s">
        <v>91</v>
      </c>
      <c r="AV355" s="12" t="s">
        <v>183</v>
      </c>
      <c r="AW355" s="12" t="s">
        <v>6</v>
      </c>
      <c r="AX355" s="12" t="s">
        <v>89</v>
      </c>
      <c r="AY355" s="231" t="s">
        <v>176</v>
      </c>
    </row>
    <row r="356" spans="2:65" s="1" customFormat="1" ht="22.5" customHeight="1">
      <c r="B356" s="41"/>
      <c r="C356" s="194" t="s">
        <v>586</v>
      </c>
      <c r="D356" s="194" t="s">
        <v>178</v>
      </c>
      <c r="E356" s="195" t="s">
        <v>587</v>
      </c>
      <c r="F356" s="196" t="s">
        <v>588</v>
      </c>
      <c r="G356" s="197" t="s">
        <v>377</v>
      </c>
      <c r="H356" s="198">
        <v>2</v>
      </c>
      <c r="I356" s="199"/>
      <c r="J356" s="200">
        <f>ROUND(I356*H356,2)</f>
        <v>0</v>
      </c>
      <c r="K356" s="196" t="s">
        <v>37</v>
      </c>
      <c r="L356" s="61"/>
      <c r="M356" s="201" t="s">
        <v>37</v>
      </c>
      <c r="N356" s="202" t="s">
        <v>52</v>
      </c>
      <c r="O356" s="42"/>
      <c r="P356" s="203">
        <f>O356*H356</f>
        <v>0</v>
      </c>
      <c r="Q356" s="203">
        <v>0</v>
      </c>
      <c r="R356" s="203">
        <f>Q356*H356</f>
        <v>0</v>
      </c>
      <c r="S356" s="203">
        <v>0</v>
      </c>
      <c r="T356" s="204">
        <f>S356*H356</f>
        <v>0</v>
      </c>
      <c r="AR356" s="23" t="s">
        <v>277</v>
      </c>
      <c r="AT356" s="23" t="s">
        <v>178</v>
      </c>
      <c r="AU356" s="23" t="s">
        <v>91</v>
      </c>
      <c r="AY356" s="23" t="s">
        <v>176</v>
      </c>
      <c r="BE356" s="205">
        <f>IF(N356="základní",J356,0)</f>
        <v>0</v>
      </c>
      <c r="BF356" s="205">
        <f>IF(N356="snížená",J356,0)</f>
        <v>0</v>
      </c>
      <c r="BG356" s="205">
        <f>IF(N356="zákl. přenesená",J356,0)</f>
        <v>0</v>
      </c>
      <c r="BH356" s="205">
        <f>IF(N356="sníž. přenesená",J356,0)</f>
        <v>0</v>
      </c>
      <c r="BI356" s="205">
        <f>IF(N356="nulová",J356,0)</f>
        <v>0</v>
      </c>
      <c r="BJ356" s="23" t="s">
        <v>89</v>
      </c>
      <c r="BK356" s="205">
        <f>ROUND(I356*H356,2)</f>
        <v>0</v>
      </c>
      <c r="BL356" s="23" t="s">
        <v>277</v>
      </c>
      <c r="BM356" s="23" t="s">
        <v>589</v>
      </c>
    </row>
    <row r="357" spans="2:65" s="11" customFormat="1" ht="13.5">
      <c r="B357" s="209"/>
      <c r="C357" s="210"/>
      <c r="D357" s="206" t="s">
        <v>187</v>
      </c>
      <c r="E357" s="211" t="s">
        <v>37</v>
      </c>
      <c r="F357" s="212" t="s">
        <v>590</v>
      </c>
      <c r="G357" s="210"/>
      <c r="H357" s="213">
        <v>1</v>
      </c>
      <c r="I357" s="214"/>
      <c r="J357" s="210"/>
      <c r="K357" s="210"/>
      <c r="L357" s="215"/>
      <c r="M357" s="216"/>
      <c r="N357" s="217"/>
      <c r="O357" s="217"/>
      <c r="P357" s="217"/>
      <c r="Q357" s="217"/>
      <c r="R357" s="217"/>
      <c r="S357" s="217"/>
      <c r="T357" s="218"/>
      <c r="AT357" s="219" t="s">
        <v>187</v>
      </c>
      <c r="AU357" s="219" t="s">
        <v>91</v>
      </c>
      <c r="AV357" s="11" t="s">
        <v>91</v>
      </c>
      <c r="AW357" s="11" t="s">
        <v>44</v>
      </c>
      <c r="AX357" s="11" t="s">
        <v>81</v>
      </c>
      <c r="AY357" s="219" t="s">
        <v>176</v>
      </c>
    </row>
    <row r="358" spans="2:65" s="11" customFormat="1" ht="13.5">
      <c r="B358" s="209"/>
      <c r="C358" s="210"/>
      <c r="D358" s="206" t="s">
        <v>187</v>
      </c>
      <c r="E358" s="211" t="s">
        <v>37</v>
      </c>
      <c r="F358" s="212" t="s">
        <v>351</v>
      </c>
      <c r="G358" s="210"/>
      <c r="H358" s="213">
        <v>1</v>
      </c>
      <c r="I358" s="214"/>
      <c r="J358" s="210"/>
      <c r="K358" s="210"/>
      <c r="L358" s="215"/>
      <c r="M358" s="216"/>
      <c r="N358" s="217"/>
      <c r="O358" s="217"/>
      <c r="P358" s="217"/>
      <c r="Q358" s="217"/>
      <c r="R358" s="217"/>
      <c r="S358" s="217"/>
      <c r="T358" s="218"/>
      <c r="AT358" s="219" t="s">
        <v>187</v>
      </c>
      <c r="AU358" s="219" t="s">
        <v>91</v>
      </c>
      <c r="AV358" s="11" t="s">
        <v>91</v>
      </c>
      <c r="AW358" s="11" t="s">
        <v>44</v>
      </c>
      <c r="AX358" s="11" t="s">
        <v>81</v>
      </c>
      <c r="AY358" s="219" t="s">
        <v>176</v>
      </c>
    </row>
    <row r="359" spans="2:65" s="12" customFormat="1" ht="13.5">
      <c r="B359" s="220"/>
      <c r="C359" s="221"/>
      <c r="D359" s="206" t="s">
        <v>187</v>
      </c>
      <c r="E359" s="245" t="s">
        <v>37</v>
      </c>
      <c r="F359" s="246" t="s">
        <v>189</v>
      </c>
      <c r="G359" s="221"/>
      <c r="H359" s="247">
        <v>2</v>
      </c>
      <c r="I359" s="226"/>
      <c r="J359" s="221"/>
      <c r="K359" s="221"/>
      <c r="L359" s="227"/>
      <c r="M359" s="228"/>
      <c r="N359" s="229"/>
      <c r="O359" s="229"/>
      <c r="P359" s="229"/>
      <c r="Q359" s="229"/>
      <c r="R359" s="229"/>
      <c r="S359" s="229"/>
      <c r="T359" s="230"/>
      <c r="AT359" s="231" t="s">
        <v>187</v>
      </c>
      <c r="AU359" s="231" t="s">
        <v>91</v>
      </c>
      <c r="AV359" s="12" t="s">
        <v>183</v>
      </c>
      <c r="AW359" s="12" t="s">
        <v>6</v>
      </c>
      <c r="AX359" s="12" t="s">
        <v>89</v>
      </c>
      <c r="AY359" s="231" t="s">
        <v>176</v>
      </c>
    </row>
    <row r="360" spans="2:65" s="10" customFormat="1" ht="29.85" customHeight="1">
      <c r="B360" s="177"/>
      <c r="C360" s="178"/>
      <c r="D360" s="191" t="s">
        <v>80</v>
      </c>
      <c r="E360" s="192" t="s">
        <v>591</v>
      </c>
      <c r="F360" s="192" t="s">
        <v>592</v>
      </c>
      <c r="G360" s="178"/>
      <c r="H360" s="178"/>
      <c r="I360" s="181"/>
      <c r="J360" s="193">
        <f>BK360</f>
        <v>0</v>
      </c>
      <c r="K360" s="178"/>
      <c r="L360" s="183"/>
      <c r="M360" s="184"/>
      <c r="N360" s="185"/>
      <c r="O360" s="185"/>
      <c r="P360" s="186">
        <f>SUM(P361:P363)</f>
        <v>0</v>
      </c>
      <c r="Q360" s="185"/>
      <c r="R360" s="186">
        <f>SUM(R361:R363)</f>
        <v>3.4511999999999998E-4</v>
      </c>
      <c r="S360" s="185"/>
      <c r="T360" s="187">
        <f>SUM(T361:T363)</f>
        <v>0.71250000000000002</v>
      </c>
      <c r="AR360" s="188" t="s">
        <v>91</v>
      </c>
      <c r="AT360" s="189" t="s">
        <v>80</v>
      </c>
      <c r="AU360" s="189" t="s">
        <v>89</v>
      </c>
      <c r="AY360" s="188" t="s">
        <v>176</v>
      </c>
      <c r="BK360" s="190">
        <f>SUM(BK361:BK363)</f>
        <v>0</v>
      </c>
    </row>
    <row r="361" spans="2:65" s="1" customFormat="1" ht="22.5" customHeight="1">
      <c r="B361" s="41"/>
      <c r="C361" s="194" t="s">
        <v>593</v>
      </c>
      <c r="D361" s="194" t="s">
        <v>178</v>
      </c>
      <c r="E361" s="195" t="s">
        <v>594</v>
      </c>
      <c r="F361" s="196" t="s">
        <v>595</v>
      </c>
      <c r="G361" s="197" t="s">
        <v>342</v>
      </c>
      <c r="H361" s="198">
        <v>2</v>
      </c>
      <c r="I361" s="199"/>
      <c r="J361" s="200">
        <f>ROUND(I361*H361,2)</f>
        <v>0</v>
      </c>
      <c r="K361" s="196" t="s">
        <v>182</v>
      </c>
      <c r="L361" s="61"/>
      <c r="M361" s="201" t="s">
        <v>37</v>
      </c>
      <c r="N361" s="202" t="s">
        <v>52</v>
      </c>
      <c r="O361" s="42"/>
      <c r="P361" s="203">
        <f>O361*H361</f>
        <v>0</v>
      </c>
      <c r="Q361" s="203">
        <v>1.7255999999999999E-4</v>
      </c>
      <c r="R361" s="203">
        <f>Q361*H361</f>
        <v>3.4511999999999998E-4</v>
      </c>
      <c r="S361" s="203">
        <v>0.35625000000000001</v>
      </c>
      <c r="T361" s="204">
        <f>S361*H361</f>
        <v>0.71250000000000002</v>
      </c>
      <c r="AR361" s="23" t="s">
        <v>277</v>
      </c>
      <c r="AT361" s="23" t="s">
        <v>178</v>
      </c>
      <c r="AU361" s="23" t="s">
        <v>91</v>
      </c>
      <c r="AY361" s="23" t="s">
        <v>176</v>
      </c>
      <c r="BE361" s="205">
        <f>IF(N361="základní",J361,0)</f>
        <v>0</v>
      </c>
      <c r="BF361" s="205">
        <f>IF(N361="snížená",J361,0)</f>
        <v>0</v>
      </c>
      <c r="BG361" s="205">
        <f>IF(N361="zákl. přenesená",J361,0)</f>
        <v>0</v>
      </c>
      <c r="BH361" s="205">
        <f>IF(N361="sníž. přenesená",J361,0)</f>
        <v>0</v>
      </c>
      <c r="BI361" s="205">
        <f>IF(N361="nulová",J361,0)</f>
        <v>0</v>
      </c>
      <c r="BJ361" s="23" t="s">
        <v>89</v>
      </c>
      <c r="BK361" s="205">
        <f>ROUND(I361*H361,2)</f>
        <v>0</v>
      </c>
      <c r="BL361" s="23" t="s">
        <v>277</v>
      </c>
      <c r="BM361" s="23" t="s">
        <v>596</v>
      </c>
    </row>
    <row r="362" spans="2:65" s="1" customFormat="1" ht="31.5" customHeight="1">
      <c r="B362" s="41"/>
      <c r="C362" s="194" t="s">
        <v>597</v>
      </c>
      <c r="D362" s="194" t="s">
        <v>178</v>
      </c>
      <c r="E362" s="195" t="s">
        <v>598</v>
      </c>
      <c r="F362" s="196" t="s">
        <v>599</v>
      </c>
      <c r="G362" s="197" t="s">
        <v>199</v>
      </c>
      <c r="H362" s="198">
        <v>1E-3</v>
      </c>
      <c r="I362" s="199"/>
      <c r="J362" s="200">
        <f>ROUND(I362*H362,2)</f>
        <v>0</v>
      </c>
      <c r="K362" s="196" t="s">
        <v>182</v>
      </c>
      <c r="L362" s="61"/>
      <c r="M362" s="201" t="s">
        <v>37</v>
      </c>
      <c r="N362" s="202" t="s">
        <v>52</v>
      </c>
      <c r="O362" s="42"/>
      <c r="P362" s="203">
        <f>O362*H362</f>
        <v>0</v>
      </c>
      <c r="Q362" s="203">
        <v>0</v>
      </c>
      <c r="R362" s="203">
        <f>Q362*H362</f>
        <v>0</v>
      </c>
      <c r="S362" s="203">
        <v>0</v>
      </c>
      <c r="T362" s="204">
        <f>S362*H362</f>
        <v>0</v>
      </c>
      <c r="AR362" s="23" t="s">
        <v>277</v>
      </c>
      <c r="AT362" s="23" t="s">
        <v>178</v>
      </c>
      <c r="AU362" s="23" t="s">
        <v>91</v>
      </c>
      <c r="AY362" s="23" t="s">
        <v>176</v>
      </c>
      <c r="BE362" s="205">
        <f>IF(N362="základní",J362,0)</f>
        <v>0</v>
      </c>
      <c r="BF362" s="205">
        <f>IF(N362="snížená",J362,0)</f>
        <v>0</v>
      </c>
      <c r="BG362" s="205">
        <f>IF(N362="zákl. přenesená",J362,0)</f>
        <v>0</v>
      </c>
      <c r="BH362" s="205">
        <f>IF(N362="sníž. přenesená",J362,0)</f>
        <v>0</v>
      </c>
      <c r="BI362" s="205">
        <f>IF(N362="nulová",J362,0)</f>
        <v>0</v>
      </c>
      <c r="BJ362" s="23" t="s">
        <v>89</v>
      </c>
      <c r="BK362" s="205">
        <f>ROUND(I362*H362,2)</f>
        <v>0</v>
      </c>
      <c r="BL362" s="23" t="s">
        <v>277</v>
      </c>
      <c r="BM362" s="23" t="s">
        <v>600</v>
      </c>
    </row>
    <row r="363" spans="2:65" s="1" customFormat="1" ht="121.5">
      <c r="B363" s="41"/>
      <c r="C363" s="63"/>
      <c r="D363" s="206" t="s">
        <v>185</v>
      </c>
      <c r="E363" s="63"/>
      <c r="F363" s="207" t="s">
        <v>460</v>
      </c>
      <c r="G363" s="63"/>
      <c r="H363" s="63"/>
      <c r="I363" s="164"/>
      <c r="J363" s="63"/>
      <c r="K363" s="63"/>
      <c r="L363" s="61"/>
      <c r="M363" s="208"/>
      <c r="N363" s="42"/>
      <c r="O363" s="42"/>
      <c r="P363" s="42"/>
      <c r="Q363" s="42"/>
      <c r="R363" s="42"/>
      <c r="S363" s="42"/>
      <c r="T363" s="78"/>
      <c r="AT363" s="23" t="s">
        <v>185</v>
      </c>
      <c r="AU363" s="23" t="s">
        <v>91</v>
      </c>
    </row>
    <row r="364" spans="2:65" s="10" customFormat="1" ht="29.85" customHeight="1">
      <c r="B364" s="177"/>
      <c r="C364" s="178"/>
      <c r="D364" s="191" t="s">
        <v>80</v>
      </c>
      <c r="E364" s="192" t="s">
        <v>601</v>
      </c>
      <c r="F364" s="192" t="s">
        <v>602</v>
      </c>
      <c r="G364" s="178"/>
      <c r="H364" s="178"/>
      <c r="I364" s="181"/>
      <c r="J364" s="193">
        <f>BK364</f>
        <v>0</v>
      </c>
      <c r="K364" s="178"/>
      <c r="L364" s="183"/>
      <c r="M364" s="184"/>
      <c r="N364" s="185"/>
      <c r="O364" s="185"/>
      <c r="P364" s="186">
        <f>SUM(P365:P367)</f>
        <v>0</v>
      </c>
      <c r="Q364" s="185"/>
      <c r="R364" s="186">
        <f>SUM(R365:R367)</f>
        <v>0</v>
      </c>
      <c r="S364" s="185"/>
      <c r="T364" s="187">
        <f>SUM(T365:T367)</f>
        <v>1.9156599999999999</v>
      </c>
      <c r="AR364" s="188" t="s">
        <v>91</v>
      </c>
      <c r="AT364" s="189" t="s">
        <v>80</v>
      </c>
      <c r="AU364" s="189" t="s">
        <v>89</v>
      </c>
      <c r="AY364" s="188" t="s">
        <v>176</v>
      </c>
      <c r="BK364" s="190">
        <f>SUM(BK365:BK367)</f>
        <v>0</v>
      </c>
    </row>
    <row r="365" spans="2:65" s="1" customFormat="1" ht="22.5" customHeight="1">
      <c r="B365" s="41"/>
      <c r="C365" s="194" t="s">
        <v>603</v>
      </c>
      <c r="D365" s="194" t="s">
        <v>178</v>
      </c>
      <c r="E365" s="195" t="s">
        <v>604</v>
      </c>
      <c r="F365" s="196" t="s">
        <v>605</v>
      </c>
      <c r="G365" s="197" t="s">
        <v>296</v>
      </c>
      <c r="H365" s="198">
        <v>15</v>
      </c>
      <c r="I365" s="199"/>
      <c r="J365" s="200">
        <f>ROUND(I365*H365,2)</f>
        <v>0</v>
      </c>
      <c r="K365" s="196" t="s">
        <v>182</v>
      </c>
      <c r="L365" s="61"/>
      <c r="M365" s="201" t="s">
        <v>37</v>
      </c>
      <c r="N365" s="202" t="s">
        <v>52</v>
      </c>
      <c r="O365" s="42"/>
      <c r="P365" s="203">
        <f>O365*H365</f>
        <v>0</v>
      </c>
      <c r="Q365" s="203">
        <v>0</v>
      </c>
      <c r="R365" s="203">
        <f>Q365*H365</f>
        <v>0</v>
      </c>
      <c r="S365" s="203">
        <v>9.3579999999999997E-2</v>
      </c>
      <c r="T365" s="204">
        <f>S365*H365</f>
        <v>1.4036999999999999</v>
      </c>
      <c r="AR365" s="23" t="s">
        <v>277</v>
      </c>
      <c r="AT365" s="23" t="s">
        <v>178</v>
      </c>
      <c r="AU365" s="23" t="s">
        <v>91</v>
      </c>
      <c r="AY365" s="23" t="s">
        <v>176</v>
      </c>
      <c r="BE365" s="205">
        <f>IF(N365="základní",J365,0)</f>
        <v>0</v>
      </c>
      <c r="BF365" s="205">
        <f>IF(N365="snížená",J365,0)</f>
        <v>0</v>
      </c>
      <c r="BG365" s="205">
        <f>IF(N365="zákl. přenesená",J365,0)</f>
        <v>0</v>
      </c>
      <c r="BH365" s="205">
        <f>IF(N365="sníž. přenesená",J365,0)</f>
        <v>0</v>
      </c>
      <c r="BI365" s="205">
        <f>IF(N365="nulová",J365,0)</f>
        <v>0</v>
      </c>
      <c r="BJ365" s="23" t="s">
        <v>89</v>
      </c>
      <c r="BK365" s="205">
        <f>ROUND(I365*H365,2)</f>
        <v>0</v>
      </c>
      <c r="BL365" s="23" t="s">
        <v>277</v>
      </c>
      <c r="BM365" s="23" t="s">
        <v>606</v>
      </c>
    </row>
    <row r="366" spans="2:65" s="1" customFormat="1" ht="54">
      <c r="B366" s="41"/>
      <c r="C366" s="63"/>
      <c r="D366" s="222" t="s">
        <v>185</v>
      </c>
      <c r="E366" s="63"/>
      <c r="F366" s="248" t="s">
        <v>607</v>
      </c>
      <c r="G366" s="63"/>
      <c r="H366" s="63"/>
      <c r="I366" s="164"/>
      <c r="J366" s="63"/>
      <c r="K366" s="63"/>
      <c r="L366" s="61"/>
      <c r="M366" s="208"/>
      <c r="N366" s="42"/>
      <c r="O366" s="42"/>
      <c r="P366" s="42"/>
      <c r="Q366" s="42"/>
      <c r="R366" s="42"/>
      <c r="S366" s="42"/>
      <c r="T366" s="78"/>
      <c r="AT366" s="23" t="s">
        <v>185</v>
      </c>
      <c r="AU366" s="23" t="s">
        <v>91</v>
      </c>
    </row>
    <row r="367" spans="2:65" s="1" customFormat="1" ht="22.5" customHeight="1">
      <c r="B367" s="41"/>
      <c r="C367" s="194" t="s">
        <v>608</v>
      </c>
      <c r="D367" s="194" t="s">
        <v>178</v>
      </c>
      <c r="E367" s="195" t="s">
        <v>609</v>
      </c>
      <c r="F367" s="196" t="s">
        <v>610</v>
      </c>
      <c r="G367" s="197" t="s">
        <v>342</v>
      </c>
      <c r="H367" s="198">
        <v>1</v>
      </c>
      <c r="I367" s="199"/>
      <c r="J367" s="200">
        <f>ROUND(I367*H367,2)</f>
        <v>0</v>
      </c>
      <c r="K367" s="196" t="s">
        <v>182</v>
      </c>
      <c r="L367" s="61"/>
      <c r="M367" s="201" t="s">
        <v>37</v>
      </c>
      <c r="N367" s="202" t="s">
        <v>52</v>
      </c>
      <c r="O367" s="42"/>
      <c r="P367" s="203">
        <f>O367*H367</f>
        <v>0</v>
      </c>
      <c r="Q367" s="203">
        <v>0</v>
      </c>
      <c r="R367" s="203">
        <f>Q367*H367</f>
        <v>0</v>
      </c>
      <c r="S367" s="203">
        <v>0.51195999999999997</v>
      </c>
      <c r="T367" s="204">
        <f>S367*H367</f>
        <v>0.51195999999999997</v>
      </c>
      <c r="AR367" s="23" t="s">
        <v>277</v>
      </c>
      <c r="AT367" s="23" t="s">
        <v>178</v>
      </c>
      <c r="AU367" s="23" t="s">
        <v>91</v>
      </c>
      <c r="AY367" s="23" t="s">
        <v>176</v>
      </c>
      <c r="BE367" s="205">
        <f>IF(N367="základní",J367,0)</f>
        <v>0</v>
      </c>
      <c r="BF367" s="205">
        <f>IF(N367="snížená",J367,0)</f>
        <v>0</v>
      </c>
      <c r="BG367" s="205">
        <f>IF(N367="zákl. přenesená",J367,0)</f>
        <v>0</v>
      </c>
      <c r="BH367" s="205">
        <f>IF(N367="sníž. přenesená",J367,0)</f>
        <v>0</v>
      </c>
      <c r="BI367" s="205">
        <f>IF(N367="nulová",J367,0)</f>
        <v>0</v>
      </c>
      <c r="BJ367" s="23" t="s">
        <v>89</v>
      </c>
      <c r="BK367" s="205">
        <f>ROUND(I367*H367,2)</f>
        <v>0</v>
      </c>
      <c r="BL367" s="23" t="s">
        <v>277</v>
      </c>
      <c r="BM367" s="23" t="s">
        <v>611</v>
      </c>
    </row>
    <row r="368" spans="2:65" s="10" customFormat="1" ht="29.85" customHeight="1">
      <c r="B368" s="177"/>
      <c r="C368" s="178"/>
      <c r="D368" s="191" t="s">
        <v>80</v>
      </c>
      <c r="E368" s="192" t="s">
        <v>612</v>
      </c>
      <c r="F368" s="192" t="s">
        <v>613</v>
      </c>
      <c r="G368" s="178"/>
      <c r="H368" s="178"/>
      <c r="I368" s="181"/>
      <c r="J368" s="193">
        <f>BK368</f>
        <v>0</v>
      </c>
      <c r="K368" s="178"/>
      <c r="L368" s="183"/>
      <c r="M368" s="184"/>
      <c r="N368" s="185"/>
      <c r="O368" s="185"/>
      <c r="P368" s="186">
        <f>SUM(P369:P373)</f>
        <v>0</v>
      </c>
      <c r="Q368" s="185"/>
      <c r="R368" s="186">
        <f>SUM(R369:R373)</f>
        <v>7.4879999999999999E-3</v>
      </c>
      <c r="S368" s="185"/>
      <c r="T368" s="187">
        <f>SUM(T369:T373)</f>
        <v>0.68111999999999995</v>
      </c>
      <c r="AR368" s="188" t="s">
        <v>91</v>
      </c>
      <c r="AT368" s="189" t="s">
        <v>80</v>
      </c>
      <c r="AU368" s="189" t="s">
        <v>89</v>
      </c>
      <c r="AY368" s="188" t="s">
        <v>176</v>
      </c>
      <c r="BK368" s="190">
        <f>SUM(BK369:BK373)</f>
        <v>0</v>
      </c>
    </row>
    <row r="369" spans="2:65" s="1" customFormat="1" ht="22.5" customHeight="1">
      <c r="B369" s="41"/>
      <c r="C369" s="194" t="s">
        <v>614</v>
      </c>
      <c r="D369" s="194" t="s">
        <v>178</v>
      </c>
      <c r="E369" s="195" t="s">
        <v>615</v>
      </c>
      <c r="F369" s="196" t="s">
        <v>616</v>
      </c>
      <c r="G369" s="197" t="s">
        <v>296</v>
      </c>
      <c r="H369" s="198">
        <v>144</v>
      </c>
      <c r="I369" s="199"/>
      <c r="J369" s="200">
        <f>ROUND(I369*H369,2)</f>
        <v>0</v>
      </c>
      <c r="K369" s="196" t="s">
        <v>182</v>
      </c>
      <c r="L369" s="61"/>
      <c r="M369" s="201" t="s">
        <v>37</v>
      </c>
      <c r="N369" s="202" t="s">
        <v>52</v>
      </c>
      <c r="O369" s="42"/>
      <c r="P369" s="203">
        <f>O369*H369</f>
        <v>0</v>
      </c>
      <c r="Q369" s="203">
        <v>5.1999999999999997E-5</v>
      </c>
      <c r="R369" s="203">
        <f>Q369*H369</f>
        <v>7.4879999999999999E-3</v>
      </c>
      <c r="S369" s="203">
        <v>4.7299999999999998E-3</v>
      </c>
      <c r="T369" s="204">
        <f>S369*H369</f>
        <v>0.68111999999999995</v>
      </c>
      <c r="AR369" s="23" t="s">
        <v>277</v>
      </c>
      <c r="AT369" s="23" t="s">
        <v>178</v>
      </c>
      <c r="AU369" s="23" t="s">
        <v>91</v>
      </c>
      <c r="AY369" s="23" t="s">
        <v>176</v>
      </c>
      <c r="BE369" s="205">
        <f>IF(N369="základní",J369,0)</f>
        <v>0</v>
      </c>
      <c r="BF369" s="205">
        <f>IF(N369="snížená",J369,0)</f>
        <v>0</v>
      </c>
      <c r="BG369" s="205">
        <f>IF(N369="zákl. přenesená",J369,0)</f>
        <v>0</v>
      </c>
      <c r="BH369" s="205">
        <f>IF(N369="sníž. přenesená",J369,0)</f>
        <v>0</v>
      </c>
      <c r="BI369" s="205">
        <f>IF(N369="nulová",J369,0)</f>
        <v>0</v>
      </c>
      <c r="BJ369" s="23" t="s">
        <v>89</v>
      </c>
      <c r="BK369" s="205">
        <f>ROUND(I369*H369,2)</f>
        <v>0</v>
      </c>
      <c r="BL369" s="23" t="s">
        <v>277</v>
      </c>
      <c r="BM369" s="23" t="s">
        <v>617</v>
      </c>
    </row>
    <row r="370" spans="2:65" s="11" customFormat="1" ht="13.5">
      <c r="B370" s="209"/>
      <c r="C370" s="210"/>
      <c r="D370" s="206" t="s">
        <v>187</v>
      </c>
      <c r="E370" s="211" t="s">
        <v>37</v>
      </c>
      <c r="F370" s="212" t="s">
        <v>618</v>
      </c>
      <c r="G370" s="210"/>
      <c r="H370" s="213">
        <v>144</v>
      </c>
      <c r="I370" s="214"/>
      <c r="J370" s="210"/>
      <c r="K370" s="210"/>
      <c r="L370" s="215"/>
      <c r="M370" s="216"/>
      <c r="N370" s="217"/>
      <c r="O370" s="217"/>
      <c r="P370" s="217"/>
      <c r="Q370" s="217"/>
      <c r="R370" s="217"/>
      <c r="S370" s="217"/>
      <c r="T370" s="218"/>
      <c r="AT370" s="219" t="s">
        <v>187</v>
      </c>
      <c r="AU370" s="219" t="s">
        <v>91</v>
      </c>
      <c r="AV370" s="11" t="s">
        <v>91</v>
      </c>
      <c r="AW370" s="11" t="s">
        <v>44</v>
      </c>
      <c r="AX370" s="11" t="s">
        <v>81</v>
      </c>
      <c r="AY370" s="219" t="s">
        <v>176</v>
      </c>
    </row>
    <row r="371" spans="2:65" s="12" customFormat="1" ht="13.5">
      <c r="B371" s="220"/>
      <c r="C371" s="221"/>
      <c r="D371" s="222" t="s">
        <v>187</v>
      </c>
      <c r="E371" s="223" t="s">
        <v>37</v>
      </c>
      <c r="F371" s="224" t="s">
        <v>189</v>
      </c>
      <c r="G371" s="221"/>
      <c r="H371" s="225">
        <v>144</v>
      </c>
      <c r="I371" s="226"/>
      <c r="J371" s="221"/>
      <c r="K371" s="221"/>
      <c r="L371" s="227"/>
      <c r="M371" s="228"/>
      <c r="N371" s="229"/>
      <c r="O371" s="229"/>
      <c r="P371" s="229"/>
      <c r="Q371" s="229"/>
      <c r="R371" s="229"/>
      <c r="S371" s="229"/>
      <c r="T371" s="230"/>
      <c r="AT371" s="231" t="s">
        <v>187</v>
      </c>
      <c r="AU371" s="231" t="s">
        <v>91</v>
      </c>
      <c r="AV371" s="12" t="s">
        <v>183</v>
      </c>
      <c r="AW371" s="12" t="s">
        <v>6</v>
      </c>
      <c r="AX371" s="12" t="s">
        <v>89</v>
      </c>
      <c r="AY371" s="231" t="s">
        <v>176</v>
      </c>
    </row>
    <row r="372" spans="2:65" s="1" customFormat="1" ht="31.5" customHeight="1">
      <c r="B372" s="41"/>
      <c r="C372" s="194" t="s">
        <v>619</v>
      </c>
      <c r="D372" s="194" t="s">
        <v>178</v>
      </c>
      <c r="E372" s="195" t="s">
        <v>620</v>
      </c>
      <c r="F372" s="196" t="s">
        <v>621</v>
      </c>
      <c r="G372" s="197" t="s">
        <v>199</v>
      </c>
      <c r="H372" s="198">
        <v>7.0000000000000001E-3</v>
      </c>
      <c r="I372" s="199"/>
      <c r="J372" s="200">
        <f>ROUND(I372*H372,2)</f>
        <v>0</v>
      </c>
      <c r="K372" s="196" t="s">
        <v>182</v>
      </c>
      <c r="L372" s="61"/>
      <c r="M372" s="201" t="s">
        <v>37</v>
      </c>
      <c r="N372" s="202" t="s">
        <v>52</v>
      </c>
      <c r="O372" s="42"/>
      <c r="P372" s="203">
        <f>O372*H372</f>
        <v>0</v>
      </c>
      <c r="Q372" s="203">
        <v>0</v>
      </c>
      <c r="R372" s="203">
        <f>Q372*H372</f>
        <v>0</v>
      </c>
      <c r="S372" s="203">
        <v>0</v>
      </c>
      <c r="T372" s="204">
        <f>S372*H372</f>
        <v>0</v>
      </c>
      <c r="AR372" s="23" t="s">
        <v>277</v>
      </c>
      <c r="AT372" s="23" t="s">
        <v>178</v>
      </c>
      <c r="AU372" s="23" t="s">
        <v>91</v>
      </c>
      <c r="AY372" s="23" t="s">
        <v>176</v>
      </c>
      <c r="BE372" s="205">
        <f>IF(N372="základní",J372,0)</f>
        <v>0</v>
      </c>
      <c r="BF372" s="205">
        <f>IF(N372="snížená",J372,0)</f>
        <v>0</v>
      </c>
      <c r="BG372" s="205">
        <f>IF(N372="zákl. přenesená",J372,0)</f>
        <v>0</v>
      </c>
      <c r="BH372" s="205">
        <f>IF(N372="sníž. přenesená",J372,0)</f>
        <v>0</v>
      </c>
      <c r="BI372" s="205">
        <f>IF(N372="nulová",J372,0)</f>
        <v>0</v>
      </c>
      <c r="BJ372" s="23" t="s">
        <v>89</v>
      </c>
      <c r="BK372" s="205">
        <f>ROUND(I372*H372,2)</f>
        <v>0</v>
      </c>
      <c r="BL372" s="23" t="s">
        <v>277</v>
      </c>
      <c r="BM372" s="23" t="s">
        <v>622</v>
      </c>
    </row>
    <row r="373" spans="2:65" s="1" customFormat="1" ht="121.5">
      <c r="B373" s="41"/>
      <c r="C373" s="63"/>
      <c r="D373" s="206" t="s">
        <v>185</v>
      </c>
      <c r="E373" s="63"/>
      <c r="F373" s="207" t="s">
        <v>623</v>
      </c>
      <c r="G373" s="63"/>
      <c r="H373" s="63"/>
      <c r="I373" s="164"/>
      <c r="J373" s="63"/>
      <c r="K373" s="63"/>
      <c r="L373" s="61"/>
      <c r="M373" s="208"/>
      <c r="N373" s="42"/>
      <c r="O373" s="42"/>
      <c r="P373" s="42"/>
      <c r="Q373" s="42"/>
      <c r="R373" s="42"/>
      <c r="S373" s="42"/>
      <c r="T373" s="78"/>
      <c r="AT373" s="23" t="s">
        <v>185</v>
      </c>
      <c r="AU373" s="23" t="s">
        <v>91</v>
      </c>
    </row>
    <row r="374" spans="2:65" s="10" customFormat="1" ht="29.85" customHeight="1">
      <c r="B374" s="177"/>
      <c r="C374" s="178"/>
      <c r="D374" s="191" t="s">
        <v>80</v>
      </c>
      <c r="E374" s="192" t="s">
        <v>624</v>
      </c>
      <c r="F374" s="192" t="s">
        <v>625</v>
      </c>
      <c r="G374" s="178"/>
      <c r="H374" s="178"/>
      <c r="I374" s="181"/>
      <c r="J374" s="193">
        <f>BK374</f>
        <v>0</v>
      </c>
      <c r="K374" s="178"/>
      <c r="L374" s="183"/>
      <c r="M374" s="184"/>
      <c r="N374" s="185"/>
      <c r="O374" s="185"/>
      <c r="P374" s="186">
        <f>SUM(P375:P377)</f>
        <v>0</v>
      </c>
      <c r="Q374" s="185"/>
      <c r="R374" s="186">
        <f>SUM(R375:R377)</f>
        <v>0</v>
      </c>
      <c r="S374" s="185"/>
      <c r="T374" s="187">
        <f>SUM(T375:T377)</f>
        <v>1.5422400000000001</v>
      </c>
      <c r="AR374" s="188" t="s">
        <v>91</v>
      </c>
      <c r="AT374" s="189" t="s">
        <v>80</v>
      </c>
      <c r="AU374" s="189" t="s">
        <v>89</v>
      </c>
      <c r="AY374" s="188" t="s">
        <v>176</v>
      </c>
      <c r="BK374" s="190">
        <f>SUM(BK375:BK377)</f>
        <v>0</v>
      </c>
    </row>
    <row r="375" spans="2:65" s="1" customFormat="1" ht="22.5" customHeight="1">
      <c r="B375" s="41"/>
      <c r="C375" s="194" t="s">
        <v>626</v>
      </c>
      <c r="D375" s="194" t="s">
        <v>178</v>
      </c>
      <c r="E375" s="195" t="s">
        <v>627</v>
      </c>
      <c r="F375" s="196" t="s">
        <v>628</v>
      </c>
      <c r="G375" s="197" t="s">
        <v>224</v>
      </c>
      <c r="H375" s="198">
        <v>64.8</v>
      </c>
      <c r="I375" s="199"/>
      <c r="J375" s="200">
        <f>ROUND(I375*H375,2)</f>
        <v>0</v>
      </c>
      <c r="K375" s="196" t="s">
        <v>182</v>
      </c>
      <c r="L375" s="61"/>
      <c r="M375" s="201" t="s">
        <v>37</v>
      </c>
      <c r="N375" s="202" t="s">
        <v>52</v>
      </c>
      <c r="O375" s="42"/>
      <c r="P375" s="203">
        <f>O375*H375</f>
        <v>0</v>
      </c>
      <c r="Q375" s="203">
        <v>0</v>
      </c>
      <c r="R375" s="203">
        <f>Q375*H375</f>
        <v>0</v>
      </c>
      <c r="S375" s="203">
        <v>2.3800000000000002E-2</v>
      </c>
      <c r="T375" s="204">
        <f>S375*H375</f>
        <v>1.5422400000000001</v>
      </c>
      <c r="AR375" s="23" t="s">
        <v>277</v>
      </c>
      <c r="AT375" s="23" t="s">
        <v>178</v>
      </c>
      <c r="AU375" s="23" t="s">
        <v>91</v>
      </c>
      <c r="AY375" s="23" t="s">
        <v>176</v>
      </c>
      <c r="BE375" s="205">
        <f>IF(N375="základní",J375,0)</f>
        <v>0</v>
      </c>
      <c r="BF375" s="205">
        <f>IF(N375="snížená",J375,0)</f>
        <v>0</v>
      </c>
      <c r="BG375" s="205">
        <f>IF(N375="zákl. přenesená",J375,0)</f>
        <v>0</v>
      </c>
      <c r="BH375" s="205">
        <f>IF(N375="sníž. přenesená",J375,0)</f>
        <v>0</v>
      </c>
      <c r="BI375" s="205">
        <f>IF(N375="nulová",J375,0)</f>
        <v>0</v>
      </c>
      <c r="BJ375" s="23" t="s">
        <v>89</v>
      </c>
      <c r="BK375" s="205">
        <f>ROUND(I375*H375,2)</f>
        <v>0</v>
      </c>
      <c r="BL375" s="23" t="s">
        <v>277</v>
      </c>
      <c r="BM375" s="23" t="s">
        <v>629</v>
      </c>
    </row>
    <row r="376" spans="2:65" s="11" customFormat="1" ht="13.5">
      <c r="B376" s="209"/>
      <c r="C376" s="210"/>
      <c r="D376" s="206" t="s">
        <v>187</v>
      </c>
      <c r="E376" s="211" t="s">
        <v>37</v>
      </c>
      <c r="F376" s="212" t="s">
        <v>630</v>
      </c>
      <c r="G376" s="210"/>
      <c r="H376" s="213">
        <v>64.8</v>
      </c>
      <c r="I376" s="214"/>
      <c r="J376" s="210"/>
      <c r="K376" s="210"/>
      <c r="L376" s="215"/>
      <c r="M376" s="216"/>
      <c r="N376" s="217"/>
      <c r="O376" s="217"/>
      <c r="P376" s="217"/>
      <c r="Q376" s="217"/>
      <c r="R376" s="217"/>
      <c r="S376" s="217"/>
      <c r="T376" s="218"/>
      <c r="AT376" s="219" t="s">
        <v>187</v>
      </c>
      <c r="AU376" s="219" t="s">
        <v>91</v>
      </c>
      <c r="AV376" s="11" t="s">
        <v>91</v>
      </c>
      <c r="AW376" s="11" t="s">
        <v>44</v>
      </c>
      <c r="AX376" s="11" t="s">
        <v>81</v>
      </c>
      <c r="AY376" s="219" t="s">
        <v>176</v>
      </c>
    </row>
    <row r="377" spans="2:65" s="12" customFormat="1" ht="13.5">
      <c r="B377" s="220"/>
      <c r="C377" s="221"/>
      <c r="D377" s="206" t="s">
        <v>187</v>
      </c>
      <c r="E377" s="245" t="s">
        <v>37</v>
      </c>
      <c r="F377" s="246" t="s">
        <v>189</v>
      </c>
      <c r="G377" s="221"/>
      <c r="H377" s="247">
        <v>64.8</v>
      </c>
      <c r="I377" s="226"/>
      <c r="J377" s="221"/>
      <c r="K377" s="221"/>
      <c r="L377" s="227"/>
      <c r="M377" s="228"/>
      <c r="N377" s="229"/>
      <c r="O377" s="229"/>
      <c r="P377" s="229"/>
      <c r="Q377" s="229"/>
      <c r="R377" s="229"/>
      <c r="S377" s="229"/>
      <c r="T377" s="230"/>
      <c r="AT377" s="231" t="s">
        <v>187</v>
      </c>
      <c r="AU377" s="231" t="s">
        <v>91</v>
      </c>
      <c r="AV377" s="12" t="s">
        <v>183</v>
      </c>
      <c r="AW377" s="12" t="s">
        <v>6</v>
      </c>
      <c r="AX377" s="12" t="s">
        <v>89</v>
      </c>
      <c r="AY377" s="231" t="s">
        <v>176</v>
      </c>
    </row>
    <row r="378" spans="2:65" s="10" customFormat="1" ht="29.85" customHeight="1">
      <c r="B378" s="177"/>
      <c r="C378" s="178"/>
      <c r="D378" s="191" t="s">
        <v>80</v>
      </c>
      <c r="E378" s="192" t="s">
        <v>631</v>
      </c>
      <c r="F378" s="192" t="s">
        <v>632</v>
      </c>
      <c r="G378" s="178"/>
      <c r="H378" s="178"/>
      <c r="I378" s="181"/>
      <c r="J378" s="193">
        <f>BK378</f>
        <v>0</v>
      </c>
      <c r="K378" s="178"/>
      <c r="L378" s="183"/>
      <c r="M378" s="184"/>
      <c r="N378" s="185"/>
      <c r="O378" s="185"/>
      <c r="P378" s="186">
        <f>SUM(P379:P392)</f>
        <v>0</v>
      </c>
      <c r="Q378" s="185"/>
      <c r="R378" s="186">
        <f>SUM(R379:R392)</f>
        <v>0</v>
      </c>
      <c r="S378" s="185"/>
      <c r="T378" s="187">
        <f>SUM(T379:T392)</f>
        <v>12.42820075</v>
      </c>
      <c r="AR378" s="188" t="s">
        <v>91</v>
      </c>
      <c r="AT378" s="189" t="s">
        <v>80</v>
      </c>
      <c r="AU378" s="189" t="s">
        <v>89</v>
      </c>
      <c r="AY378" s="188" t="s">
        <v>176</v>
      </c>
      <c r="BK378" s="190">
        <f>SUM(BK379:BK392)</f>
        <v>0</v>
      </c>
    </row>
    <row r="379" spans="2:65" s="1" customFormat="1" ht="31.5" customHeight="1">
      <c r="B379" s="41"/>
      <c r="C379" s="194" t="s">
        <v>633</v>
      </c>
      <c r="D379" s="194" t="s">
        <v>178</v>
      </c>
      <c r="E379" s="195" t="s">
        <v>634</v>
      </c>
      <c r="F379" s="196" t="s">
        <v>635</v>
      </c>
      <c r="G379" s="197" t="s">
        <v>224</v>
      </c>
      <c r="H379" s="198">
        <v>387.16899999999998</v>
      </c>
      <c r="I379" s="199"/>
      <c r="J379" s="200">
        <f>ROUND(I379*H379,2)</f>
        <v>0</v>
      </c>
      <c r="K379" s="196" t="s">
        <v>182</v>
      </c>
      <c r="L379" s="61"/>
      <c r="M379" s="201" t="s">
        <v>37</v>
      </c>
      <c r="N379" s="202" t="s">
        <v>52</v>
      </c>
      <c r="O379" s="42"/>
      <c r="P379" s="203">
        <f>O379*H379</f>
        <v>0</v>
      </c>
      <c r="Q379" s="203">
        <v>0</v>
      </c>
      <c r="R379" s="203">
        <f>Q379*H379</f>
        <v>0</v>
      </c>
      <c r="S379" s="203">
        <v>3.175E-2</v>
      </c>
      <c r="T379" s="204">
        <f>S379*H379</f>
        <v>12.29261575</v>
      </c>
      <c r="AR379" s="23" t="s">
        <v>277</v>
      </c>
      <c r="AT379" s="23" t="s">
        <v>178</v>
      </c>
      <c r="AU379" s="23" t="s">
        <v>91</v>
      </c>
      <c r="AY379" s="23" t="s">
        <v>176</v>
      </c>
      <c r="BE379" s="205">
        <f>IF(N379="základní",J379,0)</f>
        <v>0</v>
      </c>
      <c r="BF379" s="205">
        <f>IF(N379="snížená",J379,0)</f>
        <v>0</v>
      </c>
      <c r="BG379" s="205">
        <f>IF(N379="zákl. přenesená",J379,0)</f>
        <v>0</v>
      </c>
      <c r="BH379" s="205">
        <f>IF(N379="sníž. přenesená",J379,0)</f>
        <v>0</v>
      </c>
      <c r="BI379" s="205">
        <f>IF(N379="nulová",J379,0)</f>
        <v>0</v>
      </c>
      <c r="BJ379" s="23" t="s">
        <v>89</v>
      </c>
      <c r="BK379" s="205">
        <f>ROUND(I379*H379,2)</f>
        <v>0</v>
      </c>
      <c r="BL379" s="23" t="s">
        <v>277</v>
      </c>
      <c r="BM379" s="23" t="s">
        <v>636</v>
      </c>
    </row>
    <row r="380" spans="2:65" s="1" customFormat="1" ht="54">
      <c r="B380" s="41"/>
      <c r="C380" s="63"/>
      <c r="D380" s="206" t="s">
        <v>185</v>
      </c>
      <c r="E380" s="63"/>
      <c r="F380" s="207" t="s">
        <v>637</v>
      </c>
      <c r="G380" s="63"/>
      <c r="H380" s="63"/>
      <c r="I380" s="164"/>
      <c r="J380" s="63"/>
      <c r="K380" s="63"/>
      <c r="L380" s="61"/>
      <c r="M380" s="208"/>
      <c r="N380" s="42"/>
      <c r="O380" s="42"/>
      <c r="P380" s="42"/>
      <c r="Q380" s="42"/>
      <c r="R380" s="42"/>
      <c r="S380" s="42"/>
      <c r="T380" s="78"/>
      <c r="AT380" s="23" t="s">
        <v>185</v>
      </c>
      <c r="AU380" s="23" t="s">
        <v>91</v>
      </c>
    </row>
    <row r="381" spans="2:65" s="11" customFormat="1" ht="27">
      <c r="B381" s="209"/>
      <c r="C381" s="210"/>
      <c r="D381" s="206" t="s">
        <v>187</v>
      </c>
      <c r="E381" s="211" t="s">
        <v>37</v>
      </c>
      <c r="F381" s="212" t="s">
        <v>638</v>
      </c>
      <c r="G381" s="210"/>
      <c r="H381" s="213">
        <v>202.29</v>
      </c>
      <c r="I381" s="214"/>
      <c r="J381" s="210"/>
      <c r="K381" s="210"/>
      <c r="L381" s="215"/>
      <c r="M381" s="216"/>
      <c r="N381" s="217"/>
      <c r="O381" s="217"/>
      <c r="P381" s="217"/>
      <c r="Q381" s="217"/>
      <c r="R381" s="217"/>
      <c r="S381" s="217"/>
      <c r="T381" s="218"/>
      <c r="AT381" s="219" t="s">
        <v>187</v>
      </c>
      <c r="AU381" s="219" t="s">
        <v>91</v>
      </c>
      <c r="AV381" s="11" t="s">
        <v>91</v>
      </c>
      <c r="AW381" s="11" t="s">
        <v>44</v>
      </c>
      <c r="AX381" s="11" t="s">
        <v>81</v>
      </c>
      <c r="AY381" s="219" t="s">
        <v>176</v>
      </c>
    </row>
    <row r="382" spans="2:65" s="11" customFormat="1" ht="13.5">
      <c r="B382" s="209"/>
      <c r="C382" s="210"/>
      <c r="D382" s="206" t="s">
        <v>187</v>
      </c>
      <c r="E382" s="211" t="s">
        <v>37</v>
      </c>
      <c r="F382" s="212" t="s">
        <v>639</v>
      </c>
      <c r="G382" s="210"/>
      <c r="H382" s="213">
        <v>-31.395</v>
      </c>
      <c r="I382" s="214"/>
      <c r="J382" s="210"/>
      <c r="K382" s="210"/>
      <c r="L382" s="215"/>
      <c r="M382" s="216"/>
      <c r="N382" s="217"/>
      <c r="O382" s="217"/>
      <c r="P382" s="217"/>
      <c r="Q382" s="217"/>
      <c r="R382" s="217"/>
      <c r="S382" s="217"/>
      <c r="T382" s="218"/>
      <c r="AT382" s="219" t="s">
        <v>187</v>
      </c>
      <c r="AU382" s="219" t="s">
        <v>91</v>
      </c>
      <c r="AV382" s="11" t="s">
        <v>91</v>
      </c>
      <c r="AW382" s="11" t="s">
        <v>44</v>
      </c>
      <c r="AX382" s="11" t="s">
        <v>81</v>
      </c>
      <c r="AY382" s="219" t="s">
        <v>176</v>
      </c>
    </row>
    <row r="383" spans="2:65" s="11" customFormat="1" ht="13.5">
      <c r="B383" s="209"/>
      <c r="C383" s="210"/>
      <c r="D383" s="206" t="s">
        <v>187</v>
      </c>
      <c r="E383" s="211" t="s">
        <v>37</v>
      </c>
      <c r="F383" s="212" t="s">
        <v>640</v>
      </c>
      <c r="G383" s="210"/>
      <c r="H383" s="213">
        <v>4.7039999999999997</v>
      </c>
      <c r="I383" s="214"/>
      <c r="J383" s="210"/>
      <c r="K383" s="210"/>
      <c r="L383" s="215"/>
      <c r="M383" s="216"/>
      <c r="N383" s="217"/>
      <c r="O383" s="217"/>
      <c r="P383" s="217"/>
      <c r="Q383" s="217"/>
      <c r="R383" s="217"/>
      <c r="S383" s="217"/>
      <c r="T383" s="218"/>
      <c r="AT383" s="219" t="s">
        <v>187</v>
      </c>
      <c r="AU383" s="219" t="s">
        <v>91</v>
      </c>
      <c r="AV383" s="11" t="s">
        <v>91</v>
      </c>
      <c r="AW383" s="11" t="s">
        <v>44</v>
      </c>
      <c r="AX383" s="11" t="s">
        <v>81</v>
      </c>
      <c r="AY383" s="219" t="s">
        <v>176</v>
      </c>
    </row>
    <row r="384" spans="2:65" s="11" customFormat="1" ht="27">
      <c r="B384" s="209"/>
      <c r="C384" s="210"/>
      <c r="D384" s="206" t="s">
        <v>187</v>
      </c>
      <c r="E384" s="211" t="s">
        <v>37</v>
      </c>
      <c r="F384" s="212" t="s">
        <v>641</v>
      </c>
      <c r="G384" s="210"/>
      <c r="H384" s="213">
        <v>216.51</v>
      </c>
      <c r="I384" s="214"/>
      <c r="J384" s="210"/>
      <c r="K384" s="210"/>
      <c r="L384" s="215"/>
      <c r="M384" s="216"/>
      <c r="N384" s="217"/>
      <c r="O384" s="217"/>
      <c r="P384" s="217"/>
      <c r="Q384" s="217"/>
      <c r="R384" s="217"/>
      <c r="S384" s="217"/>
      <c r="T384" s="218"/>
      <c r="AT384" s="219" t="s">
        <v>187</v>
      </c>
      <c r="AU384" s="219" t="s">
        <v>91</v>
      </c>
      <c r="AV384" s="11" t="s">
        <v>91</v>
      </c>
      <c r="AW384" s="11" t="s">
        <v>44</v>
      </c>
      <c r="AX384" s="11" t="s">
        <v>81</v>
      </c>
      <c r="AY384" s="219" t="s">
        <v>176</v>
      </c>
    </row>
    <row r="385" spans="2:65" s="11" customFormat="1" ht="13.5">
      <c r="B385" s="209"/>
      <c r="C385" s="210"/>
      <c r="D385" s="206" t="s">
        <v>187</v>
      </c>
      <c r="E385" s="211" t="s">
        <v>37</v>
      </c>
      <c r="F385" s="212" t="s">
        <v>642</v>
      </c>
      <c r="G385" s="210"/>
      <c r="H385" s="213">
        <v>19.488</v>
      </c>
      <c r="I385" s="214"/>
      <c r="J385" s="210"/>
      <c r="K385" s="210"/>
      <c r="L385" s="215"/>
      <c r="M385" s="216"/>
      <c r="N385" s="217"/>
      <c r="O385" s="217"/>
      <c r="P385" s="217"/>
      <c r="Q385" s="217"/>
      <c r="R385" s="217"/>
      <c r="S385" s="217"/>
      <c r="T385" s="218"/>
      <c r="AT385" s="219" t="s">
        <v>187</v>
      </c>
      <c r="AU385" s="219" t="s">
        <v>91</v>
      </c>
      <c r="AV385" s="11" t="s">
        <v>91</v>
      </c>
      <c r="AW385" s="11" t="s">
        <v>44</v>
      </c>
      <c r="AX385" s="11" t="s">
        <v>81</v>
      </c>
      <c r="AY385" s="219" t="s">
        <v>176</v>
      </c>
    </row>
    <row r="386" spans="2:65" s="11" customFormat="1" ht="13.5">
      <c r="B386" s="209"/>
      <c r="C386" s="210"/>
      <c r="D386" s="206" t="s">
        <v>187</v>
      </c>
      <c r="E386" s="211" t="s">
        <v>37</v>
      </c>
      <c r="F386" s="212" t="s">
        <v>643</v>
      </c>
      <c r="G386" s="210"/>
      <c r="H386" s="213">
        <v>-24.428000000000001</v>
      </c>
      <c r="I386" s="214"/>
      <c r="J386" s="210"/>
      <c r="K386" s="210"/>
      <c r="L386" s="215"/>
      <c r="M386" s="216"/>
      <c r="N386" s="217"/>
      <c r="O386" s="217"/>
      <c r="P386" s="217"/>
      <c r="Q386" s="217"/>
      <c r="R386" s="217"/>
      <c r="S386" s="217"/>
      <c r="T386" s="218"/>
      <c r="AT386" s="219" t="s">
        <v>187</v>
      </c>
      <c r="AU386" s="219" t="s">
        <v>91</v>
      </c>
      <c r="AV386" s="11" t="s">
        <v>91</v>
      </c>
      <c r="AW386" s="11" t="s">
        <v>44</v>
      </c>
      <c r="AX386" s="11" t="s">
        <v>81</v>
      </c>
      <c r="AY386" s="219" t="s">
        <v>176</v>
      </c>
    </row>
    <row r="387" spans="2:65" s="12" customFormat="1" ht="13.5">
      <c r="B387" s="220"/>
      <c r="C387" s="221"/>
      <c r="D387" s="222" t="s">
        <v>187</v>
      </c>
      <c r="E387" s="223" t="s">
        <v>37</v>
      </c>
      <c r="F387" s="224" t="s">
        <v>189</v>
      </c>
      <c r="G387" s="221"/>
      <c r="H387" s="225">
        <v>387.16899999999998</v>
      </c>
      <c r="I387" s="226"/>
      <c r="J387" s="221"/>
      <c r="K387" s="221"/>
      <c r="L387" s="227"/>
      <c r="M387" s="228"/>
      <c r="N387" s="229"/>
      <c r="O387" s="229"/>
      <c r="P387" s="229"/>
      <c r="Q387" s="229"/>
      <c r="R387" s="229"/>
      <c r="S387" s="229"/>
      <c r="T387" s="230"/>
      <c r="AT387" s="231" t="s">
        <v>187</v>
      </c>
      <c r="AU387" s="231" t="s">
        <v>91</v>
      </c>
      <c r="AV387" s="12" t="s">
        <v>183</v>
      </c>
      <c r="AW387" s="12" t="s">
        <v>6</v>
      </c>
      <c r="AX387" s="12" t="s">
        <v>89</v>
      </c>
      <c r="AY387" s="231" t="s">
        <v>176</v>
      </c>
    </row>
    <row r="388" spans="2:65" s="1" customFormat="1" ht="31.5" customHeight="1">
      <c r="B388" s="41"/>
      <c r="C388" s="194" t="s">
        <v>644</v>
      </c>
      <c r="D388" s="194" t="s">
        <v>178</v>
      </c>
      <c r="E388" s="195" t="s">
        <v>645</v>
      </c>
      <c r="F388" s="196" t="s">
        <v>646</v>
      </c>
      <c r="G388" s="197" t="s">
        <v>224</v>
      </c>
      <c r="H388" s="198">
        <v>7.86</v>
      </c>
      <c r="I388" s="199"/>
      <c r="J388" s="200">
        <f>ROUND(I388*H388,2)</f>
        <v>0</v>
      </c>
      <c r="K388" s="196" t="s">
        <v>182</v>
      </c>
      <c r="L388" s="61"/>
      <c r="M388" s="201" t="s">
        <v>37</v>
      </c>
      <c r="N388" s="202" t="s">
        <v>52</v>
      </c>
      <c r="O388" s="42"/>
      <c r="P388" s="203">
        <f>O388*H388</f>
        <v>0</v>
      </c>
      <c r="Q388" s="203">
        <v>0</v>
      </c>
      <c r="R388" s="203">
        <f>Q388*H388</f>
        <v>0</v>
      </c>
      <c r="S388" s="203">
        <v>1.7250000000000001E-2</v>
      </c>
      <c r="T388" s="204">
        <f>S388*H388</f>
        <v>0.13558500000000001</v>
      </c>
      <c r="AR388" s="23" t="s">
        <v>277</v>
      </c>
      <c r="AT388" s="23" t="s">
        <v>178</v>
      </c>
      <c r="AU388" s="23" t="s">
        <v>91</v>
      </c>
      <c r="AY388" s="23" t="s">
        <v>176</v>
      </c>
      <c r="BE388" s="205">
        <f>IF(N388="základní",J388,0)</f>
        <v>0</v>
      </c>
      <c r="BF388" s="205">
        <f>IF(N388="snížená",J388,0)</f>
        <v>0</v>
      </c>
      <c r="BG388" s="205">
        <f>IF(N388="zákl. přenesená",J388,0)</f>
        <v>0</v>
      </c>
      <c r="BH388" s="205">
        <f>IF(N388="sníž. přenesená",J388,0)</f>
        <v>0</v>
      </c>
      <c r="BI388" s="205">
        <f>IF(N388="nulová",J388,0)</f>
        <v>0</v>
      </c>
      <c r="BJ388" s="23" t="s">
        <v>89</v>
      </c>
      <c r="BK388" s="205">
        <f>ROUND(I388*H388,2)</f>
        <v>0</v>
      </c>
      <c r="BL388" s="23" t="s">
        <v>277</v>
      </c>
      <c r="BM388" s="23" t="s">
        <v>647</v>
      </c>
    </row>
    <row r="389" spans="2:65" s="1" customFormat="1" ht="40.5">
      <c r="B389" s="41"/>
      <c r="C389" s="63"/>
      <c r="D389" s="206" t="s">
        <v>185</v>
      </c>
      <c r="E389" s="63"/>
      <c r="F389" s="207" t="s">
        <v>648</v>
      </c>
      <c r="G389" s="63"/>
      <c r="H389" s="63"/>
      <c r="I389" s="164"/>
      <c r="J389" s="63"/>
      <c r="K389" s="63"/>
      <c r="L389" s="61"/>
      <c r="M389" s="208"/>
      <c r="N389" s="42"/>
      <c r="O389" s="42"/>
      <c r="P389" s="42"/>
      <c r="Q389" s="42"/>
      <c r="R389" s="42"/>
      <c r="S389" s="42"/>
      <c r="T389" s="78"/>
      <c r="AT389" s="23" t="s">
        <v>185</v>
      </c>
      <c r="AU389" s="23" t="s">
        <v>91</v>
      </c>
    </row>
    <row r="390" spans="2:65" s="11" customFormat="1" ht="13.5">
      <c r="B390" s="209"/>
      <c r="C390" s="210"/>
      <c r="D390" s="206" t="s">
        <v>187</v>
      </c>
      <c r="E390" s="211" t="s">
        <v>37</v>
      </c>
      <c r="F390" s="212" t="s">
        <v>649</v>
      </c>
      <c r="G390" s="210"/>
      <c r="H390" s="213">
        <v>3.93</v>
      </c>
      <c r="I390" s="214"/>
      <c r="J390" s="210"/>
      <c r="K390" s="210"/>
      <c r="L390" s="215"/>
      <c r="M390" s="216"/>
      <c r="N390" s="217"/>
      <c r="O390" s="217"/>
      <c r="P390" s="217"/>
      <c r="Q390" s="217"/>
      <c r="R390" s="217"/>
      <c r="S390" s="217"/>
      <c r="T390" s="218"/>
      <c r="AT390" s="219" t="s">
        <v>187</v>
      </c>
      <c r="AU390" s="219" t="s">
        <v>91</v>
      </c>
      <c r="AV390" s="11" t="s">
        <v>91</v>
      </c>
      <c r="AW390" s="11" t="s">
        <v>44</v>
      </c>
      <c r="AX390" s="11" t="s">
        <v>81</v>
      </c>
      <c r="AY390" s="219" t="s">
        <v>176</v>
      </c>
    </row>
    <row r="391" spans="2:65" s="11" customFormat="1" ht="13.5">
      <c r="B391" s="209"/>
      <c r="C391" s="210"/>
      <c r="D391" s="206" t="s">
        <v>187</v>
      </c>
      <c r="E391" s="211" t="s">
        <v>37</v>
      </c>
      <c r="F391" s="212" t="s">
        <v>650</v>
      </c>
      <c r="G391" s="210"/>
      <c r="H391" s="213">
        <v>3.93</v>
      </c>
      <c r="I391" s="214"/>
      <c r="J391" s="210"/>
      <c r="K391" s="210"/>
      <c r="L391" s="215"/>
      <c r="M391" s="216"/>
      <c r="N391" s="217"/>
      <c r="O391" s="217"/>
      <c r="P391" s="217"/>
      <c r="Q391" s="217"/>
      <c r="R391" s="217"/>
      <c r="S391" s="217"/>
      <c r="T391" s="218"/>
      <c r="AT391" s="219" t="s">
        <v>187</v>
      </c>
      <c r="AU391" s="219" t="s">
        <v>91</v>
      </c>
      <c r="AV391" s="11" t="s">
        <v>91</v>
      </c>
      <c r="AW391" s="11" t="s">
        <v>44</v>
      </c>
      <c r="AX391" s="11" t="s">
        <v>81</v>
      </c>
      <c r="AY391" s="219" t="s">
        <v>176</v>
      </c>
    </row>
    <row r="392" spans="2:65" s="12" customFormat="1" ht="13.5">
      <c r="B392" s="220"/>
      <c r="C392" s="221"/>
      <c r="D392" s="206" t="s">
        <v>187</v>
      </c>
      <c r="E392" s="245" t="s">
        <v>37</v>
      </c>
      <c r="F392" s="246" t="s">
        <v>189</v>
      </c>
      <c r="G392" s="221"/>
      <c r="H392" s="247">
        <v>7.86</v>
      </c>
      <c r="I392" s="226"/>
      <c r="J392" s="221"/>
      <c r="K392" s="221"/>
      <c r="L392" s="227"/>
      <c r="M392" s="228"/>
      <c r="N392" s="229"/>
      <c r="O392" s="229"/>
      <c r="P392" s="229"/>
      <c r="Q392" s="229"/>
      <c r="R392" s="229"/>
      <c r="S392" s="229"/>
      <c r="T392" s="230"/>
      <c r="AT392" s="231" t="s">
        <v>187</v>
      </c>
      <c r="AU392" s="231" t="s">
        <v>91</v>
      </c>
      <c r="AV392" s="12" t="s">
        <v>183</v>
      </c>
      <c r="AW392" s="12" t="s">
        <v>6</v>
      </c>
      <c r="AX392" s="12" t="s">
        <v>89</v>
      </c>
      <c r="AY392" s="231" t="s">
        <v>176</v>
      </c>
    </row>
    <row r="393" spans="2:65" s="10" customFormat="1" ht="29.85" customHeight="1">
      <c r="B393" s="177"/>
      <c r="C393" s="178"/>
      <c r="D393" s="191" t="s">
        <v>80</v>
      </c>
      <c r="E393" s="192" t="s">
        <v>651</v>
      </c>
      <c r="F393" s="192" t="s">
        <v>652</v>
      </c>
      <c r="G393" s="178"/>
      <c r="H393" s="178"/>
      <c r="I393" s="181"/>
      <c r="J393" s="193">
        <f>BK393</f>
        <v>0</v>
      </c>
      <c r="K393" s="178"/>
      <c r="L393" s="183"/>
      <c r="M393" s="184"/>
      <c r="N393" s="185"/>
      <c r="O393" s="185"/>
      <c r="P393" s="186">
        <f>SUM(P394:P398)</f>
        <v>0</v>
      </c>
      <c r="Q393" s="185"/>
      <c r="R393" s="186">
        <f>SUM(R394:R398)</f>
        <v>0</v>
      </c>
      <c r="S393" s="185"/>
      <c r="T393" s="187">
        <f>SUM(T394:T398)</f>
        <v>0.30930800000000003</v>
      </c>
      <c r="AR393" s="188" t="s">
        <v>91</v>
      </c>
      <c r="AT393" s="189" t="s">
        <v>80</v>
      </c>
      <c r="AU393" s="189" t="s">
        <v>89</v>
      </c>
      <c r="AY393" s="188" t="s">
        <v>176</v>
      </c>
      <c r="BK393" s="190">
        <f>SUM(BK394:BK398)</f>
        <v>0</v>
      </c>
    </row>
    <row r="394" spans="2:65" s="1" customFormat="1" ht="22.5" customHeight="1">
      <c r="B394" s="41"/>
      <c r="C394" s="194" t="s">
        <v>653</v>
      </c>
      <c r="D394" s="194" t="s">
        <v>178</v>
      </c>
      <c r="E394" s="195" t="s">
        <v>654</v>
      </c>
      <c r="F394" s="196" t="s">
        <v>655</v>
      </c>
      <c r="G394" s="197" t="s">
        <v>296</v>
      </c>
      <c r="H394" s="198">
        <v>66.8</v>
      </c>
      <c r="I394" s="199"/>
      <c r="J394" s="200">
        <f>ROUND(I394*H394,2)</f>
        <v>0</v>
      </c>
      <c r="K394" s="196" t="s">
        <v>182</v>
      </c>
      <c r="L394" s="61"/>
      <c r="M394" s="201" t="s">
        <v>37</v>
      </c>
      <c r="N394" s="202" t="s">
        <v>52</v>
      </c>
      <c r="O394" s="42"/>
      <c r="P394" s="203">
        <f>O394*H394</f>
        <v>0</v>
      </c>
      <c r="Q394" s="203">
        <v>0</v>
      </c>
      <c r="R394" s="203">
        <f>Q394*H394</f>
        <v>0</v>
      </c>
      <c r="S394" s="203">
        <v>1.91E-3</v>
      </c>
      <c r="T394" s="204">
        <f>S394*H394</f>
        <v>0.12758800000000001</v>
      </c>
      <c r="AR394" s="23" t="s">
        <v>277</v>
      </c>
      <c r="AT394" s="23" t="s">
        <v>178</v>
      </c>
      <c r="AU394" s="23" t="s">
        <v>91</v>
      </c>
      <c r="AY394" s="23" t="s">
        <v>176</v>
      </c>
      <c r="BE394" s="205">
        <f>IF(N394="základní",J394,0)</f>
        <v>0</v>
      </c>
      <c r="BF394" s="205">
        <f>IF(N394="snížená",J394,0)</f>
        <v>0</v>
      </c>
      <c r="BG394" s="205">
        <f>IF(N394="zákl. přenesená",J394,0)</f>
        <v>0</v>
      </c>
      <c r="BH394" s="205">
        <f>IF(N394="sníž. přenesená",J394,0)</f>
        <v>0</v>
      </c>
      <c r="BI394" s="205">
        <f>IF(N394="nulová",J394,0)</f>
        <v>0</v>
      </c>
      <c r="BJ394" s="23" t="s">
        <v>89</v>
      </c>
      <c r="BK394" s="205">
        <f>ROUND(I394*H394,2)</f>
        <v>0</v>
      </c>
      <c r="BL394" s="23" t="s">
        <v>277</v>
      </c>
      <c r="BM394" s="23" t="s">
        <v>656</v>
      </c>
    </row>
    <row r="395" spans="2:65" s="1" customFormat="1" ht="22.5" customHeight="1">
      <c r="B395" s="41"/>
      <c r="C395" s="194" t="s">
        <v>657</v>
      </c>
      <c r="D395" s="194" t="s">
        <v>178</v>
      </c>
      <c r="E395" s="195" t="s">
        <v>658</v>
      </c>
      <c r="F395" s="196" t="s">
        <v>659</v>
      </c>
      <c r="G395" s="197" t="s">
        <v>296</v>
      </c>
      <c r="H395" s="198">
        <v>68</v>
      </c>
      <c r="I395" s="199"/>
      <c r="J395" s="200">
        <f>ROUND(I395*H395,2)</f>
        <v>0</v>
      </c>
      <c r="K395" s="196" t="s">
        <v>182</v>
      </c>
      <c r="L395" s="61"/>
      <c r="M395" s="201" t="s">
        <v>37</v>
      </c>
      <c r="N395" s="202" t="s">
        <v>52</v>
      </c>
      <c r="O395" s="42"/>
      <c r="P395" s="203">
        <f>O395*H395</f>
        <v>0</v>
      </c>
      <c r="Q395" s="203">
        <v>0</v>
      </c>
      <c r="R395" s="203">
        <f>Q395*H395</f>
        <v>0</v>
      </c>
      <c r="S395" s="203">
        <v>2.2300000000000002E-3</v>
      </c>
      <c r="T395" s="204">
        <f>S395*H395</f>
        <v>0.15164000000000002</v>
      </c>
      <c r="AR395" s="23" t="s">
        <v>277</v>
      </c>
      <c r="AT395" s="23" t="s">
        <v>178</v>
      </c>
      <c r="AU395" s="23" t="s">
        <v>91</v>
      </c>
      <c r="AY395" s="23" t="s">
        <v>176</v>
      </c>
      <c r="BE395" s="205">
        <f>IF(N395="základní",J395,0)</f>
        <v>0</v>
      </c>
      <c r="BF395" s="205">
        <f>IF(N395="snížená",J395,0)</f>
        <v>0</v>
      </c>
      <c r="BG395" s="205">
        <f>IF(N395="zákl. přenesená",J395,0)</f>
        <v>0</v>
      </c>
      <c r="BH395" s="205">
        <f>IF(N395="sníž. přenesená",J395,0)</f>
        <v>0</v>
      </c>
      <c r="BI395" s="205">
        <f>IF(N395="nulová",J395,0)</f>
        <v>0</v>
      </c>
      <c r="BJ395" s="23" t="s">
        <v>89</v>
      </c>
      <c r="BK395" s="205">
        <f>ROUND(I395*H395,2)</f>
        <v>0</v>
      </c>
      <c r="BL395" s="23" t="s">
        <v>277</v>
      </c>
      <c r="BM395" s="23" t="s">
        <v>660</v>
      </c>
    </row>
    <row r="396" spans="2:65" s="11" customFormat="1" ht="13.5">
      <c r="B396" s="209"/>
      <c r="C396" s="210"/>
      <c r="D396" s="206" t="s">
        <v>187</v>
      </c>
      <c r="E396" s="211" t="s">
        <v>37</v>
      </c>
      <c r="F396" s="212" t="s">
        <v>661</v>
      </c>
      <c r="G396" s="210"/>
      <c r="H396" s="213">
        <v>68</v>
      </c>
      <c r="I396" s="214"/>
      <c r="J396" s="210"/>
      <c r="K396" s="210"/>
      <c r="L396" s="215"/>
      <c r="M396" s="216"/>
      <c r="N396" s="217"/>
      <c r="O396" s="217"/>
      <c r="P396" s="217"/>
      <c r="Q396" s="217"/>
      <c r="R396" s="217"/>
      <c r="S396" s="217"/>
      <c r="T396" s="218"/>
      <c r="AT396" s="219" t="s">
        <v>187</v>
      </c>
      <c r="AU396" s="219" t="s">
        <v>91</v>
      </c>
      <c r="AV396" s="11" t="s">
        <v>91</v>
      </c>
      <c r="AW396" s="11" t="s">
        <v>44</v>
      </c>
      <c r="AX396" s="11" t="s">
        <v>81</v>
      </c>
      <c r="AY396" s="219" t="s">
        <v>176</v>
      </c>
    </row>
    <row r="397" spans="2:65" s="12" customFormat="1" ht="13.5">
      <c r="B397" s="220"/>
      <c r="C397" s="221"/>
      <c r="D397" s="222" t="s">
        <v>187</v>
      </c>
      <c r="E397" s="223" t="s">
        <v>37</v>
      </c>
      <c r="F397" s="224" t="s">
        <v>189</v>
      </c>
      <c r="G397" s="221"/>
      <c r="H397" s="225">
        <v>68</v>
      </c>
      <c r="I397" s="226"/>
      <c r="J397" s="221"/>
      <c r="K397" s="221"/>
      <c r="L397" s="227"/>
      <c r="M397" s="228"/>
      <c r="N397" s="229"/>
      <c r="O397" s="229"/>
      <c r="P397" s="229"/>
      <c r="Q397" s="229"/>
      <c r="R397" s="229"/>
      <c r="S397" s="229"/>
      <c r="T397" s="230"/>
      <c r="AT397" s="231" t="s">
        <v>187</v>
      </c>
      <c r="AU397" s="231" t="s">
        <v>91</v>
      </c>
      <c r="AV397" s="12" t="s">
        <v>183</v>
      </c>
      <c r="AW397" s="12" t="s">
        <v>6</v>
      </c>
      <c r="AX397" s="12" t="s">
        <v>89</v>
      </c>
      <c r="AY397" s="231" t="s">
        <v>176</v>
      </c>
    </row>
    <row r="398" spans="2:65" s="1" customFormat="1" ht="31.5" customHeight="1">
      <c r="B398" s="41"/>
      <c r="C398" s="194" t="s">
        <v>662</v>
      </c>
      <c r="D398" s="194" t="s">
        <v>178</v>
      </c>
      <c r="E398" s="195" t="s">
        <v>663</v>
      </c>
      <c r="F398" s="196" t="s">
        <v>664</v>
      </c>
      <c r="G398" s="197" t="s">
        <v>342</v>
      </c>
      <c r="H398" s="198">
        <v>16</v>
      </c>
      <c r="I398" s="199"/>
      <c r="J398" s="200">
        <f>ROUND(I398*H398,2)</f>
        <v>0</v>
      </c>
      <c r="K398" s="196" t="s">
        <v>182</v>
      </c>
      <c r="L398" s="61"/>
      <c r="M398" s="201" t="s">
        <v>37</v>
      </c>
      <c r="N398" s="202" t="s">
        <v>52</v>
      </c>
      <c r="O398" s="42"/>
      <c r="P398" s="203">
        <f>O398*H398</f>
        <v>0</v>
      </c>
      <c r="Q398" s="203">
        <v>0</v>
      </c>
      <c r="R398" s="203">
        <f>Q398*H398</f>
        <v>0</v>
      </c>
      <c r="S398" s="203">
        <v>1.8799999999999999E-3</v>
      </c>
      <c r="T398" s="204">
        <f>S398*H398</f>
        <v>3.0079999999999999E-2</v>
      </c>
      <c r="AR398" s="23" t="s">
        <v>277</v>
      </c>
      <c r="AT398" s="23" t="s">
        <v>178</v>
      </c>
      <c r="AU398" s="23" t="s">
        <v>91</v>
      </c>
      <c r="AY398" s="23" t="s">
        <v>176</v>
      </c>
      <c r="BE398" s="205">
        <f>IF(N398="základní",J398,0)</f>
        <v>0</v>
      </c>
      <c r="BF398" s="205">
        <f>IF(N398="snížená",J398,0)</f>
        <v>0</v>
      </c>
      <c r="BG398" s="205">
        <f>IF(N398="zákl. přenesená",J398,0)</f>
        <v>0</v>
      </c>
      <c r="BH398" s="205">
        <f>IF(N398="sníž. přenesená",J398,0)</f>
        <v>0</v>
      </c>
      <c r="BI398" s="205">
        <f>IF(N398="nulová",J398,0)</f>
        <v>0</v>
      </c>
      <c r="BJ398" s="23" t="s">
        <v>89</v>
      </c>
      <c r="BK398" s="205">
        <f>ROUND(I398*H398,2)</f>
        <v>0</v>
      </c>
      <c r="BL398" s="23" t="s">
        <v>277</v>
      </c>
      <c r="BM398" s="23" t="s">
        <v>665</v>
      </c>
    </row>
    <row r="399" spans="2:65" s="10" customFormat="1" ht="29.85" customHeight="1">
      <c r="B399" s="177"/>
      <c r="C399" s="178"/>
      <c r="D399" s="191" t="s">
        <v>80</v>
      </c>
      <c r="E399" s="192" t="s">
        <v>666</v>
      </c>
      <c r="F399" s="192" t="s">
        <v>667</v>
      </c>
      <c r="G399" s="178"/>
      <c r="H399" s="178"/>
      <c r="I399" s="181"/>
      <c r="J399" s="193">
        <f>BK399</f>
        <v>0</v>
      </c>
      <c r="K399" s="178"/>
      <c r="L399" s="183"/>
      <c r="M399" s="184"/>
      <c r="N399" s="185"/>
      <c r="O399" s="185"/>
      <c r="P399" s="186">
        <f>SUM(P400:P412)</f>
        <v>0</v>
      </c>
      <c r="Q399" s="185"/>
      <c r="R399" s="186">
        <f>SUM(R400:R412)</f>
        <v>0</v>
      </c>
      <c r="S399" s="185"/>
      <c r="T399" s="187">
        <f>SUM(T400:T412)</f>
        <v>1.172328</v>
      </c>
      <c r="AR399" s="188" t="s">
        <v>91</v>
      </c>
      <c r="AT399" s="189" t="s">
        <v>80</v>
      </c>
      <c r="AU399" s="189" t="s">
        <v>89</v>
      </c>
      <c r="AY399" s="188" t="s">
        <v>176</v>
      </c>
      <c r="BK399" s="190">
        <f>SUM(BK400:BK412)</f>
        <v>0</v>
      </c>
    </row>
    <row r="400" spans="2:65" s="1" customFormat="1" ht="22.5" customHeight="1">
      <c r="B400" s="41"/>
      <c r="C400" s="194" t="s">
        <v>668</v>
      </c>
      <c r="D400" s="194" t="s">
        <v>178</v>
      </c>
      <c r="E400" s="195" t="s">
        <v>669</v>
      </c>
      <c r="F400" s="196" t="s">
        <v>670</v>
      </c>
      <c r="G400" s="197" t="s">
        <v>224</v>
      </c>
      <c r="H400" s="198">
        <v>3.6</v>
      </c>
      <c r="I400" s="199"/>
      <c r="J400" s="200">
        <f>ROUND(I400*H400,2)</f>
        <v>0</v>
      </c>
      <c r="K400" s="196" t="s">
        <v>182</v>
      </c>
      <c r="L400" s="61"/>
      <c r="M400" s="201" t="s">
        <v>37</v>
      </c>
      <c r="N400" s="202" t="s">
        <v>52</v>
      </c>
      <c r="O400" s="42"/>
      <c r="P400" s="203">
        <f>O400*H400</f>
        <v>0</v>
      </c>
      <c r="Q400" s="203">
        <v>0</v>
      </c>
      <c r="R400" s="203">
        <f>Q400*H400</f>
        <v>0</v>
      </c>
      <c r="S400" s="203">
        <v>1.098E-2</v>
      </c>
      <c r="T400" s="204">
        <f>S400*H400</f>
        <v>3.9528000000000001E-2</v>
      </c>
      <c r="AR400" s="23" t="s">
        <v>183</v>
      </c>
      <c r="AT400" s="23" t="s">
        <v>178</v>
      </c>
      <c r="AU400" s="23" t="s">
        <v>91</v>
      </c>
      <c r="AY400" s="23" t="s">
        <v>176</v>
      </c>
      <c r="BE400" s="205">
        <f>IF(N400="základní",J400,0)</f>
        <v>0</v>
      </c>
      <c r="BF400" s="205">
        <f>IF(N400="snížená",J400,0)</f>
        <v>0</v>
      </c>
      <c r="BG400" s="205">
        <f>IF(N400="zákl. přenesená",J400,0)</f>
        <v>0</v>
      </c>
      <c r="BH400" s="205">
        <f>IF(N400="sníž. přenesená",J400,0)</f>
        <v>0</v>
      </c>
      <c r="BI400" s="205">
        <f>IF(N400="nulová",J400,0)</f>
        <v>0</v>
      </c>
      <c r="BJ400" s="23" t="s">
        <v>89</v>
      </c>
      <c r="BK400" s="205">
        <f>ROUND(I400*H400,2)</f>
        <v>0</v>
      </c>
      <c r="BL400" s="23" t="s">
        <v>183</v>
      </c>
      <c r="BM400" s="23" t="s">
        <v>671</v>
      </c>
    </row>
    <row r="401" spans="2:65" s="1" customFormat="1" ht="40.5">
      <c r="B401" s="41"/>
      <c r="C401" s="63"/>
      <c r="D401" s="206" t="s">
        <v>185</v>
      </c>
      <c r="E401" s="63"/>
      <c r="F401" s="207" t="s">
        <v>672</v>
      </c>
      <c r="G401" s="63"/>
      <c r="H401" s="63"/>
      <c r="I401" s="164"/>
      <c r="J401" s="63"/>
      <c r="K401" s="63"/>
      <c r="L401" s="61"/>
      <c r="M401" s="208"/>
      <c r="N401" s="42"/>
      <c r="O401" s="42"/>
      <c r="P401" s="42"/>
      <c r="Q401" s="42"/>
      <c r="R401" s="42"/>
      <c r="S401" s="42"/>
      <c r="T401" s="78"/>
      <c r="AT401" s="23" t="s">
        <v>185</v>
      </c>
      <c r="AU401" s="23" t="s">
        <v>91</v>
      </c>
    </row>
    <row r="402" spans="2:65" s="11" customFormat="1" ht="13.5">
      <c r="B402" s="209"/>
      <c r="C402" s="210"/>
      <c r="D402" s="206" t="s">
        <v>187</v>
      </c>
      <c r="E402" s="211" t="s">
        <v>37</v>
      </c>
      <c r="F402" s="212" t="s">
        <v>673</v>
      </c>
      <c r="G402" s="210"/>
      <c r="H402" s="213">
        <v>3.6</v>
      </c>
      <c r="I402" s="214"/>
      <c r="J402" s="210"/>
      <c r="K402" s="210"/>
      <c r="L402" s="215"/>
      <c r="M402" s="216"/>
      <c r="N402" s="217"/>
      <c r="O402" s="217"/>
      <c r="P402" s="217"/>
      <c r="Q402" s="217"/>
      <c r="R402" s="217"/>
      <c r="S402" s="217"/>
      <c r="T402" s="218"/>
      <c r="AT402" s="219" t="s">
        <v>187</v>
      </c>
      <c r="AU402" s="219" t="s">
        <v>91</v>
      </c>
      <c r="AV402" s="11" t="s">
        <v>91</v>
      </c>
      <c r="AW402" s="11" t="s">
        <v>44</v>
      </c>
      <c r="AX402" s="11" t="s">
        <v>81</v>
      </c>
      <c r="AY402" s="219" t="s">
        <v>176</v>
      </c>
    </row>
    <row r="403" spans="2:65" s="12" customFormat="1" ht="13.5">
      <c r="B403" s="220"/>
      <c r="C403" s="221"/>
      <c r="D403" s="222" t="s">
        <v>187</v>
      </c>
      <c r="E403" s="223" t="s">
        <v>37</v>
      </c>
      <c r="F403" s="224" t="s">
        <v>189</v>
      </c>
      <c r="G403" s="221"/>
      <c r="H403" s="225">
        <v>3.6</v>
      </c>
      <c r="I403" s="226"/>
      <c r="J403" s="221"/>
      <c r="K403" s="221"/>
      <c r="L403" s="227"/>
      <c r="M403" s="228"/>
      <c r="N403" s="229"/>
      <c r="O403" s="229"/>
      <c r="P403" s="229"/>
      <c r="Q403" s="229"/>
      <c r="R403" s="229"/>
      <c r="S403" s="229"/>
      <c r="T403" s="230"/>
      <c r="AT403" s="231" t="s">
        <v>187</v>
      </c>
      <c r="AU403" s="231" t="s">
        <v>91</v>
      </c>
      <c r="AV403" s="12" t="s">
        <v>183</v>
      </c>
      <c r="AW403" s="12" t="s">
        <v>6</v>
      </c>
      <c r="AX403" s="12" t="s">
        <v>89</v>
      </c>
      <c r="AY403" s="231" t="s">
        <v>176</v>
      </c>
    </row>
    <row r="404" spans="2:65" s="1" customFormat="1" ht="22.5" customHeight="1">
      <c r="B404" s="41"/>
      <c r="C404" s="194" t="s">
        <v>674</v>
      </c>
      <c r="D404" s="194" t="s">
        <v>178</v>
      </c>
      <c r="E404" s="195" t="s">
        <v>675</v>
      </c>
      <c r="F404" s="196" t="s">
        <v>676</v>
      </c>
      <c r="G404" s="197" t="s">
        <v>224</v>
      </c>
      <c r="H404" s="198">
        <v>3.6</v>
      </c>
      <c r="I404" s="199"/>
      <c r="J404" s="200">
        <f>ROUND(I404*H404,2)</f>
        <v>0</v>
      </c>
      <c r="K404" s="196" t="s">
        <v>182</v>
      </c>
      <c r="L404" s="61"/>
      <c r="M404" s="201" t="s">
        <v>37</v>
      </c>
      <c r="N404" s="202" t="s">
        <v>52</v>
      </c>
      <c r="O404" s="42"/>
      <c r="P404" s="203">
        <f>O404*H404</f>
        <v>0</v>
      </c>
      <c r="Q404" s="203">
        <v>0</v>
      </c>
      <c r="R404" s="203">
        <f>Q404*H404</f>
        <v>0</v>
      </c>
      <c r="S404" s="203">
        <v>8.0000000000000002E-3</v>
      </c>
      <c r="T404" s="204">
        <f>S404*H404</f>
        <v>2.8800000000000003E-2</v>
      </c>
      <c r="AR404" s="23" t="s">
        <v>277</v>
      </c>
      <c r="AT404" s="23" t="s">
        <v>178</v>
      </c>
      <c r="AU404" s="23" t="s">
        <v>91</v>
      </c>
      <c r="AY404" s="23" t="s">
        <v>176</v>
      </c>
      <c r="BE404" s="205">
        <f>IF(N404="základní",J404,0)</f>
        <v>0</v>
      </c>
      <c r="BF404" s="205">
        <f>IF(N404="snížená",J404,0)</f>
        <v>0</v>
      </c>
      <c r="BG404" s="205">
        <f>IF(N404="zákl. přenesená",J404,0)</f>
        <v>0</v>
      </c>
      <c r="BH404" s="205">
        <f>IF(N404="sníž. přenesená",J404,0)</f>
        <v>0</v>
      </c>
      <c r="BI404" s="205">
        <f>IF(N404="nulová",J404,0)</f>
        <v>0</v>
      </c>
      <c r="BJ404" s="23" t="s">
        <v>89</v>
      </c>
      <c r="BK404" s="205">
        <f>ROUND(I404*H404,2)</f>
        <v>0</v>
      </c>
      <c r="BL404" s="23" t="s">
        <v>277</v>
      </c>
      <c r="BM404" s="23" t="s">
        <v>677</v>
      </c>
    </row>
    <row r="405" spans="2:65" s="1" customFormat="1" ht="40.5">
      <c r="B405" s="41"/>
      <c r="C405" s="63"/>
      <c r="D405" s="206" t="s">
        <v>185</v>
      </c>
      <c r="E405" s="63"/>
      <c r="F405" s="207" t="s">
        <v>672</v>
      </c>
      <c r="G405" s="63"/>
      <c r="H405" s="63"/>
      <c r="I405" s="164"/>
      <c r="J405" s="63"/>
      <c r="K405" s="63"/>
      <c r="L405" s="61"/>
      <c r="M405" s="208"/>
      <c r="N405" s="42"/>
      <c r="O405" s="42"/>
      <c r="P405" s="42"/>
      <c r="Q405" s="42"/>
      <c r="R405" s="42"/>
      <c r="S405" s="42"/>
      <c r="T405" s="78"/>
      <c r="AT405" s="23" t="s">
        <v>185</v>
      </c>
      <c r="AU405" s="23" t="s">
        <v>91</v>
      </c>
    </row>
    <row r="406" spans="2:65" s="11" customFormat="1" ht="13.5">
      <c r="B406" s="209"/>
      <c r="C406" s="210"/>
      <c r="D406" s="206" t="s">
        <v>187</v>
      </c>
      <c r="E406" s="211" t="s">
        <v>37</v>
      </c>
      <c r="F406" s="212" t="s">
        <v>673</v>
      </c>
      <c r="G406" s="210"/>
      <c r="H406" s="213">
        <v>3.6</v>
      </c>
      <c r="I406" s="214"/>
      <c r="J406" s="210"/>
      <c r="K406" s="210"/>
      <c r="L406" s="215"/>
      <c r="M406" s="216"/>
      <c r="N406" s="217"/>
      <c r="O406" s="217"/>
      <c r="P406" s="217"/>
      <c r="Q406" s="217"/>
      <c r="R406" s="217"/>
      <c r="S406" s="217"/>
      <c r="T406" s="218"/>
      <c r="AT406" s="219" t="s">
        <v>187</v>
      </c>
      <c r="AU406" s="219" t="s">
        <v>91</v>
      </c>
      <c r="AV406" s="11" t="s">
        <v>91</v>
      </c>
      <c r="AW406" s="11" t="s">
        <v>44</v>
      </c>
      <c r="AX406" s="11" t="s">
        <v>81</v>
      </c>
      <c r="AY406" s="219" t="s">
        <v>176</v>
      </c>
    </row>
    <row r="407" spans="2:65" s="12" customFormat="1" ht="13.5">
      <c r="B407" s="220"/>
      <c r="C407" s="221"/>
      <c r="D407" s="222" t="s">
        <v>187</v>
      </c>
      <c r="E407" s="223" t="s">
        <v>37</v>
      </c>
      <c r="F407" s="224" t="s">
        <v>189</v>
      </c>
      <c r="G407" s="221"/>
      <c r="H407" s="225">
        <v>3.6</v>
      </c>
      <c r="I407" s="226"/>
      <c r="J407" s="221"/>
      <c r="K407" s="221"/>
      <c r="L407" s="227"/>
      <c r="M407" s="228"/>
      <c r="N407" s="229"/>
      <c r="O407" s="229"/>
      <c r="P407" s="229"/>
      <c r="Q407" s="229"/>
      <c r="R407" s="229"/>
      <c r="S407" s="229"/>
      <c r="T407" s="230"/>
      <c r="AT407" s="231" t="s">
        <v>187</v>
      </c>
      <c r="AU407" s="231" t="s">
        <v>91</v>
      </c>
      <c r="AV407" s="12" t="s">
        <v>183</v>
      </c>
      <c r="AW407" s="12" t="s">
        <v>6</v>
      </c>
      <c r="AX407" s="12" t="s">
        <v>89</v>
      </c>
      <c r="AY407" s="231" t="s">
        <v>176</v>
      </c>
    </row>
    <row r="408" spans="2:65" s="1" customFormat="1" ht="31.5" customHeight="1">
      <c r="B408" s="41"/>
      <c r="C408" s="194" t="s">
        <v>678</v>
      </c>
      <c r="D408" s="194" t="s">
        <v>178</v>
      </c>
      <c r="E408" s="195" t="s">
        <v>679</v>
      </c>
      <c r="F408" s="196" t="s">
        <v>680</v>
      </c>
      <c r="G408" s="197" t="s">
        <v>342</v>
      </c>
      <c r="H408" s="198">
        <v>46</v>
      </c>
      <c r="I408" s="199"/>
      <c r="J408" s="200">
        <f>ROUND(I408*H408,2)</f>
        <v>0</v>
      </c>
      <c r="K408" s="196" t="s">
        <v>182</v>
      </c>
      <c r="L408" s="61"/>
      <c r="M408" s="201" t="s">
        <v>37</v>
      </c>
      <c r="N408" s="202" t="s">
        <v>52</v>
      </c>
      <c r="O408" s="42"/>
      <c r="P408" s="203">
        <f>O408*H408</f>
        <v>0</v>
      </c>
      <c r="Q408" s="203">
        <v>0</v>
      </c>
      <c r="R408" s="203">
        <f>Q408*H408</f>
        <v>0</v>
      </c>
      <c r="S408" s="203">
        <v>2.4E-2</v>
      </c>
      <c r="T408" s="204">
        <f>S408*H408</f>
        <v>1.1040000000000001</v>
      </c>
      <c r="AR408" s="23" t="s">
        <v>277</v>
      </c>
      <c r="AT408" s="23" t="s">
        <v>178</v>
      </c>
      <c r="AU408" s="23" t="s">
        <v>91</v>
      </c>
      <c r="AY408" s="23" t="s">
        <v>176</v>
      </c>
      <c r="BE408" s="205">
        <f>IF(N408="základní",J408,0)</f>
        <v>0</v>
      </c>
      <c r="BF408" s="205">
        <f>IF(N408="snížená",J408,0)</f>
        <v>0</v>
      </c>
      <c r="BG408" s="205">
        <f>IF(N408="zákl. přenesená",J408,0)</f>
        <v>0</v>
      </c>
      <c r="BH408" s="205">
        <f>IF(N408="sníž. přenesená",J408,0)</f>
        <v>0</v>
      </c>
      <c r="BI408" s="205">
        <f>IF(N408="nulová",J408,0)</f>
        <v>0</v>
      </c>
      <c r="BJ408" s="23" t="s">
        <v>89</v>
      </c>
      <c r="BK408" s="205">
        <f>ROUND(I408*H408,2)</f>
        <v>0</v>
      </c>
      <c r="BL408" s="23" t="s">
        <v>277</v>
      </c>
      <c r="BM408" s="23" t="s">
        <v>681</v>
      </c>
    </row>
    <row r="409" spans="2:65" s="1" customFormat="1" ht="27">
      <c r="B409" s="41"/>
      <c r="C409" s="63"/>
      <c r="D409" s="206" t="s">
        <v>185</v>
      </c>
      <c r="E409" s="63"/>
      <c r="F409" s="207" t="s">
        <v>682</v>
      </c>
      <c r="G409" s="63"/>
      <c r="H409" s="63"/>
      <c r="I409" s="164"/>
      <c r="J409" s="63"/>
      <c r="K409" s="63"/>
      <c r="L409" s="61"/>
      <c r="M409" s="208"/>
      <c r="N409" s="42"/>
      <c r="O409" s="42"/>
      <c r="P409" s="42"/>
      <c r="Q409" s="42"/>
      <c r="R409" s="42"/>
      <c r="S409" s="42"/>
      <c r="T409" s="78"/>
      <c r="AT409" s="23" t="s">
        <v>185</v>
      </c>
      <c r="AU409" s="23" t="s">
        <v>91</v>
      </c>
    </row>
    <row r="410" spans="2:65" s="11" customFormat="1" ht="13.5">
      <c r="B410" s="209"/>
      <c r="C410" s="210"/>
      <c r="D410" s="206" t="s">
        <v>187</v>
      </c>
      <c r="E410" s="211" t="s">
        <v>37</v>
      </c>
      <c r="F410" s="212" t="s">
        <v>683</v>
      </c>
      <c r="G410" s="210"/>
      <c r="H410" s="213">
        <v>22</v>
      </c>
      <c r="I410" s="214"/>
      <c r="J410" s="210"/>
      <c r="K410" s="210"/>
      <c r="L410" s="215"/>
      <c r="M410" s="216"/>
      <c r="N410" s="217"/>
      <c r="O410" s="217"/>
      <c r="P410" s="217"/>
      <c r="Q410" s="217"/>
      <c r="R410" s="217"/>
      <c r="S410" s="217"/>
      <c r="T410" s="218"/>
      <c r="AT410" s="219" t="s">
        <v>187</v>
      </c>
      <c r="AU410" s="219" t="s">
        <v>91</v>
      </c>
      <c r="AV410" s="11" t="s">
        <v>91</v>
      </c>
      <c r="AW410" s="11" t="s">
        <v>44</v>
      </c>
      <c r="AX410" s="11" t="s">
        <v>81</v>
      </c>
      <c r="AY410" s="219" t="s">
        <v>176</v>
      </c>
    </row>
    <row r="411" spans="2:65" s="11" customFormat="1" ht="13.5">
      <c r="B411" s="209"/>
      <c r="C411" s="210"/>
      <c r="D411" s="206" t="s">
        <v>187</v>
      </c>
      <c r="E411" s="211" t="s">
        <v>37</v>
      </c>
      <c r="F411" s="212" t="s">
        <v>684</v>
      </c>
      <c r="G411" s="210"/>
      <c r="H411" s="213">
        <v>24</v>
      </c>
      <c r="I411" s="214"/>
      <c r="J411" s="210"/>
      <c r="K411" s="210"/>
      <c r="L411" s="215"/>
      <c r="M411" s="216"/>
      <c r="N411" s="217"/>
      <c r="O411" s="217"/>
      <c r="P411" s="217"/>
      <c r="Q411" s="217"/>
      <c r="R411" s="217"/>
      <c r="S411" s="217"/>
      <c r="T411" s="218"/>
      <c r="AT411" s="219" t="s">
        <v>187</v>
      </c>
      <c r="AU411" s="219" t="s">
        <v>91</v>
      </c>
      <c r="AV411" s="11" t="s">
        <v>91</v>
      </c>
      <c r="AW411" s="11" t="s">
        <v>44</v>
      </c>
      <c r="AX411" s="11" t="s">
        <v>81</v>
      </c>
      <c r="AY411" s="219" t="s">
        <v>176</v>
      </c>
    </row>
    <row r="412" spans="2:65" s="12" customFormat="1" ht="13.5">
      <c r="B412" s="220"/>
      <c r="C412" s="221"/>
      <c r="D412" s="206" t="s">
        <v>187</v>
      </c>
      <c r="E412" s="245" t="s">
        <v>37</v>
      </c>
      <c r="F412" s="246" t="s">
        <v>189</v>
      </c>
      <c r="G412" s="221"/>
      <c r="H412" s="247">
        <v>46</v>
      </c>
      <c r="I412" s="226"/>
      <c r="J412" s="221"/>
      <c r="K412" s="221"/>
      <c r="L412" s="227"/>
      <c r="M412" s="228"/>
      <c r="N412" s="229"/>
      <c r="O412" s="229"/>
      <c r="P412" s="229"/>
      <c r="Q412" s="229"/>
      <c r="R412" s="229"/>
      <c r="S412" s="229"/>
      <c r="T412" s="230"/>
      <c r="AT412" s="231" t="s">
        <v>187</v>
      </c>
      <c r="AU412" s="231" t="s">
        <v>91</v>
      </c>
      <c r="AV412" s="12" t="s">
        <v>183</v>
      </c>
      <c r="AW412" s="12" t="s">
        <v>6</v>
      </c>
      <c r="AX412" s="12" t="s">
        <v>89</v>
      </c>
      <c r="AY412" s="231" t="s">
        <v>176</v>
      </c>
    </row>
    <row r="413" spans="2:65" s="10" customFormat="1" ht="29.85" customHeight="1">
      <c r="B413" s="177"/>
      <c r="C413" s="178"/>
      <c r="D413" s="191" t="s">
        <v>80</v>
      </c>
      <c r="E413" s="192" t="s">
        <v>685</v>
      </c>
      <c r="F413" s="192" t="s">
        <v>686</v>
      </c>
      <c r="G413" s="178"/>
      <c r="H413" s="178"/>
      <c r="I413" s="181"/>
      <c r="J413" s="193">
        <f>BK413</f>
        <v>0</v>
      </c>
      <c r="K413" s="178"/>
      <c r="L413" s="183"/>
      <c r="M413" s="184"/>
      <c r="N413" s="185"/>
      <c r="O413" s="185"/>
      <c r="P413" s="186">
        <f>SUM(P414:P449)</f>
        <v>0</v>
      </c>
      <c r="Q413" s="185"/>
      <c r="R413" s="186">
        <f>SUM(R414:R449)</f>
        <v>0</v>
      </c>
      <c r="S413" s="185"/>
      <c r="T413" s="187">
        <f>SUM(T414:T449)</f>
        <v>8.8441399999999994</v>
      </c>
      <c r="AR413" s="188" t="s">
        <v>91</v>
      </c>
      <c r="AT413" s="189" t="s">
        <v>80</v>
      </c>
      <c r="AU413" s="189" t="s">
        <v>89</v>
      </c>
      <c r="AY413" s="188" t="s">
        <v>176</v>
      </c>
      <c r="BK413" s="190">
        <f>SUM(BK414:BK449)</f>
        <v>0</v>
      </c>
    </row>
    <row r="414" spans="2:65" s="1" customFormat="1" ht="22.5" customHeight="1">
      <c r="B414" s="41"/>
      <c r="C414" s="194" t="s">
        <v>687</v>
      </c>
      <c r="D414" s="194" t="s">
        <v>178</v>
      </c>
      <c r="E414" s="195" t="s">
        <v>688</v>
      </c>
      <c r="F414" s="196" t="s">
        <v>689</v>
      </c>
      <c r="G414" s="197" t="s">
        <v>296</v>
      </c>
      <c r="H414" s="198">
        <v>21.1</v>
      </c>
      <c r="I414" s="199"/>
      <c r="J414" s="200">
        <f>ROUND(I414*H414,2)</f>
        <v>0</v>
      </c>
      <c r="K414" s="196" t="s">
        <v>182</v>
      </c>
      <c r="L414" s="61"/>
      <c r="M414" s="201" t="s">
        <v>37</v>
      </c>
      <c r="N414" s="202" t="s">
        <v>52</v>
      </c>
      <c r="O414" s="42"/>
      <c r="P414" s="203">
        <f>O414*H414</f>
        <v>0</v>
      </c>
      <c r="Q414" s="203">
        <v>0</v>
      </c>
      <c r="R414" s="203">
        <f>Q414*H414</f>
        <v>0</v>
      </c>
      <c r="S414" s="203">
        <v>1.6E-2</v>
      </c>
      <c r="T414" s="204">
        <f>S414*H414</f>
        <v>0.33760000000000001</v>
      </c>
      <c r="AR414" s="23" t="s">
        <v>277</v>
      </c>
      <c r="AT414" s="23" t="s">
        <v>178</v>
      </c>
      <c r="AU414" s="23" t="s">
        <v>91</v>
      </c>
      <c r="AY414" s="23" t="s">
        <v>176</v>
      </c>
      <c r="BE414" s="205">
        <f>IF(N414="základní",J414,0)</f>
        <v>0</v>
      </c>
      <c r="BF414" s="205">
        <f>IF(N414="snížená",J414,0)</f>
        <v>0</v>
      </c>
      <c r="BG414" s="205">
        <f>IF(N414="zákl. přenesená",J414,0)</f>
        <v>0</v>
      </c>
      <c r="BH414" s="205">
        <f>IF(N414="sníž. přenesená",J414,0)</f>
        <v>0</v>
      </c>
      <c r="BI414" s="205">
        <f>IF(N414="nulová",J414,0)</f>
        <v>0</v>
      </c>
      <c r="BJ414" s="23" t="s">
        <v>89</v>
      </c>
      <c r="BK414" s="205">
        <f>ROUND(I414*H414,2)</f>
        <v>0</v>
      </c>
      <c r="BL414" s="23" t="s">
        <v>277</v>
      </c>
      <c r="BM414" s="23" t="s">
        <v>690</v>
      </c>
    </row>
    <row r="415" spans="2:65" s="11" customFormat="1" ht="13.5">
      <c r="B415" s="209"/>
      <c r="C415" s="210"/>
      <c r="D415" s="206" t="s">
        <v>187</v>
      </c>
      <c r="E415" s="211" t="s">
        <v>37</v>
      </c>
      <c r="F415" s="212" t="s">
        <v>691</v>
      </c>
      <c r="G415" s="210"/>
      <c r="H415" s="213">
        <v>9</v>
      </c>
      <c r="I415" s="214"/>
      <c r="J415" s="210"/>
      <c r="K415" s="210"/>
      <c r="L415" s="215"/>
      <c r="M415" s="216"/>
      <c r="N415" s="217"/>
      <c r="O415" s="217"/>
      <c r="P415" s="217"/>
      <c r="Q415" s="217"/>
      <c r="R415" s="217"/>
      <c r="S415" s="217"/>
      <c r="T415" s="218"/>
      <c r="AT415" s="219" t="s">
        <v>187</v>
      </c>
      <c r="AU415" s="219" t="s">
        <v>91</v>
      </c>
      <c r="AV415" s="11" t="s">
        <v>91</v>
      </c>
      <c r="AW415" s="11" t="s">
        <v>44</v>
      </c>
      <c r="AX415" s="11" t="s">
        <v>81</v>
      </c>
      <c r="AY415" s="219" t="s">
        <v>176</v>
      </c>
    </row>
    <row r="416" spans="2:65" s="11" customFormat="1" ht="13.5">
      <c r="B416" s="209"/>
      <c r="C416" s="210"/>
      <c r="D416" s="206" t="s">
        <v>187</v>
      </c>
      <c r="E416" s="211" t="s">
        <v>37</v>
      </c>
      <c r="F416" s="212" t="s">
        <v>692</v>
      </c>
      <c r="G416" s="210"/>
      <c r="H416" s="213">
        <v>5</v>
      </c>
      <c r="I416" s="214"/>
      <c r="J416" s="210"/>
      <c r="K416" s="210"/>
      <c r="L416" s="215"/>
      <c r="M416" s="216"/>
      <c r="N416" s="217"/>
      <c r="O416" s="217"/>
      <c r="P416" s="217"/>
      <c r="Q416" s="217"/>
      <c r="R416" s="217"/>
      <c r="S416" s="217"/>
      <c r="T416" s="218"/>
      <c r="AT416" s="219" t="s">
        <v>187</v>
      </c>
      <c r="AU416" s="219" t="s">
        <v>91</v>
      </c>
      <c r="AV416" s="11" t="s">
        <v>91</v>
      </c>
      <c r="AW416" s="11" t="s">
        <v>44</v>
      </c>
      <c r="AX416" s="11" t="s">
        <v>81</v>
      </c>
      <c r="AY416" s="219" t="s">
        <v>176</v>
      </c>
    </row>
    <row r="417" spans="2:65" s="11" customFormat="1" ht="13.5">
      <c r="B417" s="209"/>
      <c r="C417" s="210"/>
      <c r="D417" s="206" t="s">
        <v>187</v>
      </c>
      <c r="E417" s="211" t="s">
        <v>37</v>
      </c>
      <c r="F417" s="212" t="s">
        <v>693</v>
      </c>
      <c r="G417" s="210"/>
      <c r="H417" s="213">
        <v>7.1</v>
      </c>
      <c r="I417" s="214"/>
      <c r="J417" s="210"/>
      <c r="K417" s="210"/>
      <c r="L417" s="215"/>
      <c r="M417" s="216"/>
      <c r="N417" s="217"/>
      <c r="O417" s="217"/>
      <c r="P417" s="217"/>
      <c r="Q417" s="217"/>
      <c r="R417" s="217"/>
      <c r="S417" s="217"/>
      <c r="T417" s="218"/>
      <c r="AT417" s="219" t="s">
        <v>187</v>
      </c>
      <c r="AU417" s="219" t="s">
        <v>91</v>
      </c>
      <c r="AV417" s="11" t="s">
        <v>91</v>
      </c>
      <c r="AW417" s="11" t="s">
        <v>44</v>
      </c>
      <c r="AX417" s="11" t="s">
        <v>81</v>
      </c>
      <c r="AY417" s="219" t="s">
        <v>176</v>
      </c>
    </row>
    <row r="418" spans="2:65" s="12" customFormat="1" ht="13.5">
      <c r="B418" s="220"/>
      <c r="C418" s="221"/>
      <c r="D418" s="222" t="s">
        <v>187</v>
      </c>
      <c r="E418" s="223" t="s">
        <v>37</v>
      </c>
      <c r="F418" s="224" t="s">
        <v>189</v>
      </c>
      <c r="G418" s="221"/>
      <c r="H418" s="225">
        <v>21.1</v>
      </c>
      <c r="I418" s="226"/>
      <c r="J418" s="221"/>
      <c r="K418" s="221"/>
      <c r="L418" s="227"/>
      <c r="M418" s="228"/>
      <c r="N418" s="229"/>
      <c r="O418" s="229"/>
      <c r="P418" s="229"/>
      <c r="Q418" s="229"/>
      <c r="R418" s="229"/>
      <c r="S418" s="229"/>
      <c r="T418" s="230"/>
      <c r="AT418" s="231" t="s">
        <v>187</v>
      </c>
      <c r="AU418" s="231" t="s">
        <v>91</v>
      </c>
      <c r="AV418" s="12" t="s">
        <v>183</v>
      </c>
      <c r="AW418" s="12" t="s">
        <v>6</v>
      </c>
      <c r="AX418" s="12" t="s">
        <v>89</v>
      </c>
      <c r="AY418" s="231" t="s">
        <v>176</v>
      </c>
    </row>
    <row r="419" spans="2:65" s="1" customFormat="1" ht="22.5" customHeight="1">
      <c r="B419" s="41"/>
      <c r="C419" s="194" t="s">
        <v>694</v>
      </c>
      <c r="D419" s="194" t="s">
        <v>178</v>
      </c>
      <c r="E419" s="195" t="s">
        <v>695</v>
      </c>
      <c r="F419" s="196" t="s">
        <v>696</v>
      </c>
      <c r="G419" s="197" t="s">
        <v>224</v>
      </c>
      <c r="H419" s="198">
        <v>408.49</v>
      </c>
      <c r="I419" s="199"/>
      <c r="J419" s="200">
        <f>ROUND(I419*H419,2)</f>
        <v>0</v>
      </c>
      <c r="K419" s="196" t="s">
        <v>182</v>
      </c>
      <c r="L419" s="61"/>
      <c r="M419" s="201" t="s">
        <v>37</v>
      </c>
      <c r="N419" s="202" t="s">
        <v>52</v>
      </c>
      <c r="O419" s="42"/>
      <c r="P419" s="203">
        <f>O419*H419</f>
        <v>0</v>
      </c>
      <c r="Q419" s="203">
        <v>0</v>
      </c>
      <c r="R419" s="203">
        <f>Q419*H419</f>
        <v>0</v>
      </c>
      <c r="S419" s="203">
        <v>5.0000000000000001E-3</v>
      </c>
      <c r="T419" s="204">
        <f>S419*H419</f>
        <v>2.0424500000000001</v>
      </c>
      <c r="AR419" s="23" t="s">
        <v>277</v>
      </c>
      <c r="AT419" s="23" t="s">
        <v>178</v>
      </c>
      <c r="AU419" s="23" t="s">
        <v>91</v>
      </c>
      <c r="AY419" s="23" t="s">
        <v>176</v>
      </c>
      <c r="BE419" s="205">
        <f>IF(N419="základní",J419,0)</f>
        <v>0</v>
      </c>
      <c r="BF419" s="205">
        <f>IF(N419="snížená",J419,0)</f>
        <v>0</v>
      </c>
      <c r="BG419" s="205">
        <f>IF(N419="zákl. přenesená",J419,0)</f>
        <v>0</v>
      </c>
      <c r="BH419" s="205">
        <f>IF(N419="sníž. přenesená",J419,0)</f>
        <v>0</v>
      </c>
      <c r="BI419" s="205">
        <f>IF(N419="nulová",J419,0)</f>
        <v>0</v>
      </c>
      <c r="BJ419" s="23" t="s">
        <v>89</v>
      </c>
      <c r="BK419" s="205">
        <f>ROUND(I419*H419,2)</f>
        <v>0</v>
      </c>
      <c r="BL419" s="23" t="s">
        <v>277</v>
      </c>
      <c r="BM419" s="23" t="s">
        <v>697</v>
      </c>
    </row>
    <row r="420" spans="2:65" s="11" customFormat="1" ht="40.5">
      <c r="B420" s="209"/>
      <c r="C420" s="210"/>
      <c r="D420" s="206" t="s">
        <v>187</v>
      </c>
      <c r="E420" s="211" t="s">
        <v>37</v>
      </c>
      <c r="F420" s="212" t="s">
        <v>698</v>
      </c>
      <c r="G420" s="210"/>
      <c r="H420" s="213">
        <v>206.28</v>
      </c>
      <c r="I420" s="214"/>
      <c r="J420" s="210"/>
      <c r="K420" s="210"/>
      <c r="L420" s="215"/>
      <c r="M420" s="216"/>
      <c r="N420" s="217"/>
      <c r="O420" s="217"/>
      <c r="P420" s="217"/>
      <c r="Q420" s="217"/>
      <c r="R420" s="217"/>
      <c r="S420" s="217"/>
      <c r="T420" s="218"/>
      <c r="AT420" s="219" t="s">
        <v>187</v>
      </c>
      <c r="AU420" s="219" t="s">
        <v>91</v>
      </c>
      <c r="AV420" s="11" t="s">
        <v>91</v>
      </c>
      <c r="AW420" s="11" t="s">
        <v>44</v>
      </c>
      <c r="AX420" s="11" t="s">
        <v>81</v>
      </c>
      <c r="AY420" s="219" t="s">
        <v>176</v>
      </c>
    </row>
    <row r="421" spans="2:65" s="11" customFormat="1" ht="13.5">
      <c r="B421" s="209"/>
      <c r="C421" s="210"/>
      <c r="D421" s="206" t="s">
        <v>187</v>
      </c>
      <c r="E421" s="211" t="s">
        <v>37</v>
      </c>
      <c r="F421" s="212" t="s">
        <v>243</v>
      </c>
      <c r="G421" s="210"/>
      <c r="H421" s="213">
        <v>145.58000000000001</v>
      </c>
      <c r="I421" s="214"/>
      <c r="J421" s="210"/>
      <c r="K421" s="210"/>
      <c r="L421" s="215"/>
      <c r="M421" s="216"/>
      <c r="N421" s="217"/>
      <c r="O421" s="217"/>
      <c r="P421" s="217"/>
      <c r="Q421" s="217"/>
      <c r="R421" s="217"/>
      <c r="S421" s="217"/>
      <c r="T421" s="218"/>
      <c r="AT421" s="219" t="s">
        <v>187</v>
      </c>
      <c r="AU421" s="219" t="s">
        <v>91</v>
      </c>
      <c r="AV421" s="11" t="s">
        <v>91</v>
      </c>
      <c r="AW421" s="11" t="s">
        <v>44</v>
      </c>
      <c r="AX421" s="11" t="s">
        <v>81</v>
      </c>
      <c r="AY421" s="219" t="s">
        <v>176</v>
      </c>
    </row>
    <row r="422" spans="2:65" s="11" customFormat="1" ht="13.5">
      <c r="B422" s="209"/>
      <c r="C422" s="210"/>
      <c r="D422" s="206" t="s">
        <v>187</v>
      </c>
      <c r="E422" s="211" t="s">
        <v>37</v>
      </c>
      <c r="F422" s="212" t="s">
        <v>244</v>
      </c>
      <c r="G422" s="210"/>
      <c r="H422" s="213">
        <v>56.63</v>
      </c>
      <c r="I422" s="214"/>
      <c r="J422" s="210"/>
      <c r="K422" s="210"/>
      <c r="L422" s="215"/>
      <c r="M422" s="216"/>
      <c r="N422" s="217"/>
      <c r="O422" s="217"/>
      <c r="P422" s="217"/>
      <c r="Q422" s="217"/>
      <c r="R422" s="217"/>
      <c r="S422" s="217"/>
      <c r="T422" s="218"/>
      <c r="AT422" s="219" t="s">
        <v>187</v>
      </c>
      <c r="AU422" s="219" t="s">
        <v>91</v>
      </c>
      <c r="AV422" s="11" t="s">
        <v>91</v>
      </c>
      <c r="AW422" s="11" t="s">
        <v>44</v>
      </c>
      <c r="AX422" s="11" t="s">
        <v>81</v>
      </c>
      <c r="AY422" s="219" t="s">
        <v>176</v>
      </c>
    </row>
    <row r="423" spans="2:65" s="12" customFormat="1" ht="13.5">
      <c r="B423" s="220"/>
      <c r="C423" s="221"/>
      <c r="D423" s="222" t="s">
        <v>187</v>
      </c>
      <c r="E423" s="223" t="s">
        <v>37</v>
      </c>
      <c r="F423" s="224" t="s">
        <v>189</v>
      </c>
      <c r="G423" s="221"/>
      <c r="H423" s="225">
        <v>408.49</v>
      </c>
      <c r="I423" s="226"/>
      <c r="J423" s="221"/>
      <c r="K423" s="221"/>
      <c r="L423" s="227"/>
      <c r="M423" s="228"/>
      <c r="N423" s="229"/>
      <c r="O423" s="229"/>
      <c r="P423" s="229"/>
      <c r="Q423" s="229"/>
      <c r="R423" s="229"/>
      <c r="S423" s="229"/>
      <c r="T423" s="230"/>
      <c r="AT423" s="231" t="s">
        <v>187</v>
      </c>
      <c r="AU423" s="231" t="s">
        <v>91</v>
      </c>
      <c r="AV423" s="12" t="s">
        <v>183</v>
      </c>
      <c r="AW423" s="12" t="s">
        <v>6</v>
      </c>
      <c r="AX423" s="12" t="s">
        <v>89</v>
      </c>
      <c r="AY423" s="231" t="s">
        <v>176</v>
      </c>
    </row>
    <row r="424" spans="2:65" s="1" customFormat="1" ht="22.5" customHeight="1">
      <c r="B424" s="41"/>
      <c r="C424" s="194" t="s">
        <v>699</v>
      </c>
      <c r="D424" s="194" t="s">
        <v>178</v>
      </c>
      <c r="E424" s="195" t="s">
        <v>700</v>
      </c>
      <c r="F424" s="196" t="s">
        <v>701</v>
      </c>
      <c r="G424" s="197" t="s">
        <v>224</v>
      </c>
      <c r="H424" s="198">
        <v>408.49</v>
      </c>
      <c r="I424" s="199"/>
      <c r="J424" s="200">
        <f>ROUND(I424*H424,2)</f>
        <v>0</v>
      </c>
      <c r="K424" s="196" t="s">
        <v>182</v>
      </c>
      <c r="L424" s="61"/>
      <c r="M424" s="201" t="s">
        <v>37</v>
      </c>
      <c r="N424" s="202" t="s">
        <v>52</v>
      </c>
      <c r="O424" s="42"/>
      <c r="P424" s="203">
        <f>O424*H424</f>
        <v>0</v>
      </c>
      <c r="Q424" s="203">
        <v>0</v>
      </c>
      <c r="R424" s="203">
        <f>Q424*H424</f>
        <v>0</v>
      </c>
      <c r="S424" s="203">
        <v>2E-3</v>
      </c>
      <c r="T424" s="204">
        <f>S424*H424</f>
        <v>0.81698000000000004</v>
      </c>
      <c r="AR424" s="23" t="s">
        <v>277</v>
      </c>
      <c r="AT424" s="23" t="s">
        <v>178</v>
      </c>
      <c r="AU424" s="23" t="s">
        <v>91</v>
      </c>
      <c r="AY424" s="23" t="s">
        <v>176</v>
      </c>
      <c r="BE424" s="205">
        <f>IF(N424="základní",J424,0)</f>
        <v>0</v>
      </c>
      <c r="BF424" s="205">
        <f>IF(N424="snížená",J424,0)</f>
        <v>0</v>
      </c>
      <c r="BG424" s="205">
        <f>IF(N424="zákl. přenesená",J424,0)</f>
        <v>0</v>
      </c>
      <c r="BH424" s="205">
        <f>IF(N424="sníž. přenesená",J424,0)</f>
        <v>0</v>
      </c>
      <c r="BI424" s="205">
        <f>IF(N424="nulová",J424,0)</f>
        <v>0</v>
      </c>
      <c r="BJ424" s="23" t="s">
        <v>89</v>
      </c>
      <c r="BK424" s="205">
        <f>ROUND(I424*H424,2)</f>
        <v>0</v>
      </c>
      <c r="BL424" s="23" t="s">
        <v>277</v>
      </c>
      <c r="BM424" s="23" t="s">
        <v>702</v>
      </c>
    </row>
    <row r="425" spans="2:65" s="11" customFormat="1" ht="40.5">
      <c r="B425" s="209"/>
      <c r="C425" s="210"/>
      <c r="D425" s="206" t="s">
        <v>187</v>
      </c>
      <c r="E425" s="211" t="s">
        <v>37</v>
      </c>
      <c r="F425" s="212" t="s">
        <v>698</v>
      </c>
      <c r="G425" s="210"/>
      <c r="H425" s="213">
        <v>206.28</v>
      </c>
      <c r="I425" s="214"/>
      <c r="J425" s="210"/>
      <c r="K425" s="210"/>
      <c r="L425" s="215"/>
      <c r="M425" s="216"/>
      <c r="N425" s="217"/>
      <c r="O425" s="217"/>
      <c r="P425" s="217"/>
      <c r="Q425" s="217"/>
      <c r="R425" s="217"/>
      <c r="S425" s="217"/>
      <c r="T425" s="218"/>
      <c r="AT425" s="219" t="s">
        <v>187</v>
      </c>
      <c r="AU425" s="219" t="s">
        <v>91</v>
      </c>
      <c r="AV425" s="11" t="s">
        <v>91</v>
      </c>
      <c r="AW425" s="11" t="s">
        <v>44</v>
      </c>
      <c r="AX425" s="11" t="s">
        <v>81</v>
      </c>
      <c r="AY425" s="219" t="s">
        <v>176</v>
      </c>
    </row>
    <row r="426" spans="2:65" s="11" customFormat="1" ht="13.5">
      <c r="B426" s="209"/>
      <c r="C426" s="210"/>
      <c r="D426" s="206" t="s">
        <v>187</v>
      </c>
      <c r="E426" s="211" t="s">
        <v>37</v>
      </c>
      <c r="F426" s="212" t="s">
        <v>243</v>
      </c>
      <c r="G426" s="210"/>
      <c r="H426" s="213">
        <v>145.58000000000001</v>
      </c>
      <c r="I426" s="214"/>
      <c r="J426" s="210"/>
      <c r="K426" s="210"/>
      <c r="L426" s="215"/>
      <c r="M426" s="216"/>
      <c r="N426" s="217"/>
      <c r="O426" s="217"/>
      <c r="P426" s="217"/>
      <c r="Q426" s="217"/>
      <c r="R426" s="217"/>
      <c r="S426" s="217"/>
      <c r="T426" s="218"/>
      <c r="AT426" s="219" t="s">
        <v>187</v>
      </c>
      <c r="AU426" s="219" t="s">
        <v>91</v>
      </c>
      <c r="AV426" s="11" t="s">
        <v>91</v>
      </c>
      <c r="AW426" s="11" t="s">
        <v>44</v>
      </c>
      <c r="AX426" s="11" t="s">
        <v>81</v>
      </c>
      <c r="AY426" s="219" t="s">
        <v>176</v>
      </c>
    </row>
    <row r="427" spans="2:65" s="11" customFormat="1" ht="13.5">
      <c r="B427" s="209"/>
      <c r="C427" s="210"/>
      <c r="D427" s="206" t="s">
        <v>187</v>
      </c>
      <c r="E427" s="211" t="s">
        <v>37</v>
      </c>
      <c r="F427" s="212" t="s">
        <v>244</v>
      </c>
      <c r="G427" s="210"/>
      <c r="H427" s="213">
        <v>56.63</v>
      </c>
      <c r="I427" s="214"/>
      <c r="J427" s="210"/>
      <c r="K427" s="210"/>
      <c r="L427" s="215"/>
      <c r="M427" s="216"/>
      <c r="N427" s="217"/>
      <c r="O427" s="217"/>
      <c r="P427" s="217"/>
      <c r="Q427" s="217"/>
      <c r="R427" s="217"/>
      <c r="S427" s="217"/>
      <c r="T427" s="218"/>
      <c r="AT427" s="219" t="s">
        <v>187</v>
      </c>
      <c r="AU427" s="219" t="s">
        <v>91</v>
      </c>
      <c r="AV427" s="11" t="s">
        <v>91</v>
      </c>
      <c r="AW427" s="11" t="s">
        <v>44</v>
      </c>
      <c r="AX427" s="11" t="s">
        <v>81</v>
      </c>
      <c r="AY427" s="219" t="s">
        <v>176</v>
      </c>
    </row>
    <row r="428" spans="2:65" s="12" customFormat="1" ht="13.5">
      <c r="B428" s="220"/>
      <c r="C428" s="221"/>
      <c r="D428" s="222" t="s">
        <v>187</v>
      </c>
      <c r="E428" s="223" t="s">
        <v>37</v>
      </c>
      <c r="F428" s="224" t="s">
        <v>189</v>
      </c>
      <c r="G428" s="221"/>
      <c r="H428" s="225">
        <v>408.49</v>
      </c>
      <c r="I428" s="226"/>
      <c r="J428" s="221"/>
      <c r="K428" s="221"/>
      <c r="L428" s="227"/>
      <c r="M428" s="228"/>
      <c r="N428" s="229"/>
      <c r="O428" s="229"/>
      <c r="P428" s="229"/>
      <c r="Q428" s="229"/>
      <c r="R428" s="229"/>
      <c r="S428" s="229"/>
      <c r="T428" s="230"/>
      <c r="AT428" s="231" t="s">
        <v>187</v>
      </c>
      <c r="AU428" s="231" t="s">
        <v>91</v>
      </c>
      <c r="AV428" s="12" t="s">
        <v>183</v>
      </c>
      <c r="AW428" s="12" t="s">
        <v>6</v>
      </c>
      <c r="AX428" s="12" t="s">
        <v>89</v>
      </c>
      <c r="AY428" s="231" t="s">
        <v>176</v>
      </c>
    </row>
    <row r="429" spans="2:65" s="1" customFormat="1" ht="22.5" customHeight="1">
      <c r="B429" s="41"/>
      <c r="C429" s="194" t="s">
        <v>703</v>
      </c>
      <c r="D429" s="194" t="s">
        <v>178</v>
      </c>
      <c r="E429" s="195" t="s">
        <v>704</v>
      </c>
      <c r="F429" s="196" t="s">
        <v>705</v>
      </c>
      <c r="G429" s="197" t="s">
        <v>224</v>
      </c>
      <c r="H429" s="198">
        <v>4.01</v>
      </c>
      <c r="I429" s="199"/>
      <c r="J429" s="200">
        <f>ROUND(I429*H429,2)</f>
        <v>0</v>
      </c>
      <c r="K429" s="196" t="s">
        <v>182</v>
      </c>
      <c r="L429" s="61"/>
      <c r="M429" s="201" t="s">
        <v>37</v>
      </c>
      <c r="N429" s="202" t="s">
        <v>52</v>
      </c>
      <c r="O429" s="42"/>
      <c r="P429" s="203">
        <f>O429*H429</f>
        <v>0</v>
      </c>
      <c r="Q429" s="203">
        <v>0</v>
      </c>
      <c r="R429" s="203">
        <f>Q429*H429</f>
        <v>0</v>
      </c>
      <c r="S429" s="203">
        <v>0.02</v>
      </c>
      <c r="T429" s="204">
        <f>S429*H429</f>
        <v>8.0199999999999994E-2</v>
      </c>
      <c r="AR429" s="23" t="s">
        <v>277</v>
      </c>
      <c r="AT429" s="23" t="s">
        <v>178</v>
      </c>
      <c r="AU429" s="23" t="s">
        <v>91</v>
      </c>
      <c r="AY429" s="23" t="s">
        <v>176</v>
      </c>
      <c r="BE429" s="205">
        <f>IF(N429="základní",J429,0)</f>
        <v>0</v>
      </c>
      <c r="BF429" s="205">
        <f>IF(N429="snížená",J429,0)</f>
        <v>0</v>
      </c>
      <c r="BG429" s="205">
        <f>IF(N429="zákl. přenesená",J429,0)</f>
        <v>0</v>
      </c>
      <c r="BH429" s="205">
        <f>IF(N429="sníž. přenesená",J429,0)</f>
        <v>0</v>
      </c>
      <c r="BI429" s="205">
        <f>IF(N429="nulová",J429,0)</f>
        <v>0</v>
      </c>
      <c r="BJ429" s="23" t="s">
        <v>89</v>
      </c>
      <c r="BK429" s="205">
        <f>ROUND(I429*H429,2)</f>
        <v>0</v>
      </c>
      <c r="BL429" s="23" t="s">
        <v>277</v>
      </c>
      <c r="BM429" s="23" t="s">
        <v>706</v>
      </c>
    </row>
    <row r="430" spans="2:65" s="11" customFormat="1" ht="13.5">
      <c r="B430" s="209"/>
      <c r="C430" s="210"/>
      <c r="D430" s="206" t="s">
        <v>187</v>
      </c>
      <c r="E430" s="211" t="s">
        <v>37</v>
      </c>
      <c r="F430" s="212" t="s">
        <v>707</v>
      </c>
      <c r="G430" s="210"/>
      <c r="H430" s="213">
        <v>4.01</v>
      </c>
      <c r="I430" s="214"/>
      <c r="J430" s="210"/>
      <c r="K430" s="210"/>
      <c r="L430" s="215"/>
      <c r="M430" s="216"/>
      <c r="N430" s="217"/>
      <c r="O430" s="217"/>
      <c r="P430" s="217"/>
      <c r="Q430" s="217"/>
      <c r="R430" s="217"/>
      <c r="S430" s="217"/>
      <c r="T430" s="218"/>
      <c r="AT430" s="219" t="s">
        <v>187</v>
      </c>
      <c r="AU430" s="219" t="s">
        <v>91</v>
      </c>
      <c r="AV430" s="11" t="s">
        <v>91</v>
      </c>
      <c r="AW430" s="11" t="s">
        <v>44</v>
      </c>
      <c r="AX430" s="11" t="s">
        <v>81</v>
      </c>
      <c r="AY430" s="219" t="s">
        <v>176</v>
      </c>
    </row>
    <row r="431" spans="2:65" s="12" customFormat="1" ht="13.5">
      <c r="B431" s="220"/>
      <c r="C431" s="221"/>
      <c r="D431" s="222" t="s">
        <v>187</v>
      </c>
      <c r="E431" s="223" t="s">
        <v>37</v>
      </c>
      <c r="F431" s="224" t="s">
        <v>189</v>
      </c>
      <c r="G431" s="221"/>
      <c r="H431" s="225">
        <v>4.01</v>
      </c>
      <c r="I431" s="226"/>
      <c r="J431" s="221"/>
      <c r="K431" s="221"/>
      <c r="L431" s="227"/>
      <c r="M431" s="228"/>
      <c r="N431" s="229"/>
      <c r="O431" s="229"/>
      <c r="P431" s="229"/>
      <c r="Q431" s="229"/>
      <c r="R431" s="229"/>
      <c r="S431" s="229"/>
      <c r="T431" s="230"/>
      <c r="AT431" s="231" t="s">
        <v>187</v>
      </c>
      <c r="AU431" s="231" t="s">
        <v>91</v>
      </c>
      <c r="AV431" s="12" t="s">
        <v>183</v>
      </c>
      <c r="AW431" s="12" t="s">
        <v>6</v>
      </c>
      <c r="AX431" s="12" t="s">
        <v>89</v>
      </c>
      <c r="AY431" s="231" t="s">
        <v>176</v>
      </c>
    </row>
    <row r="432" spans="2:65" s="1" customFormat="1" ht="22.5" customHeight="1">
      <c r="B432" s="41"/>
      <c r="C432" s="194" t="s">
        <v>708</v>
      </c>
      <c r="D432" s="194" t="s">
        <v>178</v>
      </c>
      <c r="E432" s="195" t="s">
        <v>709</v>
      </c>
      <c r="F432" s="196" t="s">
        <v>710</v>
      </c>
      <c r="G432" s="197" t="s">
        <v>342</v>
      </c>
      <c r="H432" s="198">
        <v>46</v>
      </c>
      <c r="I432" s="199"/>
      <c r="J432" s="200">
        <f>ROUND(I432*H432,2)</f>
        <v>0</v>
      </c>
      <c r="K432" s="196" t="s">
        <v>182</v>
      </c>
      <c r="L432" s="61"/>
      <c r="M432" s="201" t="s">
        <v>37</v>
      </c>
      <c r="N432" s="202" t="s">
        <v>52</v>
      </c>
      <c r="O432" s="42"/>
      <c r="P432" s="203">
        <f>O432*H432</f>
        <v>0</v>
      </c>
      <c r="Q432" s="203">
        <v>0</v>
      </c>
      <c r="R432" s="203">
        <f>Q432*H432</f>
        <v>0</v>
      </c>
      <c r="S432" s="203">
        <v>1.2999999999999999E-2</v>
      </c>
      <c r="T432" s="204">
        <f>S432*H432</f>
        <v>0.59799999999999998</v>
      </c>
      <c r="AR432" s="23" t="s">
        <v>277</v>
      </c>
      <c r="AT432" s="23" t="s">
        <v>178</v>
      </c>
      <c r="AU432" s="23" t="s">
        <v>91</v>
      </c>
      <c r="AY432" s="23" t="s">
        <v>176</v>
      </c>
      <c r="BE432" s="205">
        <f>IF(N432="základní",J432,0)</f>
        <v>0</v>
      </c>
      <c r="BF432" s="205">
        <f>IF(N432="snížená",J432,0)</f>
        <v>0</v>
      </c>
      <c r="BG432" s="205">
        <f>IF(N432="zákl. přenesená",J432,0)</f>
        <v>0</v>
      </c>
      <c r="BH432" s="205">
        <f>IF(N432="sníž. přenesená",J432,0)</f>
        <v>0</v>
      </c>
      <c r="BI432" s="205">
        <f>IF(N432="nulová",J432,0)</f>
        <v>0</v>
      </c>
      <c r="BJ432" s="23" t="s">
        <v>89</v>
      </c>
      <c r="BK432" s="205">
        <f>ROUND(I432*H432,2)</f>
        <v>0</v>
      </c>
      <c r="BL432" s="23" t="s">
        <v>277</v>
      </c>
      <c r="BM432" s="23" t="s">
        <v>711</v>
      </c>
    </row>
    <row r="433" spans="2:65" s="11" customFormat="1" ht="13.5">
      <c r="B433" s="209"/>
      <c r="C433" s="210"/>
      <c r="D433" s="206" t="s">
        <v>187</v>
      </c>
      <c r="E433" s="211" t="s">
        <v>37</v>
      </c>
      <c r="F433" s="212" t="s">
        <v>683</v>
      </c>
      <c r="G433" s="210"/>
      <c r="H433" s="213">
        <v>22</v>
      </c>
      <c r="I433" s="214"/>
      <c r="J433" s="210"/>
      <c r="K433" s="210"/>
      <c r="L433" s="215"/>
      <c r="M433" s="216"/>
      <c r="N433" s="217"/>
      <c r="O433" s="217"/>
      <c r="P433" s="217"/>
      <c r="Q433" s="217"/>
      <c r="R433" s="217"/>
      <c r="S433" s="217"/>
      <c r="T433" s="218"/>
      <c r="AT433" s="219" t="s">
        <v>187</v>
      </c>
      <c r="AU433" s="219" t="s">
        <v>91</v>
      </c>
      <c r="AV433" s="11" t="s">
        <v>91</v>
      </c>
      <c r="AW433" s="11" t="s">
        <v>44</v>
      </c>
      <c r="AX433" s="11" t="s">
        <v>81</v>
      </c>
      <c r="AY433" s="219" t="s">
        <v>176</v>
      </c>
    </row>
    <row r="434" spans="2:65" s="11" customFormat="1" ht="13.5">
      <c r="B434" s="209"/>
      <c r="C434" s="210"/>
      <c r="D434" s="206" t="s">
        <v>187</v>
      </c>
      <c r="E434" s="211" t="s">
        <v>37</v>
      </c>
      <c r="F434" s="212" t="s">
        <v>712</v>
      </c>
      <c r="G434" s="210"/>
      <c r="H434" s="213">
        <v>24</v>
      </c>
      <c r="I434" s="214"/>
      <c r="J434" s="210"/>
      <c r="K434" s="210"/>
      <c r="L434" s="215"/>
      <c r="M434" s="216"/>
      <c r="N434" s="217"/>
      <c r="O434" s="217"/>
      <c r="P434" s="217"/>
      <c r="Q434" s="217"/>
      <c r="R434" s="217"/>
      <c r="S434" s="217"/>
      <c r="T434" s="218"/>
      <c r="AT434" s="219" t="s">
        <v>187</v>
      </c>
      <c r="AU434" s="219" t="s">
        <v>91</v>
      </c>
      <c r="AV434" s="11" t="s">
        <v>91</v>
      </c>
      <c r="AW434" s="11" t="s">
        <v>44</v>
      </c>
      <c r="AX434" s="11" t="s">
        <v>81</v>
      </c>
      <c r="AY434" s="219" t="s">
        <v>176</v>
      </c>
    </row>
    <row r="435" spans="2:65" s="12" customFormat="1" ht="13.5">
      <c r="B435" s="220"/>
      <c r="C435" s="221"/>
      <c r="D435" s="222" t="s">
        <v>187</v>
      </c>
      <c r="E435" s="223" t="s">
        <v>37</v>
      </c>
      <c r="F435" s="224" t="s">
        <v>189</v>
      </c>
      <c r="G435" s="221"/>
      <c r="H435" s="225">
        <v>46</v>
      </c>
      <c r="I435" s="226"/>
      <c r="J435" s="221"/>
      <c r="K435" s="221"/>
      <c r="L435" s="227"/>
      <c r="M435" s="228"/>
      <c r="N435" s="229"/>
      <c r="O435" s="229"/>
      <c r="P435" s="229"/>
      <c r="Q435" s="229"/>
      <c r="R435" s="229"/>
      <c r="S435" s="229"/>
      <c r="T435" s="230"/>
      <c r="AT435" s="231" t="s">
        <v>187</v>
      </c>
      <c r="AU435" s="231" t="s">
        <v>91</v>
      </c>
      <c r="AV435" s="12" t="s">
        <v>183</v>
      </c>
      <c r="AW435" s="12" t="s">
        <v>6</v>
      </c>
      <c r="AX435" s="12" t="s">
        <v>89</v>
      </c>
      <c r="AY435" s="231" t="s">
        <v>176</v>
      </c>
    </row>
    <row r="436" spans="2:65" s="1" customFormat="1" ht="22.5" customHeight="1">
      <c r="B436" s="41"/>
      <c r="C436" s="194" t="s">
        <v>713</v>
      </c>
      <c r="D436" s="194" t="s">
        <v>178</v>
      </c>
      <c r="E436" s="195" t="s">
        <v>714</v>
      </c>
      <c r="F436" s="196" t="s">
        <v>715</v>
      </c>
      <c r="G436" s="197" t="s">
        <v>296</v>
      </c>
      <c r="H436" s="198">
        <v>2</v>
      </c>
      <c r="I436" s="199"/>
      <c r="J436" s="200">
        <f>ROUND(I436*H436,2)</f>
        <v>0</v>
      </c>
      <c r="K436" s="196" t="s">
        <v>182</v>
      </c>
      <c r="L436" s="61"/>
      <c r="M436" s="201" t="s">
        <v>37</v>
      </c>
      <c r="N436" s="202" t="s">
        <v>52</v>
      </c>
      <c r="O436" s="42"/>
      <c r="P436" s="203">
        <f>O436*H436</f>
        <v>0</v>
      </c>
      <c r="Q436" s="203">
        <v>0</v>
      </c>
      <c r="R436" s="203">
        <f>Q436*H436</f>
        <v>0</v>
      </c>
      <c r="S436" s="203">
        <v>3.5000000000000003E-2</v>
      </c>
      <c r="T436" s="204">
        <f>S436*H436</f>
        <v>7.0000000000000007E-2</v>
      </c>
      <c r="AR436" s="23" t="s">
        <v>277</v>
      </c>
      <c r="AT436" s="23" t="s">
        <v>178</v>
      </c>
      <c r="AU436" s="23" t="s">
        <v>91</v>
      </c>
      <c r="AY436" s="23" t="s">
        <v>176</v>
      </c>
      <c r="BE436" s="205">
        <f>IF(N436="základní",J436,0)</f>
        <v>0</v>
      </c>
      <c r="BF436" s="205">
        <f>IF(N436="snížená",J436,0)</f>
        <v>0</v>
      </c>
      <c r="BG436" s="205">
        <f>IF(N436="zákl. přenesená",J436,0)</f>
        <v>0</v>
      </c>
      <c r="BH436" s="205">
        <f>IF(N436="sníž. přenesená",J436,0)</f>
        <v>0</v>
      </c>
      <c r="BI436" s="205">
        <f>IF(N436="nulová",J436,0)</f>
        <v>0</v>
      </c>
      <c r="BJ436" s="23" t="s">
        <v>89</v>
      </c>
      <c r="BK436" s="205">
        <f>ROUND(I436*H436,2)</f>
        <v>0</v>
      </c>
      <c r="BL436" s="23" t="s">
        <v>277</v>
      </c>
      <c r="BM436" s="23" t="s">
        <v>716</v>
      </c>
    </row>
    <row r="437" spans="2:65" s="1" customFormat="1" ht="27">
      <c r="B437" s="41"/>
      <c r="C437" s="63"/>
      <c r="D437" s="222" t="s">
        <v>185</v>
      </c>
      <c r="E437" s="63"/>
      <c r="F437" s="248" t="s">
        <v>717</v>
      </c>
      <c r="G437" s="63"/>
      <c r="H437" s="63"/>
      <c r="I437" s="164"/>
      <c r="J437" s="63"/>
      <c r="K437" s="63"/>
      <c r="L437" s="61"/>
      <c r="M437" s="208"/>
      <c r="N437" s="42"/>
      <c r="O437" s="42"/>
      <c r="P437" s="42"/>
      <c r="Q437" s="42"/>
      <c r="R437" s="42"/>
      <c r="S437" s="42"/>
      <c r="T437" s="78"/>
      <c r="AT437" s="23" t="s">
        <v>185</v>
      </c>
      <c r="AU437" s="23" t="s">
        <v>91</v>
      </c>
    </row>
    <row r="438" spans="2:65" s="1" customFormat="1" ht="31.5" customHeight="1">
      <c r="B438" s="41"/>
      <c r="C438" s="194" t="s">
        <v>718</v>
      </c>
      <c r="D438" s="194" t="s">
        <v>178</v>
      </c>
      <c r="E438" s="195" t="s">
        <v>719</v>
      </c>
      <c r="F438" s="196" t="s">
        <v>720</v>
      </c>
      <c r="G438" s="197" t="s">
        <v>721</v>
      </c>
      <c r="H438" s="198">
        <v>826.35</v>
      </c>
      <c r="I438" s="199"/>
      <c r="J438" s="200">
        <f>ROUND(I438*H438,2)</f>
        <v>0</v>
      </c>
      <c r="K438" s="196" t="s">
        <v>182</v>
      </c>
      <c r="L438" s="61"/>
      <c r="M438" s="201" t="s">
        <v>37</v>
      </c>
      <c r="N438" s="202" t="s">
        <v>52</v>
      </c>
      <c r="O438" s="42"/>
      <c r="P438" s="203">
        <f>O438*H438</f>
        <v>0</v>
      </c>
      <c r="Q438" s="203">
        <v>0</v>
      </c>
      <c r="R438" s="203">
        <f>Q438*H438</f>
        <v>0</v>
      </c>
      <c r="S438" s="203">
        <v>1E-3</v>
      </c>
      <c r="T438" s="204">
        <f>S438*H438</f>
        <v>0.82635000000000003</v>
      </c>
      <c r="AR438" s="23" t="s">
        <v>277</v>
      </c>
      <c r="AT438" s="23" t="s">
        <v>178</v>
      </c>
      <c r="AU438" s="23" t="s">
        <v>91</v>
      </c>
      <c r="AY438" s="23" t="s">
        <v>176</v>
      </c>
      <c r="BE438" s="205">
        <f>IF(N438="základní",J438,0)</f>
        <v>0</v>
      </c>
      <c r="BF438" s="205">
        <f>IF(N438="snížená",J438,0)</f>
        <v>0</v>
      </c>
      <c r="BG438" s="205">
        <f>IF(N438="zákl. přenesená",J438,0)</f>
        <v>0</v>
      </c>
      <c r="BH438" s="205">
        <f>IF(N438="sníž. přenesená",J438,0)</f>
        <v>0</v>
      </c>
      <c r="BI438" s="205">
        <f>IF(N438="nulová",J438,0)</f>
        <v>0</v>
      </c>
      <c r="BJ438" s="23" t="s">
        <v>89</v>
      </c>
      <c r="BK438" s="205">
        <f>ROUND(I438*H438,2)</f>
        <v>0</v>
      </c>
      <c r="BL438" s="23" t="s">
        <v>277</v>
      </c>
      <c r="BM438" s="23" t="s">
        <v>722</v>
      </c>
    </row>
    <row r="439" spans="2:65" s="1" customFormat="1" ht="54">
      <c r="B439" s="41"/>
      <c r="C439" s="63"/>
      <c r="D439" s="206" t="s">
        <v>185</v>
      </c>
      <c r="E439" s="63"/>
      <c r="F439" s="207" t="s">
        <v>723</v>
      </c>
      <c r="G439" s="63"/>
      <c r="H439" s="63"/>
      <c r="I439" s="164"/>
      <c r="J439" s="63"/>
      <c r="K439" s="63"/>
      <c r="L439" s="61"/>
      <c r="M439" s="208"/>
      <c r="N439" s="42"/>
      <c r="O439" s="42"/>
      <c r="P439" s="42"/>
      <c r="Q439" s="42"/>
      <c r="R439" s="42"/>
      <c r="S439" s="42"/>
      <c r="T439" s="78"/>
      <c r="AT439" s="23" t="s">
        <v>185</v>
      </c>
      <c r="AU439" s="23" t="s">
        <v>91</v>
      </c>
    </row>
    <row r="440" spans="2:65" s="11" customFormat="1" ht="13.5">
      <c r="B440" s="209"/>
      <c r="C440" s="210"/>
      <c r="D440" s="206" t="s">
        <v>187</v>
      </c>
      <c r="E440" s="211" t="s">
        <v>37</v>
      </c>
      <c r="F440" s="212" t="s">
        <v>724</v>
      </c>
      <c r="G440" s="210"/>
      <c r="H440" s="213">
        <v>223</v>
      </c>
      <c r="I440" s="214"/>
      <c r="J440" s="210"/>
      <c r="K440" s="210"/>
      <c r="L440" s="215"/>
      <c r="M440" s="216"/>
      <c r="N440" s="217"/>
      <c r="O440" s="217"/>
      <c r="P440" s="217"/>
      <c r="Q440" s="217"/>
      <c r="R440" s="217"/>
      <c r="S440" s="217"/>
      <c r="T440" s="218"/>
      <c r="AT440" s="219" t="s">
        <v>187</v>
      </c>
      <c r="AU440" s="219" t="s">
        <v>91</v>
      </c>
      <c r="AV440" s="11" t="s">
        <v>91</v>
      </c>
      <c r="AW440" s="11" t="s">
        <v>44</v>
      </c>
      <c r="AX440" s="11" t="s">
        <v>81</v>
      </c>
      <c r="AY440" s="219" t="s">
        <v>176</v>
      </c>
    </row>
    <row r="441" spans="2:65" s="11" customFormat="1" ht="13.5">
      <c r="B441" s="209"/>
      <c r="C441" s="210"/>
      <c r="D441" s="206" t="s">
        <v>187</v>
      </c>
      <c r="E441" s="211" t="s">
        <v>37</v>
      </c>
      <c r="F441" s="212" t="s">
        <v>725</v>
      </c>
      <c r="G441" s="210"/>
      <c r="H441" s="213">
        <v>215</v>
      </c>
      <c r="I441" s="214"/>
      <c r="J441" s="210"/>
      <c r="K441" s="210"/>
      <c r="L441" s="215"/>
      <c r="M441" s="216"/>
      <c r="N441" s="217"/>
      <c r="O441" s="217"/>
      <c r="P441" s="217"/>
      <c r="Q441" s="217"/>
      <c r="R441" s="217"/>
      <c r="S441" s="217"/>
      <c r="T441" s="218"/>
      <c r="AT441" s="219" t="s">
        <v>187</v>
      </c>
      <c r="AU441" s="219" t="s">
        <v>91</v>
      </c>
      <c r="AV441" s="11" t="s">
        <v>91</v>
      </c>
      <c r="AW441" s="11" t="s">
        <v>44</v>
      </c>
      <c r="AX441" s="11" t="s">
        <v>81</v>
      </c>
      <c r="AY441" s="219" t="s">
        <v>176</v>
      </c>
    </row>
    <row r="442" spans="2:65" s="11" customFormat="1" ht="13.5">
      <c r="B442" s="209"/>
      <c r="C442" s="210"/>
      <c r="D442" s="206" t="s">
        <v>187</v>
      </c>
      <c r="E442" s="211" t="s">
        <v>37</v>
      </c>
      <c r="F442" s="212" t="s">
        <v>726</v>
      </c>
      <c r="G442" s="210"/>
      <c r="H442" s="213">
        <v>310.68</v>
      </c>
      <c r="I442" s="214"/>
      <c r="J442" s="210"/>
      <c r="K442" s="210"/>
      <c r="L442" s="215"/>
      <c r="M442" s="216"/>
      <c r="N442" s="217"/>
      <c r="O442" s="217"/>
      <c r="P442" s="217"/>
      <c r="Q442" s="217"/>
      <c r="R442" s="217"/>
      <c r="S442" s="217"/>
      <c r="T442" s="218"/>
      <c r="AT442" s="219" t="s">
        <v>187</v>
      </c>
      <c r="AU442" s="219" t="s">
        <v>91</v>
      </c>
      <c r="AV442" s="11" t="s">
        <v>91</v>
      </c>
      <c r="AW442" s="11" t="s">
        <v>44</v>
      </c>
      <c r="AX442" s="11" t="s">
        <v>81</v>
      </c>
      <c r="AY442" s="219" t="s">
        <v>176</v>
      </c>
    </row>
    <row r="443" spans="2:65" s="11" customFormat="1" ht="13.5">
      <c r="B443" s="209"/>
      <c r="C443" s="210"/>
      <c r="D443" s="206" t="s">
        <v>187</v>
      </c>
      <c r="E443" s="211" t="s">
        <v>37</v>
      </c>
      <c r="F443" s="212" t="s">
        <v>727</v>
      </c>
      <c r="G443" s="210"/>
      <c r="H443" s="213">
        <v>77.67</v>
      </c>
      <c r="I443" s="214"/>
      <c r="J443" s="210"/>
      <c r="K443" s="210"/>
      <c r="L443" s="215"/>
      <c r="M443" s="216"/>
      <c r="N443" s="217"/>
      <c r="O443" s="217"/>
      <c r="P443" s="217"/>
      <c r="Q443" s="217"/>
      <c r="R443" s="217"/>
      <c r="S443" s="217"/>
      <c r="T443" s="218"/>
      <c r="AT443" s="219" t="s">
        <v>187</v>
      </c>
      <c r="AU443" s="219" t="s">
        <v>91</v>
      </c>
      <c r="AV443" s="11" t="s">
        <v>91</v>
      </c>
      <c r="AW443" s="11" t="s">
        <v>44</v>
      </c>
      <c r="AX443" s="11" t="s">
        <v>81</v>
      </c>
      <c r="AY443" s="219" t="s">
        <v>176</v>
      </c>
    </row>
    <row r="444" spans="2:65" s="12" customFormat="1" ht="13.5">
      <c r="B444" s="220"/>
      <c r="C444" s="221"/>
      <c r="D444" s="222" t="s">
        <v>187</v>
      </c>
      <c r="E444" s="223" t="s">
        <v>37</v>
      </c>
      <c r="F444" s="224" t="s">
        <v>189</v>
      </c>
      <c r="G444" s="221"/>
      <c r="H444" s="225">
        <v>826.35</v>
      </c>
      <c r="I444" s="226"/>
      <c r="J444" s="221"/>
      <c r="K444" s="221"/>
      <c r="L444" s="227"/>
      <c r="M444" s="228"/>
      <c r="N444" s="229"/>
      <c r="O444" s="229"/>
      <c r="P444" s="229"/>
      <c r="Q444" s="229"/>
      <c r="R444" s="229"/>
      <c r="S444" s="229"/>
      <c r="T444" s="230"/>
      <c r="AT444" s="231" t="s">
        <v>187</v>
      </c>
      <c r="AU444" s="231" t="s">
        <v>91</v>
      </c>
      <c r="AV444" s="12" t="s">
        <v>183</v>
      </c>
      <c r="AW444" s="12" t="s">
        <v>6</v>
      </c>
      <c r="AX444" s="12" t="s">
        <v>89</v>
      </c>
      <c r="AY444" s="231" t="s">
        <v>176</v>
      </c>
    </row>
    <row r="445" spans="2:65" s="1" customFormat="1" ht="31.5" customHeight="1">
      <c r="B445" s="41"/>
      <c r="C445" s="194" t="s">
        <v>728</v>
      </c>
      <c r="D445" s="194" t="s">
        <v>178</v>
      </c>
      <c r="E445" s="195" t="s">
        <v>729</v>
      </c>
      <c r="F445" s="196" t="s">
        <v>730</v>
      </c>
      <c r="G445" s="197" t="s">
        <v>721</v>
      </c>
      <c r="H445" s="198">
        <v>4072.56</v>
      </c>
      <c r="I445" s="199"/>
      <c r="J445" s="200">
        <f>ROUND(I445*H445,2)</f>
        <v>0</v>
      </c>
      <c r="K445" s="196" t="s">
        <v>182</v>
      </c>
      <c r="L445" s="61"/>
      <c r="M445" s="201" t="s">
        <v>37</v>
      </c>
      <c r="N445" s="202" t="s">
        <v>52</v>
      </c>
      <c r="O445" s="42"/>
      <c r="P445" s="203">
        <f>O445*H445</f>
        <v>0</v>
      </c>
      <c r="Q445" s="203">
        <v>0</v>
      </c>
      <c r="R445" s="203">
        <f>Q445*H445</f>
        <v>0</v>
      </c>
      <c r="S445" s="203">
        <v>1E-3</v>
      </c>
      <c r="T445" s="204">
        <f>S445*H445</f>
        <v>4.0725600000000002</v>
      </c>
      <c r="AR445" s="23" t="s">
        <v>277</v>
      </c>
      <c r="AT445" s="23" t="s">
        <v>178</v>
      </c>
      <c r="AU445" s="23" t="s">
        <v>91</v>
      </c>
      <c r="AY445" s="23" t="s">
        <v>176</v>
      </c>
      <c r="BE445" s="205">
        <f>IF(N445="základní",J445,0)</f>
        <v>0</v>
      </c>
      <c r="BF445" s="205">
        <f>IF(N445="snížená",J445,0)</f>
        <v>0</v>
      </c>
      <c r="BG445" s="205">
        <f>IF(N445="zákl. přenesená",J445,0)</f>
        <v>0</v>
      </c>
      <c r="BH445" s="205">
        <f>IF(N445="sníž. přenesená",J445,0)</f>
        <v>0</v>
      </c>
      <c r="BI445" s="205">
        <f>IF(N445="nulová",J445,0)</f>
        <v>0</v>
      </c>
      <c r="BJ445" s="23" t="s">
        <v>89</v>
      </c>
      <c r="BK445" s="205">
        <f>ROUND(I445*H445,2)</f>
        <v>0</v>
      </c>
      <c r="BL445" s="23" t="s">
        <v>277</v>
      </c>
      <c r="BM445" s="23" t="s">
        <v>731</v>
      </c>
    </row>
    <row r="446" spans="2:65" s="1" customFormat="1" ht="54">
      <c r="B446" s="41"/>
      <c r="C446" s="63"/>
      <c r="D446" s="206" t="s">
        <v>185</v>
      </c>
      <c r="E446" s="63"/>
      <c r="F446" s="207" t="s">
        <v>723</v>
      </c>
      <c r="G446" s="63"/>
      <c r="H446" s="63"/>
      <c r="I446" s="164"/>
      <c r="J446" s="63"/>
      <c r="K446" s="63"/>
      <c r="L446" s="61"/>
      <c r="M446" s="208"/>
      <c r="N446" s="42"/>
      <c r="O446" s="42"/>
      <c r="P446" s="42"/>
      <c r="Q446" s="42"/>
      <c r="R446" s="42"/>
      <c r="S446" s="42"/>
      <c r="T446" s="78"/>
      <c r="AT446" s="23" t="s">
        <v>185</v>
      </c>
      <c r="AU446" s="23" t="s">
        <v>91</v>
      </c>
    </row>
    <row r="447" spans="2:65" s="11" customFormat="1" ht="13.5">
      <c r="B447" s="209"/>
      <c r="C447" s="210"/>
      <c r="D447" s="206" t="s">
        <v>187</v>
      </c>
      <c r="E447" s="211" t="s">
        <v>37</v>
      </c>
      <c r="F447" s="212" t="s">
        <v>732</v>
      </c>
      <c r="G447" s="210"/>
      <c r="H447" s="213">
        <v>4062.96</v>
      </c>
      <c r="I447" s="214"/>
      <c r="J447" s="210"/>
      <c r="K447" s="210"/>
      <c r="L447" s="215"/>
      <c r="M447" s="216"/>
      <c r="N447" s="217"/>
      <c r="O447" s="217"/>
      <c r="P447" s="217"/>
      <c r="Q447" s="217"/>
      <c r="R447" s="217"/>
      <c r="S447" s="217"/>
      <c r="T447" s="218"/>
      <c r="AT447" s="219" t="s">
        <v>187</v>
      </c>
      <c r="AU447" s="219" t="s">
        <v>91</v>
      </c>
      <c r="AV447" s="11" t="s">
        <v>91</v>
      </c>
      <c r="AW447" s="11" t="s">
        <v>44</v>
      </c>
      <c r="AX447" s="11" t="s">
        <v>81</v>
      </c>
      <c r="AY447" s="219" t="s">
        <v>176</v>
      </c>
    </row>
    <row r="448" spans="2:65" s="11" customFormat="1" ht="13.5">
      <c r="B448" s="209"/>
      <c r="C448" s="210"/>
      <c r="D448" s="206" t="s">
        <v>187</v>
      </c>
      <c r="E448" s="211" t="s">
        <v>37</v>
      </c>
      <c r="F448" s="212" t="s">
        <v>733</v>
      </c>
      <c r="G448" s="210"/>
      <c r="H448" s="213">
        <v>9.6</v>
      </c>
      <c r="I448" s="214"/>
      <c r="J448" s="210"/>
      <c r="K448" s="210"/>
      <c r="L448" s="215"/>
      <c r="M448" s="216"/>
      <c r="N448" s="217"/>
      <c r="O448" s="217"/>
      <c r="P448" s="217"/>
      <c r="Q448" s="217"/>
      <c r="R448" s="217"/>
      <c r="S448" s="217"/>
      <c r="T448" s="218"/>
      <c r="AT448" s="219" t="s">
        <v>187</v>
      </c>
      <c r="AU448" s="219" t="s">
        <v>91</v>
      </c>
      <c r="AV448" s="11" t="s">
        <v>91</v>
      </c>
      <c r="AW448" s="11" t="s">
        <v>44</v>
      </c>
      <c r="AX448" s="11" t="s">
        <v>81</v>
      </c>
      <c r="AY448" s="219" t="s">
        <v>176</v>
      </c>
    </row>
    <row r="449" spans="2:65" s="12" customFormat="1" ht="13.5">
      <c r="B449" s="220"/>
      <c r="C449" s="221"/>
      <c r="D449" s="206" t="s">
        <v>187</v>
      </c>
      <c r="E449" s="245" t="s">
        <v>37</v>
      </c>
      <c r="F449" s="246" t="s">
        <v>189</v>
      </c>
      <c r="G449" s="221"/>
      <c r="H449" s="247">
        <v>4072.56</v>
      </c>
      <c r="I449" s="226"/>
      <c r="J449" s="221"/>
      <c r="K449" s="221"/>
      <c r="L449" s="227"/>
      <c r="M449" s="228"/>
      <c r="N449" s="229"/>
      <c r="O449" s="229"/>
      <c r="P449" s="229"/>
      <c r="Q449" s="229"/>
      <c r="R449" s="229"/>
      <c r="S449" s="229"/>
      <c r="T449" s="230"/>
      <c r="AT449" s="231" t="s">
        <v>187</v>
      </c>
      <c r="AU449" s="231" t="s">
        <v>91</v>
      </c>
      <c r="AV449" s="12" t="s">
        <v>183</v>
      </c>
      <c r="AW449" s="12" t="s">
        <v>6</v>
      </c>
      <c r="AX449" s="12" t="s">
        <v>89</v>
      </c>
      <c r="AY449" s="231" t="s">
        <v>176</v>
      </c>
    </row>
    <row r="450" spans="2:65" s="10" customFormat="1" ht="29.85" customHeight="1">
      <c r="B450" s="177"/>
      <c r="C450" s="178"/>
      <c r="D450" s="191" t="s">
        <v>80</v>
      </c>
      <c r="E450" s="192" t="s">
        <v>734</v>
      </c>
      <c r="F450" s="192" t="s">
        <v>735</v>
      </c>
      <c r="G450" s="178"/>
      <c r="H450" s="178"/>
      <c r="I450" s="181"/>
      <c r="J450" s="193">
        <f>BK450</f>
        <v>0</v>
      </c>
      <c r="K450" s="178"/>
      <c r="L450" s="183"/>
      <c r="M450" s="184"/>
      <c r="N450" s="185"/>
      <c r="O450" s="185"/>
      <c r="P450" s="186">
        <f>SUM(P451:P453)</f>
        <v>0</v>
      </c>
      <c r="Q450" s="185"/>
      <c r="R450" s="186">
        <f>SUM(R451:R453)</f>
        <v>0</v>
      </c>
      <c r="S450" s="185"/>
      <c r="T450" s="187">
        <f>SUM(T451:T453)</f>
        <v>1.2625206</v>
      </c>
      <c r="AR450" s="188" t="s">
        <v>91</v>
      </c>
      <c r="AT450" s="189" t="s">
        <v>80</v>
      </c>
      <c r="AU450" s="189" t="s">
        <v>89</v>
      </c>
      <c r="AY450" s="188" t="s">
        <v>176</v>
      </c>
      <c r="BK450" s="190">
        <f>SUM(BK451:BK453)</f>
        <v>0</v>
      </c>
    </row>
    <row r="451" spans="2:65" s="1" customFormat="1" ht="22.5" customHeight="1">
      <c r="B451" s="41"/>
      <c r="C451" s="194" t="s">
        <v>736</v>
      </c>
      <c r="D451" s="194" t="s">
        <v>178</v>
      </c>
      <c r="E451" s="195" t="s">
        <v>737</v>
      </c>
      <c r="F451" s="196" t="s">
        <v>738</v>
      </c>
      <c r="G451" s="197" t="s">
        <v>224</v>
      </c>
      <c r="H451" s="198">
        <v>15.18</v>
      </c>
      <c r="I451" s="199"/>
      <c r="J451" s="200">
        <f>ROUND(I451*H451,2)</f>
        <v>0</v>
      </c>
      <c r="K451" s="196" t="s">
        <v>182</v>
      </c>
      <c r="L451" s="61"/>
      <c r="M451" s="201" t="s">
        <v>37</v>
      </c>
      <c r="N451" s="202" t="s">
        <v>52</v>
      </c>
      <c r="O451" s="42"/>
      <c r="P451" s="203">
        <f>O451*H451</f>
        <v>0</v>
      </c>
      <c r="Q451" s="203">
        <v>0</v>
      </c>
      <c r="R451" s="203">
        <f>Q451*H451</f>
        <v>0</v>
      </c>
      <c r="S451" s="203">
        <v>8.3169999999999994E-2</v>
      </c>
      <c r="T451" s="204">
        <f>S451*H451</f>
        <v>1.2625206</v>
      </c>
      <c r="AR451" s="23" t="s">
        <v>277</v>
      </c>
      <c r="AT451" s="23" t="s">
        <v>178</v>
      </c>
      <c r="AU451" s="23" t="s">
        <v>91</v>
      </c>
      <c r="AY451" s="23" t="s">
        <v>176</v>
      </c>
      <c r="BE451" s="205">
        <f>IF(N451="základní",J451,0)</f>
        <v>0</v>
      </c>
      <c r="BF451" s="205">
        <f>IF(N451="snížená",J451,0)</f>
        <v>0</v>
      </c>
      <c r="BG451" s="205">
        <f>IF(N451="zákl. přenesená",J451,0)</f>
        <v>0</v>
      </c>
      <c r="BH451" s="205">
        <f>IF(N451="sníž. přenesená",J451,0)</f>
        <v>0</v>
      </c>
      <c r="BI451" s="205">
        <f>IF(N451="nulová",J451,0)</f>
        <v>0</v>
      </c>
      <c r="BJ451" s="23" t="s">
        <v>89</v>
      </c>
      <c r="BK451" s="205">
        <f>ROUND(I451*H451,2)</f>
        <v>0</v>
      </c>
      <c r="BL451" s="23" t="s">
        <v>277</v>
      </c>
      <c r="BM451" s="23" t="s">
        <v>739</v>
      </c>
    </row>
    <row r="452" spans="2:65" s="11" customFormat="1" ht="13.5">
      <c r="B452" s="209"/>
      <c r="C452" s="210"/>
      <c r="D452" s="206" t="s">
        <v>187</v>
      </c>
      <c r="E452" s="211" t="s">
        <v>37</v>
      </c>
      <c r="F452" s="212" t="s">
        <v>740</v>
      </c>
      <c r="G452" s="210"/>
      <c r="H452" s="213">
        <v>15.18</v>
      </c>
      <c r="I452" s="214"/>
      <c r="J452" s="210"/>
      <c r="K452" s="210"/>
      <c r="L452" s="215"/>
      <c r="M452" s="216"/>
      <c r="N452" s="217"/>
      <c r="O452" s="217"/>
      <c r="P452" s="217"/>
      <c r="Q452" s="217"/>
      <c r="R452" s="217"/>
      <c r="S452" s="217"/>
      <c r="T452" s="218"/>
      <c r="AT452" s="219" t="s">
        <v>187</v>
      </c>
      <c r="AU452" s="219" t="s">
        <v>91</v>
      </c>
      <c r="AV452" s="11" t="s">
        <v>91</v>
      </c>
      <c r="AW452" s="11" t="s">
        <v>44</v>
      </c>
      <c r="AX452" s="11" t="s">
        <v>81</v>
      </c>
      <c r="AY452" s="219" t="s">
        <v>176</v>
      </c>
    </row>
    <row r="453" spans="2:65" s="12" customFormat="1" ht="13.5">
      <c r="B453" s="220"/>
      <c r="C453" s="221"/>
      <c r="D453" s="206" t="s">
        <v>187</v>
      </c>
      <c r="E453" s="245" t="s">
        <v>37</v>
      </c>
      <c r="F453" s="246" t="s">
        <v>189</v>
      </c>
      <c r="G453" s="221"/>
      <c r="H453" s="247">
        <v>15.18</v>
      </c>
      <c r="I453" s="226"/>
      <c r="J453" s="221"/>
      <c r="K453" s="221"/>
      <c r="L453" s="227"/>
      <c r="M453" s="228"/>
      <c r="N453" s="229"/>
      <c r="O453" s="229"/>
      <c r="P453" s="229"/>
      <c r="Q453" s="229"/>
      <c r="R453" s="229"/>
      <c r="S453" s="229"/>
      <c r="T453" s="230"/>
      <c r="AT453" s="231" t="s">
        <v>187</v>
      </c>
      <c r="AU453" s="231" t="s">
        <v>91</v>
      </c>
      <c r="AV453" s="12" t="s">
        <v>183</v>
      </c>
      <c r="AW453" s="12" t="s">
        <v>6</v>
      </c>
      <c r="AX453" s="12" t="s">
        <v>89</v>
      </c>
      <c r="AY453" s="231" t="s">
        <v>176</v>
      </c>
    </row>
    <row r="454" spans="2:65" s="10" customFormat="1" ht="29.85" customHeight="1">
      <c r="B454" s="177"/>
      <c r="C454" s="178"/>
      <c r="D454" s="191" t="s">
        <v>80</v>
      </c>
      <c r="E454" s="192" t="s">
        <v>741</v>
      </c>
      <c r="F454" s="192" t="s">
        <v>742</v>
      </c>
      <c r="G454" s="178"/>
      <c r="H454" s="178"/>
      <c r="I454" s="181"/>
      <c r="J454" s="193">
        <f>BK454</f>
        <v>0</v>
      </c>
      <c r="K454" s="178"/>
      <c r="L454" s="183"/>
      <c r="M454" s="184"/>
      <c r="N454" s="185"/>
      <c r="O454" s="185"/>
      <c r="P454" s="186">
        <f>SUM(P455:P461)</f>
        <v>0</v>
      </c>
      <c r="Q454" s="185"/>
      <c r="R454" s="186">
        <f>SUM(R455:R461)</f>
        <v>0</v>
      </c>
      <c r="S454" s="185"/>
      <c r="T454" s="187">
        <f>SUM(T455:T461)</f>
        <v>1.0288200000000001</v>
      </c>
      <c r="AR454" s="188" t="s">
        <v>91</v>
      </c>
      <c r="AT454" s="189" t="s">
        <v>80</v>
      </c>
      <c r="AU454" s="189" t="s">
        <v>89</v>
      </c>
      <c r="AY454" s="188" t="s">
        <v>176</v>
      </c>
      <c r="BK454" s="190">
        <f>SUM(BK455:BK461)</f>
        <v>0</v>
      </c>
    </row>
    <row r="455" spans="2:65" s="1" customFormat="1" ht="22.5" customHeight="1">
      <c r="B455" s="41"/>
      <c r="C455" s="194" t="s">
        <v>743</v>
      </c>
      <c r="D455" s="194" t="s">
        <v>178</v>
      </c>
      <c r="E455" s="195" t="s">
        <v>744</v>
      </c>
      <c r="F455" s="196" t="s">
        <v>745</v>
      </c>
      <c r="G455" s="197" t="s">
        <v>224</v>
      </c>
      <c r="H455" s="198">
        <v>306.94</v>
      </c>
      <c r="I455" s="199"/>
      <c r="J455" s="200">
        <f>ROUND(I455*H455,2)</f>
        <v>0</v>
      </c>
      <c r="K455" s="196" t="s">
        <v>182</v>
      </c>
      <c r="L455" s="61"/>
      <c r="M455" s="201" t="s">
        <v>37</v>
      </c>
      <c r="N455" s="202" t="s">
        <v>52</v>
      </c>
      <c r="O455" s="42"/>
      <c r="P455" s="203">
        <f>O455*H455</f>
        <v>0</v>
      </c>
      <c r="Q455" s="203">
        <v>0</v>
      </c>
      <c r="R455" s="203">
        <f>Q455*H455</f>
        <v>0</v>
      </c>
      <c r="S455" s="203">
        <v>3.0000000000000001E-3</v>
      </c>
      <c r="T455" s="204">
        <f>S455*H455</f>
        <v>0.92081999999999997</v>
      </c>
      <c r="AR455" s="23" t="s">
        <v>277</v>
      </c>
      <c r="AT455" s="23" t="s">
        <v>178</v>
      </c>
      <c r="AU455" s="23" t="s">
        <v>91</v>
      </c>
      <c r="AY455" s="23" t="s">
        <v>176</v>
      </c>
      <c r="BE455" s="205">
        <f>IF(N455="základní",J455,0)</f>
        <v>0</v>
      </c>
      <c r="BF455" s="205">
        <f>IF(N455="snížená",J455,0)</f>
        <v>0</v>
      </c>
      <c r="BG455" s="205">
        <f>IF(N455="zákl. přenesená",J455,0)</f>
        <v>0</v>
      </c>
      <c r="BH455" s="205">
        <f>IF(N455="sníž. přenesená",J455,0)</f>
        <v>0</v>
      </c>
      <c r="BI455" s="205">
        <f>IF(N455="nulová",J455,0)</f>
        <v>0</v>
      </c>
      <c r="BJ455" s="23" t="s">
        <v>89</v>
      </c>
      <c r="BK455" s="205">
        <f>ROUND(I455*H455,2)</f>
        <v>0</v>
      </c>
      <c r="BL455" s="23" t="s">
        <v>277</v>
      </c>
      <c r="BM455" s="23" t="s">
        <v>746</v>
      </c>
    </row>
    <row r="456" spans="2:65" s="11" customFormat="1" ht="13.5">
      <c r="B456" s="209"/>
      <c r="C456" s="210"/>
      <c r="D456" s="206" t="s">
        <v>187</v>
      </c>
      <c r="E456" s="211" t="s">
        <v>37</v>
      </c>
      <c r="F456" s="212" t="s">
        <v>747</v>
      </c>
      <c r="G456" s="210"/>
      <c r="H456" s="213">
        <v>124.4</v>
      </c>
      <c r="I456" s="214"/>
      <c r="J456" s="210"/>
      <c r="K456" s="210"/>
      <c r="L456" s="215"/>
      <c r="M456" s="216"/>
      <c r="N456" s="217"/>
      <c r="O456" s="217"/>
      <c r="P456" s="217"/>
      <c r="Q456" s="217"/>
      <c r="R456" s="217"/>
      <c r="S456" s="217"/>
      <c r="T456" s="218"/>
      <c r="AT456" s="219" t="s">
        <v>187</v>
      </c>
      <c r="AU456" s="219" t="s">
        <v>91</v>
      </c>
      <c r="AV456" s="11" t="s">
        <v>91</v>
      </c>
      <c r="AW456" s="11" t="s">
        <v>44</v>
      </c>
      <c r="AX456" s="11" t="s">
        <v>81</v>
      </c>
      <c r="AY456" s="219" t="s">
        <v>176</v>
      </c>
    </row>
    <row r="457" spans="2:65" s="11" customFormat="1" ht="13.5">
      <c r="B457" s="209"/>
      <c r="C457" s="210"/>
      <c r="D457" s="206" t="s">
        <v>187</v>
      </c>
      <c r="E457" s="211" t="s">
        <v>37</v>
      </c>
      <c r="F457" s="212" t="s">
        <v>748</v>
      </c>
      <c r="G457" s="210"/>
      <c r="H457" s="213">
        <v>182.54</v>
      </c>
      <c r="I457" s="214"/>
      <c r="J457" s="210"/>
      <c r="K457" s="210"/>
      <c r="L457" s="215"/>
      <c r="M457" s="216"/>
      <c r="N457" s="217"/>
      <c r="O457" s="217"/>
      <c r="P457" s="217"/>
      <c r="Q457" s="217"/>
      <c r="R457" s="217"/>
      <c r="S457" s="217"/>
      <c r="T457" s="218"/>
      <c r="AT457" s="219" t="s">
        <v>187</v>
      </c>
      <c r="AU457" s="219" t="s">
        <v>91</v>
      </c>
      <c r="AV457" s="11" t="s">
        <v>91</v>
      </c>
      <c r="AW457" s="11" t="s">
        <v>44</v>
      </c>
      <c r="AX457" s="11" t="s">
        <v>81</v>
      </c>
      <c r="AY457" s="219" t="s">
        <v>176</v>
      </c>
    </row>
    <row r="458" spans="2:65" s="12" customFormat="1" ht="13.5">
      <c r="B458" s="220"/>
      <c r="C458" s="221"/>
      <c r="D458" s="222" t="s">
        <v>187</v>
      </c>
      <c r="E458" s="223" t="s">
        <v>37</v>
      </c>
      <c r="F458" s="224" t="s">
        <v>189</v>
      </c>
      <c r="G458" s="221"/>
      <c r="H458" s="225">
        <v>306.94</v>
      </c>
      <c r="I458" s="226"/>
      <c r="J458" s="221"/>
      <c r="K458" s="221"/>
      <c r="L458" s="227"/>
      <c r="M458" s="228"/>
      <c r="N458" s="229"/>
      <c r="O458" s="229"/>
      <c r="P458" s="229"/>
      <c r="Q458" s="229"/>
      <c r="R458" s="229"/>
      <c r="S458" s="229"/>
      <c r="T458" s="230"/>
      <c r="AT458" s="231" t="s">
        <v>187</v>
      </c>
      <c r="AU458" s="231" t="s">
        <v>91</v>
      </c>
      <c r="AV458" s="12" t="s">
        <v>183</v>
      </c>
      <c r="AW458" s="12" t="s">
        <v>6</v>
      </c>
      <c r="AX458" s="12" t="s">
        <v>89</v>
      </c>
      <c r="AY458" s="231" t="s">
        <v>176</v>
      </c>
    </row>
    <row r="459" spans="2:65" s="1" customFormat="1" ht="22.5" customHeight="1">
      <c r="B459" s="41"/>
      <c r="C459" s="194" t="s">
        <v>749</v>
      </c>
      <c r="D459" s="194" t="s">
        <v>178</v>
      </c>
      <c r="E459" s="195" t="s">
        <v>750</v>
      </c>
      <c r="F459" s="196" t="s">
        <v>751</v>
      </c>
      <c r="G459" s="197" t="s">
        <v>296</v>
      </c>
      <c r="H459" s="198">
        <v>36</v>
      </c>
      <c r="I459" s="199"/>
      <c r="J459" s="200">
        <f>ROUND(I459*H459,2)</f>
        <v>0</v>
      </c>
      <c r="K459" s="196" t="s">
        <v>182</v>
      </c>
      <c r="L459" s="61"/>
      <c r="M459" s="201" t="s">
        <v>37</v>
      </c>
      <c r="N459" s="202" t="s">
        <v>52</v>
      </c>
      <c r="O459" s="42"/>
      <c r="P459" s="203">
        <f>O459*H459</f>
        <v>0</v>
      </c>
      <c r="Q459" s="203">
        <v>0</v>
      </c>
      <c r="R459" s="203">
        <f>Q459*H459</f>
        <v>0</v>
      </c>
      <c r="S459" s="203">
        <v>3.0000000000000001E-3</v>
      </c>
      <c r="T459" s="204">
        <f>S459*H459</f>
        <v>0.108</v>
      </c>
      <c r="AR459" s="23" t="s">
        <v>277</v>
      </c>
      <c r="AT459" s="23" t="s">
        <v>178</v>
      </c>
      <c r="AU459" s="23" t="s">
        <v>91</v>
      </c>
      <c r="AY459" s="23" t="s">
        <v>176</v>
      </c>
      <c r="BE459" s="205">
        <f>IF(N459="základní",J459,0)</f>
        <v>0</v>
      </c>
      <c r="BF459" s="205">
        <f>IF(N459="snížená",J459,0)</f>
        <v>0</v>
      </c>
      <c r="BG459" s="205">
        <f>IF(N459="zákl. přenesená",J459,0)</f>
        <v>0</v>
      </c>
      <c r="BH459" s="205">
        <f>IF(N459="sníž. přenesená",J459,0)</f>
        <v>0</v>
      </c>
      <c r="BI459" s="205">
        <f>IF(N459="nulová",J459,0)</f>
        <v>0</v>
      </c>
      <c r="BJ459" s="23" t="s">
        <v>89</v>
      </c>
      <c r="BK459" s="205">
        <f>ROUND(I459*H459,2)</f>
        <v>0</v>
      </c>
      <c r="BL459" s="23" t="s">
        <v>277</v>
      </c>
      <c r="BM459" s="23" t="s">
        <v>752</v>
      </c>
    </row>
    <row r="460" spans="2:65" s="11" customFormat="1" ht="13.5">
      <c r="B460" s="209"/>
      <c r="C460" s="210"/>
      <c r="D460" s="206" t="s">
        <v>187</v>
      </c>
      <c r="E460" s="211" t="s">
        <v>37</v>
      </c>
      <c r="F460" s="212" t="s">
        <v>753</v>
      </c>
      <c r="G460" s="210"/>
      <c r="H460" s="213">
        <v>36</v>
      </c>
      <c r="I460" s="214"/>
      <c r="J460" s="210"/>
      <c r="K460" s="210"/>
      <c r="L460" s="215"/>
      <c r="M460" s="216"/>
      <c r="N460" s="217"/>
      <c r="O460" s="217"/>
      <c r="P460" s="217"/>
      <c r="Q460" s="217"/>
      <c r="R460" s="217"/>
      <c r="S460" s="217"/>
      <c r="T460" s="218"/>
      <c r="AT460" s="219" t="s">
        <v>187</v>
      </c>
      <c r="AU460" s="219" t="s">
        <v>91</v>
      </c>
      <c r="AV460" s="11" t="s">
        <v>91</v>
      </c>
      <c r="AW460" s="11" t="s">
        <v>44</v>
      </c>
      <c r="AX460" s="11" t="s">
        <v>81</v>
      </c>
      <c r="AY460" s="219" t="s">
        <v>176</v>
      </c>
    </row>
    <row r="461" spans="2:65" s="12" customFormat="1" ht="13.5">
      <c r="B461" s="220"/>
      <c r="C461" s="221"/>
      <c r="D461" s="206" t="s">
        <v>187</v>
      </c>
      <c r="E461" s="245" t="s">
        <v>37</v>
      </c>
      <c r="F461" s="246" t="s">
        <v>189</v>
      </c>
      <c r="G461" s="221"/>
      <c r="H461" s="247">
        <v>36</v>
      </c>
      <c r="I461" s="226"/>
      <c r="J461" s="221"/>
      <c r="K461" s="221"/>
      <c r="L461" s="227"/>
      <c r="M461" s="228"/>
      <c r="N461" s="229"/>
      <c r="O461" s="229"/>
      <c r="P461" s="229"/>
      <c r="Q461" s="229"/>
      <c r="R461" s="229"/>
      <c r="S461" s="229"/>
      <c r="T461" s="230"/>
      <c r="AT461" s="231" t="s">
        <v>187</v>
      </c>
      <c r="AU461" s="231" t="s">
        <v>91</v>
      </c>
      <c r="AV461" s="12" t="s">
        <v>183</v>
      </c>
      <c r="AW461" s="12" t="s">
        <v>6</v>
      </c>
      <c r="AX461" s="12" t="s">
        <v>89</v>
      </c>
      <c r="AY461" s="231" t="s">
        <v>176</v>
      </c>
    </row>
    <row r="462" spans="2:65" s="10" customFormat="1" ht="29.85" customHeight="1">
      <c r="B462" s="177"/>
      <c r="C462" s="178"/>
      <c r="D462" s="191" t="s">
        <v>80</v>
      </c>
      <c r="E462" s="192" t="s">
        <v>754</v>
      </c>
      <c r="F462" s="192" t="s">
        <v>755</v>
      </c>
      <c r="G462" s="178"/>
      <c r="H462" s="178"/>
      <c r="I462" s="181"/>
      <c r="J462" s="193">
        <f>BK462</f>
        <v>0</v>
      </c>
      <c r="K462" s="178"/>
      <c r="L462" s="183"/>
      <c r="M462" s="184"/>
      <c r="N462" s="185"/>
      <c r="O462" s="185"/>
      <c r="P462" s="186">
        <f>SUM(P463:P466)</f>
        <v>0</v>
      </c>
      <c r="Q462" s="185"/>
      <c r="R462" s="186">
        <f>SUM(R463:R466)</f>
        <v>0</v>
      </c>
      <c r="S462" s="185"/>
      <c r="T462" s="187">
        <f>SUM(T463:T466)</f>
        <v>1.2680585</v>
      </c>
      <c r="AR462" s="188" t="s">
        <v>91</v>
      </c>
      <c r="AT462" s="189" t="s">
        <v>80</v>
      </c>
      <c r="AU462" s="189" t="s">
        <v>89</v>
      </c>
      <c r="AY462" s="188" t="s">
        <v>176</v>
      </c>
      <c r="BK462" s="190">
        <f>SUM(BK463:BK466)</f>
        <v>0</v>
      </c>
    </row>
    <row r="463" spans="2:65" s="1" customFormat="1" ht="22.5" customHeight="1">
      <c r="B463" s="41"/>
      <c r="C463" s="194" t="s">
        <v>756</v>
      </c>
      <c r="D463" s="194" t="s">
        <v>178</v>
      </c>
      <c r="E463" s="195" t="s">
        <v>757</v>
      </c>
      <c r="F463" s="196" t="s">
        <v>758</v>
      </c>
      <c r="G463" s="197" t="s">
        <v>224</v>
      </c>
      <c r="H463" s="198">
        <v>15.558999999999999</v>
      </c>
      <c r="I463" s="199"/>
      <c r="J463" s="200">
        <f>ROUND(I463*H463,2)</f>
        <v>0</v>
      </c>
      <c r="K463" s="196" t="s">
        <v>182</v>
      </c>
      <c r="L463" s="61"/>
      <c r="M463" s="201" t="s">
        <v>37</v>
      </c>
      <c r="N463" s="202" t="s">
        <v>52</v>
      </c>
      <c r="O463" s="42"/>
      <c r="P463" s="203">
        <f>O463*H463</f>
        <v>0</v>
      </c>
      <c r="Q463" s="203">
        <v>0</v>
      </c>
      <c r="R463" s="203">
        <f>Q463*H463</f>
        <v>0</v>
      </c>
      <c r="S463" s="203">
        <v>8.1500000000000003E-2</v>
      </c>
      <c r="T463" s="204">
        <f>S463*H463</f>
        <v>1.2680585</v>
      </c>
      <c r="AR463" s="23" t="s">
        <v>277</v>
      </c>
      <c r="AT463" s="23" t="s">
        <v>178</v>
      </c>
      <c r="AU463" s="23" t="s">
        <v>91</v>
      </c>
      <c r="AY463" s="23" t="s">
        <v>176</v>
      </c>
      <c r="BE463" s="205">
        <f>IF(N463="základní",J463,0)</f>
        <v>0</v>
      </c>
      <c r="BF463" s="205">
        <f>IF(N463="snížená",J463,0)</f>
        <v>0</v>
      </c>
      <c r="BG463" s="205">
        <f>IF(N463="zákl. přenesená",J463,0)</f>
        <v>0</v>
      </c>
      <c r="BH463" s="205">
        <f>IF(N463="sníž. přenesená",J463,0)</f>
        <v>0</v>
      </c>
      <c r="BI463" s="205">
        <f>IF(N463="nulová",J463,0)</f>
        <v>0</v>
      </c>
      <c r="BJ463" s="23" t="s">
        <v>89</v>
      </c>
      <c r="BK463" s="205">
        <f>ROUND(I463*H463,2)</f>
        <v>0</v>
      </c>
      <c r="BL463" s="23" t="s">
        <v>277</v>
      </c>
      <c r="BM463" s="23" t="s">
        <v>759</v>
      </c>
    </row>
    <row r="464" spans="2:65" s="11" customFormat="1" ht="13.5">
      <c r="B464" s="209"/>
      <c r="C464" s="210"/>
      <c r="D464" s="206" t="s">
        <v>187</v>
      </c>
      <c r="E464" s="211" t="s">
        <v>37</v>
      </c>
      <c r="F464" s="212" t="s">
        <v>760</v>
      </c>
      <c r="G464" s="210"/>
      <c r="H464" s="213">
        <v>11.961</v>
      </c>
      <c r="I464" s="214"/>
      <c r="J464" s="210"/>
      <c r="K464" s="210"/>
      <c r="L464" s="215"/>
      <c r="M464" s="216"/>
      <c r="N464" s="217"/>
      <c r="O464" s="217"/>
      <c r="P464" s="217"/>
      <c r="Q464" s="217"/>
      <c r="R464" s="217"/>
      <c r="S464" s="217"/>
      <c r="T464" s="218"/>
      <c r="AT464" s="219" t="s">
        <v>187</v>
      </c>
      <c r="AU464" s="219" t="s">
        <v>91</v>
      </c>
      <c r="AV464" s="11" t="s">
        <v>91</v>
      </c>
      <c r="AW464" s="11" t="s">
        <v>44</v>
      </c>
      <c r="AX464" s="11" t="s">
        <v>81</v>
      </c>
      <c r="AY464" s="219" t="s">
        <v>176</v>
      </c>
    </row>
    <row r="465" spans="2:51" s="11" customFormat="1" ht="13.5">
      <c r="B465" s="209"/>
      <c r="C465" s="210"/>
      <c r="D465" s="206" t="s">
        <v>187</v>
      </c>
      <c r="E465" s="211" t="s">
        <v>37</v>
      </c>
      <c r="F465" s="212" t="s">
        <v>761</v>
      </c>
      <c r="G465" s="210"/>
      <c r="H465" s="213">
        <v>3.5979999999999999</v>
      </c>
      <c r="I465" s="214"/>
      <c r="J465" s="210"/>
      <c r="K465" s="210"/>
      <c r="L465" s="215"/>
      <c r="M465" s="216"/>
      <c r="N465" s="217"/>
      <c r="O465" s="217"/>
      <c r="P465" s="217"/>
      <c r="Q465" s="217"/>
      <c r="R465" s="217"/>
      <c r="S465" s="217"/>
      <c r="T465" s="218"/>
      <c r="AT465" s="219" t="s">
        <v>187</v>
      </c>
      <c r="AU465" s="219" t="s">
        <v>91</v>
      </c>
      <c r="AV465" s="11" t="s">
        <v>91</v>
      </c>
      <c r="AW465" s="11" t="s">
        <v>44</v>
      </c>
      <c r="AX465" s="11" t="s">
        <v>81</v>
      </c>
      <c r="AY465" s="219" t="s">
        <v>176</v>
      </c>
    </row>
    <row r="466" spans="2:51" s="12" customFormat="1" ht="13.5">
      <c r="B466" s="220"/>
      <c r="C466" s="221"/>
      <c r="D466" s="206" t="s">
        <v>187</v>
      </c>
      <c r="E466" s="245" t="s">
        <v>37</v>
      </c>
      <c r="F466" s="246" t="s">
        <v>189</v>
      </c>
      <c r="G466" s="221"/>
      <c r="H466" s="247">
        <v>15.558999999999999</v>
      </c>
      <c r="I466" s="226"/>
      <c r="J466" s="221"/>
      <c r="K466" s="221"/>
      <c r="L466" s="227"/>
      <c r="M466" s="249"/>
      <c r="N466" s="250"/>
      <c r="O466" s="250"/>
      <c r="P466" s="250"/>
      <c r="Q466" s="250"/>
      <c r="R466" s="250"/>
      <c r="S466" s="250"/>
      <c r="T466" s="251"/>
      <c r="AT466" s="231" t="s">
        <v>187</v>
      </c>
      <c r="AU466" s="231" t="s">
        <v>91</v>
      </c>
      <c r="AV466" s="12" t="s">
        <v>183</v>
      </c>
      <c r="AW466" s="12" t="s">
        <v>6</v>
      </c>
      <c r="AX466" s="12" t="s">
        <v>89</v>
      </c>
      <c r="AY466" s="231" t="s">
        <v>176</v>
      </c>
    </row>
    <row r="467" spans="2:51" s="1" customFormat="1" ht="6.95" customHeight="1">
      <c r="B467" s="56"/>
      <c r="C467" s="57"/>
      <c r="D467" s="57"/>
      <c r="E467" s="57"/>
      <c r="F467" s="57"/>
      <c r="G467" s="57"/>
      <c r="H467" s="57"/>
      <c r="I467" s="140"/>
      <c r="J467" s="57"/>
      <c r="K467" s="57"/>
      <c r="L467" s="61"/>
    </row>
  </sheetData>
  <sheetProtection password="CC35" sheet="1" objects="1" scenarios="1" formatCells="0" formatColumns="0" formatRows="0" sort="0" autoFilter="0"/>
  <autoFilter ref="C101:K466"/>
  <mergeCells count="9">
    <mergeCell ref="E92:H92"/>
    <mergeCell ref="E94:H9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10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BR112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94</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762</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21</v>
      </c>
      <c r="G11" s="42"/>
      <c r="H11" s="42"/>
      <c r="I11" s="119" t="s">
        <v>22</v>
      </c>
      <c r="J11" s="34" t="s">
        <v>23</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21.75" customHeight="1">
      <c r="B13" s="41"/>
      <c r="C13" s="42"/>
      <c r="D13" s="33" t="s">
        <v>28</v>
      </c>
      <c r="E13" s="42"/>
      <c r="F13" s="38" t="s">
        <v>29</v>
      </c>
      <c r="G13" s="42"/>
      <c r="H13" s="42"/>
      <c r="I13" s="121" t="s">
        <v>30</v>
      </c>
      <c r="J13" s="38" t="s">
        <v>31</v>
      </c>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ROUND(J103,2)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ROUND(SUM(BE103:BE1125), 2)</f>
        <v>0</v>
      </c>
      <c r="G30" s="42"/>
      <c r="H30" s="42"/>
      <c r="I30" s="132">
        <v>0.21</v>
      </c>
      <c r="J30" s="131">
        <f>ROUND(ROUND((SUM(BE103:BE1125)), 2)*I30, 2)</f>
        <v>0</v>
      </c>
      <c r="K30" s="45"/>
    </row>
    <row r="31" spans="2:11" s="1" customFormat="1" ht="14.45" customHeight="1">
      <c r="B31" s="41"/>
      <c r="C31" s="42"/>
      <c r="D31" s="42"/>
      <c r="E31" s="49" t="s">
        <v>53</v>
      </c>
      <c r="F31" s="131">
        <f>ROUND(SUM(BF103:BF1125), 2)</f>
        <v>0</v>
      </c>
      <c r="G31" s="42"/>
      <c r="H31" s="42"/>
      <c r="I31" s="132">
        <v>0.15</v>
      </c>
      <c r="J31" s="131">
        <f>ROUND(ROUND((SUM(BF103:BF1125)), 2)*I31, 2)</f>
        <v>0</v>
      </c>
      <c r="K31" s="45"/>
    </row>
    <row r="32" spans="2:11" s="1" customFormat="1" ht="14.45" hidden="1" customHeight="1">
      <c r="B32" s="41"/>
      <c r="C32" s="42"/>
      <c r="D32" s="42"/>
      <c r="E32" s="49" t="s">
        <v>54</v>
      </c>
      <c r="F32" s="131">
        <f>ROUND(SUM(BG103:BG1125), 2)</f>
        <v>0</v>
      </c>
      <c r="G32" s="42"/>
      <c r="H32" s="42"/>
      <c r="I32" s="132">
        <v>0.21</v>
      </c>
      <c r="J32" s="131">
        <v>0</v>
      </c>
      <c r="K32" s="45"/>
    </row>
    <row r="33" spans="2:11" s="1" customFormat="1" ht="14.45" hidden="1" customHeight="1">
      <c r="B33" s="41"/>
      <c r="C33" s="42"/>
      <c r="D33" s="42"/>
      <c r="E33" s="49" t="s">
        <v>55</v>
      </c>
      <c r="F33" s="131">
        <f>ROUND(SUM(BH103:BH1125), 2)</f>
        <v>0</v>
      </c>
      <c r="G33" s="42"/>
      <c r="H33" s="42"/>
      <c r="I33" s="132">
        <v>0.15</v>
      </c>
      <c r="J33" s="131">
        <v>0</v>
      </c>
      <c r="K33" s="45"/>
    </row>
    <row r="34" spans="2:11" s="1" customFormat="1" ht="14.45" hidden="1" customHeight="1">
      <c r="B34" s="41"/>
      <c r="C34" s="42"/>
      <c r="D34" s="42"/>
      <c r="E34" s="49" t="s">
        <v>56</v>
      </c>
      <c r="F34" s="131">
        <f>ROUND(SUM(BI103:BI1125),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D.1 - Architektonicko stavební řešení</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J103</f>
        <v>0</v>
      </c>
      <c r="K56" s="45"/>
      <c r="AU56" s="23" t="s">
        <v>133</v>
      </c>
    </row>
    <row r="57" spans="2:47" s="7" customFormat="1" ht="24.95" customHeight="1">
      <c r="B57" s="150"/>
      <c r="C57" s="151"/>
      <c r="D57" s="152" t="s">
        <v>134</v>
      </c>
      <c r="E57" s="153"/>
      <c r="F57" s="153"/>
      <c r="G57" s="153"/>
      <c r="H57" s="153"/>
      <c r="I57" s="154"/>
      <c r="J57" s="155">
        <f>J104</f>
        <v>0</v>
      </c>
      <c r="K57" s="156"/>
    </row>
    <row r="58" spans="2:47" s="8" customFormat="1" ht="19.899999999999999" customHeight="1">
      <c r="B58" s="157"/>
      <c r="C58" s="158"/>
      <c r="D58" s="159" t="s">
        <v>135</v>
      </c>
      <c r="E58" s="160"/>
      <c r="F58" s="160"/>
      <c r="G58" s="160"/>
      <c r="H58" s="160"/>
      <c r="I58" s="161"/>
      <c r="J58" s="162">
        <f>J105</f>
        <v>0</v>
      </c>
      <c r="K58" s="163"/>
    </row>
    <row r="59" spans="2:47" s="8" customFormat="1" ht="19.899999999999999" customHeight="1">
      <c r="B59" s="157"/>
      <c r="C59" s="158"/>
      <c r="D59" s="159" t="s">
        <v>763</v>
      </c>
      <c r="E59" s="160"/>
      <c r="F59" s="160"/>
      <c r="G59" s="160"/>
      <c r="H59" s="160"/>
      <c r="I59" s="161"/>
      <c r="J59" s="162">
        <f>J132</f>
        <v>0</v>
      </c>
      <c r="K59" s="163"/>
    </row>
    <row r="60" spans="2:47" s="8" customFormat="1" ht="19.899999999999999" customHeight="1">
      <c r="B60" s="157"/>
      <c r="C60" s="158"/>
      <c r="D60" s="159" t="s">
        <v>764</v>
      </c>
      <c r="E60" s="160"/>
      <c r="F60" s="160"/>
      <c r="G60" s="160"/>
      <c r="H60" s="160"/>
      <c r="I60" s="161"/>
      <c r="J60" s="162">
        <f>J147</f>
        <v>0</v>
      </c>
      <c r="K60" s="163"/>
    </row>
    <row r="61" spans="2:47" s="8" customFormat="1" ht="19.899999999999999" customHeight="1">
      <c r="B61" s="157"/>
      <c r="C61" s="158"/>
      <c r="D61" s="159" t="s">
        <v>136</v>
      </c>
      <c r="E61" s="160"/>
      <c r="F61" s="160"/>
      <c r="G61" s="160"/>
      <c r="H61" s="160"/>
      <c r="I61" s="161"/>
      <c r="J61" s="162">
        <f>J272</f>
        <v>0</v>
      </c>
      <c r="K61" s="163"/>
    </row>
    <row r="62" spans="2:47" s="8" customFormat="1" ht="19.899999999999999" customHeight="1">
      <c r="B62" s="157"/>
      <c r="C62" s="158"/>
      <c r="D62" s="159" t="s">
        <v>765</v>
      </c>
      <c r="E62" s="160"/>
      <c r="F62" s="160"/>
      <c r="G62" s="160"/>
      <c r="H62" s="160"/>
      <c r="I62" s="161"/>
      <c r="J62" s="162">
        <f>J311</f>
        <v>0</v>
      </c>
      <c r="K62" s="163"/>
    </row>
    <row r="63" spans="2:47" s="8" customFormat="1" ht="19.899999999999999" customHeight="1">
      <c r="B63" s="157"/>
      <c r="C63" s="158"/>
      <c r="D63" s="159" t="s">
        <v>766</v>
      </c>
      <c r="E63" s="160"/>
      <c r="F63" s="160"/>
      <c r="G63" s="160"/>
      <c r="H63" s="160"/>
      <c r="I63" s="161"/>
      <c r="J63" s="162">
        <f>J388</f>
        <v>0</v>
      </c>
      <c r="K63" s="163"/>
    </row>
    <row r="64" spans="2:47" s="8" customFormat="1" ht="19.899999999999999" customHeight="1">
      <c r="B64" s="157"/>
      <c r="C64" s="158"/>
      <c r="D64" s="159" t="s">
        <v>137</v>
      </c>
      <c r="E64" s="160"/>
      <c r="F64" s="160"/>
      <c r="G64" s="160"/>
      <c r="H64" s="160"/>
      <c r="I64" s="161"/>
      <c r="J64" s="162">
        <f>J401</f>
        <v>0</v>
      </c>
      <c r="K64" s="163"/>
    </row>
    <row r="65" spans="2:11" s="8" customFormat="1" ht="19.899999999999999" customHeight="1">
      <c r="B65" s="157"/>
      <c r="C65" s="158"/>
      <c r="D65" s="159" t="s">
        <v>767</v>
      </c>
      <c r="E65" s="160"/>
      <c r="F65" s="160"/>
      <c r="G65" s="160"/>
      <c r="H65" s="160"/>
      <c r="I65" s="161"/>
      <c r="J65" s="162">
        <f>J597</f>
        <v>0</v>
      </c>
      <c r="K65" s="163"/>
    </row>
    <row r="66" spans="2:11" s="8" customFormat="1" ht="19.899999999999999" customHeight="1">
      <c r="B66" s="157"/>
      <c r="C66" s="158"/>
      <c r="D66" s="159" t="s">
        <v>138</v>
      </c>
      <c r="E66" s="160"/>
      <c r="F66" s="160"/>
      <c r="G66" s="160"/>
      <c r="H66" s="160"/>
      <c r="I66" s="161"/>
      <c r="J66" s="162">
        <f>J631</f>
        <v>0</v>
      </c>
      <c r="K66" s="163"/>
    </row>
    <row r="67" spans="2:11" s="8" customFormat="1" ht="19.899999999999999" customHeight="1">
      <c r="B67" s="157"/>
      <c r="C67" s="158"/>
      <c r="D67" s="159" t="s">
        <v>140</v>
      </c>
      <c r="E67" s="160"/>
      <c r="F67" s="160"/>
      <c r="G67" s="160"/>
      <c r="H67" s="160"/>
      <c r="I67" s="161"/>
      <c r="J67" s="162">
        <f>J694</f>
        <v>0</v>
      </c>
      <c r="K67" s="163"/>
    </row>
    <row r="68" spans="2:11" s="8" customFormat="1" ht="19.899999999999999" customHeight="1">
      <c r="B68" s="157"/>
      <c r="C68" s="158"/>
      <c r="D68" s="159" t="s">
        <v>768</v>
      </c>
      <c r="E68" s="160"/>
      <c r="F68" s="160"/>
      <c r="G68" s="160"/>
      <c r="H68" s="160"/>
      <c r="I68" s="161"/>
      <c r="J68" s="162">
        <f>J697</f>
        <v>0</v>
      </c>
      <c r="K68" s="163"/>
    </row>
    <row r="69" spans="2:11" s="7" customFormat="1" ht="24.95" customHeight="1">
      <c r="B69" s="150"/>
      <c r="C69" s="151"/>
      <c r="D69" s="152" t="s">
        <v>141</v>
      </c>
      <c r="E69" s="153"/>
      <c r="F69" s="153"/>
      <c r="G69" s="153"/>
      <c r="H69" s="153"/>
      <c r="I69" s="154"/>
      <c r="J69" s="155">
        <f>J700</f>
        <v>0</v>
      </c>
      <c r="K69" s="156"/>
    </row>
    <row r="70" spans="2:11" s="8" customFormat="1" ht="19.899999999999999" customHeight="1">
      <c r="B70" s="157"/>
      <c r="C70" s="158"/>
      <c r="D70" s="159" t="s">
        <v>142</v>
      </c>
      <c r="E70" s="160"/>
      <c r="F70" s="160"/>
      <c r="G70" s="160"/>
      <c r="H70" s="160"/>
      <c r="I70" s="161"/>
      <c r="J70" s="162">
        <f>J701</f>
        <v>0</v>
      </c>
      <c r="K70" s="163"/>
    </row>
    <row r="71" spans="2:11" s="8" customFormat="1" ht="19.899999999999999" customHeight="1">
      <c r="B71" s="157"/>
      <c r="C71" s="158"/>
      <c r="D71" s="159" t="s">
        <v>769</v>
      </c>
      <c r="E71" s="160"/>
      <c r="F71" s="160"/>
      <c r="G71" s="160"/>
      <c r="H71" s="160"/>
      <c r="I71" s="161"/>
      <c r="J71" s="162">
        <f>J730</f>
        <v>0</v>
      </c>
      <c r="K71" s="163"/>
    </row>
    <row r="72" spans="2:11" s="8" customFormat="1" ht="19.899999999999999" customHeight="1">
      <c r="B72" s="157"/>
      <c r="C72" s="158"/>
      <c r="D72" s="159" t="s">
        <v>770</v>
      </c>
      <c r="E72" s="160"/>
      <c r="F72" s="160"/>
      <c r="G72" s="160"/>
      <c r="H72" s="160"/>
      <c r="I72" s="161"/>
      <c r="J72" s="162">
        <f>J771</f>
        <v>0</v>
      </c>
      <c r="K72" s="163"/>
    </row>
    <row r="73" spans="2:11" s="8" customFormat="1" ht="19.899999999999999" customHeight="1">
      <c r="B73" s="157"/>
      <c r="C73" s="158"/>
      <c r="D73" s="159" t="s">
        <v>144</v>
      </c>
      <c r="E73" s="160"/>
      <c r="F73" s="160"/>
      <c r="G73" s="160"/>
      <c r="H73" s="160"/>
      <c r="I73" s="161"/>
      <c r="J73" s="162">
        <f>J804</f>
        <v>0</v>
      </c>
      <c r="K73" s="163"/>
    </row>
    <row r="74" spans="2:11" s="8" customFormat="1" ht="19.899999999999999" customHeight="1">
      <c r="B74" s="157"/>
      <c r="C74" s="158"/>
      <c r="D74" s="159" t="s">
        <v>145</v>
      </c>
      <c r="E74" s="160"/>
      <c r="F74" s="160"/>
      <c r="G74" s="160"/>
      <c r="H74" s="160"/>
      <c r="I74" s="161"/>
      <c r="J74" s="162">
        <f>J835</f>
        <v>0</v>
      </c>
      <c r="K74" s="163"/>
    </row>
    <row r="75" spans="2:11" s="8" customFormat="1" ht="19.899999999999999" customHeight="1">
      <c r="B75" s="157"/>
      <c r="C75" s="158"/>
      <c r="D75" s="159" t="s">
        <v>771</v>
      </c>
      <c r="E75" s="160"/>
      <c r="F75" s="160"/>
      <c r="G75" s="160"/>
      <c r="H75" s="160"/>
      <c r="I75" s="161"/>
      <c r="J75" s="162">
        <f>J841</f>
        <v>0</v>
      </c>
      <c r="K75" s="163"/>
    </row>
    <row r="76" spans="2:11" s="8" customFormat="1" ht="19.899999999999999" customHeight="1">
      <c r="B76" s="157"/>
      <c r="C76" s="158"/>
      <c r="D76" s="159" t="s">
        <v>153</v>
      </c>
      <c r="E76" s="160"/>
      <c r="F76" s="160"/>
      <c r="G76" s="160"/>
      <c r="H76" s="160"/>
      <c r="I76" s="161"/>
      <c r="J76" s="162">
        <f>J848</f>
        <v>0</v>
      </c>
      <c r="K76" s="163"/>
    </row>
    <row r="77" spans="2:11" s="8" customFormat="1" ht="19.899999999999999" customHeight="1">
      <c r="B77" s="157"/>
      <c r="C77" s="158"/>
      <c r="D77" s="159" t="s">
        <v>154</v>
      </c>
      <c r="E77" s="160"/>
      <c r="F77" s="160"/>
      <c r="G77" s="160"/>
      <c r="H77" s="160"/>
      <c r="I77" s="161"/>
      <c r="J77" s="162">
        <f>J911</f>
        <v>0</v>
      </c>
      <c r="K77" s="163"/>
    </row>
    <row r="78" spans="2:11" s="8" customFormat="1" ht="19.899999999999999" customHeight="1">
      <c r="B78" s="157"/>
      <c r="C78" s="158"/>
      <c r="D78" s="159" t="s">
        <v>156</v>
      </c>
      <c r="E78" s="160"/>
      <c r="F78" s="160"/>
      <c r="G78" s="160"/>
      <c r="H78" s="160"/>
      <c r="I78" s="161"/>
      <c r="J78" s="162">
        <f>J919</f>
        <v>0</v>
      </c>
      <c r="K78" s="163"/>
    </row>
    <row r="79" spans="2:11" s="8" customFormat="1" ht="19.899999999999999" customHeight="1">
      <c r="B79" s="157"/>
      <c r="C79" s="158"/>
      <c r="D79" s="159" t="s">
        <v>157</v>
      </c>
      <c r="E79" s="160"/>
      <c r="F79" s="160"/>
      <c r="G79" s="160"/>
      <c r="H79" s="160"/>
      <c r="I79" s="161"/>
      <c r="J79" s="162">
        <f>J929</f>
        <v>0</v>
      </c>
      <c r="K79" s="163"/>
    </row>
    <row r="80" spans="2:11" s="8" customFormat="1" ht="19.899999999999999" customHeight="1">
      <c r="B80" s="157"/>
      <c r="C80" s="158"/>
      <c r="D80" s="159" t="s">
        <v>158</v>
      </c>
      <c r="E80" s="160"/>
      <c r="F80" s="160"/>
      <c r="G80" s="160"/>
      <c r="H80" s="160"/>
      <c r="I80" s="161"/>
      <c r="J80" s="162">
        <f>J994</f>
        <v>0</v>
      </c>
      <c r="K80" s="163"/>
    </row>
    <row r="81" spans="2:12" s="8" customFormat="1" ht="19.899999999999999" customHeight="1">
      <c r="B81" s="157"/>
      <c r="C81" s="158"/>
      <c r="D81" s="159" t="s">
        <v>159</v>
      </c>
      <c r="E81" s="160"/>
      <c r="F81" s="160"/>
      <c r="G81" s="160"/>
      <c r="H81" s="160"/>
      <c r="I81" s="161"/>
      <c r="J81" s="162">
        <f>J1044</f>
        <v>0</v>
      </c>
      <c r="K81" s="163"/>
    </row>
    <row r="82" spans="2:12" s="8" customFormat="1" ht="19.899999999999999" customHeight="1">
      <c r="B82" s="157"/>
      <c r="C82" s="158"/>
      <c r="D82" s="159" t="s">
        <v>772</v>
      </c>
      <c r="E82" s="160"/>
      <c r="F82" s="160"/>
      <c r="G82" s="160"/>
      <c r="H82" s="160"/>
      <c r="I82" s="161"/>
      <c r="J82" s="162">
        <f>J1086</f>
        <v>0</v>
      </c>
      <c r="K82" s="163"/>
    </row>
    <row r="83" spans="2:12" s="8" customFormat="1" ht="19.899999999999999" customHeight="1">
      <c r="B83" s="157"/>
      <c r="C83" s="158"/>
      <c r="D83" s="159" t="s">
        <v>773</v>
      </c>
      <c r="E83" s="160"/>
      <c r="F83" s="160"/>
      <c r="G83" s="160"/>
      <c r="H83" s="160"/>
      <c r="I83" s="161"/>
      <c r="J83" s="162">
        <f>J1105</f>
        <v>0</v>
      </c>
      <c r="K83" s="163"/>
    </row>
    <row r="84" spans="2:12" s="1" customFormat="1" ht="21.75" customHeight="1">
      <c r="B84" s="41"/>
      <c r="C84" s="42"/>
      <c r="D84" s="42"/>
      <c r="E84" s="42"/>
      <c r="F84" s="42"/>
      <c r="G84" s="42"/>
      <c r="H84" s="42"/>
      <c r="I84" s="118"/>
      <c r="J84" s="42"/>
      <c r="K84" s="45"/>
    </row>
    <row r="85" spans="2:12" s="1" customFormat="1" ht="6.95" customHeight="1">
      <c r="B85" s="56"/>
      <c r="C85" s="57"/>
      <c r="D85" s="57"/>
      <c r="E85" s="57"/>
      <c r="F85" s="57"/>
      <c r="G85" s="57"/>
      <c r="H85" s="57"/>
      <c r="I85" s="140"/>
      <c r="J85" s="57"/>
      <c r="K85" s="58"/>
    </row>
    <row r="89" spans="2:12" s="1" customFormat="1" ht="6.95" customHeight="1">
      <c r="B89" s="59"/>
      <c r="C89" s="60"/>
      <c r="D89" s="60"/>
      <c r="E89" s="60"/>
      <c r="F89" s="60"/>
      <c r="G89" s="60"/>
      <c r="H89" s="60"/>
      <c r="I89" s="143"/>
      <c r="J89" s="60"/>
      <c r="K89" s="60"/>
      <c r="L89" s="61"/>
    </row>
    <row r="90" spans="2:12" s="1" customFormat="1" ht="36.950000000000003" customHeight="1">
      <c r="B90" s="41"/>
      <c r="C90" s="62" t="s">
        <v>160</v>
      </c>
      <c r="D90" s="63"/>
      <c r="E90" s="63"/>
      <c r="F90" s="63"/>
      <c r="G90" s="63"/>
      <c r="H90" s="63"/>
      <c r="I90" s="164"/>
      <c r="J90" s="63"/>
      <c r="K90" s="63"/>
      <c r="L90" s="61"/>
    </row>
    <row r="91" spans="2:12" s="1" customFormat="1" ht="6.95" customHeight="1">
      <c r="B91" s="41"/>
      <c r="C91" s="63"/>
      <c r="D91" s="63"/>
      <c r="E91" s="63"/>
      <c r="F91" s="63"/>
      <c r="G91" s="63"/>
      <c r="H91" s="63"/>
      <c r="I91" s="164"/>
      <c r="J91" s="63"/>
      <c r="K91" s="63"/>
      <c r="L91" s="61"/>
    </row>
    <row r="92" spans="2:12" s="1" customFormat="1" ht="14.45" customHeight="1">
      <c r="B92" s="41"/>
      <c r="C92" s="65" t="s">
        <v>18</v>
      </c>
      <c r="D92" s="63"/>
      <c r="E92" s="63"/>
      <c r="F92" s="63"/>
      <c r="G92" s="63"/>
      <c r="H92" s="63"/>
      <c r="I92" s="164"/>
      <c r="J92" s="63"/>
      <c r="K92" s="63"/>
      <c r="L92" s="61"/>
    </row>
    <row r="93" spans="2:12" s="1" customFormat="1" ht="22.5" customHeight="1">
      <c r="B93" s="41"/>
      <c r="C93" s="63"/>
      <c r="D93" s="63"/>
      <c r="E93" s="390" t="str">
        <f>E7</f>
        <v>COH KLATOVY - úpravy objektu č.p. 782/III</v>
      </c>
      <c r="F93" s="391"/>
      <c r="G93" s="391"/>
      <c r="H93" s="391"/>
      <c r="I93" s="164"/>
      <c r="J93" s="63"/>
      <c r="K93" s="63"/>
      <c r="L93" s="61"/>
    </row>
    <row r="94" spans="2:12" s="1" customFormat="1" ht="14.45" customHeight="1">
      <c r="B94" s="41"/>
      <c r="C94" s="65" t="s">
        <v>126</v>
      </c>
      <c r="D94" s="63"/>
      <c r="E94" s="63"/>
      <c r="F94" s="63"/>
      <c r="G94" s="63"/>
      <c r="H94" s="63"/>
      <c r="I94" s="164"/>
      <c r="J94" s="63"/>
      <c r="K94" s="63"/>
      <c r="L94" s="61"/>
    </row>
    <row r="95" spans="2:12" s="1" customFormat="1" ht="23.25" customHeight="1">
      <c r="B95" s="41"/>
      <c r="C95" s="63"/>
      <c r="D95" s="63"/>
      <c r="E95" s="366" t="str">
        <f>E9</f>
        <v>D.1 - Architektonicko stavební řešení</v>
      </c>
      <c r="F95" s="392"/>
      <c r="G95" s="392"/>
      <c r="H95" s="392"/>
      <c r="I95" s="164"/>
      <c r="J95" s="63"/>
      <c r="K95" s="63"/>
      <c r="L95" s="61"/>
    </row>
    <row r="96" spans="2:12" s="1" customFormat="1" ht="6.95" customHeight="1">
      <c r="B96" s="41"/>
      <c r="C96" s="63"/>
      <c r="D96" s="63"/>
      <c r="E96" s="63"/>
      <c r="F96" s="63"/>
      <c r="G96" s="63"/>
      <c r="H96" s="63"/>
      <c r="I96" s="164"/>
      <c r="J96" s="63"/>
      <c r="K96" s="63"/>
      <c r="L96" s="61"/>
    </row>
    <row r="97" spans="2:65" s="1" customFormat="1" ht="18" customHeight="1">
      <c r="B97" s="41"/>
      <c r="C97" s="65" t="s">
        <v>24</v>
      </c>
      <c r="D97" s="63"/>
      <c r="E97" s="63"/>
      <c r="F97" s="165" t="str">
        <f>F12</f>
        <v>Klatovy</v>
      </c>
      <c r="G97" s="63"/>
      <c r="H97" s="63"/>
      <c r="I97" s="166" t="s">
        <v>26</v>
      </c>
      <c r="J97" s="73" t="str">
        <f>IF(J12="","",J12)</f>
        <v>21. 4. 2017</v>
      </c>
      <c r="K97" s="63"/>
      <c r="L97" s="61"/>
    </row>
    <row r="98" spans="2:65" s="1" customFormat="1" ht="6.95" customHeight="1">
      <c r="B98" s="41"/>
      <c r="C98" s="63"/>
      <c r="D98" s="63"/>
      <c r="E98" s="63"/>
      <c r="F98" s="63"/>
      <c r="G98" s="63"/>
      <c r="H98" s="63"/>
      <c r="I98" s="164"/>
      <c r="J98" s="63"/>
      <c r="K98" s="63"/>
      <c r="L98" s="61"/>
    </row>
    <row r="99" spans="2:65" s="1" customFormat="1">
      <c r="B99" s="41"/>
      <c r="C99" s="65" t="s">
        <v>32</v>
      </c>
      <c r="D99" s="63"/>
      <c r="E99" s="63"/>
      <c r="F99" s="165" t="str">
        <f>E15</f>
        <v>Město Klatovy, nám. Míru č.p.62/1, 339 01 Klatovy</v>
      </c>
      <c r="G99" s="63"/>
      <c r="H99" s="63"/>
      <c r="I99" s="166" t="s">
        <v>40</v>
      </c>
      <c r="J99" s="165" t="str">
        <f>E21</f>
        <v>AREA group s.r.o.</v>
      </c>
      <c r="K99" s="63"/>
      <c r="L99" s="61"/>
    </row>
    <row r="100" spans="2:65" s="1" customFormat="1" ht="14.45" customHeight="1">
      <c r="B100" s="41"/>
      <c r="C100" s="65" t="s">
        <v>38</v>
      </c>
      <c r="D100" s="63"/>
      <c r="E100" s="63"/>
      <c r="F100" s="165" t="str">
        <f>IF(E18="","",E18)</f>
        <v/>
      </c>
      <c r="G100" s="63"/>
      <c r="H100" s="63"/>
      <c r="I100" s="164"/>
      <c r="J100" s="63"/>
      <c r="K100" s="63"/>
      <c r="L100" s="61"/>
    </row>
    <row r="101" spans="2:65" s="1" customFormat="1" ht="10.35" customHeight="1">
      <c r="B101" s="41"/>
      <c r="C101" s="63"/>
      <c r="D101" s="63"/>
      <c r="E101" s="63"/>
      <c r="F101" s="63"/>
      <c r="G101" s="63"/>
      <c r="H101" s="63"/>
      <c r="I101" s="164"/>
      <c r="J101" s="63"/>
      <c r="K101" s="63"/>
      <c r="L101" s="61"/>
    </row>
    <row r="102" spans="2:65" s="9" customFormat="1" ht="29.25" customHeight="1">
      <c r="B102" s="167"/>
      <c r="C102" s="168" t="s">
        <v>161</v>
      </c>
      <c r="D102" s="169" t="s">
        <v>66</v>
      </c>
      <c r="E102" s="169" t="s">
        <v>62</v>
      </c>
      <c r="F102" s="169" t="s">
        <v>162</v>
      </c>
      <c r="G102" s="169" t="s">
        <v>163</v>
      </c>
      <c r="H102" s="169" t="s">
        <v>164</v>
      </c>
      <c r="I102" s="170" t="s">
        <v>165</v>
      </c>
      <c r="J102" s="169" t="s">
        <v>131</v>
      </c>
      <c r="K102" s="171" t="s">
        <v>166</v>
      </c>
      <c r="L102" s="172"/>
      <c r="M102" s="81" t="s">
        <v>167</v>
      </c>
      <c r="N102" s="82" t="s">
        <v>51</v>
      </c>
      <c r="O102" s="82" t="s">
        <v>168</v>
      </c>
      <c r="P102" s="82" t="s">
        <v>169</v>
      </c>
      <c r="Q102" s="82" t="s">
        <v>170</v>
      </c>
      <c r="R102" s="82" t="s">
        <v>171</v>
      </c>
      <c r="S102" s="82" t="s">
        <v>172</v>
      </c>
      <c r="T102" s="83" t="s">
        <v>173</v>
      </c>
    </row>
    <row r="103" spans="2:65" s="1" customFormat="1" ht="29.25" customHeight="1">
      <c r="B103" s="41"/>
      <c r="C103" s="87" t="s">
        <v>132</v>
      </c>
      <c r="D103" s="63"/>
      <c r="E103" s="63"/>
      <c r="F103" s="63"/>
      <c r="G103" s="63"/>
      <c r="H103" s="63"/>
      <c r="I103" s="164"/>
      <c r="J103" s="173">
        <f>BK103</f>
        <v>0</v>
      </c>
      <c r="K103" s="63"/>
      <c r="L103" s="61"/>
      <c r="M103" s="84"/>
      <c r="N103" s="85"/>
      <c r="O103" s="85"/>
      <c r="P103" s="174">
        <f>P104+P700</f>
        <v>0</v>
      </c>
      <c r="Q103" s="85"/>
      <c r="R103" s="174">
        <f>R104+R700</f>
        <v>288.8979825701968</v>
      </c>
      <c r="S103" s="85"/>
      <c r="T103" s="175">
        <f>T104+T700</f>
        <v>0</v>
      </c>
      <c r="AT103" s="23" t="s">
        <v>80</v>
      </c>
      <c r="AU103" s="23" t="s">
        <v>133</v>
      </c>
      <c r="BK103" s="176">
        <f>BK104+BK700</f>
        <v>0</v>
      </c>
    </row>
    <row r="104" spans="2:65" s="10" customFormat="1" ht="37.35" customHeight="1">
      <c r="B104" s="177"/>
      <c r="C104" s="178"/>
      <c r="D104" s="179" t="s">
        <v>80</v>
      </c>
      <c r="E104" s="180" t="s">
        <v>174</v>
      </c>
      <c r="F104" s="180" t="s">
        <v>175</v>
      </c>
      <c r="G104" s="178"/>
      <c r="H104" s="178"/>
      <c r="I104" s="181"/>
      <c r="J104" s="182">
        <f>BK104</f>
        <v>0</v>
      </c>
      <c r="K104" s="178"/>
      <c r="L104" s="183"/>
      <c r="M104" s="184"/>
      <c r="N104" s="185"/>
      <c r="O104" s="185"/>
      <c r="P104" s="186">
        <f>P105+P132+P147+P272+P311+P388+P401+P597+P631+P694+P697</f>
        <v>0</v>
      </c>
      <c r="Q104" s="185"/>
      <c r="R104" s="186">
        <f>R105+R132+R147+R272+R311+R388+R401+R597+R631+R694+R697</f>
        <v>262.78072007331679</v>
      </c>
      <c r="S104" s="185"/>
      <c r="T104" s="187">
        <f>T105+T132+T147+T272+T311+T388+T401+T597+T631+T694+T697</f>
        <v>0</v>
      </c>
      <c r="AR104" s="188" t="s">
        <v>89</v>
      </c>
      <c r="AT104" s="189" t="s">
        <v>80</v>
      </c>
      <c r="AU104" s="189" t="s">
        <v>81</v>
      </c>
      <c r="AY104" s="188" t="s">
        <v>176</v>
      </c>
      <c r="BK104" s="190">
        <f>BK105+BK132+BK147+BK272+BK311+BK388+BK401+BK597+BK631+BK694+BK697</f>
        <v>0</v>
      </c>
    </row>
    <row r="105" spans="2:65" s="10" customFormat="1" ht="19.899999999999999" customHeight="1">
      <c r="B105" s="177"/>
      <c r="C105" s="178"/>
      <c r="D105" s="191" t="s">
        <v>80</v>
      </c>
      <c r="E105" s="192" t="s">
        <v>89</v>
      </c>
      <c r="F105" s="192" t="s">
        <v>177</v>
      </c>
      <c r="G105" s="178"/>
      <c r="H105" s="178"/>
      <c r="I105" s="181"/>
      <c r="J105" s="193">
        <f>BK105</f>
        <v>0</v>
      </c>
      <c r="K105" s="178"/>
      <c r="L105" s="183"/>
      <c r="M105" s="184"/>
      <c r="N105" s="185"/>
      <c r="O105" s="185"/>
      <c r="P105" s="186">
        <f>SUM(P106:P131)</f>
        <v>0</v>
      </c>
      <c r="Q105" s="185"/>
      <c r="R105" s="186">
        <f>SUM(R106:R131)</f>
        <v>3.6</v>
      </c>
      <c r="S105" s="185"/>
      <c r="T105" s="187">
        <f>SUM(T106:T131)</f>
        <v>0</v>
      </c>
      <c r="AR105" s="188" t="s">
        <v>89</v>
      </c>
      <c r="AT105" s="189" t="s">
        <v>80</v>
      </c>
      <c r="AU105" s="189" t="s">
        <v>89</v>
      </c>
      <c r="AY105" s="188" t="s">
        <v>176</v>
      </c>
      <c r="BK105" s="190">
        <f>SUM(BK106:BK131)</f>
        <v>0</v>
      </c>
    </row>
    <row r="106" spans="2:65" s="1" customFormat="1" ht="31.5" customHeight="1">
      <c r="B106" s="41"/>
      <c r="C106" s="194" t="s">
        <v>89</v>
      </c>
      <c r="D106" s="194" t="s">
        <v>178</v>
      </c>
      <c r="E106" s="195" t="s">
        <v>774</v>
      </c>
      <c r="F106" s="196" t="s">
        <v>775</v>
      </c>
      <c r="G106" s="197" t="s">
        <v>181</v>
      </c>
      <c r="H106" s="198">
        <v>0.221</v>
      </c>
      <c r="I106" s="199"/>
      <c r="J106" s="200">
        <f>ROUND(I106*H106,2)</f>
        <v>0</v>
      </c>
      <c r="K106" s="196" t="s">
        <v>182</v>
      </c>
      <c r="L106" s="61"/>
      <c r="M106" s="201" t="s">
        <v>37</v>
      </c>
      <c r="N106" s="202" t="s">
        <v>52</v>
      </c>
      <c r="O106" s="42"/>
      <c r="P106" s="203">
        <f>O106*H106</f>
        <v>0</v>
      </c>
      <c r="Q106" s="203">
        <v>0</v>
      </c>
      <c r="R106" s="203">
        <f>Q106*H106</f>
        <v>0</v>
      </c>
      <c r="S106" s="203">
        <v>0</v>
      </c>
      <c r="T106" s="204">
        <f>S106*H106</f>
        <v>0</v>
      </c>
      <c r="AR106" s="23" t="s">
        <v>183</v>
      </c>
      <c r="AT106" s="23" t="s">
        <v>178</v>
      </c>
      <c r="AU106" s="23" t="s">
        <v>91</v>
      </c>
      <c r="AY106" s="23" t="s">
        <v>176</v>
      </c>
      <c r="BE106" s="205">
        <f>IF(N106="základní",J106,0)</f>
        <v>0</v>
      </c>
      <c r="BF106" s="205">
        <f>IF(N106="snížená",J106,0)</f>
        <v>0</v>
      </c>
      <c r="BG106" s="205">
        <f>IF(N106="zákl. přenesená",J106,0)</f>
        <v>0</v>
      </c>
      <c r="BH106" s="205">
        <f>IF(N106="sníž. přenesená",J106,0)</f>
        <v>0</v>
      </c>
      <c r="BI106" s="205">
        <f>IF(N106="nulová",J106,0)</f>
        <v>0</v>
      </c>
      <c r="BJ106" s="23" t="s">
        <v>89</v>
      </c>
      <c r="BK106" s="205">
        <f>ROUND(I106*H106,2)</f>
        <v>0</v>
      </c>
      <c r="BL106" s="23" t="s">
        <v>183</v>
      </c>
      <c r="BM106" s="23" t="s">
        <v>776</v>
      </c>
    </row>
    <row r="107" spans="2:65" s="1" customFormat="1" ht="175.5">
      <c r="B107" s="41"/>
      <c r="C107" s="63"/>
      <c r="D107" s="206" t="s">
        <v>185</v>
      </c>
      <c r="E107" s="63"/>
      <c r="F107" s="207" t="s">
        <v>777</v>
      </c>
      <c r="G107" s="63"/>
      <c r="H107" s="63"/>
      <c r="I107" s="164"/>
      <c r="J107" s="63"/>
      <c r="K107" s="63"/>
      <c r="L107" s="61"/>
      <c r="M107" s="208"/>
      <c r="N107" s="42"/>
      <c r="O107" s="42"/>
      <c r="P107" s="42"/>
      <c r="Q107" s="42"/>
      <c r="R107" s="42"/>
      <c r="S107" s="42"/>
      <c r="T107" s="78"/>
      <c r="AT107" s="23" t="s">
        <v>185</v>
      </c>
      <c r="AU107" s="23" t="s">
        <v>91</v>
      </c>
    </row>
    <row r="108" spans="2:65" s="11" customFormat="1" ht="13.5">
      <c r="B108" s="209"/>
      <c r="C108" s="210"/>
      <c r="D108" s="206" t="s">
        <v>187</v>
      </c>
      <c r="E108" s="211" t="s">
        <v>37</v>
      </c>
      <c r="F108" s="212" t="s">
        <v>778</v>
      </c>
      <c r="G108" s="210"/>
      <c r="H108" s="213">
        <v>0.221</v>
      </c>
      <c r="I108" s="214"/>
      <c r="J108" s="210"/>
      <c r="K108" s="210"/>
      <c r="L108" s="215"/>
      <c r="M108" s="216"/>
      <c r="N108" s="217"/>
      <c r="O108" s="217"/>
      <c r="P108" s="217"/>
      <c r="Q108" s="217"/>
      <c r="R108" s="217"/>
      <c r="S108" s="217"/>
      <c r="T108" s="218"/>
      <c r="AT108" s="219" t="s">
        <v>187</v>
      </c>
      <c r="AU108" s="219" t="s">
        <v>91</v>
      </c>
      <c r="AV108" s="11" t="s">
        <v>91</v>
      </c>
      <c r="AW108" s="11" t="s">
        <v>44</v>
      </c>
      <c r="AX108" s="11" t="s">
        <v>81</v>
      </c>
      <c r="AY108" s="219" t="s">
        <v>176</v>
      </c>
    </row>
    <row r="109" spans="2:65" s="12" customFormat="1" ht="13.5">
      <c r="B109" s="220"/>
      <c r="C109" s="221"/>
      <c r="D109" s="222" t="s">
        <v>187</v>
      </c>
      <c r="E109" s="223" t="s">
        <v>37</v>
      </c>
      <c r="F109" s="224" t="s">
        <v>189</v>
      </c>
      <c r="G109" s="221"/>
      <c r="H109" s="225">
        <v>0.221</v>
      </c>
      <c r="I109" s="226"/>
      <c r="J109" s="221"/>
      <c r="K109" s="221"/>
      <c r="L109" s="227"/>
      <c r="M109" s="228"/>
      <c r="N109" s="229"/>
      <c r="O109" s="229"/>
      <c r="P109" s="229"/>
      <c r="Q109" s="229"/>
      <c r="R109" s="229"/>
      <c r="S109" s="229"/>
      <c r="T109" s="230"/>
      <c r="AT109" s="231" t="s">
        <v>187</v>
      </c>
      <c r="AU109" s="231" t="s">
        <v>91</v>
      </c>
      <c r="AV109" s="12" t="s">
        <v>183</v>
      </c>
      <c r="AW109" s="12" t="s">
        <v>6</v>
      </c>
      <c r="AX109" s="12" t="s">
        <v>89</v>
      </c>
      <c r="AY109" s="231" t="s">
        <v>176</v>
      </c>
    </row>
    <row r="110" spans="2:65" s="1" customFormat="1" ht="31.5" customHeight="1">
      <c r="B110" s="41"/>
      <c r="C110" s="194" t="s">
        <v>91</v>
      </c>
      <c r="D110" s="194" t="s">
        <v>178</v>
      </c>
      <c r="E110" s="195" t="s">
        <v>779</v>
      </c>
      <c r="F110" s="196" t="s">
        <v>780</v>
      </c>
      <c r="G110" s="197" t="s">
        <v>181</v>
      </c>
      <c r="H110" s="198">
        <v>31.71</v>
      </c>
      <c r="I110" s="199"/>
      <c r="J110" s="200">
        <f>ROUND(I110*H110,2)</f>
        <v>0</v>
      </c>
      <c r="K110" s="196" t="s">
        <v>182</v>
      </c>
      <c r="L110" s="61"/>
      <c r="M110" s="201" t="s">
        <v>37</v>
      </c>
      <c r="N110" s="202" t="s">
        <v>52</v>
      </c>
      <c r="O110" s="42"/>
      <c r="P110" s="203">
        <f>O110*H110</f>
        <v>0</v>
      </c>
      <c r="Q110" s="203">
        <v>0</v>
      </c>
      <c r="R110" s="203">
        <f>Q110*H110</f>
        <v>0</v>
      </c>
      <c r="S110" s="203">
        <v>0</v>
      </c>
      <c r="T110" s="204">
        <f>S110*H110</f>
        <v>0</v>
      </c>
      <c r="AR110" s="23" t="s">
        <v>183</v>
      </c>
      <c r="AT110" s="23" t="s">
        <v>178</v>
      </c>
      <c r="AU110" s="23" t="s">
        <v>91</v>
      </c>
      <c r="AY110" s="23" t="s">
        <v>176</v>
      </c>
      <c r="BE110" s="205">
        <f>IF(N110="základní",J110,0)</f>
        <v>0</v>
      </c>
      <c r="BF110" s="205">
        <f>IF(N110="snížená",J110,0)</f>
        <v>0</v>
      </c>
      <c r="BG110" s="205">
        <f>IF(N110="zákl. přenesená",J110,0)</f>
        <v>0</v>
      </c>
      <c r="BH110" s="205">
        <f>IF(N110="sníž. přenesená",J110,0)</f>
        <v>0</v>
      </c>
      <c r="BI110" s="205">
        <f>IF(N110="nulová",J110,0)</f>
        <v>0</v>
      </c>
      <c r="BJ110" s="23" t="s">
        <v>89</v>
      </c>
      <c r="BK110" s="205">
        <f>ROUND(I110*H110,2)</f>
        <v>0</v>
      </c>
      <c r="BL110" s="23" t="s">
        <v>183</v>
      </c>
      <c r="BM110" s="23" t="s">
        <v>781</v>
      </c>
    </row>
    <row r="111" spans="2:65" s="1" customFormat="1" ht="94.5">
      <c r="B111" s="41"/>
      <c r="C111" s="63"/>
      <c r="D111" s="206" t="s">
        <v>185</v>
      </c>
      <c r="E111" s="63"/>
      <c r="F111" s="207" t="s">
        <v>782</v>
      </c>
      <c r="G111" s="63"/>
      <c r="H111" s="63"/>
      <c r="I111" s="164"/>
      <c r="J111" s="63"/>
      <c r="K111" s="63"/>
      <c r="L111" s="61"/>
      <c r="M111" s="208"/>
      <c r="N111" s="42"/>
      <c r="O111" s="42"/>
      <c r="P111" s="42"/>
      <c r="Q111" s="42"/>
      <c r="R111" s="42"/>
      <c r="S111" s="42"/>
      <c r="T111" s="78"/>
      <c r="AT111" s="23" t="s">
        <v>185</v>
      </c>
      <c r="AU111" s="23" t="s">
        <v>91</v>
      </c>
    </row>
    <row r="112" spans="2:65" s="11" customFormat="1" ht="13.5">
      <c r="B112" s="209"/>
      <c r="C112" s="210"/>
      <c r="D112" s="206" t="s">
        <v>187</v>
      </c>
      <c r="E112" s="211" t="s">
        <v>37</v>
      </c>
      <c r="F112" s="212" t="s">
        <v>783</v>
      </c>
      <c r="G112" s="210"/>
      <c r="H112" s="213">
        <v>2.4</v>
      </c>
      <c r="I112" s="214"/>
      <c r="J112" s="210"/>
      <c r="K112" s="210"/>
      <c r="L112" s="215"/>
      <c r="M112" s="216"/>
      <c r="N112" s="217"/>
      <c r="O112" s="217"/>
      <c r="P112" s="217"/>
      <c r="Q112" s="217"/>
      <c r="R112" s="217"/>
      <c r="S112" s="217"/>
      <c r="T112" s="218"/>
      <c r="AT112" s="219" t="s">
        <v>187</v>
      </c>
      <c r="AU112" s="219" t="s">
        <v>91</v>
      </c>
      <c r="AV112" s="11" t="s">
        <v>91</v>
      </c>
      <c r="AW112" s="11" t="s">
        <v>44</v>
      </c>
      <c r="AX112" s="11" t="s">
        <v>81</v>
      </c>
      <c r="AY112" s="219" t="s">
        <v>176</v>
      </c>
    </row>
    <row r="113" spans="2:65" s="11" customFormat="1" ht="13.5">
      <c r="B113" s="209"/>
      <c r="C113" s="210"/>
      <c r="D113" s="206" t="s">
        <v>187</v>
      </c>
      <c r="E113" s="211" t="s">
        <v>37</v>
      </c>
      <c r="F113" s="212" t="s">
        <v>784</v>
      </c>
      <c r="G113" s="210"/>
      <c r="H113" s="213">
        <v>21.12</v>
      </c>
      <c r="I113" s="214"/>
      <c r="J113" s="210"/>
      <c r="K113" s="210"/>
      <c r="L113" s="215"/>
      <c r="M113" s="216"/>
      <c r="N113" s="217"/>
      <c r="O113" s="217"/>
      <c r="P113" s="217"/>
      <c r="Q113" s="217"/>
      <c r="R113" s="217"/>
      <c r="S113" s="217"/>
      <c r="T113" s="218"/>
      <c r="AT113" s="219" t="s">
        <v>187</v>
      </c>
      <c r="AU113" s="219" t="s">
        <v>91</v>
      </c>
      <c r="AV113" s="11" t="s">
        <v>91</v>
      </c>
      <c r="AW113" s="11" t="s">
        <v>44</v>
      </c>
      <c r="AX113" s="11" t="s">
        <v>81</v>
      </c>
      <c r="AY113" s="219" t="s">
        <v>176</v>
      </c>
    </row>
    <row r="114" spans="2:65" s="11" customFormat="1" ht="13.5">
      <c r="B114" s="209"/>
      <c r="C114" s="210"/>
      <c r="D114" s="206" t="s">
        <v>187</v>
      </c>
      <c r="E114" s="211" t="s">
        <v>37</v>
      </c>
      <c r="F114" s="212" t="s">
        <v>785</v>
      </c>
      <c r="G114" s="210"/>
      <c r="H114" s="213">
        <v>8.19</v>
      </c>
      <c r="I114" s="214"/>
      <c r="J114" s="210"/>
      <c r="K114" s="210"/>
      <c r="L114" s="215"/>
      <c r="M114" s="216"/>
      <c r="N114" s="217"/>
      <c r="O114" s="217"/>
      <c r="P114" s="217"/>
      <c r="Q114" s="217"/>
      <c r="R114" s="217"/>
      <c r="S114" s="217"/>
      <c r="T114" s="218"/>
      <c r="AT114" s="219" t="s">
        <v>187</v>
      </c>
      <c r="AU114" s="219" t="s">
        <v>91</v>
      </c>
      <c r="AV114" s="11" t="s">
        <v>91</v>
      </c>
      <c r="AW114" s="11" t="s">
        <v>44</v>
      </c>
      <c r="AX114" s="11" t="s">
        <v>81</v>
      </c>
      <c r="AY114" s="219" t="s">
        <v>176</v>
      </c>
    </row>
    <row r="115" spans="2:65" s="12" customFormat="1" ht="13.5">
      <c r="B115" s="220"/>
      <c r="C115" s="221"/>
      <c r="D115" s="222" t="s">
        <v>187</v>
      </c>
      <c r="E115" s="223" t="s">
        <v>37</v>
      </c>
      <c r="F115" s="224" t="s">
        <v>189</v>
      </c>
      <c r="G115" s="221"/>
      <c r="H115" s="225">
        <v>31.71</v>
      </c>
      <c r="I115" s="226"/>
      <c r="J115" s="221"/>
      <c r="K115" s="221"/>
      <c r="L115" s="227"/>
      <c r="M115" s="228"/>
      <c r="N115" s="229"/>
      <c r="O115" s="229"/>
      <c r="P115" s="229"/>
      <c r="Q115" s="229"/>
      <c r="R115" s="229"/>
      <c r="S115" s="229"/>
      <c r="T115" s="230"/>
      <c r="AT115" s="231" t="s">
        <v>187</v>
      </c>
      <c r="AU115" s="231" t="s">
        <v>91</v>
      </c>
      <c r="AV115" s="12" t="s">
        <v>183</v>
      </c>
      <c r="AW115" s="12" t="s">
        <v>6</v>
      </c>
      <c r="AX115" s="12" t="s">
        <v>89</v>
      </c>
      <c r="AY115" s="231" t="s">
        <v>176</v>
      </c>
    </row>
    <row r="116" spans="2:65" s="1" customFormat="1" ht="44.25" customHeight="1">
      <c r="B116" s="41"/>
      <c r="C116" s="194" t="s">
        <v>195</v>
      </c>
      <c r="D116" s="194" t="s">
        <v>178</v>
      </c>
      <c r="E116" s="195" t="s">
        <v>786</v>
      </c>
      <c r="F116" s="196" t="s">
        <v>787</v>
      </c>
      <c r="G116" s="197" t="s">
        <v>181</v>
      </c>
      <c r="H116" s="198">
        <v>1.2210000000000001</v>
      </c>
      <c r="I116" s="199"/>
      <c r="J116" s="200">
        <f>ROUND(I116*H116,2)</f>
        <v>0</v>
      </c>
      <c r="K116" s="196" t="s">
        <v>182</v>
      </c>
      <c r="L116" s="61"/>
      <c r="M116" s="201" t="s">
        <v>37</v>
      </c>
      <c r="N116" s="202" t="s">
        <v>52</v>
      </c>
      <c r="O116" s="42"/>
      <c r="P116" s="203">
        <f>O116*H116</f>
        <v>0</v>
      </c>
      <c r="Q116" s="203">
        <v>0</v>
      </c>
      <c r="R116" s="203">
        <f>Q116*H116</f>
        <v>0</v>
      </c>
      <c r="S116" s="203">
        <v>0</v>
      </c>
      <c r="T116" s="204">
        <f>S116*H116</f>
        <v>0</v>
      </c>
      <c r="AR116" s="23" t="s">
        <v>183</v>
      </c>
      <c r="AT116" s="23" t="s">
        <v>178</v>
      </c>
      <c r="AU116" s="23" t="s">
        <v>91</v>
      </c>
      <c r="AY116" s="23" t="s">
        <v>176</v>
      </c>
      <c r="BE116" s="205">
        <f>IF(N116="základní",J116,0)</f>
        <v>0</v>
      </c>
      <c r="BF116" s="205">
        <f>IF(N116="snížená",J116,0)</f>
        <v>0</v>
      </c>
      <c r="BG116" s="205">
        <f>IF(N116="zákl. přenesená",J116,0)</f>
        <v>0</v>
      </c>
      <c r="BH116" s="205">
        <f>IF(N116="sníž. přenesená",J116,0)</f>
        <v>0</v>
      </c>
      <c r="BI116" s="205">
        <f>IF(N116="nulová",J116,0)</f>
        <v>0</v>
      </c>
      <c r="BJ116" s="23" t="s">
        <v>89</v>
      </c>
      <c r="BK116" s="205">
        <f>ROUND(I116*H116,2)</f>
        <v>0</v>
      </c>
      <c r="BL116" s="23" t="s">
        <v>183</v>
      </c>
      <c r="BM116" s="23" t="s">
        <v>788</v>
      </c>
    </row>
    <row r="117" spans="2:65" s="1" customFormat="1" ht="175.5">
      <c r="B117" s="41"/>
      <c r="C117" s="63"/>
      <c r="D117" s="206" t="s">
        <v>185</v>
      </c>
      <c r="E117" s="63"/>
      <c r="F117" s="207" t="s">
        <v>789</v>
      </c>
      <c r="G117" s="63"/>
      <c r="H117" s="63"/>
      <c r="I117" s="164"/>
      <c r="J117" s="63"/>
      <c r="K117" s="63"/>
      <c r="L117" s="61"/>
      <c r="M117" s="208"/>
      <c r="N117" s="42"/>
      <c r="O117" s="42"/>
      <c r="P117" s="42"/>
      <c r="Q117" s="42"/>
      <c r="R117" s="42"/>
      <c r="S117" s="42"/>
      <c r="T117" s="78"/>
      <c r="AT117" s="23" t="s">
        <v>185</v>
      </c>
      <c r="AU117" s="23" t="s">
        <v>91</v>
      </c>
    </row>
    <row r="118" spans="2:65" s="11" customFormat="1" ht="13.5">
      <c r="B118" s="209"/>
      <c r="C118" s="210"/>
      <c r="D118" s="222" t="s">
        <v>187</v>
      </c>
      <c r="E118" s="242" t="s">
        <v>37</v>
      </c>
      <c r="F118" s="243" t="s">
        <v>790</v>
      </c>
      <c r="G118" s="210"/>
      <c r="H118" s="244">
        <v>1.2210000000000001</v>
      </c>
      <c r="I118" s="214"/>
      <c r="J118" s="210"/>
      <c r="K118" s="210"/>
      <c r="L118" s="215"/>
      <c r="M118" s="216"/>
      <c r="N118" s="217"/>
      <c r="O118" s="217"/>
      <c r="P118" s="217"/>
      <c r="Q118" s="217"/>
      <c r="R118" s="217"/>
      <c r="S118" s="217"/>
      <c r="T118" s="218"/>
      <c r="AT118" s="219" t="s">
        <v>187</v>
      </c>
      <c r="AU118" s="219" t="s">
        <v>91</v>
      </c>
      <c r="AV118" s="11" t="s">
        <v>91</v>
      </c>
      <c r="AW118" s="11" t="s">
        <v>44</v>
      </c>
      <c r="AX118" s="11" t="s">
        <v>89</v>
      </c>
      <c r="AY118" s="219" t="s">
        <v>176</v>
      </c>
    </row>
    <row r="119" spans="2:65" s="1" customFormat="1" ht="22.5" customHeight="1">
      <c r="B119" s="41"/>
      <c r="C119" s="194" t="s">
        <v>183</v>
      </c>
      <c r="D119" s="194" t="s">
        <v>178</v>
      </c>
      <c r="E119" s="195" t="s">
        <v>791</v>
      </c>
      <c r="F119" s="196" t="s">
        <v>792</v>
      </c>
      <c r="G119" s="197" t="s">
        <v>199</v>
      </c>
      <c r="H119" s="198">
        <v>2.0760000000000001</v>
      </c>
      <c r="I119" s="199"/>
      <c r="J119" s="200">
        <f>ROUND(I119*H119,2)</f>
        <v>0</v>
      </c>
      <c r="K119" s="196" t="s">
        <v>182</v>
      </c>
      <c r="L119" s="61"/>
      <c r="M119" s="201" t="s">
        <v>37</v>
      </c>
      <c r="N119" s="202" t="s">
        <v>52</v>
      </c>
      <c r="O119" s="42"/>
      <c r="P119" s="203">
        <f>O119*H119</f>
        <v>0</v>
      </c>
      <c r="Q119" s="203">
        <v>0</v>
      </c>
      <c r="R119" s="203">
        <f>Q119*H119</f>
        <v>0</v>
      </c>
      <c r="S119" s="203">
        <v>0</v>
      </c>
      <c r="T119" s="204">
        <f>S119*H119</f>
        <v>0</v>
      </c>
      <c r="AR119" s="23" t="s">
        <v>183</v>
      </c>
      <c r="AT119" s="23" t="s">
        <v>178</v>
      </c>
      <c r="AU119" s="23" t="s">
        <v>91</v>
      </c>
      <c r="AY119" s="23" t="s">
        <v>176</v>
      </c>
      <c r="BE119" s="205">
        <f>IF(N119="základní",J119,0)</f>
        <v>0</v>
      </c>
      <c r="BF119" s="205">
        <f>IF(N119="snížená",J119,0)</f>
        <v>0</v>
      </c>
      <c r="BG119" s="205">
        <f>IF(N119="zákl. přenesená",J119,0)</f>
        <v>0</v>
      </c>
      <c r="BH119" s="205">
        <f>IF(N119="sníž. přenesená",J119,0)</f>
        <v>0</v>
      </c>
      <c r="BI119" s="205">
        <f>IF(N119="nulová",J119,0)</f>
        <v>0</v>
      </c>
      <c r="BJ119" s="23" t="s">
        <v>89</v>
      </c>
      <c r="BK119" s="205">
        <f>ROUND(I119*H119,2)</f>
        <v>0</v>
      </c>
      <c r="BL119" s="23" t="s">
        <v>183</v>
      </c>
      <c r="BM119" s="23" t="s">
        <v>793</v>
      </c>
    </row>
    <row r="120" spans="2:65" s="1" customFormat="1" ht="175.5">
      <c r="B120" s="41"/>
      <c r="C120" s="63"/>
      <c r="D120" s="206" t="s">
        <v>185</v>
      </c>
      <c r="E120" s="63"/>
      <c r="F120" s="207" t="s">
        <v>794</v>
      </c>
      <c r="G120" s="63"/>
      <c r="H120" s="63"/>
      <c r="I120" s="164"/>
      <c r="J120" s="63"/>
      <c r="K120" s="63"/>
      <c r="L120" s="61"/>
      <c r="M120" s="208"/>
      <c r="N120" s="42"/>
      <c r="O120" s="42"/>
      <c r="P120" s="42"/>
      <c r="Q120" s="42"/>
      <c r="R120" s="42"/>
      <c r="S120" s="42"/>
      <c r="T120" s="78"/>
      <c r="AT120" s="23" t="s">
        <v>185</v>
      </c>
      <c r="AU120" s="23" t="s">
        <v>91</v>
      </c>
    </row>
    <row r="121" spans="2:65" s="11" customFormat="1" ht="13.5">
      <c r="B121" s="209"/>
      <c r="C121" s="210"/>
      <c r="D121" s="206" t="s">
        <v>187</v>
      </c>
      <c r="E121" s="211" t="s">
        <v>37</v>
      </c>
      <c r="F121" s="212" t="s">
        <v>795</v>
      </c>
      <c r="G121" s="210"/>
      <c r="H121" s="213">
        <v>1.2210000000000001</v>
      </c>
      <c r="I121" s="214"/>
      <c r="J121" s="210"/>
      <c r="K121" s="210"/>
      <c r="L121" s="215"/>
      <c r="M121" s="216"/>
      <c r="N121" s="217"/>
      <c r="O121" s="217"/>
      <c r="P121" s="217"/>
      <c r="Q121" s="217"/>
      <c r="R121" s="217"/>
      <c r="S121" s="217"/>
      <c r="T121" s="218"/>
      <c r="AT121" s="219" t="s">
        <v>187</v>
      </c>
      <c r="AU121" s="219" t="s">
        <v>91</v>
      </c>
      <c r="AV121" s="11" t="s">
        <v>91</v>
      </c>
      <c r="AW121" s="11" t="s">
        <v>44</v>
      </c>
      <c r="AX121" s="11" t="s">
        <v>81</v>
      </c>
      <c r="AY121" s="219" t="s">
        <v>176</v>
      </c>
    </row>
    <row r="122" spans="2:65" s="11" customFormat="1" ht="13.5">
      <c r="B122" s="209"/>
      <c r="C122" s="210"/>
      <c r="D122" s="222" t="s">
        <v>187</v>
      </c>
      <c r="E122" s="242" t="s">
        <v>37</v>
      </c>
      <c r="F122" s="243" t="s">
        <v>796</v>
      </c>
      <c r="G122" s="210"/>
      <c r="H122" s="244">
        <v>2.0760000000000001</v>
      </c>
      <c r="I122" s="214"/>
      <c r="J122" s="210"/>
      <c r="K122" s="210"/>
      <c r="L122" s="215"/>
      <c r="M122" s="216"/>
      <c r="N122" s="217"/>
      <c r="O122" s="217"/>
      <c r="P122" s="217"/>
      <c r="Q122" s="217"/>
      <c r="R122" s="217"/>
      <c r="S122" s="217"/>
      <c r="T122" s="218"/>
      <c r="AT122" s="219" t="s">
        <v>187</v>
      </c>
      <c r="AU122" s="219" t="s">
        <v>91</v>
      </c>
      <c r="AV122" s="11" t="s">
        <v>91</v>
      </c>
      <c r="AW122" s="11" t="s">
        <v>44</v>
      </c>
      <c r="AX122" s="11" t="s">
        <v>89</v>
      </c>
      <c r="AY122" s="219" t="s">
        <v>176</v>
      </c>
    </row>
    <row r="123" spans="2:65" s="1" customFormat="1" ht="31.5" customHeight="1">
      <c r="B123" s="41"/>
      <c r="C123" s="194" t="s">
        <v>209</v>
      </c>
      <c r="D123" s="194" t="s">
        <v>178</v>
      </c>
      <c r="E123" s="195" t="s">
        <v>190</v>
      </c>
      <c r="F123" s="196" t="s">
        <v>191</v>
      </c>
      <c r="G123" s="197" t="s">
        <v>181</v>
      </c>
      <c r="H123" s="198">
        <v>21.12</v>
      </c>
      <c r="I123" s="199"/>
      <c r="J123" s="200">
        <f>ROUND(I123*H123,2)</f>
        <v>0</v>
      </c>
      <c r="K123" s="196" t="s">
        <v>182</v>
      </c>
      <c r="L123" s="61"/>
      <c r="M123" s="201" t="s">
        <v>37</v>
      </c>
      <c r="N123" s="202" t="s">
        <v>52</v>
      </c>
      <c r="O123" s="42"/>
      <c r="P123" s="203">
        <f>O123*H123</f>
        <v>0</v>
      </c>
      <c r="Q123" s="203">
        <v>0</v>
      </c>
      <c r="R123" s="203">
        <f>Q123*H123</f>
        <v>0</v>
      </c>
      <c r="S123" s="203">
        <v>0</v>
      </c>
      <c r="T123" s="204">
        <f>S123*H123</f>
        <v>0</v>
      </c>
      <c r="AR123" s="23" t="s">
        <v>183</v>
      </c>
      <c r="AT123" s="23" t="s">
        <v>178</v>
      </c>
      <c r="AU123" s="23" t="s">
        <v>91</v>
      </c>
      <c r="AY123" s="23" t="s">
        <v>176</v>
      </c>
      <c r="BE123" s="205">
        <f>IF(N123="základní",J123,0)</f>
        <v>0</v>
      </c>
      <c r="BF123" s="205">
        <f>IF(N123="snížená",J123,0)</f>
        <v>0</v>
      </c>
      <c r="BG123" s="205">
        <f>IF(N123="zákl. přenesená",J123,0)</f>
        <v>0</v>
      </c>
      <c r="BH123" s="205">
        <f>IF(N123="sníž. přenesená",J123,0)</f>
        <v>0</v>
      </c>
      <c r="BI123" s="205">
        <f>IF(N123="nulová",J123,0)</f>
        <v>0</v>
      </c>
      <c r="BJ123" s="23" t="s">
        <v>89</v>
      </c>
      <c r="BK123" s="205">
        <f>ROUND(I123*H123,2)</f>
        <v>0</v>
      </c>
      <c r="BL123" s="23" t="s">
        <v>183</v>
      </c>
      <c r="BM123" s="23" t="s">
        <v>797</v>
      </c>
    </row>
    <row r="124" spans="2:65" s="1" customFormat="1" ht="175.5">
      <c r="B124" s="41"/>
      <c r="C124" s="63"/>
      <c r="D124" s="206" t="s">
        <v>185</v>
      </c>
      <c r="E124" s="63"/>
      <c r="F124" s="207" t="s">
        <v>193</v>
      </c>
      <c r="G124" s="63"/>
      <c r="H124" s="63"/>
      <c r="I124" s="164"/>
      <c r="J124" s="63"/>
      <c r="K124" s="63"/>
      <c r="L124" s="61"/>
      <c r="M124" s="208"/>
      <c r="N124" s="42"/>
      <c r="O124" s="42"/>
      <c r="P124" s="42"/>
      <c r="Q124" s="42"/>
      <c r="R124" s="42"/>
      <c r="S124" s="42"/>
      <c r="T124" s="78"/>
      <c r="AT124" s="23" t="s">
        <v>185</v>
      </c>
      <c r="AU124" s="23" t="s">
        <v>91</v>
      </c>
    </row>
    <row r="125" spans="2:65" s="11" customFormat="1" ht="13.5">
      <c r="B125" s="209"/>
      <c r="C125" s="210"/>
      <c r="D125" s="206" t="s">
        <v>187</v>
      </c>
      <c r="E125" s="211" t="s">
        <v>37</v>
      </c>
      <c r="F125" s="212" t="s">
        <v>784</v>
      </c>
      <c r="G125" s="210"/>
      <c r="H125" s="213">
        <v>21.12</v>
      </c>
      <c r="I125" s="214"/>
      <c r="J125" s="210"/>
      <c r="K125" s="210"/>
      <c r="L125" s="215"/>
      <c r="M125" s="216"/>
      <c r="N125" s="217"/>
      <c r="O125" s="217"/>
      <c r="P125" s="217"/>
      <c r="Q125" s="217"/>
      <c r="R125" s="217"/>
      <c r="S125" s="217"/>
      <c r="T125" s="218"/>
      <c r="AT125" s="219" t="s">
        <v>187</v>
      </c>
      <c r="AU125" s="219" t="s">
        <v>91</v>
      </c>
      <c r="AV125" s="11" t="s">
        <v>91</v>
      </c>
      <c r="AW125" s="11" t="s">
        <v>44</v>
      </c>
      <c r="AX125" s="11" t="s">
        <v>81</v>
      </c>
      <c r="AY125" s="219" t="s">
        <v>176</v>
      </c>
    </row>
    <row r="126" spans="2:65" s="12" customFormat="1" ht="13.5">
      <c r="B126" s="220"/>
      <c r="C126" s="221"/>
      <c r="D126" s="222" t="s">
        <v>187</v>
      </c>
      <c r="E126" s="223" t="s">
        <v>37</v>
      </c>
      <c r="F126" s="224" t="s">
        <v>189</v>
      </c>
      <c r="G126" s="221"/>
      <c r="H126" s="225">
        <v>21.12</v>
      </c>
      <c r="I126" s="226"/>
      <c r="J126" s="221"/>
      <c r="K126" s="221"/>
      <c r="L126" s="227"/>
      <c r="M126" s="228"/>
      <c r="N126" s="229"/>
      <c r="O126" s="229"/>
      <c r="P126" s="229"/>
      <c r="Q126" s="229"/>
      <c r="R126" s="229"/>
      <c r="S126" s="229"/>
      <c r="T126" s="230"/>
      <c r="AT126" s="231" t="s">
        <v>187</v>
      </c>
      <c r="AU126" s="231" t="s">
        <v>91</v>
      </c>
      <c r="AV126" s="12" t="s">
        <v>183</v>
      </c>
      <c r="AW126" s="12" t="s">
        <v>6</v>
      </c>
      <c r="AX126" s="12" t="s">
        <v>89</v>
      </c>
      <c r="AY126" s="231" t="s">
        <v>176</v>
      </c>
    </row>
    <row r="127" spans="2:65" s="1" customFormat="1" ht="31.5" customHeight="1">
      <c r="B127" s="41"/>
      <c r="C127" s="194" t="s">
        <v>214</v>
      </c>
      <c r="D127" s="194" t="s">
        <v>178</v>
      </c>
      <c r="E127" s="195" t="s">
        <v>798</v>
      </c>
      <c r="F127" s="196" t="s">
        <v>799</v>
      </c>
      <c r="G127" s="197" t="s">
        <v>181</v>
      </c>
      <c r="H127" s="198">
        <v>1.44</v>
      </c>
      <c r="I127" s="199"/>
      <c r="J127" s="200">
        <f>ROUND(I127*H127,2)</f>
        <v>0</v>
      </c>
      <c r="K127" s="196" t="s">
        <v>182</v>
      </c>
      <c r="L127" s="61"/>
      <c r="M127" s="201" t="s">
        <v>37</v>
      </c>
      <c r="N127" s="202" t="s">
        <v>52</v>
      </c>
      <c r="O127" s="42"/>
      <c r="P127" s="203">
        <f>O127*H127</f>
        <v>0</v>
      </c>
      <c r="Q127" s="203">
        <v>0</v>
      </c>
      <c r="R127" s="203">
        <f>Q127*H127</f>
        <v>0</v>
      </c>
      <c r="S127" s="203">
        <v>0</v>
      </c>
      <c r="T127" s="204">
        <f>S127*H127</f>
        <v>0</v>
      </c>
      <c r="AR127" s="23" t="s">
        <v>183</v>
      </c>
      <c r="AT127" s="23" t="s">
        <v>178</v>
      </c>
      <c r="AU127" s="23" t="s">
        <v>91</v>
      </c>
      <c r="AY127" s="23" t="s">
        <v>176</v>
      </c>
      <c r="BE127" s="205">
        <f>IF(N127="základní",J127,0)</f>
        <v>0</v>
      </c>
      <c r="BF127" s="205">
        <f>IF(N127="snížená",J127,0)</f>
        <v>0</v>
      </c>
      <c r="BG127" s="205">
        <f>IF(N127="zákl. přenesená",J127,0)</f>
        <v>0</v>
      </c>
      <c r="BH127" s="205">
        <f>IF(N127="sníž. přenesená",J127,0)</f>
        <v>0</v>
      </c>
      <c r="BI127" s="205">
        <f>IF(N127="nulová",J127,0)</f>
        <v>0</v>
      </c>
      <c r="BJ127" s="23" t="s">
        <v>89</v>
      </c>
      <c r="BK127" s="205">
        <f>ROUND(I127*H127,2)</f>
        <v>0</v>
      </c>
      <c r="BL127" s="23" t="s">
        <v>183</v>
      </c>
      <c r="BM127" s="23" t="s">
        <v>800</v>
      </c>
    </row>
    <row r="128" spans="2:65" s="1" customFormat="1" ht="175.5">
      <c r="B128" s="41"/>
      <c r="C128" s="63"/>
      <c r="D128" s="206" t="s">
        <v>185</v>
      </c>
      <c r="E128" s="63"/>
      <c r="F128" s="207" t="s">
        <v>193</v>
      </c>
      <c r="G128" s="63"/>
      <c r="H128" s="63"/>
      <c r="I128" s="164"/>
      <c r="J128" s="63"/>
      <c r="K128" s="63"/>
      <c r="L128" s="61"/>
      <c r="M128" s="208"/>
      <c r="N128" s="42"/>
      <c r="O128" s="42"/>
      <c r="P128" s="42"/>
      <c r="Q128" s="42"/>
      <c r="R128" s="42"/>
      <c r="S128" s="42"/>
      <c r="T128" s="78"/>
      <c r="AT128" s="23" t="s">
        <v>185</v>
      </c>
      <c r="AU128" s="23" t="s">
        <v>91</v>
      </c>
    </row>
    <row r="129" spans="2:65" s="11" customFormat="1" ht="13.5">
      <c r="B129" s="209"/>
      <c r="C129" s="210"/>
      <c r="D129" s="222" t="s">
        <v>187</v>
      </c>
      <c r="E129" s="242" t="s">
        <v>37</v>
      </c>
      <c r="F129" s="243" t="s">
        <v>801</v>
      </c>
      <c r="G129" s="210"/>
      <c r="H129" s="244">
        <v>1.44</v>
      </c>
      <c r="I129" s="214"/>
      <c r="J129" s="210"/>
      <c r="K129" s="210"/>
      <c r="L129" s="215"/>
      <c r="M129" s="216"/>
      <c r="N129" s="217"/>
      <c r="O129" s="217"/>
      <c r="P129" s="217"/>
      <c r="Q129" s="217"/>
      <c r="R129" s="217"/>
      <c r="S129" s="217"/>
      <c r="T129" s="218"/>
      <c r="AT129" s="219" t="s">
        <v>187</v>
      </c>
      <c r="AU129" s="219" t="s">
        <v>91</v>
      </c>
      <c r="AV129" s="11" t="s">
        <v>91</v>
      </c>
      <c r="AW129" s="11" t="s">
        <v>44</v>
      </c>
      <c r="AX129" s="11" t="s">
        <v>89</v>
      </c>
      <c r="AY129" s="219" t="s">
        <v>176</v>
      </c>
    </row>
    <row r="130" spans="2:65" s="1" customFormat="1" ht="22.5" customHeight="1">
      <c r="B130" s="41"/>
      <c r="C130" s="232" t="s">
        <v>221</v>
      </c>
      <c r="D130" s="232" t="s">
        <v>196</v>
      </c>
      <c r="E130" s="233" t="s">
        <v>802</v>
      </c>
      <c r="F130" s="234" t="s">
        <v>803</v>
      </c>
      <c r="G130" s="235" t="s">
        <v>199</v>
      </c>
      <c r="H130" s="236">
        <v>3.6</v>
      </c>
      <c r="I130" s="237"/>
      <c r="J130" s="238">
        <f>ROUND(I130*H130,2)</f>
        <v>0</v>
      </c>
      <c r="K130" s="234" t="s">
        <v>182</v>
      </c>
      <c r="L130" s="239"/>
      <c r="M130" s="240" t="s">
        <v>37</v>
      </c>
      <c r="N130" s="241" t="s">
        <v>52</v>
      </c>
      <c r="O130" s="42"/>
      <c r="P130" s="203">
        <f>O130*H130</f>
        <v>0</v>
      </c>
      <c r="Q130" s="203">
        <v>1</v>
      </c>
      <c r="R130" s="203">
        <f>Q130*H130</f>
        <v>3.6</v>
      </c>
      <c r="S130" s="203">
        <v>0</v>
      </c>
      <c r="T130" s="204">
        <f>S130*H130</f>
        <v>0</v>
      </c>
      <c r="AR130" s="23" t="s">
        <v>200</v>
      </c>
      <c r="AT130" s="23" t="s">
        <v>196</v>
      </c>
      <c r="AU130" s="23" t="s">
        <v>91</v>
      </c>
      <c r="AY130" s="23" t="s">
        <v>176</v>
      </c>
      <c r="BE130" s="205">
        <f>IF(N130="základní",J130,0)</f>
        <v>0</v>
      </c>
      <c r="BF130" s="205">
        <f>IF(N130="snížená",J130,0)</f>
        <v>0</v>
      </c>
      <c r="BG130" s="205">
        <f>IF(N130="zákl. přenesená",J130,0)</f>
        <v>0</v>
      </c>
      <c r="BH130" s="205">
        <f>IF(N130="sníž. přenesená",J130,0)</f>
        <v>0</v>
      </c>
      <c r="BI130" s="205">
        <f>IF(N130="nulová",J130,0)</f>
        <v>0</v>
      </c>
      <c r="BJ130" s="23" t="s">
        <v>89</v>
      </c>
      <c r="BK130" s="205">
        <f>ROUND(I130*H130,2)</f>
        <v>0</v>
      </c>
      <c r="BL130" s="23" t="s">
        <v>183</v>
      </c>
      <c r="BM130" s="23" t="s">
        <v>804</v>
      </c>
    </row>
    <row r="131" spans="2:65" s="11" customFormat="1" ht="13.5">
      <c r="B131" s="209"/>
      <c r="C131" s="210"/>
      <c r="D131" s="206" t="s">
        <v>187</v>
      </c>
      <c r="E131" s="211" t="s">
        <v>37</v>
      </c>
      <c r="F131" s="212" t="s">
        <v>805</v>
      </c>
      <c r="G131" s="210"/>
      <c r="H131" s="213">
        <v>3.6</v>
      </c>
      <c r="I131" s="214"/>
      <c r="J131" s="210"/>
      <c r="K131" s="210"/>
      <c r="L131" s="215"/>
      <c r="M131" s="216"/>
      <c r="N131" s="217"/>
      <c r="O131" s="217"/>
      <c r="P131" s="217"/>
      <c r="Q131" s="217"/>
      <c r="R131" s="217"/>
      <c r="S131" s="217"/>
      <c r="T131" s="218"/>
      <c r="AT131" s="219" t="s">
        <v>187</v>
      </c>
      <c r="AU131" s="219" t="s">
        <v>91</v>
      </c>
      <c r="AV131" s="11" t="s">
        <v>91</v>
      </c>
      <c r="AW131" s="11" t="s">
        <v>44</v>
      </c>
      <c r="AX131" s="11" t="s">
        <v>89</v>
      </c>
      <c r="AY131" s="219" t="s">
        <v>176</v>
      </c>
    </row>
    <row r="132" spans="2:65" s="10" customFormat="1" ht="29.85" customHeight="1">
      <c r="B132" s="177"/>
      <c r="C132" s="178"/>
      <c r="D132" s="191" t="s">
        <v>80</v>
      </c>
      <c r="E132" s="192" t="s">
        <v>91</v>
      </c>
      <c r="F132" s="192" t="s">
        <v>806</v>
      </c>
      <c r="G132" s="178"/>
      <c r="H132" s="178"/>
      <c r="I132" s="181"/>
      <c r="J132" s="193">
        <f>BK132</f>
        <v>0</v>
      </c>
      <c r="K132" s="178"/>
      <c r="L132" s="183"/>
      <c r="M132" s="184"/>
      <c r="N132" s="185"/>
      <c r="O132" s="185"/>
      <c r="P132" s="186">
        <f>SUM(P133:P146)</f>
        <v>0</v>
      </c>
      <c r="Q132" s="185"/>
      <c r="R132" s="186">
        <f>SUM(R133:R146)</f>
        <v>0.72863299429600004</v>
      </c>
      <c r="S132" s="185"/>
      <c r="T132" s="187">
        <f>SUM(T133:T146)</f>
        <v>0</v>
      </c>
      <c r="AR132" s="188" t="s">
        <v>89</v>
      </c>
      <c r="AT132" s="189" t="s">
        <v>80</v>
      </c>
      <c r="AU132" s="189" t="s">
        <v>89</v>
      </c>
      <c r="AY132" s="188" t="s">
        <v>176</v>
      </c>
      <c r="BK132" s="190">
        <f>SUM(BK133:BK146)</f>
        <v>0</v>
      </c>
    </row>
    <row r="133" spans="2:65" s="1" customFormat="1" ht="31.5" customHeight="1">
      <c r="B133" s="41"/>
      <c r="C133" s="194" t="s">
        <v>200</v>
      </c>
      <c r="D133" s="194" t="s">
        <v>178</v>
      </c>
      <c r="E133" s="195" t="s">
        <v>807</v>
      </c>
      <c r="F133" s="196" t="s">
        <v>808</v>
      </c>
      <c r="G133" s="197" t="s">
        <v>224</v>
      </c>
      <c r="H133" s="198">
        <v>1.5</v>
      </c>
      <c r="I133" s="199"/>
      <c r="J133" s="200">
        <f>ROUND(I133*H133,2)</f>
        <v>0</v>
      </c>
      <c r="K133" s="196" t="s">
        <v>182</v>
      </c>
      <c r="L133" s="61"/>
      <c r="M133" s="201" t="s">
        <v>37</v>
      </c>
      <c r="N133" s="202" t="s">
        <v>52</v>
      </c>
      <c r="O133" s="42"/>
      <c r="P133" s="203">
        <f>O133*H133</f>
        <v>0</v>
      </c>
      <c r="Q133" s="203">
        <v>9.8999999999999994E-5</v>
      </c>
      <c r="R133" s="203">
        <f>Q133*H133</f>
        <v>1.4849999999999998E-4</v>
      </c>
      <c r="S133" s="203">
        <v>0</v>
      </c>
      <c r="T133" s="204">
        <f>S133*H133</f>
        <v>0</v>
      </c>
      <c r="AR133" s="23" t="s">
        <v>183</v>
      </c>
      <c r="AT133" s="23" t="s">
        <v>178</v>
      </c>
      <c r="AU133" s="23" t="s">
        <v>91</v>
      </c>
      <c r="AY133" s="23" t="s">
        <v>176</v>
      </c>
      <c r="BE133" s="205">
        <f>IF(N133="základní",J133,0)</f>
        <v>0</v>
      </c>
      <c r="BF133" s="205">
        <f>IF(N133="snížená",J133,0)</f>
        <v>0</v>
      </c>
      <c r="BG133" s="205">
        <f>IF(N133="zákl. přenesená",J133,0)</f>
        <v>0</v>
      </c>
      <c r="BH133" s="205">
        <f>IF(N133="sníž. přenesená",J133,0)</f>
        <v>0</v>
      </c>
      <c r="BI133" s="205">
        <f>IF(N133="nulová",J133,0)</f>
        <v>0</v>
      </c>
      <c r="BJ133" s="23" t="s">
        <v>89</v>
      </c>
      <c r="BK133" s="205">
        <f>ROUND(I133*H133,2)</f>
        <v>0</v>
      </c>
      <c r="BL133" s="23" t="s">
        <v>183</v>
      </c>
      <c r="BM133" s="23" t="s">
        <v>809</v>
      </c>
    </row>
    <row r="134" spans="2:65" s="1" customFormat="1" ht="67.5">
      <c r="B134" s="41"/>
      <c r="C134" s="63"/>
      <c r="D134" s="222" t="s">
        <v>185</v>
      </c>
      <c r="E134" s="63"/>
      <c r="F134" s="248" t="s">
        <v>810</v>
      </c>
      <c r="G134" s="63"/>
      <c r="H134" s="63"/>
      <c r="I134" s="164"/>
      <c r="J134" s="63"/>
      <c r="K134" s="63"/>
      <c r="L134" s="61"/>
      <c r="M134" s="208"/>
      <c r="N134" s="42"/>
      <c r="O134" s="42"/>
      <c r="P134" s="42"/>
      <c r="Q134" s="42"/>
      <c r="R134" s="42"/>
      <c r="S134" s="42"/>
      <c r="T134" s="78"/>
      <c r="AT134" s="23" t="s">
        <v>185</v>
      </c>
      <c r="AU134" s="23" t="s">
        <v>91</v>
      </c>
    </row>
    <row r="135" spans="2:65" s="1" customFormat="1" ht="22.5" customHeight="1">
      <c r="B135" s="41"/>
      <c r="C135" s="232" t="s">
        <v>232</v>
      </c>
      <c r="D135" s="232" t="s">
        <v>196</v>
      </c>
      <c r="E135" s="233" t="s">
        <v>811</v>
      </c>
      <c r="F135" s="234" t="s">
        <v>812</v>
      </c>
      <c r="G135" s="235" t="s">
        <v>224</v>
      </c>
      <c r="H135" s="236">
        <v>1.7250000000000001</v>
      </c>
      <c r="I135" s="237"/>
      <c r="J135" s="238">
        <f>ROUND(I135*H135,2)</f>
        <v>0</v>
      </c>
      <c r="K135" s="234" t="s">
        <v>182</v>
      </c>
      <c r="L135" s="239"/>
      <c r="M135" s="240" t="s">
        <v>37</v>
      </c>
      <c r="N135" s="241" t="s">
        <v>52</v>
      </c>
      <c r="O135" s="42"/>
      <c r="P135" s="203">
        <f>O135*H135</f>
        <v>0</v>
      </c>
      <c r="Q135" s="203">
        <v>3.1E-4</v>
      </c>
      <c r="R135" s="203">
        <f>Q135*H135</f>
        <v>5.3475000000000007E-4</v>
      </c>
      <c r="S135" s="203">
        <v>0</v>
      </c>
      <c r="T135" s="204">
        <f>S135*H135</f>
        <v>0</v>
      </c>
      <c r="AR135" s="23" t="s">
        <v>200</v>
      </c>
      <c r="AT135" s="23" t="s">
        <v>196</v>
      </c>
      <c r="AU135" s="23" t="s">
        <v>91</v>
      </c>
      <c r="AY135" s="23" t="s">
        <v>176</v>
      </c>
      <c r="BE135" s="205">
        <f>IF(N135="základní",J135,0)</f>
        <v>0</v>
      </c>
      <c r="BF135" s="205">
        <f>IF(N135="snížená",J135,0)</f>
        <v>0</v>
      </c>
      <c r="BG135" s="205">
        <f>IF(N135="zákl. přenesená",J135,0)</f>
        <v>0</v>
      </c>
      <c r="BH135" s="205">
        <f>IF(N135="sníž. přenesená",J135,0)</f>
        <v>0</v>
      </c>
      <c r="BI135" s="205">
        <f>IF(N135="nulová",J135,0)</f>
        <v>0</v>
      </c>
      <c r="BJ135" s="23" t="s">
        <v>89</v>
      </c>
      <c r="BK135" s="205">
        <f>ROUND(I135*H135,2)</f>
        <v>0</v>
      </c>
      <c r="BL135" s="23" t="s">
        <v>183</v>
      </c>
      <c r="BM135" s="23" t="s">
        <v>813</v>
      </c>
    </row>
    <row r="136" spans="2:65" s="11" customFormat="1" ht="13.5">
      <c r="B136" s="209"/>
      <c r="C136" s="210"/>
      <c r="D136" s="222" t="s">
        <v>187</v>
      </c>
      <c r="E136" s="242" t="s">
        <v>37</v>
      </c>
      <c r="F136" s="243" t="s">
        <v>814</v>
      </c>
      <c r="G136" s="210"/>
      <c r="H136" s="244">
        <v>1.7250000000000001</v>
      </c>
      <c r="I136" s="214"/>
      <c r="J136" s="210"/>
      <c r="K136" s="210"/>
      <c r="L136" s="215"/>
      <c r="M136" s="216"/>
      <c r="N136" s="217"/>
      <c r="O136" s="217"/>
      <c r="P136" s="217"/>
      <c r="Q136" s="217"/>
      <c r="R136" s="217"/>
      <c r="S136" s="217"/>
      <c r="T136" s="218"/>
      <c r="AT136" s="219" t="s">
        <v>187</v>
      </c>
      <c r="AU136" s="219" t="s">
        <v>91</v>
      </c>
      <c r="AV136" s="11" t="s">
        <v>91</v>
      </c>
      <c r="AW136" s="11" t="s">
        <v>44</v>
      </c>
      <c r="AX136" s="11" t="s">
        <v>89</v>
      </c>
      <c r="AY136" s="219" t="s">
        <v>176</v>
      </c>
    </row>
    <row r="137" spans="2:65" s="1" customFormat="1" ht="22.5" customHeight="1">
      <c r="B137" s="41"/>
      <c r="C137" s="194" t="s">
        <v>238</v>
      </c>
      <c r="D137" s="194" t="s">
        <v>178</v>
      </c>
      <c r="E137" s="195" t="s">
        <v>815</v>
      </c>
      <c r="F137" s="196" t="s">
        <v>816</v>
      </c>
      <c r="G137" s="197" t="s">
        <v>181</v>
      </c>
      <c r="H137" s="198">
        <v>0.08</v>
      </c>
      <c r="I137" s="199"/>
      <c r="J137" s="200">
        <f>ROUND(I137*H137,2)</f>
        <v>0</v>
      </c>
      <c r="K137" s="196" t="s">
        <v>182</v>
      </c>
      <c r="L137" s="61"/>
      <c r="M137" s="201" t="s">
        <v>37</v>
      </c>
      <c r="N137" s="202" t="s">
        <v>52</v>
      </c>
      <c r="O137" s="42"/>
      <c r="P137" s="203">
        <f>O137*H137</f>
        <v>0</v>
      </c>
      <c r="Q137" s="203">
        <v>2.2563422040000001</v>
      </c>
      <c r="R137" s="203">
        <f>Q137*H137</f>
        <v>0.18050737632</v>
      </c>
      <c r="S137" s="203">
        <v>0</v>
      </c>
      <c r="T137" s="204">
        <f>S137*H137</f>
        <v>0</v>
      </c>
      <c r="AR137" s="23" t="s">
        <v>183</v>
      </c>
      <c r="AT137" s="23" t="s">
        <v>178</v>
      </c>
      <c r="AU137" s="23" t="s">
        <v>91</v>
      </c>
      <c r="AY137" s="23" t="s">
        <v>176</v>
      </c>
      <c r="BE137" s="205">
        <f>IF(N137="základní",J137,0)</f>
        <v>0</v>
      </c>
      <c r="BF137" s="205">
        <f>IF(N137="snížená",J137,0)</f>
        <v>0</v>
      </c>
      <c r="BG137" s="205">
        <f>IF(N137="zákl. přenesená",J137,0)</f>
        <v>0</v>
      </c>
      <c r="BH137" s="205">
        <f>IF(N137="sníž. přenesená",J137,0)</f>
        <v>0</v>
      </c>
      <c r="BI137" s="205">
        <f>IF(N137="nulová",J137,0)</f>
        <v>0</v>
      </c>
      <c r="BJ137" s="23" t="s">
        <v>89</v>
      </c>
      <c r="BK137" s="205">
        <f>ROUND(I137*H137,2)</f>
        <v>0</v>
      </c>
      <c r="BL137" s="23" t="s">
        <v>183</v>
      </c>
      <c r="BM137" s="23" t="s">
        <v>817</v>
      </c>
    </row>
    <row r="138" spans="2:65" s="1" customFormat="1" ht="81">
      <c r="B138" s="41"/>
      <c r="C138" s="63"/>
      <c r="D138" s="206" t="s">
        <v>185</v>
      </c>
      <c r="E138" s="63"/>
      <c r="F138" s="207" t="s">
        <v>818</v>
      </c>
      <c r="G138" s="63"/>
      <c r="H138" s="63"/>
      <c r="I138" s="164"/>
      <c r="J138" s="63"/>
      <c r="K138" s="63"/>
      <c r="L138" s="61"/>
      <c r="M138" s="208"/>
      <c r="N138" s="42"/>
      <c r="O138" s="42"/>
      <c r="P138" s="42"/>
      <c r="Q138" s="42"/>
      <c r="R138" s="42"/>
      <c r="S138" s="42"/>
      <c r="T138" s="78"/>
      <c r="AT138" s="23" t="s">
        <v>185</v>
      </c>
      <c r="AU138" s="23" t="s">
        <v>91</v>
      </c>
    </row>
    <row r="139" spans="2:65" s="11" customFormat="1" ht="13.5">
      <c r="B139" s="209"/>
      <c r="C139" s="210"/>
      <c r="D139" s="222" t="s">
        <v>187</v>
      </c>
      <c r="E139" s="242" t="s">
        <v>37</v>
      </c>
      <c r="F139" s="243" t="s">
        <v>819</v>
      </c>
      <c r="G139" s="210"/>
      <c r="H139" s="244">
        <v>0.08</v>
      </c>
      <c r="I139" s="214"/>
      <c r="J139" s="210"/>
      <c r="K139" s="210"/>
      <c r="L139" s="215"/>
      <c r="M139" s="216"/>
      <c r="N139" s="217"/>
      <c r="O139" s="217"/>
      <c r="P139" s="217"/>
      <c r="Q139" s="217"/>
      <c r="R139" s="217"/>
      <c r="S139" s="217"/>
      <c r="T139" s="218"/>
      <c r="AT139" s="219" t="s">
        <v>187</v>
      </c>
      <c r="AU139" s="219" t="s">
        <v>91</v>
      </c>
      <c r="AV139" s="11" t="s">
        <v>91</v>
      </c>
      <c r="AW139" s="11" t="s">
        <v>44</v>
      </c>
      <c r="AX139" s="11" t="s">
        <v>89</v>
      </c>
      <c r="AY139" s="219" t="s">
        <v>176</v>
      </c>
    </row>
    <row r="140" spans="2:65" s="1" customFormat="1" ht="22.5" customHeight="1">
      <c r="B140" s="41"/>
      <c r="C140" s="194" t="s">
        <v>247</v>
      </c>
      <c r="D140" s="194" t="s">
        <v>178</v>
      </c>
      <c r="E140" s="195" t="s">
        <v>820</v>
      </c>
      <c r="F140" s="196" t="s">
        <v>821</v>
      </c>
      <c r="G140" s="197" t="s">
        <v>199</v>
      </c>
      <c r="H140" s="198">
        <v>5.0000000000000001E-3</v>
      </c>
      <c r="I140" s="199"/>
      <c r="J140" s="200">
        <f>ROUND(I140*H140,2)</f>
        <v>0</v>
      </c>
      <c r="K140" s="196" t="s">
        <v>182</v>
      </c>
      <c r="L140" s="61"/>
      <c r="M140" s="201" t="s">
        <v>37</v>
      </c>
      <c r="N140" s="202" t="s">
        <v>52</v>
      </c>
      <c r="O140" s="42"/>
      <c r="P140" s="203">
        <f>O140*H140</f>
        <v>0</v>
      </c>
      <c r="Q140" s="203">
        <v>1.0530555952</v>
      </c>
      <c r="R140" s="203">
        <f>Q140*H140</f>
        <v>5.2652779760000001E-3</v>
      </c>
      <c r="S140" s="203">
        <v>0</v>
      </c>
      <c r="T140" s="204">
        <f>S140*H140</f>
        <v>0</v>
      </c>
      <c r="AR140" s="23" t="s">
        <v>183</v>
      </c>
      <c r="AT140" s="23" t="s">
        <v>178</v>
      </c>
      <c r="AU140" s="23" t="s">
        <v>91</v>
      </c>
      <c r="AY140" s="23" t="s">
        <v>176</v>
      </c>
      <c r="BE140" s="205">
        <f>IF(N140="základní",J140,0)</f>
        <v>0</v>
      </c>
      <c r="BF140" s="205">
        <f>IF(N140="snížená",J140,0)</f>
        <v>0</v>
      </c>
      <c r="BG140" s="205">
        <f>IF(N140="zákl. přenesená",J140,0)</f>
        <v>0</v>
      </c>
      <c r="BH140" s="205">
        <f>IF(N140="sníž. přenesená",J140,0)</f>
        <v>0</v>
      </c>
      <c r="BI140" s="205">
        <f>IF(N140="nulová",J140,0)</f>
        <v>0</v>
      </c>
      <c r="BJ140" s="23" t="s">
        <v>89</v>
      </c>
      <c r="BK140" s="205">
        <f>ROUND(I140*H140,2)</f>
        <v>0</v>
      </c>
      <c r="BL140" s="23" t="s">
        <v>183</v>
      </c>
      <c r="BM140" s="23" t="s">
        <v>822</v>
      </c>
    </row>
    <row r="141" spans="2:65" s="1" customFormat="1" ht="27">
      <c r="B141" s="41"/>
      <c r="C141" s="63"/>
      <c r="D141" s="206" t="s">
        <v>185</v>
      </c>
      <c r="E141" s="63"/>
      <c r="F141" s="207" t="s">
        <v>823</v>
      </c>
      <c r="G141" s="63"/>
      <c r="H141" s="63"/>
      <c r="I141" s="164"/>
      <c r="J141" s="63"/>
      <c r="K141" s="63"/>
      <c r="L141" s="61"/>
      <c r="M141" s="208"/>
      <c r="N141" s="42"/>
      <c r="O141" s="42"/>
      <c r="P141" s="42"/>
      <c r="Q141" s="42"/>
      <c r="R141" s="42"/>
      <c r="S141" s="42"/>
      <c r="T141" s="78"/>
      <c r="AT141" s="23" t="s">
        <v>185</v>
      </c>
      <c r="AU141" s="23" t="s">
        <v>91</v>
      </c>
    </row>
    <row r="142" spans="2:65" s="11" customFormat="1" ht="13.5">
      <c r="B142" s="209"/>
      <c r="C142" s="210"/>
      <c r="D142" s="222" t="s">
        <v>187</v>
      </c>
      <c r="E142" s="242" t="s">
        <v>37</v>
      </c>
      <c r="F142" s="243" t="s">
        <v>824</v>
      </c>
      <c r="G142" s="210"/>
      <c r="H142" s="244">
        <v>5.0000000000000001E-3</v>
      </c>
      <c r="I142" s="214"/>
      <c r="J142" s="210"/>
      <c r="K142" s="210"/>
      <c r="L142" s="215"/>
      <c r="M142" s="216"/>
      <c r="N142" s="217"/>
      <c r="O142" s="217"/>
      <c r="P142" s="217"/>
      <c r="Q142" s="217"/>
      <c r="R142" s="217"/>
      <c r="S142" s="217"/>
      <c r="T142" s="218"/>
      <c r="AT142" s="219" t="s">
        <v>187</v>
      </c>
      <c r="AU142" s="219" t="s">
        <v>91</v>
      </c>
      <c r="AV142" s="11" t="s">
        <v>91</v>
      </c>
      <c r="AW142" s="11" t="s">
        <v>44</v>
      </c>
      <c r="AX142" s="11" t="s">
        <v>89</v>
      </c>
      <c r="AY142" s="219" t="s">
        <v>176</v>
      </c>
    </row>
    <row r="143" spans="2:65" s="1" customFormat="1" ht="22.5" customHeight="1">
      <c r="B143" s="41"/>
      <c r="C143" s="194" t="s">
        <v>23</v>
      </c>
      <c r="D143" s="194" t="s">
        <v>178</v>
      </c>
      <c r="E143" s="195" t="s">
        <v>825</v>
      </c>
      <c r="F143" s="196" t="s">
        <v>826</v>
      </c>
      <c r="G143" s="197" t="s">
        <v>181</v>
      </c>
      <c r="H143" s="198">
        <v>0.221</v>
      </c>
      <c r="I143" s="199"/>
      <c r="J143" s="200">
        <f>ROUND(I143*H143,2)</f>
        <v>0</v>
      </c>
      <c r="K143" s="196" t="s">
        <v>182</v>
      </c>
      <c r="L143" s="61"/>
      <c r="M143" s="201" t="s">
        <v>37</v>
      </c>
      <c r="N143" s="202" t="s">
        <v>52</v>
      </c>
      <c r="O143" s="42"/>
      <c r="P143" s="203">
        <f>O143*H143</f>
        <v>0</v>
      </c>
      <c r="Q143" s="203">
        <v>2.45329</v>
      </c>
      <c r="R143" s="203">
        <f>Q143*H143</f>
        <v>0.54217709000000003</v>
      </c>
      <c r="S143" s="203">
        <v>0</v>
      </c>
      <c r="T143" s="204">
        <f>S143*H143</f>
        <v>0</v>
      </c>
      <c r="AR143" s="23" t="s">
        <v>183</v>
      </c>
      <c r="AT143" s="23" t="s">
        <v>178</v>
      </c>
      <c r="AU143" s="23" t="s">
        <v>91</v>
      </c>
      <c r="AY143" s="23" t="s">
        <v>176</v>
      </c>
      <c r="BE143" s="205">
        <f>IF(N143="základní",J143,0)</f>
        <v>0</v>
      </c>
      <c r="BF143" s="205">
        <f>IF(N143="snížená",J143,0)</f>
        <v>0</v>
      </c>
      <c r="BG143" s="205">
        <f>IF(N143="zákl. přenesená",J143,0)</f>
        <v>0</v>
      </c>
      <c r="BH143" s="205">
        <f>IF(N143="sníž. přenesená",J143,0)</f>
        <v>0</v>
      </c>
      <c r="BI143" s="205">
        <f>IF(N143="nulová",J143,0)</f>
        <v>0</v>
      </c>
      <c r="BJ143" s="23" t="s">
        <v>89</v>
      </c>
      <c r="BK143" s="205">
        <f>ROUND(I143*H143,2)</f>
        <v>0</v>
      </c>
      <c r="BL143" s="23" t="s">
        <v>183</v>
      </c>
      <c r="BM143" s="23" t="s">
        <v>827</v>
      </c>
    </row>
    <row r="144" spans="2:65" s="1" customFormat="1" ht="81">
      <c r="B144" s="41"/>
      <c r="C144" s="63"/>
      <c r="D144" s="206" t="s">
        <v>185</v>
      </c>
      <c r="E144" s="63"/>
      <c r="F144" s="207" t="s">
        <v>818</v>
      </c>
      <c r="G144" s="63"/>
      <c r="H144" s="63"/>
      <c r="I144" s="164"/>
      <c r="J144" s="63"/>
      <c r="K144" s="63"/>
      <c r="L144" s="61"/>
      <c r="M144" s="208"/>
      <c r="N144" s="42"/>
      <c r="O144" s="42"/>
      <c r="P144" s="42"/>
      <c r="Q144" s="42"/>
      <c r="R144" s="42"/>
      <c r="S144" s="42"/>
      <c r="T144" s="78"/>
      <c r="AT144" s="23" t="s">
        <v>185</v>
      </c>
      <c r="AU144" s="23" t="s">
        <v>91</v>
      </c>
    </row>
    <row r="145" spans="2:65" s="11" customFormat="1" ht="13.5">
      <c r="B145" s="209"/>
      <c r="C145" s="210"/>
      <c r="D145" s="206" t="s">
        <v>187</v>
      </c>
      <c r="E145" s="211" t="s">
        <v>37</v>
      </c>
      <c r="F145" s="212" t="s">
        <v>778</v>
      </c>
      <c r="G145" s="210"/>
      <c r="H145" s="213">
        <v>0.221</v>
      </c>
      <c r="I145" s="214"/>
      <c r="J145" s="210"/>
      <c r="K145" s="210"/>
      <c r="L145" s="215"/>
      <c r="M145" s="216"/>
      <c r="N145" s="217"/>
      <c r="O145" s="217"/>
      <c r="P145" s="217"/>
      <c r="Q145" s="217"/>
      <c r="R145" s="217"/>
      <c r="S145" s="217"/>
      <c r="T145" s="218"/>
      <c r="AT145" s="219" t="s">
        <v>187</v>
      </c>
      <c r="AU145" s="219" t="s">
        <v>91</v>
      </c>
      <c r="AV145" s="11" t="s">
        <v>91</v>
      </c>
      <c r="AW145" s="11" t="s">
        <v>44</v>
      </c>
      <c r="AX145" s="11" t="s">
        <v>81</v>
      </c>
      <c r="AY145" s="219" t="s">
        <v>176</v>
      </c>
    </row>
    <row r="146" spans="2:65" s="12" customFormat="1" ht="13.5">
      <c r="B146" s="220"/>
      <c r="C146" s="221"/>
      <c r="D146" s="206" t="s">
        <v>187</v>
      </c>
      <c r="E146" s="245" t="s">
        <v>37</v>
      </c>
      <c r="F146" s="246" t="s">
        <v>189</v>
      </c>
      <c r="G146" s="221"/>
      <c r="H146" s="247">
        <v>0.221</v>
      </c>
      <c r="I146" s="226"/>
      <c r="J146" s="221"/>
      <c r="K146" s="221"/>
      <c r="L146" s="227"/>
      <c r="M146" s="228"/>
      <c r="N146" s="229"/>
      <c r="O146" s="229"/>
      <c r="P146" s="229"/>
      <c r="Q146" s="229"/>
      <c r="R146" s="229"/>
      <c r="S146" s="229"/>
      <c r="T146" s="230"/>
      <c r="AT146" s="231" t="s">
        <v>187</v>
      </c>
      <c r="AU146" s="231" t="s">
        <v>91</v>
      </c>
      <c r="AV146" s="12" t="s">
        <v>183</v>
      </c>
      <c r="AW146" s="12" t="s">
        <v>6</v>
      </c>
      <c r="AX146" s="12" t="s">
        <v>89</v>
      </c>
      <c r="AY146" s="231" t="s">
        <v>176</v>
      </c>
    </row>
    <row r="147" spans="2:65" s="10" customFormat="1" ht="29.85" customHeight="1">
      <c r="B147" s="177"/>
      <c r="C147" s="178"/>
      <c r="D147" s="191" t="s">
        <v>80</v>
      </c>
      <c r="E147" s="192" t="s">
        <v>195</v>
      </c>
      <c r="F147" s="192" t="s">
        <v>828</v>
      </c>
      <c r="G147" s="178"/>
      <c r="H147" s="178"/>
      <c r="I147" s="181"/>
      <c r="J147" s="193">
        <f>BK147</f>
        <v>0</v>
      </c>
      <c r="K147" s="178"/>
      <c r="L147" s="183"/>
      <c r="M147" s="184"/>
      <c r="N147" s="185"/>
      <c r="O147" s="185"/>
      <c r="P147" s="186">
        <f>SUM(P148:P271)</f>
        <v>0</v>
      </c>
      <c r="Q147" s="185"/>
      <c r="R147" s="186">
        <f>SUM(R148:R271)</f>
        <v>116.90269437099998</v>
      </c>
      <c r="S147" s="185"/>
      <c r="T147" s="187">
        <f>SUM(T148:T271)</f>
        <v>0</v>
      </c>
      <c r="AR147" s="188" t="s">
        <v>89</v>
      </c>
      <c r="AT147" s="189" t="s">
        <v>80</v>
      </c>
      <c r="AU147" s="189" t="s">
        <v>89</v>
      </c>
      <c r="AY147" s="188" t="s">
        <v>176</v>
      </c>
      <c r="BK147" s="190">
        <f>SUM(BK148:BK271)</f>
        <v>0</v>
      </c>
    </row>
    <row r="148" spans="2:65" s="1" customFormat="1" ht="31.5" customHeight="1">
      <c r="B148" s="41"/>
      <c r="C148" s="194" t="s">
        <v>259</v>
      </c>
      <c r="D148" s="194" t="s">
        <v>178</v>
      </c>
      <c r="E148" s="195" t="s">
        <v>829</v>
      </c>
      <c r="F148" s="196" t="s">
        <v>830</v>
      </c>
      <c r="G148" s="197" t="s">
        <v>224</v>
      </c>
      <c r="H148" s="198">
        <v>384.70400000000001</v>
      </c>
      <c r="I148" s="199"/>
      <c r="J148" s="200">
        <f>ROUND(I148*H148,2)</f>
        <v>0</v>
      </c>
      <c r="K148" s="196" t="s">
        <v>182</v>
      </c>
      <c r="L148" s="61"/>
      <c r="M148" s="201" t="s">
        <v>37</v>
      </c>
      <c r="N148" s="202" t="s">
        <v>52</v>
      </c>
      <c r="O148" s="42"/>
      <c r="P148" s="203">
        <f>O148*H148</f>
        <v>0</v>
      </c>
      <c r="Q148" s="203">
        <v>0.15254400000000001</v>
      </c>
      <c r="R148" s="203">
        <f>Q148*H148</f>
        <v>58.684286976000003</v>
      </c>
      <c r="S148" s="203">
        <v>0</v>
      </c>
      <c r="T148" s="204">
        <f>S148*H148</f>
        <v>0</v>
      </c>
      <c r="AR148" s="23" t="s">
        <v>183</v>
      </c>
      <c r="AT148" s="23" t="s">
        <v>178</v>
      </c>
      <c r="AU148" s="23" t="s">
        <v>91</v>
      </c>
      <c r="AY148" s="23" t="s">
        <v>176</v>
      </c>
      <c r="BE148" s="205">
        <f>IF(N148="základní",J148,0)</f>
        <v>0</v>
      </c>
      <c r="BF148" s="205">
        <f>IF(N148="snížená",J148,0)</f>
        <v>0</v>
      </c>
      <c r="BG148" s="205">
        <f>IF(N148="zákl. přenesená",J148,0)</f>
        <v>0</v>
      </c>
      <c r="BH148" s="205">
        <f>IF(N148="sníž. přenesená",J148,0)</f>
        <v>0</v>
      </c>
      <c r="BI148" s="205">
        <f>IF(N148="nulová",J148,0)</f>
        <v>0</v>
      </c>
      <c r="BJ148" s="23" t="s">
        <v>89</v>
      </c>
      <c r="BK148" s="205">
        <f>ROUND(I148*H148,2)</f>
        <v>0</v>
      </c>
      <c r="BL148" s="23" t="s">
        <v>183</v>
      </c>
      <c r="BM148" s="23" t="s">
        <v>831</v>
      </c>
    </row>
    <row r="149" spans="2:65" s="1" customFormat="1" ht="148.5">
      <c r="B149" s="41"/>
      <c r="C149" s="63"/>
      <c r="D149" s="206" t="s">
        <v>185</v>
      </c>
      <c r="E149" s="63"/>
      <c r="F149" s="207" t="s">
        <v>832</v>
      </c>
      <c r="G149" s="63"/>
      <c r="H149" s="63"/>
      <c r="I149" s="164"/>
      <c r="J149" s="63"/>
      <c r="K149" s="63"/>
      <c r="L149" s="61"/>
      <c r="M149" s="208"/>
      <c r="N149" s="42"/>
      <c r="O149" s="42"/>
      <c r="P149" s="42"/>
      <c r="Q149" s="42"/>
      <c r="R149" s="42"/>
      <c r="S149" s="42"/>
      <c r="T149" s="78"/>
      <c r="AT149" s="23" t="s">
        <v>185</v>
      </c>
      <c r="AU149" s="23" t="s">
        <v>91</v>
      </c>
    </row>
    <row r="150" spans="2:65" s="11" customFormat="1" ht="13.5">
      <c r="B150" s="209"/>
      <c r="C150" s="210"/>
      <c r="D150" s="206" t="s">
        <v>187</v>
      </c>
      <c r="E150" s="211" t="s">
        <v>37</v>
      </c>
      <c r="F150" s="212" t="s">
        <v>833</v>
      </c>
      <c r="G150" s="210"/>
      <c r="H150" s="213">
        <v>179.80699999999999</v>
      </c>
      <c r="I150" s="214"/>
      <c r="J150" s="210"/>
      <c r="K150" s="210"/>
      <c r="L150" s="215"/>
      <c r="M150" s="216"/>
      <c r="N150" s="217"/>
      <c r="O150" s="217"/>
      <c r="P150" s="217"/>
      <c r="Q150" s="217"/>
      <c r="R150" s="217"/>
      <c r="S150" s="217"/>
      <c r="T150" s="218"/>
      <c r="AT150" s="219" t="s">
        <v>187</v>
      </c>
      <c r="AU150" s="219" t="s">
        <v>91</v>
      </c>
      <c r="AV150" s="11" t="s">
        <v>91</v>
      </c>
      <c r="AW150" s="11" t="s">
        <v>44</v>
      </c>
      <c r="AX150" s="11" t="s">
        <v>81</v>
      </c>
      <c r="AY150" s="219" t="s">
        <v>176</v>
      </c>
    </row>
    <row r="151" spans="2:65" s="11" customFormat="1" ht="13.5">
      <c r="B151" s="209"/>
      <c r="C151" s="210"/>
      <c r="D151" s="206" t="s">
        <v>187</v>
      </c>
      <c r="E151" s="211" t="s">
        <v>37</v>
      </c>
      <c r="F151" s="212" t="s">
        <v>834</v>
      </c>
      <c r="G151" s="210"/>
      <c r="H151" s="213">
        <v>171.84700000000001</v>
      </c>
      <c r="I151" s="214"/>
      <c r="J151" s="210"/>
      <c r="K151" s="210"/>
      <c r="L151" s="215"/>
      <c r="M151" s="216"/>
      <c r="N151" s="217"/>
      <c r="O151" s="217"/>
      <c r="P151" s="217"/>
      <c r="Q151" s="217"/>
      <c r="R151" s="217"/>
      <c r="S151" s="217"/>
      <c r="T151" s="218"/>
      <c r="AT151" s="219" t="s">
        <v>187</v>
      </c>
      <c r="AU151" s="219" t="s">
        <v>91</v>
      </c>
      <c r="AV151" s="11" t="s">
        <v>91</v>
      </c>
      <c r="AW151" s="11" t="s">
        <v>44</v>
      </c>
      <c r="AX151" s="11" t="s">
        <v>81</v>
      </c>
      <c r="AY151" s="219" t="s">
        <v>176</v>
      </c>
    </row>
    <row r="152" spans="2:65" s="11" customFormat="1" ht="13.5">
      <c r="B152" s="209"/>
      <c r="C152" s="210"/>
      <c r="D152" s="206" t="s">
        <v>187</v>
      </c>
      <c r="E152" s="211" t="s">
        <v>37</v>
      </c>
      <c r="F152" s="212" t="s">
        <v>835</v>
      </c>
      <c r="G152" s="210"/>
      <c r="H152" s="213">
        <v>33.049999999999997</v>
      </c>
      <c r="I152" s="214"/>
      <c r="J152" s="210"/>
      <c r="K152" s="210"/>
      <c r="L152" s="215"/>
      <c r="M152" s="216"/>
      <c r="N152" s="217"/>
      <c r="O152" s="217"/>
      <c r="P152" s="217"/>
      <c r="Q152" s="217"/>
      <c r="R152" s="217"/>
      <c r="S152" s="217"/>
      <c r="T152" s="218"/>
      <c r="AT152" s="219" t="s">
        <v>187</v>
      </c>
      <c r="AU152" s="219" t="s">
        <v>91</v>
      </c>
      <c r="AV152" s="11" t="s">
        <v>91</v>
      </c>
      <c r="AW152" s="11" t="s">
        <v>44</v>
      </c>
      <c r="AX152" s="11" t="s">
        <v>81</v>
      </c>
      <c r="AY152" s="219" t="s">
        <v>176</v>
      </c>
    </row>
    <row r="153" spans="2:65" s="12" customFormat="1" ht="13.5">
      <c r="B153" s="220"/>
      <c r="C153" s="221"/>
      <c r="D153" s="222" t="s">
        <v>187</v>
      </c>
      <c r="E153" s="223" t="s">
        <v>37</v>
      </c>
      <c r="F153" s="224" t="s">
        <v>189</v>
      </c>
      <c r="G153" s="221"/>
      <c r="H153" s="225">
        <v>384.70400000000001</v>
      </c>
      <c r="I153" s="226"/>
      <c r="J153" s="221"/>
      <c r="K153" s="221"/>
      <c r="L153" s="227"/>
      <c r="M153" s="228"/>
      <c r="N153" s="229"/>
      <c r="O153" s="229"/>
      <c r="P153" s="229"/>
      <c r="Q153" s="229"/>
      <c r="R153" s="229"/>
      <c r="S153" s="229"/>
      <c r="T153" s="230"/>
      <c r="AT153" s="231" t="s">
        <v>187</v>
      </c>
      <c r="AU153" s="231" t="s">
        <v>91</v>
      </c>
      <c r="AV153" s="12" t="s">
        <v>183</v>
      </c>
      <c r="AW153" s="12" t="s">
        <v>6</v>
      </c>
      <c r="AX153" s="12" t="s">
        <v>89</v>
      </c>
      <c r="AY153" s="231" t="s">
        <v>176</v>
      </c>
    </row>
    <row r="154" spans="2:65" s="1" customFormat="1" ht="31.5" customHeight="1">
      <c r="B154" s="41"/>
      <c r="C154" s="194" t="s">
        <v>267</v>
      </c>
      <c r="D154" s="194" t="s">
        <v>178</v>
      </c>
      <c r="E154" s="195" t="s">
        <v>836</v>
      </c>
      <c r="F154" s="196" t="s">
        <v>837</v>
      </c>
      <c r="G154" s="197" t="s">
        <v>342</v>
      </c>
      <c r="H154" s="198">
        <v>14</v>
      </c>
      <c r="I154" s="199"/>
      <c r="J154" s="200">
        <f>ROUND(I154*H154,2)</f>
        <v>0</v>
      </c>
      <c r="K154" s="196" t="s">
        <v>182</v>
      </c>
      <c r="L154" s="61"/>
      <c r="M154" s="201" t="s">
        <v>37</v>
      </c>
      <c r="N154" s="202" t="s">
        <v>52</v>
      </c>
      <c r="O154" s="42"/>
      <c r="P154" s="203">
        <f>O154*H154</f>
        <v>0</v>
      </c>
      <c r="Q154" s="203">
        <v>3.304E-2</v>
      </c>
      <c r="R154" s="203">
        <f>Q154*H154</f>
        <v>0.46255999999999997</v>
      </c>
      <c r="S154" s="203">
        <v>0</v>
      </c>
      <c r="T154" s="204">
        <f>S154*H154</f>
        <v>0</v>
      </c>
      <c r="AR154" s="23" t="s">
        <v>183</v>
      </c>
      <c r="AT154" s="23" t="s">
        <v>178</v>
      </c>
      <c r="AU154" s="23" t="s">
        <v>91</v>
      </c>
      <c r="AY154" s="23" t="s">
        <v>176</v>
      </c>
      <c r="BE154" s="205">
        <f>IF(N154="základní",J154,0)</f>
        <v>0</v>
      </c>
      <c r="BF154" s="205">
        <f>IF(N154="snížená",J154,0)</f>
        <v>0</v>
      </c>
      <c r="BG154" s="205">
        <f>IF(N154="zákl. přenesená",J154,0)</f>
        <v>0</v>
      </c>
      <c r="BH154" s="205">
        <f>IF(N154="sníž. přenesená",J154,0)</f>
        <v>0</v>
      </c>
      <c r="BI154" s="205">
        <f>IF(N154="nulová",J154,0)</f>
        <v>0</v>
      </c>
      <c r="BJ154" s="23" t="s">
        <v>89</v>
      </c>
      <c r="BK154" s="205">
        <f>ROUND(I154*H154,2)</f>
        <v>0</v>
      </c>
      <c r="BL154" s="23" t="s">
        <v>183</v>
      </c>
      <c r="BM154" s="23" t="s">
        <v>838</v>
      </c>
    </row>
    <row r="155" spans="2:65" s="1" customFormat="1" ht="40.5">
      <c r="B155" s="41"/>
      <c r="C155" s="63"/>
      <c r="D155" s="206" t="s">
        <v>185</v>
      </c>
      <c r="E155" s="63"/>
      <c r="F155" s="207" t="s">
        <v>839</v>
      </c>
      <c r="G155" s="63"/>
      <c r="H155" s="63"/>
      <c r="I155" s="164"/>
      <c r="J155" s="63"/>
      <c r="K155" s="63"/>
      <c r="L155" s="61"/>
      <c r="M155" s="208"/>
      <c r="N155" s="42"/>
      <c r="O155" s="42"/>
      <c r="P155" s="42"/>
      <c r="Q155" s="42"/>
      <c r="R155" s="42"/>
      <c r="S155" s="42"/>
      <c r="T155" s="78"/>
      <c r="AT155" s="23" t="s">
        <v>185</v>
      </c>
      <c r="AU155" s="23" t="s">
        <v>91</v>
      </c>
    </row>
    <row r="156" spans="2:65" s="11" customFormat="1" ht="13.5">
      <c r="B156" s="209"/>
      <c r="C156" s="210"/>
      <c r="D156" s="206" t="s">
        <v>187</v>
      </c>
      <c r="E156" s="211" t="s">
        <v>37</v>
      </c>
      <c r="F156" s="212" t="s">
        <v>840</v>
      </c>
      <c r="G156" s="210"/>
      <c r="H156" s="213">
        <v>14</v>
      </c>
      <c r="I156" s="214"/>
      <c r="J156" s="210"/>
      <c r="K156" s="210"/>
      <c r="L156" s="215"/>
      <c r="M156" s="216"/>
      <c r="N156" s="217"/>
      <c r="O156" s="217"/>
      <c r="P156" s="217"/>
      <c r="Q156" s="217"/>
      <c r="R156" s="217"/>
      <c r="S156" s="217"/>
      <c r="T156" s="218"/>
      <c r="AT156" s="219" t="s">
        <v>187</v>
      </c>
      <c r="AU156" s="219" t="s">
        <v>91</v>
      </c>
      <c r="AV156" s="11" t="s">
        <v>91</v>
      </c>
      <c r="AW156" s="11" t="s">
        <v>44</v>
      </c>
      <c r="AX156" s="11" t="s">
        <v>81</v>
      </c>
      <c r="AY156" s="219" t="s">
        <v>176</v>
      </c>
    </row>
    <row r="157" spans="2:65" s="12" customFormat="1" ht="13.5">
      <c r="B157" s="220"/>
      <c r="C157" s="221"/>
      <c r="D157" s="222" t="s">
        <v>187</v>
      </c>
      <c r="E157" s="223" t="s">
        <v>37</v>
      </c>
      <c r="F157" s="224" t="s">
        <v>189</v>
      </c>
      <c r="G157" s="221"/>
      <c r="H157" s="225">
        <v>14</v>
      </c>
      <c r="I157" s="226"/>
      <c r="J157" s="221"/>
      <c r="K157" s="221"/>
      <c r="L157" s="227"/>
      <c r="M157" s="228"/>
      <c r="N157" s="229"/>
      <c r="O157" s="229"/>
      <c r="P157" s="229"/>
      <c r="Q157" s="229"/>
      <c r="R157" s="229"/>
      <c r="S157" s="229"/>
      <c r="T157" s="230"/>
      <c r="AT157" s="231" t="s">
        <v>187</v>
      </c>
      <c r="AU157" s="231" t="s">
        <v>91</v>
      </c>
      <c r="AV157" s="12" t="s">
        <v>183</v>
      </c>
      <c r="AW157" s="12" t="s">
        <v>6</v>
      </c>
      <c r="AX157" s="12" t="s">
        <v>89</v>
      </c>
      <c r="AY157" s="231" t="s">
        <v>176</v>
      </c>
    </row>
    <row r="158" spans="2:65" s="1" customFormat="1" ht="31.5" customHeight="1">
      <c r="B158" s="41"/>
      <c r="C158" s="194" t="s">
        <v>10</v>
      </c>
      <c r="D158" s="194" t="s">
        <v>178</v>
      </c>
      <c r="E158" s="195" t="s">
        <v>841</v>
      </c>
      <c r="F158" s="196" t="s">
        <v>842</v>
      </c>
      <c r="G158" s="197" t="s">
        <v>342</v>
      </c>
      <c r="H158" s="198">
        <v>9</v>
      </c>
      <c r="I158" s="199"/>
      <c r="J158" s="200">
        <f>ROUND(I158*H158,2)</f>
        <v>0</v>
      </c>
      <c r="K158" s="196" t="s">
        <v>182</v>
      </c>
      <c r="L158" s="61"/>
      <c r="M158" s="201" t="s">
        <v>37</v>
      </c>
      <c r="N158" s="202" t="s">
        <v>52</v>
      </c>
      <c r="O158" s="42"/>
      <c r="P158" s="203">
        <f>O158*H158</f>
        <v>0</v>
      </c>
      <c r="Q158" s="203">
        <v>2.7431000000000001E-2</v>
      </c>
      <c r="R158" s="203">
        <f>Q158*H158</f>
        <v>0.24687900000000002</v>
      </c>
      <c r="S158" s="203">
        <v>0</v>
      </c>
      <c r="T158" s="204">
        <f>S158*H158</f>
        <v>0</v>
      </c>
      <c r="AR158" s="23" t="s">
        <v>183</v>
      </c>
      <c r="AT158" s="23" t="s">
        <v>178</v>
      </c>
      <c r="AU158" s="23" t="s">
        <v>91</v>
      </c>
      <c r="AY158" s="23" t="s">
        <v>176</v>
      </c>
      <c r="BE158" s="205">
        <f>IF(N158="základní",J158,0)</f>
        <v>0</v>
      </c>
      <c r="BF158" s="205">
        <f>IF(N158="snížená",J158,0)</f>
        <v>0</v>
      </c>
      <c r="BG158" s="205">
        <f>IF(N158="zákl. přenesená",J158,0)</f>
        <v>0</v>
      </c>
      <c r="BH158" s="205">
        <f>IF(N158="sníž. přenesená",J158,0)</f>
        <v>0</v>
      </c>
      <c r="BI158" s="205">
        <f>IF(N158="nulová",J158,0)</f>
        <v>0</v>
      </c>
      <c r="BJ158" s="23" t="s">
        <v>89</v>
      </c>
      <c r="BK158" s="205">
        <f>ROUND(I158*H158,2)</f>
        <v>0</v>
      </c>
      <c r="BL158" s="23" t="s">
        <v>183</v>
      </c>
      <c r="BM158" s="23" t="s">
        <v>843</v>
      </c>
    </row>
    <row r="159" spans="2:65" s="1" customFormat="1" ht="175.5">
      <c r="B159" s="41"/>
      <c r="C159" s="63"/>
      <c r="D159" s="222" t="s">
        <v>185</v>
      </c>
      <c r="E159" s="63"/>
      <c r="F159" s="248" t="s">
        <v>844</v>
      </c>
      <c r="G159" s="63"/>
      <c r="H159" s="63"/>
      <c r="I159" s="164"/>
      <c r="J159" s="63"/>
      <c r="K159" s="63"/>
      <c r="L159" s="61"/>
      <c r="M159" s="208"/>
      <c r="N159" s="42"/>
      <c r="O159" s="42"/>
      <c r="P159" s="42"/>
      <c r="Q159" s="42"/>
      <c r="R159" s="42"/>
      <c r="S159" s="42"/>
      <c r="T159" s="78"/>
      <c r="AT159" s="23" t="s">
        <v>185</v>
      </c>
      <c r="AU159" s="23" t="s">
        <v>91</v>
      </c>
    </row>
    <row r="160" spans="2:65" s="1" customFormat="1" ht="31.5" customHeight="1">
      <c r="B160" s="41"/>
      <c r="C160" s="194" t="s">
        <v>277</v>
      </c>
      <c r="D160" s="194" t="s">
        <v>178</v>
      </c>
      <c r="E160" s="195" t="s">
        <v>845</v>
      </c>
      <c r="F160" s="196" t="s">
        <v>846</v>
      </c>
      <c r="G160" s="197" t="s">
        <v>342</v>
      </c>
      <c r="H160" s="198">
        <v>1</v>
      </c>
      <c r="I160" s="199"/>
      <c r="J160" s="200">
        <f>ROUND(I160*H160,2)</f>
        <v>0</v>
      </c>
      <c r="K160" s="196" t="s">
        <v>182</v>
      </c>
      <c r="L160" s="61"/>
      <c r="M160" s="201" t="s">
        <v>37</v>
      </c>
      <c r="N160" s="202" t="s">
        <v>52</v>
      </c>
      <c r="O160" s="42"/>
      <c r="P160" s="203">
        <f>O160*H160</f>
        <v>0</v>
      </c>
      <c r="Q160" s="203">
        <v>4.8664499999999999E-2</v>
      </c>
      <c r="R160" s="203">
        <f>Q160*H160</f>
        <v>4.8664499999999999E-2</v>
      </c>
      <c r="S160" s="203">
        <v>0</v>
      </c>
      <c r="T160" s="204">
        <f>S160*H160</f>
        <v>0</v>
      </c>
      <c r="AR160" s="23" t="s">
        <v>183</v>
      </c>
      <c r="AT160" s="23" t="s">
        <v>178</v>
      </c>
      <c r="AU160" s="23" t="s">
        <v>91</v>
      </c>
      <c r="AY160" s="23" t="s">
        <v>176</v>
      </c>
      <c r="BE160" s="205">
        <f>IF(N160="základní",J160,0)</f>
        <v>0</v>
      </c>
      <c r="BF160" s="205">
        <f>IF(N160="snížená",J160,0)</f>
        <v>0</v>
      </c>
      <c r="BG160" s="205">
        <f>IF(N160="zákl. přenesená",J160,0)</f>
        <v>0</v>
      </c>
      <c r="BH160" s="205">
        <f>IF(N160="sníž. přenesená",J160,0)</f>
        <v>0</v>
      </c>
      <c r="BI160" s="205">
        <f>IF(N160="nulová",J160,0)</f>
        <v>0</v>
      </c>
      <c r="BJ160" s="23" t="s">
        <v>89</v>
      </c>
      <c r="BK160" s="205">
        <f>ROUND(I160*H160,2)</f>
        <v>0</v>
      </c>
      <c r="BL160" s="23" t="s">
        <v>183</v>
      </c>
      <c r="BM160" s="23" t="s">
        <v>847</v>
      </c>
    </row>
    <row r="161" spans="2:65" s="1" customFormat="1" ht="175.5">
      <c r="B161" s="41"/>
      <c r="C161" s="63"/>
      <c r="D161" s="222" t="s">
        <v>185</v>
      </c>
      <c r="E161" s="63"/>
      <c r="F161" s="248" t="s">
        <v>844</v>
      </c>
      <c r="G161" s="63"/>
      <c r="H161" s="63"/>
      <c r="I161" s="164"/>
      <c r="J161" s="63"/>
      <c r="K161" s="63"/>
      <c r="L161" s="61"/>
      <c r="M161" s="208"/>
      <c r="N161" s="42"/>
      <c r="O161" s="42"/>
      <c r="P161" s="42"/>
      <c r="Q161" s="42"/>
      <c r="R161" s="42"/>
      <c r="S161" s="42"/>
      <c r="T161" s="78"/>
      <c r="AT161" s="23" t="s">
        <v>185</v>
      </c>
      <c r="AU161" s="23" t="s">
        <v>91</v>
      </c>
    </row>
    <row r="162" spans="2:65" s="1" customFormat="1" ht="31.5" customHeight="1">
      <c r="B162" s="41"/>
      <c r="C162" s="194" t="s">
        <v>282</v>
      </c>
      <c r="D162" s="194" t="s">
        <v>178</v>
      </c>
      <c r="E162" s="195" t="s">
        <v>848</v>
      </c>
      <c r="F162" s="196" t="s">
        <v>849</v>
      </c>
      <c r="G162" s="197" t="s">
        <v>342</v>
      </c>
      <c r="H162" s="198">
        <v>2</v>
      </c>
      <c r="I162" s="199"/>
      <c r="J162" s="200">
        <f>ROUND(I162*H162,2)</f>
        <v>0</v>
      </c>
      <c r="K162" s="196" t="s">
        <v>182</v>
      </c>
      <c r="L162" s="61"/>
      <c r="M162" s="201" t="s">
        <v>37</v>
      </c>
      <c r="N162" s="202" t="s">
        <v>52</v>
      </c>
      <c r="O162" s="42"/>
      <c r="P162" s="203">
        <f>O162*H162</f>
        <v>0</v>
      </c>
      <c r="Q162" s="203">
        <v>4.6448000000000003E-2</v>
      </c>
      <c r="R162" s="203">
        <f>Q162*H162</f>
        <v>9.2896000000000006E-2</v>
      </c>
      <c r="S162" s="203">
        <v>0</v>
      </c>
      <c r="T162" s="204">
        <f>S162*H162</f>
        <v>0</v>
      </c>
      <c r="AR162" s="23" t="s">
        <v>183</v>
      </c>
      <c r="AT162" s="23" t="s">
        <v>178</v>
      </c>
      <c r="AU162" s="23" t="s">
        <v>91</v>
      </c>
      <c r="AY162" s="23" t="s">
        <v>176</v>
      </c>
      <c r="BE162" s="205">
        <f>IF(N162="základní",J162,0)</f>
        <v>0</v>
      </c>
      <c r="BF162" s="205">
        <f>IF(N162="snížená",J162,0)</f>
        <v>0</v>
      </c>
      <c r="BG162" s="205">
        <f>IF(N162="zákl. přenesená",J162,0)</f>
        <v>0</v>
      </c>
      <c r="BH162" s="205">
        <f>IF(N162="sníž. přenesená",J162,0)</f>
        <v>0</v>
      </c>
      <c r="BI162" s="205">
        <f>IF(N162="nulová",J162,0)</f>
        <v>0</v>
      </c>
      <c r="BJ162" s="23" t="s">
        <v>89</v>
      </c>
      <c r="BK162" s="205">
        <f>ROUND(I162*H162,2)</f>
        <v>0</v>
      </c>
      <c r="BL162" s="23" t="s">
        <v>183</v>
      </c>
      <c r="BM162" s="23" t="s">
        <v>850</v>
      </c>
    </row>
    <row r="163" spans="2:65" s="1" customFormat="1" ht="175.5">
      <c r="B163" s="41"/>
      <c r="C163" s="63"/>
      <c r="D163" s="206" t="s">
        <v>185</v>
      </c>
      <c r="E163" s="63"/>
      <c r="F163" s="207" t="s">
        <v>844</v>
      </c>
      <c r="G163" s="63"/>
      <c r="H163" s="63"/>
      <c r="I163" s="164"/>
      <c r="J163" s="63"/>
      <c r="K163" s="63"/>
      <c r="L163" s="61"/>
      <c r="M163" s="208"/>
      <c r="N163" s="42"/>
      <c r="O163" s="42"/>
      <c r="P163" s="42"/>
      <c r="Q163" s="42"/>
      <c r="R163" s="42"/>
      <c r="S163" s="42"/>
      <c r="T163" s="78"/>
      <c r="AT163" s="23" t="s">
        <v>185</v>
      </c>
      <c r="AU163" s="23" t="s">
        <v>91</v>
      </c>
    </row>
    <row r="164" spans="2:65" s="11" customFormat="1" ht="13.5">
      <c r="B164" s="209"/>
      <c r="C164" s="210"/>
      <c r="D164" s="206" t="s">
        <v>187</v>
      </c>
      <c r="E164" s="211" t="s">
        <v>37</v>
      </c>
      <c r="F164" s="212" t="s">
        <v>851</v>
      </c>
      <c r="G164" s="210"/>
      <c r="H164" s="213">
        <v>2</v>
      </c>
      <c r="I164" s="214"/>
      <c r="J164" s="210"/>
      <c r="K164" s="210"/>
      <c r="L164" s="215"/>
      <c r="M164" s="216"/>
      <c r="N164" s="217"/>
      <c r="O164" s="217"/>
      <c r="P164" s="217"/>
      <c r="Q164" s="217"/>
      <c r="R164" s="217"/>
      <c r="S164" s="217"/>
      <c r="T164" s="218"/>
      <c r="AT164" s="219" t="s">
        <v>187</v>
      </c>
      <c r="AU164" s="219" t="s">
        <v>91</v>
      </c>
      <c r="AV164" s="11" t="s">
        <v>91</v>
      </c>
      <c r="AW164" s="11" t="s">
        <v>44</v>
      </c>
      <c r="AX164" s="11" t="s">
        <v>81</v>
      </c>
      <c r="AY164" s="219" t="s">
        <v>176</v>
      </c>
    </row>
    <row r="165" spans="2:65" s="12" customFormat="1" ht="13.5">
      <c r="B165" s="220"/>
      <c r="C165" s="221"/>
      <c r="D165" s="222" t="s">
        <v>187</v>
      </c>
      <c r="E165" s="223" t="s">
        <v>37</v>
      </c>
      <c r="F165" s="224" t="s">
        <v>189</v>
      </c>
      <c r="G165" s="221"/>
      <c r="H165" s="225">
        <v>2</v>
      </c>
      <c r="I165" s="226"/>
      <c r="J165" s="221"/>
      <c r="K165" s="221"/>
      <c r="L165" s="227"/>
      <c r="M165" s="228"/>
      <c r="N165" s="229"/>
      <c r="O165" s="229"/>
      <c r="P165" s="229"/>
      <c r="Q165" s="229"/>
      <c r="R165" s="229"/>
      <c r="S165" s="229"/>
      <c r="T165" s="230"/>
      <c r="AT165" s="231" t="s">
        <v>187</v>
      </c>
      <c r="AU165" s="231" t="s">
        <v>91</v>
      </c>
      <c r="AV165" s="12" t="s">
        <v>183</v>
      </c>
      <c r="AW165" s="12" t="s">
        <v>6</v>
      </c>
      <c r="AX165" s="12" t="s">
        <v>89</v>
      </c>
      <c r="AY165" s="231" t="s">
        <v>176</v>
      </c>
    </row>
    <row r="166" spans="2:65" s="1" customFormat="1" ht="31.5" customHeight="1">
      <c r="B166" s="41"/>
      <c r="C166" s="194" t="s">
        <v>287</v>
      </c>
      <c r="D166" s="194" t="s">
        <v>178</v>
      </c>
      <c r="E166" s="195" t="s">
        <v>852</v>
      </c>
      <c r="F166" s="196" t="s">
        <v>853</v>
      </c>
      <c r="G166" s="197" t="s">
        <v>342</v>
      </c>
      <c r="H166" s="198">
        <v>2</v>
      </c>
      <c r="I166" s="199"/>
      <c r="J166" s="200">
        <f>ROUND(I166*H166,2)</f>
        <v>0</v>
      </c>
      <c r="K166" s="196" t="s">
        <v>182</v>
      </c>
      <c r="L166" s="61"/>
      <c r="M166" s="201" t="s">
        <v>37</v>
      </c>
      <c r="N166" s="202" t="s">
        <v>52</v>
      </c>
      <c r="O166" s="42"/>
      <c r="P166" s="203">
        <f>O166*H166</f>
        <v>0</v>
      </c>
      <c r="Q166" s="203">
        <v>5.5627999999999997E-2</v>
      </c>
      <c r="R166" s="203">
        <f>Q166*H166</f>
        <v>0.11125599999999999</v>
      </c>
      <c r="S166" s="203">
        <v>0</v>
      </c>
      <c r="T166" s="204">
        <f>S166*H166</f>
        <v>0</v>
      </c>
      <c r="AR166" s="23" t="s">
        <v>183</v>
      </c>
      <c r="AT166" s="23" t="s">
        <v>178</v>
      </c>
      <c r="AU166" s="23" t="s">
        <v>91</v>
      </c>
      <c r="AY166" s="23" t="s">
        <v>176</v>
      </c>
      <c r="BE166" s="205">
        <f>IF(N166="základní",J166,0)</f>
        <v>0</v>
      </c>
      <c r="BF166" s="205">
        <f>IF(N166="snížená",J166,0)</f>
        <v>0</v>
      </c>
      <c r="BG166" s="205">
        <f>IF(N166="zákl. přenesená",J166,0)</f>
        <v>0</v>
      </c>
      <c r="BH166" s="205">
        <f>IF(N166="sníž. přenesená",J166,0)</f>
        <v>0</v>
      </c>
      <c r="BI166" s="205">
        <f>IF(N166="nulová",J166,0)</f>
        <v>0</v>
      </c>
      <c r="BJ166" s="23" t="s">
        <v>89</v>
      </c>
      <c r="BK166" s="205">
        <f>ROUND(I166*H166,2)</f>
        <v>0</v>
      </c>
      <c r="BL166" s="23" t="s">
        <v>183</v>
      </c>
      <c r="BM166" s="23" t="s">
        <v>854</v>
      </c>
    </row>
    <row r="167" spans="2:65" s="1" customFormat="1" ht="175.5">
      <c r="B167" s="41"/>
      <c r="C167" s="63"/>
      <c r="D167" s="222" t="s">
        <v>185</v>
      </c>
      <c r="E167" s="63"/>
      <c r="F167" s="248" t="s">
        <v>844</v>
      </c>
      <c r="G167" s="63"/>
      <c r="H167" s="63"/>
      <c r="I167" s="164"/>
      <c r="J167" s="63"/>
      <c r="K167" s="63"/>
      <c r="L167" s="61"/>
      <c r="M167" s="208"/>
      <c r="N167" s="42"/>
      <c r="O167" s="42"/>
      <c r="P167" s="42"/>
      <c r="Q167" s="42"/>
      <c r="R167" s="42"/>
      <c r="S167" s="42"/>
      <c r="T167" s="78"/>
      <c r="AT167" s="23" t="s">
        <v>185</v>
      </c>
      <c r="AU167" s="23" t="s">
        <v>91</v>
      </c>
    </row>
    <row r="168" spans="2:65" s="1" customFormat="1" ht="31.5" customHeight="1">
      <c r="B168" s="41"/>
      <c r="C168" s="194" t="s">
        <v>293</v>
      </c>
      <c r="D168" s="194" t="s">
        <v>178</v>
      </c>
      <c r="E168" s="195" t="s">
        <v>855</v>
      </c>
      <c r="F168" s="196" t="s">
        <v>856</v>
      </c>
      <c r="G168" s="197" t="s">
        <v>342</v>
      </c>
      <c r="H168" s="198">
        <v>14</v>
      </c>
      <c r="I168" s="199"/>
      <c r="J168" s="200">
        <f>ROUND(I168*H168,2)</f>
        <v>0</v>
      </c>
      <c r="K168" s="196" t="s">
        <v>182</v>
      </c>
      <c r="L168" s="61"/>
      <c r="M168" s="201" t="s">
        <v>37</v>
      </c>
      <c r="N168" s="202" t="s">
        <v>52</v>
      </c>
      <c r="O168" s="42"/>
      <c r="P168" s="203">
        <f>O168*H168</f>
        <v>0</v>
      </c>
      <c r="Q168" s="203">
        <v>7.4288000000000007E-2</v>
      </c>
      <c r="R168" s="203">
        <f>Q168*H168</f>
        <v>1.0400320000000001</v>
      </c>
      <c r="S168" s="203">
        <v>0</v>
      </c>
      <c r="T168" s="204">
        <f>S168*H168</f>
        <v>0</v>
      </c>
      <c r="AR168" s="23" t="s">
        <v>183</v>
      </c>
      <c r="AT168" s="23" t="s">
        <v>178</v>
      </c>
      <c r="AU168" s="23" t="s">
        <v>91</v>
      </c>
      <c r="AY168" s="23" t="s">
        <v>176</v>
      </c>
      <c r="BE168" s="205">
        <f>IF(N168="základní",J168,0)</f>
        <v>0</v>
      </c>
      <c r="BF168" s="205">
        <f>IF(N168="snížená",J168,0)</f>
        <v>0</v>
      </c>
      <c r="BG168" s="205">
        <f>IF(N168="zákl. přenesená",J168,0)</f>
        <v>0</v>
      </c>
      <c r="BH168" s="205">
        <f>IF(N168="sníž. přenesená",J168,0)</f>
        <v>0</v>
      </c>
      <c r="BI168" s="205">
        <f>IF(N168="nulová",J168,0)</f>
        <v>0</v>
      </c>
      <c r="BJ168" s="23" t="s">
        <v>89</v>
      </c>
      <c r="BK168" s="205">
        <f>ROUND(I168*H168,2)</f>
        <v>0</v>
      </c>
      <c r="BL168" s="23" t="s">
        <v>183</v>
      </c>
      <c r="BM168" s="23" t="s">
        <v>857</v>
      </c>
    </row>
    <row r="169" spans="2:65" s="1" customFormat="1" ht="175.5">
      <c r="B169" s="41"/>
      <c r="C169" s="63"/>
      <c r="D169" s="206" t="s">
        <v>185</v>
      </c>
      <c r="E169" s="63"/>
      <c r="F169" s="207" t="s">
        <v>844</v>
      </c>
      <c r="G169" s="63"/>
      <c r="H169" s="63"/>
      <c r="I169" s="164"/>
      <c r="J169" s="63"/>
      <c r="K169" s="63"/>
      <c r="L169" s="61"/>
      <c r="M169" s="208"/>
      <c r="N169" s="42"/>
      <c r="O169" s="42"/>
      <c r="P169" s="42"/>
      <c r="Q169" s="42"/>
      <c r="R169" s="42"/>
      <c r="S169" s="42"/>
      <c r="T169" s="78"/>
      <c r="AT169" s="23" t="s">
        <v>185</v>
      </c>
      <c r="AU169" s="23" t="s">
        <v>91</v>
      </c>
    </row>
    <row r="170" spans="2:65" s="11" customFormat="1" ht="13.5">
      <c r="B170" s="209"/>
      <c r="C170" s="210"/>
      <c r="D170" s="206" t="s">
        <v>187</v>
      </c>
      <c r="E170" s="211" t="s">
        <v>37</v>
      </c>
      <c r="F170" s="212" t="s">
        <v>858</v>
      </c>
      <c r="G170" s="210"/>
      <c r="H170" s="213">
        <v>14</v>
      </c>
      <c r="I170" s="214"/>
      <c r="J170" s="210"/>
      <c r="K170" s="210"/>
      <c r="L170" s="215"/>
      <c r="M170" s="216"/>
      <c r="N170" s="217"/>
      <c r="O170" s="217"/>
      <c r="P170" s="217"/>
      <c r="Q170" s="217"/>
      <c r="R170" s="217"/>
      <c r="S170" s="217"/>
      <c r="T170" s="218"/>
      <c r="AT170" s="219" t="s">
        <v>187</v>
      </c>
      <c r="AU170" s="219" t="s">
        <v>91</v>
      </c>
      <c r="AV170" s="11" t="s">
        <v>91</v>
      </c>
      <c r="AW170" s="11" t="s">
        <v>44</v>
      </c>
      <c r="AX170" s="11" t="s">
        <v>81</v>
      </c>
      <c r="AY170" s="219" t="s">
        <v>176</v>
      </c>
    </row>
    <row r="171" spans="2:65" s="12" customFormat="1" ht="13.5">
      <c r="B171" s="220"/>
      <c r="C171" s="221"/>
      <c r="D171" s="222" t="s">
        <v>187</v>
      </c>
      <c r="E171" s="223" t="s">
        <v>37</v>
      </c>
      <c r="F171" s="224" t="s">
        <v>189</v>
      </c>
      <c r="G171" s="221"/>
      <c r="H171" s="225">
        <v>14</v>
      </c>
      <c r="I171" s="226"/>
      <c r="J171" s="221"/>
      <c r="K171" s="221"/>
      <c r="L171" s="227"/>
      <c r="M171" s="228"/>
      <c r="N171" s="229"/>
      <c r="O171" s="229"/>
      <c r="P171" s="229"/>
      <c r="Q171" s="229"/>
      <c r="R171" s="229"/>
      <c r="S171" s="229"/>
      <c r="T171" s="230"/>
      <c r="AT171" s="231" t="s">
        <v>187</v>
      </c>
      <c r="AU171" s="231" t="s">
        <v>91</v>
      </c>
      <c r="AV171" s="12" t="s">
        <v>183</v>
      </c>
      <c r="AW171" s="12" t="s">
        <v>6</v>
      </c>
      <c r="AX171" s="12" t="s">
        <v>89</v>
      </c>
      <c r="AY171" s="231" t="s">
        <v>176</v>
      </c>
    </row>
    <row r="172" spans="2:65" s="1" customFormat="1" ht="22.5" customHeight="1">
      <c r="B172" s="41"/>
      <c r="C172" s="194" t="s">
        <v>299</v>
      </c>
      <c r="D172" s="194" t="s">
        <v>178</v>
      </c>
      <c r="E172" s="195" t="s">
        <v>859</v>
      </c>
      <c r="F172" s="196" t="s">
        <v>860</v>
      </c>
      <c r="G172" s="197" t="s">
        <v>377</v>
      </c>
      <c r="H172" s="198">
        <v>14</v>
      </c>
      <c r="I172" s="199"/>
      <c r="J172" s="200">
        <f>ROUND(I172*H172,2)</f>
        <v>0</v>
      </c>
      <c r="K172" s="196" t="s">
        <v>37</v>
      </c>
      <c r="L172" s="61"/>
      <c r="M172" s="201" t="s">
        <v>37</v>
      </c>
      <c r="N172" s="202" t="s">
        <v>52</v>
      </c>
      <c r="O172" s="42"/>
      <c r="P172" s="203">
        <f>O172*H172</f>
        <v>0</v>
      </c>
      <c r="Q172" s="203">
        <v>0</v>
      </c>
      <c r="R172" s="203">
        <f>Q172*H172</f>
        <v>0</v>
      </c>
      <c r="S172" s="203">
        <v>0</v>
      </c>
      <c r="T172" s="204">
        <f>S172*H172</f>
        <v>0</v>
      </c>
      <c r="AR172" s="23" t="s">
        <v>183</v>
      </c>
      <c r="AT172" s="23" t="s">
        <v>178</v>
      </c>
      <c r="AU172" s="23" t="s">
        <v>91</v>
      </c>
      <c r="AY172" s="23" t="s">
        <v>176</v>
      </c>
      <c r="BE172" s="205">
        <f>IF(N172="základní",J172,0)</f>
        <v>0</v>
      </c>
      <c r="BF172" s="205">
        <f>IF(N172="snížená",J172,0)</f>
        <v>0</v>
      </c>
      <c r="BG172" s="205">
        <f>IF(N172="zákl. přenesená",J172,0)</f>
        <v>0</v>
      </c>
      <c r="BH172" s="205">
        <f>IF(N172="sníž. přenesená",J172,0)</f>
        <v>0</v>
      </c>
      <c r="BI172" s="205">
        <f>IF(N172="nulová",J172,0)</f>
        <v>0</v>
      </c>
      <c r="BJ172" s="23" t="s">
        <v>89</v>
      </c>
      <c r="BK172" s="205">
        <f>ROUND(I172*H172,2)</f>
        <v>0</v>
      </c>
      <c r="BL172" s="23" t="s">
        <v>183</v>
      </c>
      <c r="BM172" s="23" t="s">
        <v>861</v>
      </c>
    </row>
    <row r="173" spans="2:65" s="1" customFormat="1" ht="31.5" customHeight="1">
      <c r="B173" s="41"/>
      <c r="C173" s="194" t="s">
        <v>9</v>
      </c>
      <c r="D173" s="194" t="s">
        <v>178</v>
      </c>
      <c r="E173" s="195" t="s">
        <v>862</v>
      </c>
      <c r="F173" s="196" t="s">
        <v>863</v>
      </c>
      <c r="G173" s="197" t="s">
        <v>342</v>
      </c>
      <c r="H173" s="198">
        <v>8</v>
      </c>
      <c r="I173" s="199"/>
      <c r="J173" s="200">
        <f>ROUND(I173*H173,2)</f>
        <v>0</v>
      </c>
      <c r="K173" s="196" t="s">
        <v>182</v>
      </c>
      <c r="L173" s="61"/>
      <c r="M173" s="201" t="s">
        <v>37</v>
      </c>
      <c r="N173" s="202" t="s">
        <v>52</v>
      </c>
      <c r="O173" s="42"/>
      <c r="P173" s="203">
        <f>O173*H173</f>
        <v>0</v>
      </c>
      <c r="Q173" s="203">
        <v>8.3468000000000001E-2</v>
      </c>
      <c r="R173" s="203">
        <f>Q173*H173</f>
        <v>0.667744</v>
      </c>
      <c r="S173" s="203">
        <v>0</v>
      </c>
      <c r="T173" s="204">
        <f>S173*H173</f>
        <v>0</v>
      </c>
      <c r="AR173" s="23" t="s">
        <v>183</v>
      </c>
      <c r="AT173" s="23" t="s">
        <v>178</v>
      </c>
      <c r="AU173" s="23" t="s">
        <v>91</v>
      </c>
      <c r="AY173" s="23" t="s">
        <v>176</v>
      </c>
      <c r="BE173" s="205">
        <f>IF(N173="základní",J173,0)</f>
        <v>0</v>
      </c>
      <c r="BF173" s="205">
        <f>IF(N173="snížená",J173,0)</f>
        <v>0</v>
      </c>
      <c r="BG173" s="205">
        <f>IF(N173="zákl. přenesená",J173,0)</f>
        <v>0</v>
      </c>
      <c r="BH173" s="205">
        <f>IF(N173="sníž. přenesená",J173,0)</f>
        <v>0</v>
      </c>
      <c r="BI173" s="205">
        <f>IF(N173="nulová",J173,0)</f>
        <v>0</v>
      </c>
      <c r="BJ173" s="23" t="s">
        <v>89</v>
      </c>
      <c r="BK173" s="205">
        <f>ROUND(I173*H173,2)</f>
        <v>0</v>
      </c>
      <c r="BL173" s="23" t="s">
        <v>183</v>
      </c>
      <c r="BM173" s="23" t="s">
        <v>864</v>
      </c>
    </row>
    <row r="174" spans="2:65" s="1" customFormat="1" ht="175.5">
      <c r="B174" s="41"/>
      <c r="C174" s="63"/>
      <c r="D174" s="206" t="s">
        <v>185</v>
      </c>
      <c r="E174" s="63"/>
      <c r="F174" s="207" t="s">
        <v>844</v>
      </c>
      <c r="G174" s="63"/>
      <c r="H174" s="63"/>
      <c r="I174" s="164"/>
      <c r="J174" s="63"/>
      <c r="K174" s="63"/>
      <c r="L174" s="61"/>
      <c r="M174" s="208"/>
      <c r="N174" s="42"/>
      <c r="O174" s="42"/>
      <c r="P174" s="42"/>
      <c r="Q174" s="42"/>
      <c r="R174" s="42"/>
      <c r="S174" s="42"/>
      <c r="T174" s="78"/>
      <c r="AT174" s="23" t="s">
        <v>185</v>
      </c>
      <c r="AU174" s="23" t="s">
        <v>91</v>
      </c>
    </row>
    <row r="175" spans="2:65" s="11" customFormat="1" ht="13.5">
      <c r="B175" s="209"/>
      <c r="C175" s="210"/>
      <c r="D175" s="206" t="s">
        <v>187</v>
      </c>
      <c r="E175" s="211" t="s">
        <v>37</v>
      </c>
      <c r="F175" s="212" t="s">
        <v>865</v>
      </c>
      <c r="G175" s="210"/>
      <c r="H175" s="213">
        <v>8</v>
      </c>
      <c r="I175" s="214"/>
      <c r="J175" s="210"/>
      <c r="K175" s="210"/>
      <c r="L175" s="215"/>
      <c r="M175" s="216"/>
      <c r="N175" s="217"/>
      <c r="O175" s="217"/>
      <c r="P175" s="217"/>
      <c r="Q175" s="217"/>
      <c r="R175" s="217"/>
      <c r="S175" s="217"/>
      <c r="T175" s="218"/>
      <c r="AT175" s="219" t="s">
        <v>187</v>
      </c>
      <c r="AU175" s="219" t="s">
        <v>91</v>
      </c>
      <c r="AV175" s="11" t="s">
        <v>91</v>
      </c>
      <c r="AW175" s="11" t="s">
        <v>44</v>
      </c>
      <c r="AX175" s="11" t="s">
        <v>81</v>
      </c>
      <c r="AY175" s="219" t="s">
        <v>176</v>
      </c>
    </row>
    <row r="176" spans="2:65" s="12" customFormat="1" ht="13.5">
      <c r="B176" s="220"/>
      <c r="C176" s="221"/>
      <c r="D176" s="222" t="s">
        <v>187</v>
      </c>
      <c r="E176" s="223" t="s">
        <v>37</v>
      </c>
      <c r="F176" s="224" t="s">
        <v>189</v>
      </c>
      <c r="G176" s="221"/>
      <c r="H176" s="225">
        <v>8</v>
      </c>
      <c r="I176" s="226"/>
      <c r="J176" s="221"/>
      <c r="K176" s="221"/>
      <c r="L176" s="227"/>
      <c r="M176" s="228"/>
      <c r="N176" s="229"/>
      <c r="O176" s="229"/>
      <c r="P176" s="229"/>
      <c r="Q176" s="229"/>
      <c r="R176" s="229"/>
      <c r="S176" s="229"/>
      <c r="T176" s="230"/>
      <c r="AT176" s="231" t="s">
        <v>187</v>
      </c>
      <c r="AU176" s="231" t="s">
        <v>91</v>
      </c>
      <c r="AV176" s="12" t="s">
        <v>183</v>
      </c>
      <c r="AW176" s="12" t="s">
        <v>6</v>
      </c>
      <c r="AX176" s="12" t="s">
        <v>89</v>
      </c>
      <c r="AY176" s="231" t="s">
        <v>176</v>
      </c>
    </row>
    <row r="177" spans="2:65" s="1" customFormat="1" ht="31.5" customHeight="1">
      <c r="B177" s="41"/>
      <c r="C177" s="194" t="s">
        <v>308</v>
      </c>
      <c r="D177" s="194" t="s">
        <v>178</v>
      </c>
      <c r="E177" s="195" t="s">
        <v>866</v>
      </c>
      <c r="F177" s="196" t="s">
        <v>867</v>
      </c>
      <c r="G177" s="197" t="s">
        <v>342</v>
      </c>
      <c r="H177" s="198">
        <v>2</v>
      </c>
      <c r="I177" s="199"/>
      <c r="J177" s="200">
        <f>ROUND(I177*H177,2)</f>
        <v>0</v>
      </c>
      <c r="K177" s="196" t="s">
        <v>182</v>
      </c>
      <c r="L177" s="61"/>
      <c r="M177" s="201" t="s">
        <v>37</v>
      </c>
      <c r="N177" s="202" t="s">
        <v>52</v>
      </c>
      <c r="O177" s="42"/>
      <c r="P177" s="203">
        <f>O177*H177</f>
        <v>0</v>
      </c>
      <c r="Q177" s="203">
        <v>9.2848E-2</v>
      </c>
      <c r="R177" s="203">
        <f>Q177*H177</f>
        <v>0.185696</v>
      </c>
      <c r="S177" s="203">
        <v>0</v>
      </c>
      <c r="T177" s="204">
        <f>S177*H177</f>
        <v>0</v>
      </c>
      <c r="AR177" s="23" t="s">
        <v>183</v>
      </c>
      <c r="AT177" s="23" t="s">
        <v>178</v>
      </c>
      <c r="AU177" s="23" t="s">
        <v>91</v>
      </c>
      <c r="AY177" s="23" t="s">
        <v>176</v>
      </c>
      <c r="BE177" s="205">
        <f>IF(N177="základní",J177,0)</f>
        <v>0</v>
      </c>
      <c r="BF177" s="205">
        <f>IF(N177="snížená",J177,0)</f>
        <v>0</v>
      </c>
      <c r="BG177" s="205">
        <f>IF(N177="zákl. přenesená",J177,0)</f>
        <v>0</v>
      </c>
      <c r="BH177" s="205">
        <f>IF(N177="sníž. přenesená",J177,0)</f>
        <v>0</v>
      </c>
      <c r="BI177" s="205">
        <f>IF(N177="nulová",J177,0)</f>
        <v>0</v>
      </c>
      <c r="BJ177" s="23" t="s">
        <v>89</v>
      </c>
      <c r="BK177" s="205">
        <f>ROUND(I177*H177,2)</f>
        <v>0</v>
      </c>
      <c r="BL177" s="23" t="s">
        <v>183</v>
      </c>
      <c r="BM177" s="23" t="s">
        <v>868</v>
      </c>
    </row>
    <row r="178" spans="2:65" s="1" customFormat="1" ht="175.5">
      <c r="B178" s="41"/>
      <c r="C178" s="63"/>
      <c r="D178" s="222" t="s">
        <v>185</v>
      </c>
      <c r="E178" s="63"/>
      <c r="F178" s="248" t="s">
        <v>844</v>
      </c>
      <c r="G178" s="63"/>
      <c r="H178" s="63"/>
      <c r="I178" s="164"/>
      <c r="J178" s="63"/>
      <c r="K178" s="63"/>
      <c r="L178" s="61"/>
      <c r="M178" s="208"/>
      <c r="N178" s="42"/>
      <c r="O178" s="42"/>
      <c r="P178" s="42"/>
      <c r="Q178" s="42"/>
      <c r="R178" s="42"/>
      <c r="S178" s="42"/>
      <c r="T178" s="78"/>
      <c r="AT178" s="23" t="s">
        <v>185</v>
      </c>
      <c r="AU178" s="23" t="s">
        <v>91</v>
      </c>
    </row>
    <row r="179" spans="2:65" s="1" customFormat="1" ht="31.5" customHeight="1">
      <c r="B179" s="41"/>
      <c r="C179" s="194" t="s">
        <v>314</v>
      </c>
      <c r="D179" s="194" t="s">
        <v>178</v>
      </c>
      <c r="E179" s="195" t="s">
        <v>869</v>
      </c>
      <c r="F179" s="196" t="s">
        <v>870</v>
      </c>
      <c r="G179" s="197" t="s">
        <v>342</v>
      </c>
      <c r="H179" s="198">
        <v>46</v>
      </c>
      <c r="I179" s="199"/>
      <c r="J179" s="200">
        <f>ROUND(I179*H179,2)</f>
        <v>0</v>
      </c>
      <c r="K179" s="196" t="s">
        <v>182</v>
      </c>
      <c r="L179" s="61"/>
      <c r="M179" s="201" t="s">
        <v>37</v>
      </c>
      <c r="N179" s="202" t="s">
        <v>52</v>
      </c>
      <c r="O179" s="42"/>
      <c r="P179" s="203">
        <f>O179*H179</f>
        <v>0</v>
      </c>
      <c r="Q179" s="203">
        <v>0.10202799999999999</v>
      </c>
      <c r="R179" s="203">
        <f>Q179*H179</f>
        <v>4.6932879999999999</v>
      </c>
      <c r="S179" s="203">
        <v>0</v>
      </c>
      <c r="T179" s="204">
        <f>S179*H179</f>
        <v>0</v>
      </c>
      <c r="AR179" s="23" t="s">
        <v>183</v>
      </c>
      <c r="AT179" s="23" t="s">
        <v>178</v>
      </c>
      <c r="AU179" s="23" t="s">
        <v>91</v>
      </c>
      <c r="AY179" s="23" t="s">
        <v>176</v>
      </c>
      <c r="BE179" s="205">
        <f>IF(N179="základní",J179,0)</f>
        <v>0</v>
      </c>
      <c r="BF179" s="205">
        <f>IF(N179="snížená",J179,0)</f>
        <v>0</v>
      </c>
      <c r="BG179" s="205">
        <f>IF(N179="zákl. přenesená",J179,0)</f>
        <v>0</v>
      </c>
      <c r="BH179" s="205">
        <f>IF(N179="sníž. přenesená",J179,0)</f>
        <v>0</v>
      </c>
      <c r="BI179" s="205">
        <f>IF(N179="nulová",J179,0)</f>
        <v>0</v>
      </c>
      <c r="BJ179" s="23" t="s">
        <v>89</v>
      </c>
      <c r="BK179" s="205">
        <f>ROUND(I179*H179,2)</f>
        <v>0</v>
      </c>
      <c r="BL179" s="23" t="s">
        <v>183</v>
      </c>
      <c r="BM179" s="23" t="s">
        <v>871</v>
      </c>
    </row>
    <row r="180" spans="2:65" s="1" customFormat="1" ht="175.5">
      <c r="B180" s="41"/>
      <c r="C180" s="63"/>
      <c r="D180" s="206" t="s">
        <v>185</v>
      </c>
      <c r="E180" s="63"/>
      <c r="F180" s="207" t="s">
        <v>844</v>
      </c>
      <c r="G180" s="63"/>
      <c r="H180" s="63"/>
      <c r="I180" s="164"/>
      <c r="J180" s="63"/>
      <c r="K180" s="63"/>
      <c r="L180" s="61"/>
      <c r="M180" s="208"/>
      <c r="N180" s="42"/>
      <c r="O180" s="42"/>
      <c r="P180" s="42"/>
      <c r="Q180" s="42"/>
      <c r="R180" s="42"/>
      <c r="S180" s="42"/>
      <c r="T180" s="78"/>
      <c r="AT180" s="23" t="s">
        <v>185</v>
      </c>
      <c r="AU180" s="23" t="s">
        <v>91</v>
      </c>
    </row>
    <row r="181" spans="2:65" s="11" customFormat="1" ht="13.5">
      <c r="B181" s="209"/>
      <c r="C181" s="210"/>
      <c r="D181" s="206" t="s">
        <v>187</v>
      </c>
      <c r="E181" s="211" t="s">
        <v>37</v>
      </c>
      <c r="F181" s="212" t="s">
        <v>872</v>
      </c>
      <c r="G181" s="210"/>
      <c r="H181" s="213">
        <v>46</v>
      </c>
      <c r="I181" s="214"/>
      <c r="J181" s="210"/>
      <c r="K181" s="210"/>
      <c r="L181" s="215"/>
      <c r="M181" s="216"/>
      <c r="N181" s="217"/>
      <c r="O181" s="217"/>
      <c r="P181" s="217"/>
      <c r="Q181" s="217"/>
      <c r="R181" s="217"/>
      <c r="S181" s="217"/>
      <c r="T181" s="218"/>
      <c r="AT181" s="219" t="s">
        <v>187</v>
      </c>
      <c r="AU181" s="219" t="s">
        <v>91</v>
      </c>
      <c r="AV181" s="11" t="s">
        <v>91</v>
      </c>
      <c r="AW181" s="11" t="s">
        <v>44</v>
      </c>
      <c r="AX181" s="11" t="s">
        <v>81</v>
      </c>
      <c r="AY181" s="219" t="s">
        <v>176</v>
      </c>
    </row>
    <row r="182" spans="2:65" s="12" customFormat="1" ht="13.5">
      <c r="B182" s="220"/>
      <c r="C182" s="221"/>
      <c r="D182" s="222" t="s">
        <v>187</v>
      </c>
      <c r="E182" s="223" t="s">
        <v>37</v>
      </c>
      <c r="F182" s="224" t="s">
        <v>189</v>
      </c>
      <c r="G182" s="221"/>
      <c r="H182" s="225">
        <v>46</v>
      </c>
      <c r="I182" s="226"/>
      <c r="J182" s="221"/>
      <c r="K182" s="221"/>
      <c r="L182" s="227"/>
      <c r="M182" s="228"/>
      <c r="N182" s="229"/>
      <c r="O182" s="229"/>
      <c r="P182" s="229"/>
      <c r="Q182" s="229"/>
      <c r="R182" s="229"/>
      <c r="S182" s="229"/>
      <c r="T182" s="230"/>
      <c r="AT182" s="231" t="s">
        <v>187</v>
      </c>
      <c r="AU182" s="231" t="s">
        <v>91</v>
      </c>
      <c r="AV182" s="12" t="s">
        <v>183</v>
      </c>
      <c r="AW182" s="12" t="s">
        <v>6</v>
      </c>
      <c r="AX182" s="12" t="s">
        <v>89</v>
      </c>
      <c r="AY182" s="231" t="s">
        <v>176</v>
      </c>
    </row>
    <row r="183" spans="2:65" s="1" customFormat="1" ht="31.5" customHeight="1">
      <c r="B183" s="41"/>
      <c r="C183" s="194" t="s">
        <v>320</v>
      </c>
      <c r="D183" s="194" t="s">
        <v>178</v>
      </c>
      <c r="E183" s="195" t="s">
        <v>873</v>
      </c>
      <c r="F183" s="196" t="s">
        <v>874</v>
      </c>
      <c r="G183" s="197" t="s">
        <v>199</v>
      </c>
      <c r="H183" s="198">
        <v>6.4000000000000001E-2</v>
      </c>
      <c r="I183" s="199"/>
      <c r="J183" s="200">
        <f>ROUND(I183*H183,2)</f>
        <v>0</v>
      </c>
      <c r="K183" s="196" t="s">
        <v>182</v>
      </c>
      <c r="L183" s="61"/>
      <c r="M183" s="201" t="s">
        <v>37</v>
      </c>
      <c r="N183" s="202" t="s">
        <v>52</v>
      </c>
      <c r="O183" s="42"/>
      <c r="P183" s="203">
        <f>O183*H183</f>
        <v>0</v>
      </c>
      <c r="Q183" s="203">
        <v>1.9536000000000001E-2</v>
      </c>
      <c r="R183" s="203">
        <f>Q183*H183</f>
        <v>1.250304E-3</v>
      </c>
      <c r="S183" s="203">
        <v>0</v>
      </c>
      <c r="T183" s="204">
        <f>S183*H183</f>
        <v>0</v>
      </c>
      <c r="AR183" s="23" t="s">
        <v>183</v>
      </c>
      <c r="AT183" s="23" t="s">
        <v>178</v>
      </c>
      <c r="AU183" s="23" t="s">
        <v>91</v>
      </c>
      <c r="AY183" s="23" t="s">
        <v>176</v>
      </c>
      <c r="BE183" s="205">
        <f>IF(N183="základní",J183,0)</f>
        <v>0</v>
      </c>
      <c r="BF183" s="205">
        <f>IF(N183="snížená",J183,0)</f>
        <v>0</v>
      </c>
      <c r="BG183" s="205">
        <f>IF(N183="zákl. přenesená",J183,0)</f>
        <v>0</v>
      </c>
      <c r="BH183" s="205">
        <f>IF(N183="sníž. přenesená",J183,0)</f>
        <v>0</v>
      </c>
      <c r="BI183" s="205">
        <f>IF(N183="nulová",J183,0)</f>
        <v>0</v>
      </c>
      <c r="BJ183" s="23" t="s">
        <v>89</v>
      </c>
      <c r="BK183" s="205">
        <f>ROUND(I183*H183,2)</f>
        <v>0</v>
      </c>
      <c r="BL183" s="23" t="s">
        <v>183</v>
      </c>
      <c r="BM183" s="23" t="s">
        <v>875</v>
      </c>
    </row>
    <row r="184" spans="2:65" s="1" customFormat="1" ht="54">
      <c r="B184" s="41"/>
      <c r="C184" s="63"/>
      <c r="D184" s="206" t="s">
        <v>185</v>
      </c>
      <c r="E184" s="63"/>
      <c r="F184" s="207" t="s">
        <v>876</v>
      </c>
      <c r="G184" s="63"/>
      <c r="H184" s="63"/>
      <c r="I184" s="164"/>
      <c r="J184" s="63"/>
      <c r="K184" s="63"/>
      <c r="L184" s="61"/>
      <c r="M184" s="208"/>
      <c r="N184" s="42"/>
      <c r="O184" s="42"/>
      <c r="P184" s="42"/>
      <c r="Q184" s="42"/>
      <c r="R184" s="42"/>
      <c r="S184" s="42"/>
      <c r="T184" s="78"/>
      <c r="AT184" s="23" t="s">
        <v>185</v>
      </c>
      <c r="AU184" s="23" t="s">
        <v>91</v>
      </c>
    </row>
    <row r="185" spans="2:65" s="11" customFormat="1" ht="13.5">
      <c r="B185" s="209"/>
      <c r="C185" s="210"/>
      <c r="D185" s="206" t="s">
        <v>187</v>
      </c>
      <c r="E185" s="211" t="s">
        <v>37</v>
      </c>
      <c r="F185" s="212" t="s">
        <v>877</v>
      </c>
      <c r="G185" s="210"/>
      <c r="H185" s="213">
        <v>3.3000000000000002E-2</v>
      </c>
      <c r="I185" s="214"/>
      <c r="J185" s="210"/>
      <c r="K185" s="210"/>
      <c r="L185" s="215"/>
      <c r="M185" s="216"/>
      <c r="N185" s="217"/>
      <c r="O185" s="217"/>
      <c r="P185" s="217"/>
      <c r="Q185" s="217"/>
      <c r="R185" s="217"/>
      <c r="S185" s="217"/>
      <c r="T185" s="218"/>
      <c r="AT185" s="219" t="s">
        <v>187</v>
      </c>
      <c r="AU185" s="219" t="s">
        <v>91</v>
      </c>
      <c r="AV185" s="11" t="s">
        <v>91</v>
      </c>
      <c r="AW185" s="11" t="s">
        <v>44</v>
      </c>
      <c r="AX185" s="11" t="s">
        <v>81</v>
      </c>
      <c r="AY185" s="219" t="s">
        <v>176</v>
      </c>
    </row>
    <row r="186" spans="2:65" s="11" customFormat="1" ht="13.5">
      <c r="B186" s="209"/>
      <c r="C186" s="210"/>
      <c r="D186" s="206" t="s">
        <v>187</v>
      </c>
      <c r="E186" s="211" t="s">
        <v>37</v>
      </c>
      <c r="F186" s="212" t="s">
        <v>878</v>
      </c>
      <c r="G186" s="210"/>
      <c r="H186" s="213">
        <v>1.6E-2</v>
      </c>
      <c r="I186" s="214"/>
      <c r="J186" s="210"/>
      <c r="K186" s="210"/>
      <c r="L186" s="215"/>
      <c r="M186" s="216"/>
      <c r="N186" s="217"/>
      <c r="O186" s="217"/>
      <c r="P186" s="217"/>
      <c r="Q186" s="217"/>
      <c r="R186" s="217"/>
      <c r="S186" s="217"/>
      <c r="T186" s="218"/>
      <c r="AT186" s="219" t="s">
        <v>187</v>
      </c>
      <c r="AU186" s="219" t="s">
        <v>91</v>
      </c>
      <c r="AV186" s="11" t="s">
        <v>91</v>
      </c>
      <c r="AW186" s="11" t="s">
        <v>44</v>
      </c>
      <c r="AX186" s="11" t="s">
        <v>81</v>
      </c>
      <c r="AY186" s="219" t="s">
        <v>176</v>
      </c>
    </row>
    <row r="187" spans="2:65" s="11" customFormat="1" ht="13.5">
      <c r="B187" s="209"/>
      <c r="C187" s="210"/>
      <c r="D187" s="206" t="s">
        <v>187</v>
      </c>
      <c r="E187" s="211" t="s">
        <v>37</v>
      </c>
      <c r="F187" s="212" t="s">
        <v>879</v>
      </c>
      <c r="G187" s="210"/>
      <c r="H187" s="213">
        <v>1.4999999999999999E-2</v>
      </c>
      <c r="I187" s="214"/>
      <c r="J187" s="210"/>
      <c r="K187" s="210"/>
      <c r="L187" s="215"/>
      <c r="M187" s="216"/>
      <c r="N187" s="217"/>
      <c r="O187" s="217"/>
      <c r="P187" s="217"/>
      <c r="Q187" s="217"/>
      <c r="R187" s="217"/>
      <c r="S187" s="217"/>
      <c r="T187" s="218"/>
      <c r="AT187" s="219" t="s">
        <v>187</v>
      </c>
      <c r="AU187" s="219" t="s">
        <v>91</v>
      </c>
      <c r="AV187" s="11" t="s">
        <v>91</v>
      </c>
      <c r="AW187" s="11" t="s">
        <v>44</v>
      </c>
      <c r="AX187" s="11" t="s">
        <v>81</v>
      </c>
      <c r="AY187" s="219" t="s">
        <v>176</v>
      </c>
    </row>
    <row r="188" spans="2:65" s="12" customFormat="1" ht="13.5">
      <c r="B188" s="220"/>
      <c r="C188" s="221"/>
      <c r="D188" s="222" t="s">
        <v>187</v>
      </c>
      <c r="E188" s="223" t="s">
        <v>37</v>
      </c>
      <c r="F188" s="224" t="s">
        <v>189</v>
      </c>
      <c r="G188" s="221"/>
      <c r="H188" s="225">
        <v>6.4000000000000001E-2</v>
      </c>
      <c r="I188" s="226"/>
      <c r="J188" s="221"/>
      <c r="K188" s="221"/>
      <c r="L188" s="227"/>
      <c r="M188" s="228"/>
      <c r="N188" s="229"/>
      <c r="O188" s="229"/>
      <c r="P188" s="229"/>
      <c r="Q188" s="229"/>
      <c r="R188" s="229"/>
      <c r="S188" s="229"/>
      <c r="T188" s="230"/>
      <c r="AT188" s="231" t="s">
        <v>187</v>
      </c>
      <c r="AU188" s="231" t="s">
        <v>91</v>
      </c>
      <c r="AV188" s="12" t="s">
        <v>183</v>
      </c>
      <c r="AW188" s="12" t="s">
        <v>6</v>
      </c>
      <c r="AX188" s="12" t="s">
        <v>89</v>
      </c>
      <c r="AY188" s="231" t="s">
        <v>176</v>
      </c>
    </row>
    <row r="189" spans="2:65" s="1" customFormat="1" ht="22.5" customHeight="1">
      <c r="B189" s="41"/>
      <c r="C189" s="232" t="s">
        <v>327</v>
      </c>
      <c r="D189" s="232" t="s">
        <v>196</v>
      </c>
      <c r="E189" s="233" t="s">
        <v>880</v>
      </c>
      <c r="F189" s="234" t="s">
        <v>881</v>
      </c>
      <c r="G189" s="235" t="s">
        <v>199</v>
      </c>
      <c r="H189" s="236">
        <v>6.4000000000000001E-2</v>
      </c>
      <c r="I189" s="237"/>
      <c r="J189" s="238">
        <f>ROUND(I189*H189,2)</f>
        <v>0</v>
      </c>
      <c r="K189" s="234" t="s">
        <v>182</v>
      </c>
      <c r="L189" s="239"/>
      <c r="M189" s="240" t="s">
        <v>37</v>
      </c>
      <c r="N189" s="241" t="s">
        <v>52</v>
      </c>
      <c r="O189" s="42"/>
      <c r="P189" s="203">
        <f>O189*H189</f>
        <v>0</v>
      </c>
      <c r="Q189" s="203">
        <v>1</v>
      </c>
      <c r="R189" s="203">
        <f>Q189*H189</f>
        <v>6.4000000000000001E-2</v>
      </c>
      <c r="S189" s="203">
        <v>0</v>
      </c>
      <c r="T189" s="204">
        <f>S189*H189</f>
        <v>0</v>
      </c>
      <c r="AR189" s="23" t="s">
        <v>200</v>
      </c>
      <c r="AT189" s="23" t="s">
        <v>196</v>
      </c>
      <c r="AU189" s="23" t="s">
        <v>91</v>
      </c>
      <c r="AY189" s="23" t="s">
        <v>176</v>
      </c>
      <c r="BE189" s="205">
        <f>IF(N189="základní",J189,0)</f>
        <v>0</v>
      </c>
      <c r="BF189" s="205">
        <f>IF(N189="snížená",J189,0)</f>
        <v>0</v>
      </c>
      <c r="BG189" s="205">
        <f>IF(N189="zákl. přenesená",J189,0)</f>
        <v>0</v>
      </c>
      <c r="BH189" s="205">
        <f>IF(N189="sníž. přenesená",J189,0)</f>
        <v>0</v>
      </c>
      <c r="BI189" s="205">
        <f>IF(N189="nulová",J189,0)</f>
        <v>0</v>
      </c>
      <c r="BJ189" s="23" t="s">
        <v>89</v>
      </c>
      <c r="BK189" s="205">
        <f>ROUND(I189*H189,2)</f>
        <v>0</v>
      </c>
      <c r="BL189" s="23" t="s">
        <v>183</v>
      </c>
      <c r="BM189" s="23" t="s">
        <v>882</v>
      </c>
    </row>
    <row r="190" spans="2:65" s="1" customFormat="1" ht="27">
      <c r="B190" s="41"/>
      <c r="C190" s="63"/>
      <c r="D190" s="206" t="s">
        <v>883</v>
      </c>
      <c r="E190" s="63"/>
      <c r="F190" s="207" t="s">
        <v>884</v>
      </c>
      <c r="G190" s="63"/>
      <c r="H190" s="63"/>
      <c r="I190" s="164"/>
      <c r="J190" s="63"/>
      <c r="K190" s="63"/>
      <c r="L190" s="61"/>
      <c r="M190" s="208"/>
      <c r="N190" s="42"/>
      <c r="O190" s="42"/>
      <c r="P190" s="42"/>
      <c r="Q190" s="42"/>
      <c r="R190" s="42"/>
      <c r="S190" s="42"/>
      <c r="T190" s="78"/>
      <c r="AT190" s="23" t="s">
        <v>883</v>
      </c>
      <c r="AU190" s="23" t="s">
        <v>91</v>
      </c>
    </row>
    <row r="191" spans="2:65" s="11" customFormat="1" ht="13.5">
      <c r="B191" s="209"/>
      <c r="C191" s="210"/>
      <c r="D191" s="206" t="s">
        <v>187</v>
      </c>
      <c r="E191" s="211" t="s">
        <v>37</v>
      </c>
      <c r="F191" s="212" t="s">
        <v>877</v>
      </c>
      <c r="G191" s="210"/>
      <c r="H191" s="213">
        <v>3.3000000000000002E-2</v>
      </c>
      <c r="I191" s="214"/>
      <c r="J191" s="210"/>
      <c r="K191" s="210"/>
      <c r="L191" s="215"/>
      <c r="M191" s="216"/>
      <c r="N191" s="217"/>
      <c r="O191" s="217"/>
      <c r="P191" s="217"/>
      <c r="Q191" s="217"/>
      <c r="R191" s="217"/>
      <c r="S191" s="217"/>
      <c r="T191" s="218"/>
      <c r="AT191" s="219" t="s">
        <v>187</v>
      </c>
      <c r="AU191" s="219" t="s">
        <v>91</v>
      </c>
      <c r="AV191" s="11" t="s">
        <v>91</v>
      </c>
      <c r="AW191" s="11" t="s">
        <v>44</v>
      </c>
      <c r="AX191" s="11" t="s">
        <v>81</v>
      </c>
      <c r="AY191" s="219" t="s">
        <v>176</v>
      </c>
    </row>
    <row r="192" spans="2:65" s="11" customFormat="1" ht="13.5">
      <c r="B192" s="209"/>
      <c r="C192" s="210"/>
      <c r="D192" s="206" t="s">
        <v>187</v>
      </c>
      <c r="E192" s="211" t="s">
        <v>37</v>
      </c>
      <c r="F192" s="212" t="s">
        <v>878</v>
      </c>
      <c r="G192" s="210"/>
      <c r="H192" s="213">
        <v>1.6E-2</v>
      </c>
      <c r="I192" s="214"/>
      <c r="J192" s="210"/>
      <c r="K192" s="210"/>
      <c r="L192" s="215"/>
      <c r="M192" s="216"/>
      <c r="N192" s="217"/>
      <c r="O192" s="217"/>
      <c r="P192" s="217"/>
      <c r="Q192" s="217"/>
      <c r="R192" s="217"/>
      <c r="S192" s="217"/>
      <c r="T192" s="218"/>
      <c r="AT192" s="219" t="s">
        <v>187</v>
      </c>
      <c r="AU192" s="219" t="s">
        <v>91</v>
      </c>
      <c r="AV192" s="11" t="s">
        <v>91</v>
      </c>
      <c r="AW192" s="11" t="s">
        <v>44</v>
      </c>
      <c r="AX192" s="11" t="s">
        <v>81</v>
      </c>
      <c r="AY192" s="219" t="s">
        <v>176</v>
      </c>
    </row>
    <row r="193" spans="2:65" s="11" customFormat="1" ht="13.5">
      <c r="B193" s="209"/>
      <c r="C193" s="210"/>
      <c r="D193" s="206" t="s">
        <v>187</v>
      </c>
      <c r="E193" s="211" t="s">
        <v>37</v>
      </c>
      <c r="F193" s="212" t="s">
        <v>879</v>
      </c>
      <c r="G193" s="210"/>
      <c r="H193" s="213">
        <v>1.4999999999999999E-2</v>
      </c>
      <c r="I193" s="214"/>
      <c r="J193" s="210"/>
      <c r="K193" s="210"/>
      <c r="L193" s="215"/>
      <c r="M193" s="216"/>
      <c r="N193" s="217"/>
      <c r="O193" s="217"/>
      <c r="P193" s="217"/>
      <c r="Q193" s="217"/>
      <c r="R193" s="217"/>
      <c r="S193" s="217"/>
      <c r="T193" s="218"/>
      <c r="AT193" s="219" t="s">
        <v>187</v>
      </c>
      <c r="AU193" s="219" t="s">
        <v>91</v>
      </c>
      <c r="AV193" s="11" t="s">
        <v>91</v>
      </c>
      <c r="AW193" s="11" t="s">
        <v>44</v>
      </c>
      <c r="AX193" s="11" t="s">
        <v>81</v>
      </c>
      <c r="AY193" s="219" t="s">
        <v>176</v>
      </c>
    </row>
    <row r="194" spans="2:65" s="12" customFormat="1" ht="13.5">
      <c r="B194" s="220"/>
      <c r="C194" s="221"/>
      <c r="D194" s="222" t="s">
        <v>187</v>
      </c>
      <c r="E194" s="223" t="s">
        <v>37</v>
      </c>
      <c r="F194" s="224" t="s">
        <v>189</v>
      </c>
      <c r="G194" s="221"/>
      <c r="H194" s="225">
        <v>6.4000000000000001E-2</v>
      </c>
      <c r="I194" s="226"/>
      <c r="J194" s="221"/>
      <c r="K194" s="221"/>
      <c r="L194" s="227"/>
      <c r="M194" s="228"/>
      <c r="N194" s="229"/>
      <c r="O194" s="229"/>
      <c r="P194" s="229"/>
      <c r="Q194" s="229"/>
      <c r="R194" s="229"/>
      <c r="S194" s="229"/>
      <c r="T194" s="230"/>
      <c r="AT194" s="231" t="s">
        <v>187</v>
      </c>
      <c r="AU194" s="231" t="s">
        <v>91</v>
      </c>
      <c r="AV194" s="12" t="s">
        <v>183</v>
      </c>
      <c r="AW194" s="12" t="s">
        <v>6</v>
      </c>
      <c r="AX194" s="12" t="s">
        <v>89</v>
      </c>
      <c r="AY194" s="231" t="s">
        <v>176</v>
      </c>
    </row>
    <row r="195" spans="2:65" s="1" customFormat="1" ht="31.5" customHeight="1">
      <c r="B195" s="41"/>
      <c r="C195" s="194" t="s">
        <v>334</v>
      </c>
      <c r="D195" s="194" t="s">
        <v>178</v>
      </c>
      <c r="E195" s="195" t="s">
        <v>885</v>
      </c>
      <c r="F195" s="196" t="s">
        <v>886</v>
      </c>
      <c r="G195" s="197" t="s">
        <v>199</v>
      </c>
      <c r="H195" s="198">
        <v>0.182</v>
      </c>
      <c r="I195" s="199"/>
      <c r="J195" s="200">
        <f>ROUND(I195*H195,2)</f>
        <v>0</v>
      </c>
      <c r="K195" s="196" t="s">
        <v>182</v>
      </c>
      <c r="L195" s="61"/>
      <c r="M195" s="201" t="s">
        <v>37</v>
      </c>
      <c r="N195" s="202" t="s">
        <v>52</v>
      </c>
      <c r="O195" s="42"/>
      <c r="P195" s="203">
        <f>O195*H195</f>
        <v>0</v>
      </c>
      <c r="Q195" s="203">
        <v>1.7094000000000002E-2</v>
      </c>
      <c r="R195" s="203">
        <f>Q195*H195</f>
        <v>3.111108E-3</v>
      </c>
      <c r="S195" s="203">
        <v>0</v>
      </c>
      <c r="T195" s="204">
        <f>S195*H195</f>
        <v>0</v>
      </c>
      <c r="AR195" s="23" t="s">
        <v>183</v>
      </c>
      <c r="AT195" s="23" t="s">
        <v>178</v>
      </c>
      <c r="AU195" s="23" t="s">
        <v>91</v>
      </c>
      <c r="AY195" s="23" t="s">
        <v>176</v>
      </c>
      <c r="BE195" s="205">
        <f>IF(N195="základní",J195,0)</f>
        <v>0</v>
      </c>
      <c r="BF195" s="205">
        <f>IF(N195="snížená",J195,0)</f>
        <v>0</v>
      </c>
      <c r="BG195" s="205">
        <f>IF(N195="zákl. přenesená",J195,0)</f>
        <v>0</v>
      </c>
      <c r="BH195" s="205">
        <f>IF(N195="sníž. přenesená",J195,0)</f>
        <v>0</v>
      </c>
      <c r="BI195" s="205">
        <f>IF(N195="nulová",J195,0)</f>
        <v>0</v>
      </c>
      <c r="BJ195" s="23" t="s">
        <v>89</v>
      </c>
      <c r="BK195" s="205">
        <f>ROUND(I195*H195,2)</f>
        <v>0</v>
      </c>
      <c r="BL195" s="23" t="s">
        <v>183</v>
      </c>
      <c r="BM195" s="23" t="s">
        <v>887</v>
      </c>
    </row>
    <row r="196" spans="2:65" s="1" customFormat="1" ht="54">
      <c r="B196" s="41"/>
      <c r="C196" s="63"/>
      <c r="D196" s="206" t="s">
        <v>185</v>
      </c>
      <c r="E196" s="63"/>
      <c r="F196" s="207" t="s">
        <v>876</v>
      </c>
      <c r="G196" s="63"/>
      <c r="H196" s="63"/>
      <c r="I196" s="164"/>
      <c r="J196" s="63"/>
      <c r="K196" s="63"/>
      <c r="L196" s="61"/>
      <c r="M196" s="208"/>
      <c r="N196" s="42"/>
      <c r="O196" s="42"/>
      <c r="P196" s="42"/>
      <c r="Q196" s="42"/>
      <c r="R196" s="42"/>
      <c r="S196" s="42"/>
      <c r="T196" s="78"/>
      <c r="AT196" s="23" t="s">
        <v>185</v>
      </c>
      <c r="AU196" s="23" t="s">
        <v>91</v>
      </c>
    </row>
    <row r="197" spans="2:65" s="11" customFormat="1" ht="13.5">
      <c r="B197" s="209"/>
      <c r="C197" s="210"/>
      <c r="D197" s="206" t="s">
        <v>187</v>
      </c>
      <c r="E197" s="211" t="s">
        <v>37</v>
      </c>
      <c r="F197" s="212" t="s">
        <v>888</v>
      </c>
      <c r="G197" s="210"/>
      <c r="H197" s="213">
        <v>0.182</v>
      </c>
      <c r="I197" s="214"/>
      <c r="J197" s="210"/>
      <c r="K197" s="210"/>
      <c r="L197" s="215"/>
      <c r="M197" s="216"/>
      <c r="N197" s="217"/>
      <c r="O197" s="217"/>
      <c r="P197" s="217"/>
      <c r="Q197" s="217"/>
      <c r="R197" s="217"/>
      <c r="S197" s="217"/>
      <c r="T197" s="218"/>
      <c r="AT197" s="219" t="s">
        <v>187</v>
      </c>
      <c r="AU197" s="219" t="s">
        <v>91</v>
      </c>
      <c r="AV197" s="11" t="s">
        <v>91</v>
      </c>
      <c r="AW197" s="11" t="s">
        <v>44</v>
      </c>
      <c r="AX197" s="11" t="s">
        <v>81</v>
      </c>
      <c r="AY197" s="219" t="s">
        <v>176</v>
      </c>
    </row>
    <row r="198" spans="2:65" s="12" customFormat="1" ht="13.5">
      <c r="B198" s="220"/>
      <c r="C198" s="221"/>
      <c r="D198" s="222" t="s">
        <v>187</v>
      </c>
      <c r="E198" s="223" t="s">
        <v>37</v>
      </c>
      <c r="F198" s="224" t="s">
        <v>189</v>
      </c>
      <c r="G198" s="221"/>
      <c r="H198" s="225">
        <v>0.182</v>
      </c>
      <c r="I198" s="226"/>
      <c r="J198" s="221"/>
      <c r="K198" s="221"/>
      <c r="L198" s="227"/>
      <c r="M198" s="228"/>
      <c r="N198" s="229"/>
      <c r="O198" s="229"/>
      <c r="P198" s="229"/>
      <c r="Q198" s="229"/>
      <c r="R198" s="229"/>
      <c r="S198" s="229"/>
      <c r="T198" s="230"/>
      <c r="AT198" s="231" t="s">
        <v>187</v>
      </c>
      <c r="AU198" s="231" t="s">
        <v>91</v>
      </c>
      <c r="AV198" s="12" t="s">
        <v>183</v>
      </c>
      <c r="AW198" s="12" t="s">
        <v>6</v>
      </c>
      <c r="AX198" s="12" t="s">
        <v>89</v>
      </c>
      <c r="AY198" s="231" t="s">
        <v>176</v>
      </c>
    </row>
    <row r="199" spans="2:65" s="1" customFormat="1" ht="22.5" customHeight="1">
      <c r="B199" s="41"/>
      <c r="C199" s="232" t="s">
        <v>339</v>
      </c>
      <c r="D199" s="232" t="s">
        <v>196</v>
      </c>
      <c r="E199" s="233" t="s">
        <v>889</v>
      </c>
      <c r="F199" s="234" t="s">
        <v>890</v>
      </c>
      <c r="G199" s="235" t="s">
        <v>199</v>
      </c>
      <c r="H199" s="236">
        <v>0.182</v>
      </c>
      <c r="I199" s="237"/>
      <c r="J199" s="238">
        <f>ROUND(I199*H199,2)</f>
        <v>0</v>
      </c>
      <c r="K199" s="234" t="s">
        <v>182</v>
      </c>
      <c r="L199" s="239"/>
      <c r="M199" s="240" t="s">
        <v>37</v>
      </c>
      <c r="N199" s="241" t="s">
        <v>52</v>
      </c>
      <c r="O199" s="42"/>
      <c r="P199" s="203">
        <f>O199*H199</f>
        <v>0</v>
      </c>
      <c r="Q199" s="203">
        <v>1</v>
      </c>
      <c r="R199" s="203">
        <f>Q199*H199</f>
        <v>0.182</v>
      </c>
      <c r="S199" s="203">
        <v>0</v>
      </c>
      <c r="T199" s="204">
        <f>S199*H199</f>
        <v>0</v>
      </c>
      <c r="AR199" s="23" t="s">
        <v>200</v>
      </c>
      <c r="AT199" s="23" t="s">
        <v>196</v>
      </c>
      <c r="AU199" s="23" t="s">
        <v>91</v>
      </c>
      <c r="AY199" s="23" t="s">
        <v>176</v>
      </c>
      <c r="BE199" s="205">
        <f>IF(N199="základní",J199,0)</f>
        <v>0</v>
      </c>
      <c r="BF199" s="205">
        <f>IF(N199="snížená",J199,0)</f>
        <v>0</v>
      </c>
      <c r="BG199" s="205">
        <f>IF(N199="zákl. přenesená",J199,0)</f>
        <v>0</v>
      </c>
      <c r="BH199" s="205">
        <f>IF(N199="sníž. přenesená",J199,0)</f>
        <v>0</v>
      </c>
      <c r="BI199" s="205">
        <f>IF(N199="nulová",J199,0)</f>
        <v>0</v>
      </c>
      <c r="BJ199" s="23" t="s">
        <v>89</v>
      </c>
      <c r="BK199" s="205">
        <f>ROUND(I199*H199,2)</f>
        <v>0</v>
      </c>
      <c r="BL199" s="23" t="s">
        <v>183</v>
      </c>
      <c r="BM199" s="23" t="s">
        <v>891</v>
      </c>
    </row>
    <row r="200" spans="2:65" s="1" customFormat="1" ht="27">
      <c r="B200" s="41"/>
      <c r="C200" s="63"/>
      <c r="D200" s="206" t="s">
        <v>883</v>
      </c>
      <c r="E200" s="63"/>
      <c r="F200" s="207" t="s">
        <v>892</v>
      </c>
      <c r="G200" s="63"/>
      <c r="H200" s="63"/>
      <c r="I200" s="164"/>
      <c r="J200" s="63"/>
      <c r="K200" s="63"/>
      <c r="L200" s="61"/>
      <c r="M200" s="208"/>
      <c r="N200" s="42"/>
      <c r="O200" s="42"/>
      <c r="P200" s="42"/>
      <c r="Q200" s="42"/>
      <c r="R200" s="42"/>
      <c r="S200" s="42"/>
      <c r="T200" s="78"/>
      <c r="AT200" s="23" t="s">
        <v>883</v>
      </c>
      <c r="AU200" s="23" t="s">
        <v>91</v>
      </c>
    </row>
    <row r="201" spans="2:65" s="11" customFormat="1" ht="13.5">
      <c r="B201" s="209"/>
      <c r="C201" s="210"/>
      <c r="D201" s="206" t="s">
        <v>187</v>
      </c>
      <c r="E201" s="211" t="s">
        <v>37</v>
      </c>
      <c r="F201" s="212" t="s">
        <v>893</v>
      </c>
      <c r="G201" s="210"/>
      <c r="H201" s="213">
        <v>0.124</v>
      </c>
      <c r="I201" s="214"/>
      <c r="J201" s="210"/>
      <c r="K201" s="210"/>
      <c r="L201" s="215"/>
      <c r="M201" s="216"/>
      <c r="N201" s="217"/>
      <c r="O201" s="217"/>
      <c r="P201" s="217"/>
      <c r="Q201" s="217"/>
      <c r="R201" s="217"/>
      <c r="S201" s="217"/>
      <c r="T201" s="218"/>
      <c r="AT201" s="219" t="s">
        <v>187</v>
      </c>
      <c r="AU201" s="219" t="s">
        <v>91</v>
      </c>
      <c r="AV201" s="11" t="s">
        <v>91</v>
      </c>
      <c r="AW201" s="11" t="s">
        <v>44</v>
      </c>
      <c r="AX201" s="11" t="s">
        <v>81</v>
      </c>
      <c r="AY201" s="219" t="s">
        <v>176</v>
      </c>
    </row>
    <row r="202" spans="2:65" s="11" customFormat="1" ht="13.5">
      <c r="B202" s="209"/>
      <c r="C202" s="210"/>
      <c r="D202" s="206" t="s">
        <v>187</v>
      </c>
      <c r="E202" s="211" t="s">
        <v>37</v>
      </c>
      <c r="F202" s="212" t="s">
        <v>894</v>
      </c>
      <c r="G202" s="210"/>
      <c r="H202" s="213">
        <v>5.8000000000000003E-2</v>
      </c>
      <c r="I202" s="214"/>
      <c r="J202" s="210"/>
      <c r="K202" s="210"/>
      <c r="L202" s="215"/>
      <c r="M202" s="216"/>
      <c r="N202" s="217"/>
      <c r="O202" s="217"/>
      <c r="P202" s="217"/>
      <c r="Q202" s="217"/>
      <c r="R202" s="217"/>
      <c r="S202" s="217"/>
      <c r="T202" s="218"/>
      <c r="AT202" s="219" t="s">
        <v>187</v>
      </c>
      <c r="AU202" s="219" t="s">
        <v>91</v>
      </c>
      <c r="AV202" s="11" t="s">
        <v>91</v>
      </c>
      <c r="AW202" s="11" t="s">
        <v>44</v>
      </c>
      <c r="AX202" s="11" t="s">
        <v>81</v>
      </c>
      <c r="AY202" s="219" t="s">
        <v>176</v>
      </c>
    </row>
    <row r="203" spans="2:65" s="12" customFormat="1" ht="13.5">
      <c r="B203" s="220"/>
      <c r="C203" s="221"/>
      <c r="D203" s="222" t="s">
        <v>187</v>
      </c>
      <c r="E203" s="223" t="s">
        <v>37</v>
      </c>
      <c r="F203" s="224" t="s">
        <v>189</v>
      </c>
      <c r="G203" s="221"/>
      <c r="H203" s="225">
        <v>0.182</v>
      </c>
      <c r="I203" s="226"/>
      <c r="J203" s="221"/>
      <c r="K203" s="221"/>
      <c r="L203" s="227"/>
      <c r="M203" s="228"/>
      <c r="N203" s="229"/>
      <c r="O203" s="229"/>
      <c r="P203" s="229"/>
      <c r="Q203" s="229"/>
      <c r="R203" s="229"/>
      <c r="S203" s="229"/>
      <c r="T203" s="230"/>
      <c r="AT203" s="231" t="s">
        <v>187</v>
      </c>
      <c r="AU203" s="231" t="s">
        <v>91</v>
      </c>
      <c r="AV203" s="12" t="s">
        <v>183</v>
      </c>
      <c r="AW203" s="12" t="s">
        <v>6</v>
      </c>
      <c r="AX203" s="12" t="s">
        <v>89</v>
      </c>
      <c r="AY203" s="231" t="s">
        <v>176</v>
      </c>
    </row>
    <row r="204" spans="2:65" s="1" customFormat="1" ht="22.5" customHeight="1">
      <c r="B204" s="41"/>
      <c r="C204" s="194" t="s">
        <v>346</v>
      </c>
      <c r="D204" s="194" t="s">
        <v>178</v>
      </c>
      <c r="E204" s="195" t="s">
        <v>895</v>
      </c>
      <c r="F204" s="196" t="s">
        <v>896</v>
      </c>
      <c r="G204" s="197" t="s">
        <v>296</v>
      </c>
      <c r="H204" s="198">
        <v>77.5</v>
      </c>
      <c r="I204" s="199"/>
      <c r="J204" s="200">
        <f>ROUND(I204*H204,2)</f>
        <v>0</v>
      </c>
      <c r="K204" s="196" t="s">
        <v>182</v>
      </c>
      <c r="L204" s="61"/>
      <c r="M204" s="201" t="s">
        <v>37</v>
      </c>
      <c r="N204" s="202" t="s">
        <v>52</v>
      </c>
      <c r="O204" s="42"/>
      <c r="P204" s="203">
        <f>O204*H204</f>
        <v>0</v>
      </c>
      <c r="Q204" s="203">
        <v>1.125E-4</v>
      </c>
      <c r="R204" s="203">
        <f>Q204*H204</f>
        <v>8.7187499999999991E-3</v>
      </c>
      <c r="S204" s="203">
        <v>0</v>
      </c>
      <c r="T204" s="204">
        <f>S204*H204</f>
        <v>0</v>
      </c>
      <c r="AR204" s="23" t="s">
        <v>183</v>
      </c>
      <c r="AT204" s="23" t="s">
        <v>178</v>
      </c>
      <c r="AU204" s="23" t="s">
        <v>91</v>
      </c>
      <c r="AY204" s="23" t="s">
        <v>176</v>
      </c>
      <c r="BE204" s="205">
        <f>IF(N204="základní",J204,0)</f>
        <v>0</v>
      </c>
      <c r="BF204" s="205">
        <f>IF(N204="snížená",J204,0)</f>
        <v>0</v>
      </c>
      <c r="BG204" s="205">
        <f>IF(N204="zákl. přenesená",J204,0)</f>
        <v>0</v>
      </c>
      <c r="BH204" s="205">
        <f>IF(N204="sníž. přenesená",J204,0)</f>
        <v>0</v>
      </c>
      <c r="BI204" s="205">
        <f>IF(N204="nulová",J204,0)</f>
        <v>0</v>
      </c>
      <c r="BJ204" s="23" t="s">
        <v>89</v>
      </c>
      <c r="BK204" s="205">
        <f>ROUND(I204*H204,2)</f>
        <v>0</v>
      </c>
      <c r="BL204" s="23" t="s">
        <v>183</v>
      </c>
      <c r="BM204" s="23" t="s">
        <v>897</v>
      </c>
    </row>
    <row r="205" spans="2:65" s="11" customFormat="1" ht="13.5">
      <c r="B205" s="209"/>
      <c r="C205" s="210"/>
      <c r="D205" s="206" t="s">
        <v>187</v>
      </c>
      <c r="E205" s="211" t="s">
        <v>37</v>
      </c>
      <c r="F205" s="212" t="s">
        <v>898</v>
      </c>
      <c r="G205" s="210"/>
      <c r="H205" s="213">
        <v>77.5</v>
      </c>
      <c r="I205" s="214"/>
      <c r="J205" s="210"/>
      <c r="K205" s="210"/>
      <c r="L205" s="215"/>
      <c r="M205" s="216"/>
      <c r="N205" s="217"/>
      <c r="O205" s="217"/>
      <c r="P205" s="217"/>
      <c r="Q205" s="217"/>
      <c r="R205" s="217"/>
      <c r="S205" s="217"/>
      <c r="T205" s="218"/>
      <c r="AT205" s="219" t="s">
        <v>187</v>
      </c>
      <c r="AU205" s="219" t="s">
        <v>91</v>
      </c>
      <c r="AV205" s="11" t="s">
        <v>91</v>
      </c>
      <c r="AW205" s="11" t="s">
        <v>44</v>
      </c>
      <c r="AX205" s="11" t="s">
        <v>81</v>
      </c>
      <c r="AY205" s="219" t="s">
        <v>176</v>
      </c>
    </row>
    <row r="206" spans="2:65" s="12" customFormat="1" ht="13.5">
      <c r="B206" s="220"/>
      <c r="C206" s="221"/>
      <c r="D206" s="222" t="s">
        <v>187</v>
      </c>
      <c r="E206" s="223" t="s">
        <v>37</v>
      </c>
      <c r="F206" s="224" t="s">
        <v>189</v>
      </c>
      <c r="G206" s="221"/>
      <c r="H206" s="225">
        <v>77.5</v>
      </c>
      <c r="I206" s="226"/>
      <c r="J206" s="221"/>
      <c r="K206" s="221"/>
      <c r="L206" s="227"/>
      <c r="M206" s="228"/>
      <c r="N206" s="229"/>
      <c r="O206" s="229"/>
      <c r="P206" s="229"/>
      <c r="Q206" s="229"/>
      <c r="R206" s="229"/>
      <c r="S206" s="229"/>
      <c r="T206" s="230"/>
      <c r="AT206" s="231" t="s">
        <v>187</v>
      </c>
      <c r="AU206" s="231" t="s">
        <v>91</v>
      </c>
      <c r="AV206" s="12" t="s">
        <v>183</v>
      </c>
      <c r="AW206" s="12" t="s">
        <v>6</v>
      </c>
      <c r="AX206" s="12" t="s">
        <v>89</v>
      </c>
      <c r="AY206" s="231" t="s">
        <v>176</v>
      </c>
    </row>
    <row r="207" spans="2:65" s="1" customFormat="1" ht="31.5" customHeight="1">
      <c r="B207" s="41"/>
      <c r="C207" s="194" t="s">
        <v>352</v>
      </c>
      <c r="D207" s="194" t="s">
        <v>178</v>
      </c>
      <c r="E207" s="195" t="s">
        <v>899</v>
      </c>
      <c r="F207" s="196" t="s">
        <v>900</v>
      </c>
      <c r="G207" s="197" t="s">
        <v>224</v>
      </c>
      <c r="H207" s="198">
        <v>4.7670000000000003</v>
      </c>
      <c r="I207" s="199"/>
      <c r="J207" s="200">
        <f>ROUND(I207*H207,2)</f>
        <v>0</v>
      </c>
      <c r="K207" s="196" t="s">
        <v>182</v>
      </c>
      <c r="L207" s="61"/>
      <c r="M207" s="201" t="s">
        <v>37</v>
      </c>
      <c r="N207" s="202" t="s">
        <v>52</v>
      </c>
      <c r="O207" s="42"/>
      <c r="P207" s="203">
        <f>O207*H207</f>
        <v>0</v>
      </c>
      <c r="Q207" s="203">
        <v>0.10212</v>
      </c>
      <c r="R207" s="203">
        <f>Q207*H207</f>
        <v>0.48680604000000005</v>
      </c>
      <c r="S207" s="203">
        <v>0</v>
      </c>
      <c r="T207" s="204">
        <f>S207*H207</f>
        <v>0</v>
      </c>
      <c r="AR207" s="23" t="s">
        <v>183</v>
      </c>
      <c r="AT207" s="23" t="s">
        <v>178</v>
      </c>
      <c r="AU207" s="23" t="s">
        <v>91</v>
      </c>
      <c r="AY207" s="23" t="s">
        <v>176</v>
      </c>
      <c r="BE207" s="205">
        <f>IF(N207="základní",J207,0)</f>
        <v>0</v>
      </c>
      <c r="BF207" s="205">
        <f>IF(N207="snížená",J207,0)</f>
        <v>0</v>
      </c>
      <c r="BG207" s="205">
        <f>IF(N207="zákl. přenesená",J207,0)</f>
        <v>0</v>
      </c>
      <c r="BH207" s="205">
        <f>IF(N207="sníž. přenesená",J207,0)</f>
        <v>0</v>
      </c>
      <c r="BI207" s="205">
        <f>IF(N207="nulová",J207,0)</f>
        <v>0</v>
      </c>
      <c r="BJ207" s="23" t="s">
        <v>89</v>
      </c>
      <c r="BK207" s="205">
        <f>ROUND(I207*H207,2)</f>
        <v>0</v>
      </c>
      <c r="BL207" s="23" t="s">
        <v>183</v>
      </c>
      <c r="BM207" s="23" t="s">
        <v>901</v>
      </c>
    </row>
    <row r="208" spans="2:65" s="11" customFormat="1" ht="13.5">
      <c r="B208" s="209"/>
      <c r="C208" s="210"/>
      <c r="D208" s="206" t="s">
        <v>187</v>
      </c>
      <c r="E208" s="211" t="s">
        <v>37</v>
      </c>
      <c r="F208" s="212" t="s">
        <v>902</v>
      </c>
      <c r="G208" s="210"/>
      <c r="H208" s="213">
        <v>1.68</v>
      </c>
      <c r="I208" s="214"/>
      <c r="J208" s="210"/>
      <c r="K208" s="210"/>
      <c r="L208" s="215"/>
      <c r="M208" s="216"/>
      <c r="N208" s="217"/>
      <c r="O208" s="217"/>
      <c r="P208" s="217"/>
      <c r="Q208" s="217"/>
      <c r="R208" s="217"/>
      <c r="S208" s="217"/>
      <c r="T208" s="218"/>
      <c r="AT208" s="219" t="s">
        <v>187</v>
      </c>
      <c r="AU208" s="219" t="s">
        <v>91</v>
      </c>
      <c r="AV208" s="11" t="s">
        <v>91</v>
      </c>
      <c r="AW208" s="11" t="s">
        <v>44</v>
      </c>
      <c r="AX208" s="11" t="s">
        <v>81</v>
      </c>
      <c r="AY208" s="219" t="s">
        <v>176</v>
      </c>
    </row>
    <row r="209" spans="2:65" s="11" customFormat="1" ht="13.5">
      <c r="B209" s="209"/>
      <c r="C209" s="210"/>
      <c r="D209" s="206" t="s">
        <v>187</v>
      </c>
      <c r="E209" s="211" t="s">
        <v>37</v>
      </c>
      <c r="F209" s="212" t="s">
        <v>903</v>
      </c>
      <c r="G209" s="210"/>
      <c r="H209" s="213">
        <v>0.52500000000000002</v>
      </c>
      <c r="I209" s="214"/>
      <c r="J209" s="210"/>
      <c r="K209" s="210"/>
      <c r="L209" s="215"/>
      <c r="M209" s="216"/>
      <c r="N209" s="217"/>
      <c r="O209" s="217"/>
      <c r="P209" s="217"/>
      <c r="Q209" s="217"/>
      <c r="R209" s="217"/>
      <c r="S209" s="217"/>
      <c r="T209" s="218"/>
      <c r="AT209" s="219" t="s">
        <v>187</v>
      </c>
      <c r="AU209" s="219" t="s">
        <v>91</v>
      </c>
      <c r="AV209" s="11" t="s">
        <v>91</v>
      </c>
      <c r="AW209" s="11" t="s">
        <v>44</v>
      </c>
      <c r="AX209" s="11" t="s">
        <v>81</v>
      </c>
      <c r="AY209" s="219" t="s">
        <v>176</v>
      </c>
    </row>
    <row r="210" spans="2:65" s="11" customFormat="1" ht="13.5">
      <c r="B210" s="209"/>
      <c r="C210" s="210"/>
      <c r="D210" s="206" t="s">
        <v>187</v>
      </c>
      <c r="E210" s="211" t="s">
        <v>37</v>
      </c>
      <c r="F210" s="212" t="s">
        <v>904</v>
      </c>
      <c r="G210" s="210"/>
      <c r="H210" s="213">
        <v>2.5619999999999998</v>
      </c>
      <c r="I210" s="214"/>
      <c r="J210" s="210"/>
      <c r="K210" s="210"/>
      <c r="L210" s="215"/>
      <c r="M210" s="216"/>
      <c r="N210" s="217"/>
      <c r="O210" s="217"/>
      <c r="P210" s="217"/>
      <c r="Q210" s="217"/>
      <c r="R210" s="217"/>
      <c r="S210" s="217"/>
      <c r="T210" s="218"/>
      <c r="AT210" s="219" t="s">
        <v>187</v>
      </c>
      <c r="AU210" s="219" t="s">
        <v>91</v>
      </c>
      <c r="AV210" s="11" t="s">
        <v>91</v>
      </c>
      <c r="AW210" s="11" t="s">
        <v>44</v>
      </c>
      <c r="AX210" s="11" t="s">
        <v>81</v>
      </c>
      <c r="AY210" s="219" t="s">
        <v>176</v>
      </c>
    </row>
    <row r="211" spans="2:65" s="12" customFormat="1" ht="13.5">
      <c r="B211" s="220"/>
      <c r="C211" s="221"/>
      <c r="D211" s="222" t="s">
        <v>187</v>
      </c>
      <c r="E211" s="223" t="s">
        <v>37</v>
      </c>
      <c r="F211" s="224" t="s">
        <v>189</v>
      </c>
      <c r="G211" s="221"/>
      <c r="H211" s="225">
        <v>4.7670000000000003</v>
      </c>
      <c r="I211" s="226"/>
      <c r="J211" s="221"/>
      <c r="K211" s="221"/>
      <c r="L211" s="227"/>
      <c r="M211" s="228"/>
      <c r="N211" s="229"/>
      <c r="O211" s="229"/>
      <c r="P211" s="229"/>
      <c r="Q211" s="229"/>
      <c r="R211" s="229"/>
      <c r="S211" s="229"/>
      <c r="T211" s="230"/>
      <c r="AT211" s="231" t="s">
        <v>187</v>
      </c>
      <c r="AU211" s="231" t="s">
        <v>91</v>
      </c>
      <c r="AV211" s="12" t="s">
        <v>183</v>
      </c>
      <c r="AW211" s="12" t="s">
        <v>6</v>
      </c>
      <c r="AX211" s="12" t="s">
        <v>89</v>
      </c>
      <c r="AY211" s="231" t="s">
        <v>176</v>
      </c>
    </row>
    <row r="212" spans="2:65" s="1" customFormat="1" ht="31.5" customHeight="1">
      <c r="B212" s="41"/>
      <c r="C212" s="194" t="s">
        <v>357</v>
      </c>
      <c r="D212" s="194" t="s">
        <v>178</v>
      </c>
      <c r="E212" s="195" t="s">
        <v>905</v>
      </c>
      <c r="F212" s="196" t="s">
        <v>906</v>
      </c>
      <c r="G212" s="197" t="s">
        <v>224</v>
      </c>
      <c r="H212" s="198">
        <v>142.04400000000001</v>
      </c>
      <c r="I212" s="199"/>
      <c r="J212" s="200">
        <f>ROUND(I212*H212,2)</f>
        <v>0</v>
      </c>
      <c r="K212" s="196" t="s">
        <v>182</v>
      </c>
      <c r="L212" s="61"/>
      <c r="M212" s="201" t="s">
        <v>37</v>
      </c>
      <c r="N212" s="202" t="s">
        <v>52</v>
      </c>
      <c r="O212" s="42"/>
      <c r="P212" s="203">
        <f>O212*H212</f>
        <v>0</v>
      </c>
      <c r="Q212" s="203">
        <v>0.121852</v>
      </c>
      <c r="R212" s="203">
        <f>Q212*H212</f>
        <v>17.308345488000001</v>
      </c>
      <c r="S212" s="203">
        <v>0</v>
      </c>
      <c r="T212" s="204">
        <f>S212*H212</f>
        <v>0</v>
      </c>
      <c r="AR212" s="23" t="s">
        <v>183</v>
      </c>
      <c r="AT212" s="23" t="s">
        <v>178</v>
      </c>
      <c r="AU212" s="23" t="s">
        <v>91</v>
      </c>
      <c r="AY212" s="23" t="s">
        <v>176</v>
      </c>
      <c r="BE212" s="205">
        <f>IF(N212="základní",J212,0)</f>
        <v>0</v>
      </c>
      <c r="BF212" s="205">
        <f>IF(N212="snížená",J212,0)</f>
        <v>0</v>
      </c>
      <c r="BG212" s="205">
        <f>IF(N212="zákl. přenesená",J212,0)</f>
        <v>0</v>
      </c>
      <c r="BH212" s="205">
        <f>IF(N212="sníž. přenesená",J212,0)</f>
        <v>0</v>
      </c>
      <c r="BI212" s="205">
        <f>IF(N212="nulová",J212,0)</f>
        <v>0</v>
      </c>
      <c r="BJ212" s="23" t="s">
        <v>89</v>
      </c>
      <c r="BK212" s="205">
        <f>ROUND(I212*H212,2)</f>
        <v>0</v>
      </c>
      <c r="BL212" s="23" t="s">
        <v>183</v>
      </c>
      <c r="BM212" s="23" t="s">
        <v>907</v>
      </c>
    </row>
    <row r="213" spans="2:65" s="1" customFormat="1" ht="27">
      <c r="B213" s="41"/>
      <c r="C213" s="63"/>
      <c r="D213" s="206" t="s">
        <v>185</v>
      </c>
      <c r="E213" s="63"/>
      <c r="F213" s="207" t="s">
        <v>908</v>
      </c>
      <c r="G213" s="63"/>
      <c r="H213" s="63"/>
      <c r="I213" s="164"/>
      <c r="J213" s="63"/>
      <c r="K213" s="63"/>
      <c r="L213" s="61"/>
      <c r="M213" s="208"/>
      <c r="N213" s="42"/>
      <c r="O213" s="42"/>
      <c r="P213" s="42"/>
      <c r="Q213" s="42"/>
      <c r="R213" s="42"/>
      <c r="S213" s="42"/>
      <c r="T213" s="78"/>
      <c r="AT213" s="23" t="s">
        <v>185</v>
      </c>
      <c r="AU213" s="23" t="s">
        <v>91</v>
      </c>
    </row>
    <row r="214" spans="2:65" s="11" customFormat="1" ht="13.5">
      <c r="B214" s="209"/>
      <c r="C214" s="210"/>
      <c r="D214" s="206" t="s">
        <v>187</v>
      </c>
      <c r="E214" s="211" t="s">
        <v>37</v>
      </c>
      <c r="F214" s="212" t="s">
        <v>909</v>
      </c>
      <c r="G214" s="210"/>
      <c r="H214" s="213">
        <v>43.113999999999997</v>
      </c>
      <c r="I214" s="214"/>
      <c r="J214" s="210"/>
      <c r="K214" s="210"/>
      <c r="L214" s="215"/>
      <c r="M214" s="216"/>
      <c r="N214" s="217"/>
      <c r="O214" s="217"/>
      <c r="P214" s="217"/>
      <c r="Q214" s="217"/>
      <c r="R214" s="217"/>
      <c r="S214" s="217"/>
      <c r="T214" s="218"/>
      <c r="AT214" s="219" t="s">
        <v>187</v>
      </c>
      <c r="AU214" s="219" t="s">
        <v>91</v>
      </c>
      <c r="AV214" s="11" t="s">
        <v>91</v>
      </c>
      <c r="AW214" s="11" t="s">
        <v>44</v>
      </c>
      <c r="AX214" s="11" t="s">
        <v>81</v>
      </c>
      <c r="AY214" s="219" t="s">
        <v>176</v>
      </c>
    </row>
    <row r="215" spans="2:65" s="11" customFormat="1" ht="13.5">
      <c r="B215" s="209"/>
      <c r="C215" s="210"/>
      <c r="D215" s="206" t="s">
        <v>187</v>
      </c>
      <c r="E215" s="211" t="s">
        <v>37</v>
      </c>
      <c r="F215" s="212" t="s">
        <v>910</v>
      </c>
      <c r="G215" s="210"/>
      <c r="H215" s="213">
        <v>32.186</v>
      </c>
      <c r="I215" s="214"/>
      <c r="J215" s="210"/>
      <c r="K215" s="210"/>
      <c r="L215" s="215"/>
      <c r="M215" s="216"/>
      <c r="N215" s="217"/>
      <c r="O215" s="217"/>
      <c r="P215" s="217"/>
      <c r="Q215" s="217"/>
      <c r="R215" s="217"/>
      <c r="S215" s="217"/>
      <c r="T215" s="218"/>
      <c r="AT215" s="219" t="s">
        <v>187</v>
      </c>
      <c r="AU215" s="219" t="s">
        <v>91</v>
      </c>
      <c r="AV215" s="11" t="s">
        <v>91</v>
      </c>
      <c r="AW215" s="11" t="s">
        <v>44</v>
      </c>
      <c r="AX215" s="11" t="s">
        <v>81</v>
      </c>
      <c r="AY215" s="219" t="s">
        <v>176</v>
      </c>
    </row>
    <row r="216" spans="2:65" s="11" customFormat="1" ht="13.5">
      <c r="B216" s="209"/>
      <c r="C216" s="210"/>
      <c r="D216" s="206" t="s">
        <v>187</v>
      </c>
      <c r="E216" s="211" t="s">
        <v>37</v>
      </c>
      <c r="F216" s="212" t="s">
        <v>911</v>
      </c>
      <c r="G216" s="210"/>
      <c r="H216" s="213">
        <v>23.87</v>
      </c>
      <c r="I216" s="214"/>
      <c r="J216" s="210"/>
      <c r="K216" s="210"/>
      <c r="L216" s="215"/>
      <c r="M216" s="216"/>
      <c r="N216" s="217"/>
      <c r="O216" s="217"/>
      <c r="P216" s="217"/>
      <c r="Q216" s="217"/>
      <c r="R216" s="217"/>
      <c r="S216" s="217"/>
      <c r="T216" s="218"/>
      <c r="AT216" s="219" t="s">
        <v>187</v>
      </c>
      <c r="AU216" s="219" t="s">
        <v>91</v>
      </c>
      <c r="AV216" s="11" t="s">
        <v>91</v>
      </c>
      <c r="AW216" s="11" t="s">
        <v>44</v>
      </c>
      <c r="AX216" s="11" t="s">
        <v>81</v>
      </c>
      <c r="AY216" s="219" t="s">
        <v>176</v>
      </c>
    </row>
    <row r="217" spans="2:65" s="11" customFormat="1" ht="13.5">
      <c r="B217" s="209"/>
      <c r="C217" s="210"/>
      <c r="D217" s="206" t="s">
        <v>187</v>
      </c>
      <c r="E217" s="211" t="s">
        <v>37</v>
      </c>
      <c r="F217" s="212" t="s">
        <v>912</v>
      </c>
      <c r="G217" s="210"/>
      <c r="H217" s="213">
        <v>-13</v>
      </c>
      <c r="I217" s="214"/>
      <c r="J217" s="210"/>
      <c r="K217" s="210"/>
      <c r="L217" s="215"/>
      <c r="M217" s="216"/>
      <c r="N217" s="217"/>
      <c r="O217" s="217"/>
      <c r="P217" s="217"/>
      <c r="Q217" s="217"/>
      <c r="R217" s="217"/>
      <c r="S217" s="217"/>
      <c r="T217" s="218"/>
      <c r="AT217" s="219" t="s">
        <v>187</v>
      </c>
      <c r="AU217" s="219" t="s">
        <v>91</v>
      </c>
      <c r="AV217" s="11" t="s">
        <v>91</v>
      </c>
      <c r="AW217" s="11" t="s">
        <v>44</v>
      </c>
      <c r="AX217" s="11" t="s">
        <v>81</v>
      </c>
      <c r="AY217" s="219" t="s">
        <v>176</v>
      </c>
    </row>
    <row r="218" spans="2:65" s="11" customFormat="1" ht="13.5">
      <c r="B218" s="209"/>
      <c r="C218" s="210"/>
      <c r="D218" s="206" t="s">
        <v>187</v>
      </c>
      <c r="E218" s="211" t="s">
        <v>37</v>
      </c>
      <c r="F218" s="212" t="s">
        <v>913</v>
      </c>
      <c r="G218" s="210"/>
      <c r="H218" s="213">
        <v>17.324999999999999</v>
      </c>
      <c r="I218" s="214"/>
      <c r="J218" s="210"/>
      <c r="K218" s="210"/>
      <c r="L218" s="215"/>
      <c r="M218" s="216"/>
      <c r="N218" s="217"/>
      <c r="O218" s="217"/>
      <c r="P218" s="217"/>
      <c r="Q218" s="217"/>
      <c r="R218" s="217"/>
      <c r="S218" s="217"/>
      <c r="T218" s="218"/>
      <c r="AT218" s="219" t="s">
        <v>187</v>
      </c>
      <c r="AU218" s="219" t="s">
        <v>91</v>
      </c>
      <c r="AV218" s="11" t="s">
        <v>91</v>
      </c>
      <c r="AW218" s="11" t="s">
        <v>44</v>
      </c>
      <c r="AX218" s="11" t="s">
        <v>81</v>
      </c>
      <c r="AY218" s="219" t="s">
        <v>176</v>
      </c>
    </row>
    <row r="219" spans="2:65" s="11" customFormat="1" ht="13.5">
      <c r="B219" s="209"/>
      <c r="C219" s="210"/>
      <c r="D219" s="206" t="s">
        <v>187</v>
      </c>
      <c r="E219" s="211" t="s">
        <v>37</v>
      </c>
      <c r="F219" s="212" t="s">
        <v>914</v>
      </c>
      <c r="G219" s="210"/>
      <c r="H219" s="213">
        <v>10.164999999999999</v>
      </c>
      <c r="I219" s="214"/>
      <c r="J219" s="210"/>
      <c r="K219" s="210"/>
      <c r="L219" s="215"/>
      <c r="M219" s="216"/>
      <c r="N219" s="217"/>
      <c r="O219" s="217"/>
      <c r="P219" s="217"/>
      <c r="Q219" s="217"/>
      <c r="R219" s="217"/>
      <c r="S219" s="217"/>
      <c r="T219" s="218"/>
      <c r="AT219" s="219" t="s">
        <v>187</v>
      </c>
      <c r="AU219" s="219" t="s">
        <v>91</v>
      </c>
      <c r="AV219" s="11" t="s">
        <v>91</v>
      </c>
      <c r="AW219" s="11" t="s">
        <v>44</v>
      </c>
      <c r="AX219" s="11" t="s">
        <v>81</v>
      </c>
      <c r="AY219" s="219" t="s">
        <v>176</v>
      </c>
    </row>
    <row r="220" spans="2:65" s="11" customFormat="1" ht="13.5">
      <c r="B220" s="209"/>
      <c r="C220" s="210"/>
      <c r="D220" s="206" t="s">
        <v>187</v>
      </c>
      <c r="E220" s="211" t="s">
        <v>37</v>
      </c>
      <c r="F220" s="212" t="s">
        <v>915</v>
      </c>
      <c r="G220" s="210"/>
      <c r="H220" s="213">
        <v>28.384</v>
      </c>
      <c r="I220" s="214"/>
      <c r="J220" s="210"/>
      <c r="K220" s="210"/>
      <c r="L220" s="215"/>
      <c r="M220" s="216"/>
      <c r="N220" s="217"/>
      <c r="O220" s="217"/>
      <c r="P220" s="217"/>
      <c r="Q220" s="217"/>
      <c r="R220" s="217"/>
      <c r="S220" s="217"/>
      <c r="T220" s="218"/>
      <c r="AT220" s="219" t="s">
        <v>187</v>
      </c>
      <c r="AU220" s="219" t="s">
        <v>91</v>
      </c>
      <c r="AV220" s="11" t="s">
        <v>91</v>
      </c>
      <c r="AW220" s="11" t="s">
        <v>44</v>
      </c>
      <c r="AX220" s="11" t="s">
        <v>81</v>
      </c>
      <c r="AY220" s="219" t="s">
        <v>176</v>
      </c>
    </row>
    <row r="221" spans="2:65" s="12" customFormat="1" ht="13.5">
      <c r="B221" s="220"/>
      <c r="C221" s="221"/>
      <c r="D221" s="222" t="s">
        <v>187</v>
      </c>
      <c r="E221" s="223" t="s">
        <v>37</v>
      </c>
      <c r="F221" s="224" t="s">
        <v>189</v>
      </c>
      <c r="G221" s="221"/>
      <c r="H221" s="225">
        <v>142.04400000000001</v>
      </c>
      <c r="I221" s="226"/>
      <c r="J221" s="221"/>
      <c r="K221" s="221"/>
      <c r="L221" s="227"/>
      <c r="M221" s="228"/>
      <c r="N221" s="229"/>
      <c r="O221" s="229"/>
      <c r="P221" s="229"/>
      <c r="Q221" s="229"/>
      <c r="R221" s="229"/>
      <c r="S221" s="229"/>
      <c r="T221" s="230"/>
      <c r="AT221" s="231" t="s">
        <v>187</v>
      </c>
      <c r="AU221" s="231" t="s">
        <v>91</v>
      </c>
      <c r="AV221" s="12" t="s">
        <v>183</v>
      </c>
      <c r="AW221" s="12" t="s">
        <v>6</v>
      </c>
      <c r="AX221" s="12" t="s">
        <v>89</v>
      </c>
      <c r="AY221" s="231" t="s">
        <v>176</v>
      </c>
    </row>
    <row r="222" spans="2:65" s="1" customFormat="1" ht="31.5" customHeight="1">
      <c r="B222" s="41"/>
      <c r="C222" s="194" t="s">
        <v>363</v>
      </c>
      <c r="D222" s="194" t="s">
        <v>178</v>
      </c>
      <c r="E222" s="195" t="s">
        <v>916</v>
      </c>
      <c r="F222" s="196" t="s">
        <v>917</v>
      </c>
      <c r="G222" s="197" t="s">
        <v>224</v>
      </c>
      <c r="H222" s="198">
        <v>29.382999999999999</v>
      </c>
      <c r="I222" s="199"/>
      <c r="J222" s="200">
        <f>ROUND(I222*H222,2)</f>
        <v>0</v>
      </c>
      <c r="K222" s="196" t="s">
        <v>182</v>
      </c>
      <c r="L222" s="61"/>
      <c r="M222" s="201" t="s">
        <v>37</v>
      </c>
      <c r="N222" s="202" t="s">
        <v>52</v>
      </c>
      <c r="O222" s="42"/>
      <c r="P222" s="203">
        <f>O222*H222</f>
        <v>0</v>
      </c>
      <c r="Q222" s="203">
        <v>4.0164999999999999E-2</v>
      </c>
      <c r="R222" s="203">
        <f>Q222*H222</f>
        <v>1.180168195</v>
      </c>
      <c r="S222" s="203">
        <v>0</v>
      </c>
      <c r="T222" s="204">
        <f>S222*H222</f>
        <v>0</v>
      </c>
      <c r="AR222" s="23" t="s">
        <v>183</v>
      </c>
      <c r="AT222" s="23" t="s">
        <v>178</v>
      </c>
      <c r="AU222" s="23" t="s">
        <v>91</v>
      </c>
      <c r="AY222" s="23" t="s">
        <v>176</v>
      </c>
      <c r="BE222" s="205">
        <f>IF(N222="základní",J222,0)</f>
        <v>0</v>
      </c>
      <c r="BF222" s="205">
        <f>IF(N222="snížená",J222,0)</f>
        <v>0</v>
      </c>
      <c r="BG222" s="205">
        <f>IF(N222="zákl. přenesená",J222,0)</f>
        <v>0</v>
      </c>
      <c r="BH222" s="205">
        <f>IF(N222="sníž. přenesená",J222,0)</f>
        <v>0</v>
      </c>
      <c r="BI222" s="205">
        <f>IF(N222="nulová",J222,0)</f>
        <v>0</v>
      </c>
      <c r="BJ222" s="23" t="s">
        <v>89</v>
      </c>
      <c r="BK222" s="205">
        <f>ROUND(I222*H222,2)</f>
        <v>0</v>
      </c>
      <c r="BL222" s="23" t="s">
        <v>183</v>
      </c>
      <c r="BM222" s="23" t="s">
        <v>918</v>
      </c>
    </row>
    <row r="223" spans="2:65" s="11" customFormat="1" ht="13.5">
      <c r="B223" s="209"/>
      <c r="C223" s="210"/>
      <c r="D223" s="206" t="s">
        <v>187</v>
      </c>
      <c r="E223" s="211" t="s">
        <v>37</v>
      </c>
      <c r="F223" s="212" t="s">
        <v>919</v>
      </c>
      <c r="G223" s="210"/>
      <c r="H223" s="213">
        <v>5.8520000000000003</v>
      </c>
      <c r="I223" s="214"/>
      <c r="J223" s="210"/>
      <c r="K223" s="210"/>
      <c r="L223" s="215"/>
      <c r="M223" s="216"/>
      <c r="N223" s="217"/>
      <c r="O223" s="217"/>
      <c r="P223" s="217"/>
      <c r="Q223" s="217"/>
      <c r="R223" s="217"/>
      <c r="S223" s="217"/>
      <c r="T223" s="218"/>
      <c r="AT223" s="219" t="s">
        <v>187</v>
      </c>
      <c r="AU223" s="219" t="s">
        <v>91</v>
      </c>
      <c r="AV223" s="11" t="s">
        <v>91</v>
      </c>
      <c r="AW223" s="11" t="s">
        <v>44</v>
      </c>
      <c r="AX223" s="11" t="s">
        <v>81</v>
      </c>
      <c r="AY223" s="219" t="s">
        <v>176</v>
      </c>
    </row>
    <row r="224" spans="2:65" s="11" customFormat="1" ht="13.5">
      <c r="B224" s="209"/>
      <c r="C224" s="210"/>
      <c r="D224" s="206" t="s">
        <v>187</v>
      </c>
      <c r="E224" s="211" t="s">
        <v>37</v>
      </c>
      <c r="F224" s="212" t="s">
        <v>920</v>
      </c>
      <c r="G224" s="210"/>
      <c r="H224" s="213">
        <v>3.3420000000000001</v>
      </c>
      <c r="I224" s="214"/>
      <c r="J224" s="210"/>
      <c r="K224" s="210"/>
      <c r="L224" s="215"/>
      <c r="M224" s="216"/>
      <c r="N224" s="217"/>
      <c r="O224" s="217"/>
      <c r="P224" s="217"/>
      <c r="Q224" s="217"/>
      <c r="R224" s="217"/>
      <c r="S224" s="217"/>
      <c r="T224" s="218"/>
      <c r="AT224" s="219" t="s">
        <v>187</v>
      </c>
      <c r="AU224" s="219" t="s">
        <v>91</v>
      </c>
      <c r="AV224" s="11" t="s">
        <v>91</v>
      </c>
      <c r="AW224" s="11" t="s">
        <v>44</v>
      </c>
      <c r="AX224" s="11" t="s">
        <v>81</v>
      </c>
      <c r="AY224" s="219" t="s">
        <v>176</v>
      </c>
    </row>
    <row r="225" spans="2:65" s="11" customFormat="1" ht="13.5">
      <c r="B225" s="209"/>
      <c r="C225" s="210"/>
      <c r="D225" s="206" t="s">
        <v>187</v>
      </c>
      <c r="E225" s="211" t="s">
        <v>37</v>
      </c>
      <c r="F225" s="212" t="s">
        <v>921</v>
      </c>
      <c r="G225" s="210"/>
      <c r="H225" s="213">
        <v>8.5470000000000006</v>
      </c>
      <c r="I225" s="214"/>
      <c r="J225" s="210"/>
      <c r="K225" s="210"/>
      <c r="L225" s="215"/>
      <c r="M225" s="216"/>
      <c r="N225" s="217"/>
      <c r="O225" s="217"/>
      <c r="P225" s="217"/>
      <c r="Q225" s="217"/>
      <c r="R225" s="217"/>
      <c r="S225" s="217"/>
      <c r="T225" s="218"/>
      <c r="AT225" s="219" t="s">
        <v>187</v>
      </c>
      <c r="AU225" s="219" t="s">
        <v>91</v>
      </c>
      <c r="AV225" s="11" t="s">
        <v>91</v>
      </c>
      <c r="AW225" s="11" t="s">
        <v>44</v>
      </c>
      <c r="AX225" s="11" t="s">
        <v>81</v>
      </c>
      <c r="AY225" s="219" t="s">
        <v>176</v>
      </c>
    </row>
    <row r="226" spans="2:65" s="11" customFormat="1" ht="13.5">
      <c r="B226" s="209"/>
      <c r="C226" s="210"/>
      <c r="D226" s="206" t="s">
        <v>187</v>
      </c>
      <c r="E226" s="211" t="s">
        <v>37</v>
      </c>
      <c r="F226" s="212" t="s">
        <v>922</v>
      </c>
      <c r="G226" s="210"/>
      <c r="H226" s="213">
        <v>11.641999999999999</v>
      </c>
      <c r="I226" s="214"/>
      <c r="J226" s="210"/>
      <c r="K226" s="210"/>
      <c r="L226" s="215"/>
      <c r="M226" s="216"/>
      <c r="N226" s="217"/>
      <c r="O226" s="217"/>
      <c r="P226" s="217"/>
      <c r="Q226" s="217"/>
      <c r="R226" s="217"/>
      <c r="S226" s="217"/>
      <c r="T226" s="218"/>
      <c r="AT226" s="219" t="s">
        <v>187</v>
      </c>
      <c r="AU226" s="219" t="s">
        <v>91</v>
      </c>
      <c r="AV226" s="11" t="s">
        <v>91</v>
      </c>
      <c r="AW226" s="11" t="s">
        <v>44</v>
      </c>
      <c r="AX226" s="11" t="s">
        <v>81</v>
      </c>
      <c r="AY226" s="219" t="s">
        <v>176</v>
      </c>
    </row>
    <row r="227" spans="2:65" s="12" customFormat="1" ht="13.5">
      <c r="B227" s="220"/>
      <c r="C227" s="221"/>
      <c r="D227" s="222" t="s">
        <v>187</v>
      </c>
      <c r="E227" s="223" t="s">
        <v>37</v>
      </c>
      <c r="F227" s="224" t="s">
        <v>189</v>
      </c>
      <c r="G227" s="221"/>
      <c r="H227" s="225">
        <v>29.382999999999999</v>
      </c>
      <c r="I227" s="226"/>
      <c r="J227" s="221"/>
      <c r="K227" s="221"/>
      <c r="L227" s="227"/>
      <c r="M227" s="228"/>
      <c r="N227" s="229"/>
      <c r="O227" s="229"/>
      <c r="P227" s="229"/>
      <c r="Q227" s="229"/>
      <c r="R227" s="229"/>
      <c r="S227" s="229"/>
      <c r="T227" s="230"/>
      <c r="AT227" s="231" t="s">
        <v>187</v>
      </c>
      <c r="AU227" s="231" t="s">
        <v>91</v>
      </c>
      <c r="AV227" s="12" t="s">
        <v>183</v>
      </c>
      <c r="AW227" s="12" t="s">
        <v>6</v>
      </c>
      <c r="AX227" s="12" t="s">
        <v>89</v>
      </c>
      <c r="AY227" s="231" t="s">
        <v>176</v>
      </c>
    </row>
    <row r="228" spans="2:65" s="1" customFormat="1" ht="31.5" customHeight="1">
      <c r="B228" s="41"/>
      <c r="C228" s="194" t="s">
        <v>369</v>
      </c>
      <c r="D228" s="194" t="s">
        <v>178</v>
      </c>
      <c r="E228" s="195" t="s">
        <v>923</v>
      </c>
      <c r="F228" s="196" t="s">
        <v>924</v>
      </c>
      <c r="G228" s="197" t="s">
        <v>224</v>
      </c>
      <c r="H228" s="198">
        <v>8.2569999999999997</v>
      </c>
      <c r="I228" s="199"/>
      <c r="J228" s="200">
        <f>ROUND(I228*H228,2)</f>
        <v>0</v>
      </c>
      <c r="K228" s="196" t="s">
        <v>182</v>
      </c>
      <c r="L228" s="61"/>
      <c r="M228" s="201" t="s">
        <v>37</v>
      </c>
      <c r="N228" s="202" t="s">
        <v>52</v>
      </c>
      <c r="O228" s="42"/>
      <c r="P228" s="203">
        <f>O228*H228</f>
        <v>0</v>
      </c>
      <c r="Q228" s="203">
        <v>6.9819999999999993E-2</v>
      </c>
      <c r="R228" s="203">
        <f>Q228*H228</f>
        <v>0.57650373999999993</v>
      </c>
      <c r="S228" s="203">
        <v>0</v>
      </c>
      <c r="T228" s="204">
        <f>S228*H228</f>
        <v>0</v>
      </c>
      <c r="AR228" s="23" t="s">
        <v>183</v>
      </c>
      <c r="AT228" s="23" t="s">
        <v>178</v>
      </c>
      <c r="AU228" s="23" t="s">
        <v>91</v>
      </c>
      <c r="AY228" s="23" t="s">
        <v>176</v>
      </c>
      <c r="BE228" s="205">
        <f>IF(N228="základní",J228,0)</f>
        <v>0</v>
      </c>
      <c r="BF228" s="205">
        <f>IF(N228="snížená",J228,0)</f>
        <v>0</v>
      </c>
      <c r="BG228" s="205">
        <f>IF(N228="zákl. přenesená",J228,0)</f>
        <v>0</v>
      </c>
      <c r="BH228" s="205">
        <f>IF(N228="sníž. přenesená",J228,0)</f>
        <v>0</v>
      </c>
      <c r="BI228" s="205">
        <f>IF(N228="nulová",J228,0)</f>
        <v>0</v>
      </c>
      <c r="BJ228" s="23" t="s">
        <v>89</v>
      </c>
      <c r="BK228" s="205">
        <f>ROUND(I228*H228,2)</f>
        <v>0</v>
      </c>
      <c r="BL228" s="23" t="s">
        <v>183</v>
      </c>
      <c r="BM228" s="23" t="s">
        <v>925</v>
      </c>
    </row>
    <row r="229" spans="2:65" s="11" customFormat="1" ht="13.5">
      <c r="B229" s="209"/>
      <c r="C229" s="210"/>
      <c r="D229" s="222" t="s">
        <v>187</v>
      </c>
      <c r="E229" s="242" t="s">
        <v>37</v>
      </c>
      <c r="F229" s="243" t="s">
        <v>926</v>
      </c>
      <c r="G229" s="210"/>
      <c r="H229" s="244">
        <v>8.2569999999999997</v>
      </c>
      <c r="I229" s="214"/>
      <c r="J229" s="210"/>
      <c r="K229" s="210"/>
      <c r="L229" s="215"/>
      <c r="M229" s="216"/>
      <c r="N229" s="217"/>
      <c r="O229" s="217"/>
      <c r="P229" s="217"/>
      <c r="Q229" s="217"/>
      <c r="R229" s="217"/>
      <c r="S229" s="217"/>
      <c r="T229" s="218"/>
      <c r="AT229" s="219" t="s">
        <v>187</v>
      </c>
      <c r="AU229" s="219" t="s">
        <v>91</v>
      </c>
      <c r="AV229" s="11" t="s">
        <v>91</v>
      </c>
      <c r="AW229" s="11" t="s">
        <v>44</v>
      </c>
      <c r="AX229" s="11" t="s">
        <v>89</v>
      </c>
      <c r="AY229" s="219" t="s">
        <v>176</v>
      </c>
    </row>
    <row r="230" spans="2:65" s="1" customFormat="1" ht="31.5" customHeight="1">
      <c r="B230" s="41"/>
      <c r="C230" s="194" t="s">
        <v>374</v>
      </c>
      <c r="D230" s="194" t="s">
        <v>178</v>
      </c>
      <c r="E230" s="195" t="s">
        <v>927</v>
      </c>
      <c r="F230" s="196" t="s">
        <v>928</v>
      </c>
      <c r="G230" s="197" t="s">
        <v>224</v>
      </c>
      <c r="H230" s="198">
        <v>339.04899999999998</v>
      </c>
      <c r="I230" s="199"/>
      <c r="J230" s="200">
        <f>ROUND(I230*H230,2)</f>
        <v>0</v>
      </c>
      <c r="K230" s="196" t="s">
        <v>182</v>
      </c>
      <c r="L230" s="61"/>
      <c r="M230" s="201" t="s">
        <v>37</v>
      </c>
      <c r="N230" s="202" t="s">
        <v>52</v>
      </c>
      <c r="O230" s="42"/>
      <c r="P230" s="203">
        <f>O230*H230</f>
        <v>0</v>
      </c>
      <c r="Q230" s="203">
        <v>8.7069999999999995E-2</v>
      </c>
      <c r="R230" s="203">
        <f>Q230*H230</f>
        <v>29.520996429999997</v>
      </c>
      <c r="S230" s="203">
        <v>0</v>
      </c>
      <c r="T230" s="204">
        <f>S230*H230</f>
        <v>0</v>
      </c>
      <c r="AR230" s="23" t="s">
        <v>183</v>
      </c>
      <c r="AT230" s="23" t="s">
        <v>178</v>
      </c>
      <c r="AU230" s="23" t="s">
        <v>91</v>
      </c>
      <c r="AY230" s="23" t="s">
        <v>176</v>
      </c>
      <c r="BE230" s="205">
        <f>IF(N230="základní",J230,0)</f>
        <v>0</v>
      </c>
      <c r="BF230" s="205">
        <f>IF(N230="snížená",J230,0)</f>
        <v>0</v>
      </c>
      <c r="BG230" s="205">
        <f>IF(N230="zákl. přenesená",J230,0)</f>
        <v>0</v>
      </c>
      <c r="BH230" s="205">
        <f>IF(N230="sníž. přenesená",J230,0)</f>
        <v>0</v>
      </c>
      <c r="BI230" s="205">
        <f>IF(N230="nulová",J230,0)</f>
        <v>0</v>
      </c>
      <c r="BJ230" s="23" t="s">
        <v>89</v>
      </c>
      <c r="BK230" s="205">
        <f>ROUND(I230*H230,2)</f>
        <v>0</v>
      </c>
      <c r="BL230" s="23" t="s">
        <v>183</v>
      </c>
      <c r="BM230" s="23" t="s">
        <v>929</v>
      </c>
    </row>
    <row r="231" spans="2:65" s="11" customFormat="1" ht="13.5">
      <c r="B231" s="209"/>
      <c r="C231" s="210"/>
      <c r="D231" s="206" t="s">
        <v>187</v>
      </c>
      <c r="E231" s="211" t="s">
        <v>37</v>
      </c>
      <c r="F231" s="212" t="s">
        <v>930</v>
      </c>
      <c r="G231" s="210"/>
      <c r="H231" s="213">
        <v>19.766999999999999</v>
      </c>
      <c r="I231" s="214"/>
      <c r="J231" s="210"/>
      <c r="K231" s="210"/>
      <c r="L231" s="215"/>
      <c r="M231" s="216"/>
      <c r="N231" s="217"/>
      <c r="O231" s="217"/>
      <c r="P231" s="217"/>
      <c r="Q231" s="217"/>
      <c r="R231" s="217"/>
      <c r="S231" s="217"/>
      <c r="T231" s="218"/>
      <c r="AT231" s="219" t="s">
        <v>187</v>
      </c>
      <c r="AU231" s="219" t="s">
        <v>91</v>
      </c>
      <c r="AV231" s="11" t="s">
        <v>91</v>
      </c>
      <c r="AW231" s="11" t="s">
        <v>44</v>
      </c>
      <c r="AX231" s="11" t="s">
        <v>81</v>
      </c>
      <c r="AY231" s="219" t="s">
        <v>176</v>
      </c>
    </row>
    <row r="232" spans="2:65" s="11" customFormat="1" ht="13.5">
      <c r="B232" s="209"/>
      <c r="C232" s="210"/>
      <c r="D232" s="206" t="s">
        <v>187</v>
      </c>
      <c r="E232" s="211" t="s">
        <v>37</v>
      </c>
      <c r="F232" s="212" t="s">
        <v>931</v>
      </c>
      <c r="G232" s="210"/>
      <c r="H232" s="213">
        <v>22.542000000000002</v>
      </c>
      <c r="I232" s="214"/>
      <c r="J232" s="210"/>
      <c r="K232" s="210"/>
      <c r="L232" s="215"/>
      <c r="M232" s="216"/>
      <c r="N232" s="217"/>
      <c r="O232" s="217"/>
      <c r="P232" s="217"/>
      <c r="Q232" s="217"/>
      <c r="R232" s="217"/>
      <c r="S232" s="217"/>
      <c r="T232" s="218"/>
      <c r="AT232" s="219" t="s">
        <v>187</v>
      </c>
      <c r="AU232" s="219" t="s">
        <v>91</v>
      </c>
      <c r="AV232" s="11" t="s">
        <v>91</v>
      </c>
      <c r="AW232" s="11" t="s">
        <v>44</v>
      </c>
      <c r="AX232" s="11" t="s">
        <v>81</v>
      </c>
      <c r="AY232" s="219" t="s">
        <v>176</v>
      </c>
    </row>
    <row r="233" spans="2:65" s="11" customFormat="1" ht="13.5">
      <c r="B233" s="209"/>
      <c r="C233" s="210"/>
      <c r="D233" s="206" t="s">
        <v>187</v>
      </c>
      <c r="E233" s="211" t="s">
        <v>37</v>
      </c>
      <c r="F233" s="212" t="s">
        <v>932</v>
      </c>
      <c r="G233" s="210"/>
      <c r="H233" s="213">
        <v>25.596</v>
      </c>
      <c r="I233" s="214"/>
      <c r="J233" s="210"/>
      <c r="K233" s="210"/>
      <c r="L233" s="215"/>
      <c r="M233" s="216"/>
      <c r="N233" s="217"/>
      <c r="O233" s="217"/>
      <c r="P233" s="217"/>
      <c r="Q233" s="217"/>
      <c r="R233" s="217"/>
      <c r="S233" s="217"/>
      <c r="T233" s="218"/>
      <c r="AT233" s="219" t="s">
        <v>187</v>
      </c>
      <c r="AU233" s="219" t="s">
        <v>91</v>
      </c>
      <c r="AV233" s="11" t="s">
        <v>91</v>
      </c>
      <c r="AW233" s="11" t="s">
        <v>44</v>
      </c>
      <c r="AX233" s="11" t="s">
        <v>81</v>
      </c>
      <c r="AY233" s="219" t="s">
        <v>176</v>
      </c>
    </row>
    <row r="234" spans="2:65" s="11" customFormat="1" ht="13.5">
      <c r="B234" s="209"/>
      <c r="C234" s="210"/>
      <c r="D234" s="206" t="s">
        <v>187</v>
      </c>
      <c r="E234" s="211" t="s">
        <v>37</v>
      </c>
      <c r="F234" s="212" t="s">
        <v>933</v>
      </c>
      <c r="G234" s="210"/>
      <c r="H234" s="213">
        <v>44.994999999999997</v>
      </c>
      <c r="I234" s="214"/>
      <c r="J234" s="210"/>
      <c r="K234" s="210"/>
      <c r="L234" s="215"/>
      <c r="M234" s="216"/>
      <c r="N234" s="217"/>
      <c r="O234" s="217"/>
      <c r="P234" s="217"/>
      <c r="Q234" s="217"/>
      <c r="R234" s="217"/>
      <c r="S234" s="217"/>
      <c r="T234" s="218"/>
      <c r="AT234" s="219" t="s">
        <v>187</v>
      </c>
      <c r="AU234" s="219" t="s">
        <v>91</v>
      </c>
      <c r="AV234" s="11" t="s">
        <v>91</v>
      </c>
      <c r="AW234" s="11" t="s">
        <v>44</v>
      </c>
      <c r="AX234" s="11" t="s">
        <v>81</v>
      </c>
      <c r="AY234" s="219" t="s">
        <v>176</v>
      </c>
    </row>
    <row r="235" spans="2:65" s="11" customFormat="1" ht="27">
      <c r="B235" s="209"/>
      <c r="C235" s="210"/>
      <c r="D235" s="206" t="s">
        <v>187</v>
      </c>
      <c r="E235" s="211" t="s">
        <v>37</v>
      </c>
      <c r="F235" s="212" t="s">
        <v>934</v>
      </c>
      <c r="G235" s="210"/>
      <c r="H235" s="213">
        <v>51.954000000000001</v>
      </c>
      <c r="I235" s="214"/>
      <c r="J235" s="210"/>
      <c r="K235" s="210"/>
      <c r="L235" s="215"/>
      <c r="M235" s="216"/>
      <c r="N235" s="217"/>
      <c r="O235" s="217"/>
      <c r="P235" s="217"/>
      <c r="Q235" s="217"/>
      <c r="R235" s="217"/>
      <c r="S235" s="217"/>
      <c r="T235" s="218"/>
      <c r="AT235" s="219" t="s">
        <v>187</v>
      </c>
      <c r="AU235" s="219" t="s">
        <v>91</v>
      </c>
      <c r="AV235" s="11" t="s">
        <v>91</v>
      </c>
      <c r="AW235" s="11" t="s">
        <v>44</v>
      </c>
      <c r="AX235" s="11" t="s">
        <v>81</v>
      </c>
      <c r="AY235" s="219" t="s">
        <v>176</v>
      </c>
    </row>
    <row r="236" spans="2:65" s="11" customFormat="1" ht="13.5">
      <c r="B236" s="209"/>
      <c r="C236" s="210"/>
      <c r="D236" s="206" t="s">
        <v>187</v>
      </c>
      <c r="E236" s="211" t="s">
        <v>37</v>
      </c>
      <c r="F236" s="212" t="s">
        <v>935</v>
      </c>
      <c r="G236" s="210"/>
      <c r="H236" s="213">
        <v>39.776000000000003</v>
      </c>
      <c r="I236" s="214"/>
      <c r="J236" s="210"/>
      <c r="K236" s="210"/>
      <c r="L236" s="215"/>
      <c r="M236" s="216"/>
      <c r="N236" s="217"/>
      <c r="O236" s="217"/>
      <c r="P236" s="217"/>
      <c r="Q236" s="217"/>
      <c r="R236" s="217"/>
      <c r="S236" s="217"/>
      <c r="T236" s="218"/>
      <c r="AT236" s="219" t="s">
        <v>187</v>
      </c>
      <c r="AU236" s="219" t="s">
        <v>91</v>
      </c>
      <c r="AV236" s="11" t="s">
        <v>91</v>
      </c>
      <c r="AW236" s="11" t="s">
        <v>44</v>
      </c>
      <c r="AX236" s="11" t="s">
        <v>81</v>
      </c>
      <c r="AY236" s="219" t="s">
        <v>176</v>
      </c>
    </row>
    <row r="237" spans="2:65" s="11" customFormat="1" ht="13.5">
      <c r="B237" s="209"/>
      <c r="C237" s="210"/>
      <c r="D237" s="206" t="s">
        <v>187</v>
      </c>
      <c r="E237" s="211" t="s">
        <v>37</v>
      </c>
      <c r="F237" s="212" t="s">
        <v>936</v>
      </c>
      <c r="G237" s="210"/>
      <c r="H237" s="213">
        <v>41.984000000000002</v>
      </c>
      <c r="I237" s="214"/>
      <c r="J237" s="210"/>
      <c r="K237" s="210"/>
      <c r="L237" s="215"/>
      <c r="M237" s="216"/>
      <c r="N237" s="217"/>
      <c r="O237" s="217"/>
      <c r="P237" s="217"/>
      <c r="Q237" s="217"/>
      <c r="R237" s="217"/>
      <c r="S237" s="217"/>
      <c r="T237" s="218"/>
      <c r="AT237" s="219" t="s">
        <v>187</v>
      </c>
      <c r="AU237" s="219" t="s">
        <v>91</v>
      </c>
      <c r="AV237" s="11" t="s">
        <v>91</v>
      </c>
      <c r="AW237" s="11" t="s">
        <v>44</v>
      </c>
      <c r="AX237" s="11" t="s">
        <v>81</v>
      </c>
      <c r="AY237" s="219" t="s">
        <v>176</v>
      </c>
    </row>
    <row r="238" spans="2:65" s="11" customFormat="1" ht="13.5">
      <c r="B238" s="209"/>
      <c r="C238" s="210"/>
      <c r="D238" s="206" t="s">
        <v>187</v>
      </c>
      <c r="E238" s="211" t="s">
        <v>37</v>
      </c>
      <c r="F238" s="212" t="s">
        <v>937</v>
      </c>
      <c r="G238" s="210"/>
      <c r="H238" s="213">
        <v>50.395000000000003</v>
      </c>
      <c r="I238" s="214"/>
      <c r="J238" s="210"/>
      <c r="K238" s="210"/>
      <c r="L238" s="215"/>
      <c r="M238" s="216"/>
      <c r="N238" s="217"/>
      <c r="O238" s="217"/>
      <c r="P238" s="217"/>
      <c r="Q238" s="217"/>
      <c r="R238" s="217"/>
      <c r="S238" s="217"/>
      <c r="T238" s="218"/>
      <c r="AT238" s="219" t="s">
        <v>187</v>
      </c>
      <c r="AU238" s="219" t="s">
        <v>91</v>
      </c>
      <c r="AV238" s="11" t="s">
        <v>91</v>
      </c>
      <c r="AW238" s="11" t="s">
        <v>44</v>
      </c>
      <c r="AX238" s="11" t="s">
        <v>81</v>
      </c>
      <c r="AY238" s="219" t="s">
        <v>176</v>
      </c>
    </row>
    <row r="239" spans="2:65" s="11" customFormat="1" ht="13.5">
      <c r="B239" s="209"/>
      <c r="C239" s="210"/>
      <c r="D239" s="206" t="s">
        <v>187</v>
      </c>
      <c r="E239" s="211" t="s">
        <v>37</v>
      </c>
      <c r="F239" s="212" t="s">
        <v>938</v>
      </c>
      <c r="G239" s="210"/>
      <c r="H239" s="213">
        <v>42.04</v>
      </c>
      <c r="I239" s="214"/>
      <c r="J239" s="210"/>
      <c r="K239" s="210"/>
      <c r="L239" s="215"/>
      <c r="M239" s="216"/>
      <c r="N239" s="217"/>
      <c r="O239" s="217"/>
      <c r="P239" s="217"/>
      <c r="Q239" s="217"/>
      <c r="R239" s="217"/>
      <c r="S239" s="217"/>
      <c r="T239" s="218"/>
      <c r="AT239" s="219" t="s">
        <v>187</v>
      </c>
      <c r="AU239" s="219" t="s">
        <v>91</v>
      </c>
      <c r="AV239" s="11" t="s">
        <v>91</v>
      </c>
      <c r="AW239" s="11" t="s">
        <v>44</v>
      </c>
      <c r="AX239" s="11" t="s">
        <v>81</v>
      </c>
      <c r="AY239" s="219" t="s">
        <v>176</v>
      </c>
    </row>
    <row r="240" spans="2:65" s="12" customFormat="1" ht="13.5">
      <c r="B240" s="220"/>
      <c r="C240" s="221"/>
      <c r="D240" s="222" t="s">
        <v>187</v>
      </c>
      <c r="E240" s="223" t="s">
        <v>37</v>
      </c>
      <c r="F240" s="224" t="s">
        <v>189</v>
      </c>
      <c r="G240" s="221"/>
      <c r="H240" s="225">
        <v>339.04899999999998</v>
      </c>
      <c r="I240" s="226"/>
      <c r="J240" s="221"/>
      <c r="K240" s="221"/>
      <c r="L240" s="227"/>
      <c r="M240" s="228"/>
      <c r="N240" s="229"/>
      <c r="O240" s="229"/>
      <c r="P240" s="229"/>
      <c r="Q240" s="229"/>
      <c r="R240" s="229"/>
      <c r="S240" s="229"/>
      <c r="T240" s="230"/>
      <c r="AT240" s="231" t="s">
        <v>187</v>
      </c>
      <c r="AU240" s="231" t="s">
        <v>91</v>
      </c>
      <c r="AV240" s="12" t="s">
        <v>183</v>
      </c>
      <c r="AW240" s="12" t="s">
        <v>6</v>
      </c>
      <c r="AX240" s="12" t="s">
        <v>89</v>
      </c>
      <c r="AY240" s="231" t="s">
        <v>176</v>
      </c>
    </row>
    <row r="241" spans="2:65" s="1" customFormat="1" ht="31.5" customHeight="1">
      <c r="B241" s="41"/>
      <c r="C241" s="194" t="s">
        <v>379</v>
      </c>
      <c r="D241" s="194" t="s">
        <v>178</v>
      </c>
      <c r="E241" s="195" t="s">
        <v>939</v>
      </c>
      <c r="F241" s="196" t="s">
        <v>940</v>
      </c>
      <c r="G241" s="197" t="s">
        <v>224</v>
      </c>
      <c r="H241" s="198">
        <v>12.324</v>
      </c>
      <c r="I241" s="199"/>
      <c r="J241" s="200">
        <f>ROUND(I241*H241,2)</f>
        <v>0</v>
      </c>
      <c r="K241" s="196" t="s">
        <v>182</v>
      </c>
      <c r="L241" s="61"/>
      <c r="M241" s="201" t="s">
        <v>37</v>
      </c>
      <c r="N241" s="202" t="s">
        <v>52</v>
      </c>
      <c r="O241" s="42"/>
      <c r="P241" s="203">
        <f>O241*H241</f>
        <v>0</v>
      </c>
      <c r="Q241" s="203">
        <v>0.10421999999999999</v>
      </c>
      <c r="R241" s="203">
        <f>Q241*H241</f>
        <v>1.2844072799999999</v>
      </c>
      <c r="S241" s="203">
        <v>0</v>
      </c>
      <c r="T241" s="204">
        <f>S241*H241</f>
        <v>0</v>
      </c>
      <c r="AR241" s="23" t="s">
        <v>183</v>
      </c>
      <c r="AT241" s="23" t="s">
        <v>178</v>
      </c>
      <c r="AU241" s="23" t="s">
        <v>91</v>
      </c>
      <c r="AY241" s="23" t="s">
        <v>176</v>
      </c>
      <c r="BE241" s="205">
        <f>IF(N241="základní",J241,0)</f>
        <v>0</v>
      </c>
      <c r="BF241" s="205">
        <f>IF(N241="snížená",J241,0)</f>
        <v>0</v>
      </c>
      <c r="BG241" s="205">
        <f>IF(N241="zákl. přenesená",J241,0)</f>
        <v>0</v>
      </c>
      <c r="BH241" s="205">
        <f>IF(N241="sníž. přenesená",J241,0)</f>
        <v>0</v>
      </c>
      <c r="BI241" s="205">
        <f>IF(N241="nulová",J241,0)</f>
        <v>0</v>
      </c>
      <c r="BJ241" s="23" t="s">
        <v>89</v>
      </c>
      <c r="BK241" s="205">
        <f>ROUND(I241*H241,2)</f>
        <v>0</v>
      </c>
      <c r="BL241" s="23" t="s">
        <v>183</v>
      </c>
      <c r="BM241" s="23" t="s">
        <v>941</v>
      </c>
    </row>
    <row r="242" spans="2:65" s="11" customFormat="1" ht="13.5">
      <c r="B242" s="209"/>
      <c r="C242" s="210"/>
      <c r="D242" s="206" t="s">
        <v>187</v>
      </c>
      <c r="E242" s="211" t="s">
        <v>37</v>
      </c>
      <c r="F242" s="212" t="s">
        <v>942</v>
      </c>
      <c r="G242" s="210"/>
      <c r="H242" s="213">
        <v>6.48</v>
      </c>
      <c r="I242" s="214"/>
      <c r="J242" s="210"/>
      <c r="K242" s="210"/>
      <c r="L242" s="215"/>
      <c r="M242" s="216"/>
      <c r="N242" s="217"/>
      <c r="O242" s="217"/>
      <c r="P242" s="217"/>
      <c r="Q242" s="217"/>
      <c r="R242" s="217"/>
      <c r="S242" s="217"/>
      <c r="T242" s="218"/>
      <c r="AT242" s="219" t="s">
        <v>187</v>
      </c>
      <c r="AU242" s="219" t="s">
        <v>91</v>
      </c>
      <c r="AV242" s="11" t="s">
        <v>91</v>
      </c>
      <c r="AW242" s="11" t="s">
        <v>44</v>
      </c>
      <c r="AX242" s="11" t="s">
        <v>81</v>
      </c>
      <c r="AY242" s="219" t="s">
        <v>176</v>
      </c>
    </row>
    <row r="243" spans="2:65" s="11" customFormat="1" ht="13.5">
      <c r="B243" s="209"/>
      <c r="C243" s="210"/>
      <c r="D243" s="206" t="s">
        <v>187</v>
      </c>
      <c r="E243" s="211" t="s">
        <v>37</v>
      </c>
      <c r="F243" s="212" t="s">
        <v>943</v>
      </c>
      <c r="G243" s="210"/>
      <c r="H243" s="213">
        <v>3.8639999999999999</v>
      </c>
      <c r="I243" s="214"/>
      <c r="J243" s="210"/>
      <c r="K243" s="210"/>
      <c r="L243" s="215"/>
      <c r="M243" s="216"/>
      <c r="N243" s="217"/>
      <c r="O243" s="217"/>
      <c r="P243" s="217"/>
      <c r="Q243" s="217"/>
      <c r="R243" s="217"/>
      <c r="S243" s="217"/>
      <c r="T243" s="218"/>
      <c r="AT243" s="219" t="s">
        <v>187</v>
      </c>
      <c r="AU243" s="219" t="s">
        <v>91</v>
      </c>
      <c r="AV243" s="11" t="s">
        <v>91</v>
      </c>
      <c r="AW243" s="11" t="s">
        <v>44</v>
      </c>
      <c r="AX243" s="11" t="s">
        <v>81</v>
      </c>
      <c r="AY243" s="219" t="s">
        <v>176</v>
      </c>
    </row>
    <row r="244" spans="2:65" s="11" customFormat="1" ht="13.5">
      <c r="B244" s="209"/>
      <c r="C244" s="210"/>
      <c r="D244" s="206" t="s">
        <v>187</v>
      </c>
      <c r="E244" s="211" t="s">
        <v>37</v>
      </c>
      <c r="F244" s="212" t="s">
        <v>944</v>
      </c>
      <c r="G244" s="210"/>
      <c r="H244" s="213">
        <v>1.98</v>
      </c>
      <c r="I244" s="214"/>
      <c r="J244" s="210"/>
      <c r="K244" s="210"/>
      <c r="L244" s="215"/>
      <c r="M244" s="216"/>
      <c r="N244" s="217"/>
      <c r="O244" s="217"/>
      <c r="P244" s="217"/>
      <c r="Q244" s="217"/>
      <c r="R244" s="217"/>
      <c r="S244" s="217"/>
      <c r="T244" s="218"/>
      <c r="AT244" s="219" t="s">
        <v>187</v>
      </c>
      <c r="AU244" s="219" t="s">
        <v>91</v>
      </c>
      <c r="AV244" s="11" t="s">
        <v>91</v>
      </c>
      <c r="AW244" s="11" t="s">
        <v>44</v>
      </c>
      <c r="AX244" s="11" t="s">
        <v>81</v>
      </c>
      <c r="AY244" s="219" t="s">
        <v>176</v>
      </c>
    </row>
    <row r="245" spans="2:65" s="12" customFormat="1" ht="13.5">
      <c r="B245" s="220"/>
      <c r="C245" s="221"/>
      <c r="D245" s="222" t="s">
        <v>187</v>
      </c>
      <c r="E245" s="223" t="s">
        <v>37</v>
      </c>
      <c r="F245" s="224" t="s">
        <v>189</v>
      </c>
      <c r="G245" s="221"/>
      <c r="H245" s="225">
        <v>12.324</v>
      </c>
      <c r="I245" s="226"/>
      <c r="J245" s="221"/>
      <c r="K245" s="221"/>
      <c r="L245" s="227"/>
      <c r="M245" s="228"/>
      <c r="N245" s="229"/>
      <c r="O245" s="229"/>
      <c r="P245" s="229"/>
      <c r="Q245" s="229"/>
      <c r="R245" s="229"/>
      <c r="S245" s="229"/>
      <c r="T245" s="230"/>
      <c r="AT245" s="231" t="s">
        <v>187</v>
      </c>
      <c r="AU245" s="231" t="s">
        <v>91</v>
      </c>
      <c r="AV245" s="12" t="s">
        <v>183</v>
      </c>
      <c r="AW245" s="12" t="s">
        <v>6</v>
      </c>
      <c r="AX245" s="12" t="s">
        <v>89</v>
      </c>
      <c r="AY245" s="231" t="s">
        <v>176</v>
      </c>
    </row>
    <row r="246" spans="2:65" s="1" customFormat="1" ht="31.5" customHeight="1">
      <c r="B246" s="41"/>
      <c r="C246" s="194" t="s">
        <v>385</v>
      </c>
      <c r="D246" s="194" t="s">
        <v>178</v>
      </c>
      <c r="E246" s="195" t="s">
        <v>945</v>
      </c>
      <c r="F246" s="196" t="s">
        <v>946</v>
      </c>
      <c r="G246" s="197" t="s">
        <v>224</v>
      </c>
      <c r="H246" s="198">
        <v>10.343999999999999</v>
      </c>
      <c r="I246" s="199"/>
      <c r="J246" s="200">
        <f>ROUND(I246*H246,2)</f>
        <v>0</v>
      </c>
      <c r="K246" s="196" t="s">
        <v>182</v>
      </c>
      <c r="L246" s="61"/>
      <c r="M246" s="201" t="s">
        <v>37</v>
      </c>
      <c r="N246" s="202" t="s">
        <v>52</v>
      </c>
      <c r="O246" s="42"/>
      <c r="P246" s="203">
        <f>O246*H246</f>
        <v>0</v>
      </c>
      <c r="Q246" s="203">
        <v>0</v>
      </c>
      <c r="R246" s="203">
        <f>Q246*H246</f>
        <v>0</v>
      </c>
      <c r="S246" s="203">
        <v>0</v>
      </c>
      <c r="T246" s="204">
        <f>S246*H246</f>
        <v>0</v>
      </c>
      <c r="AR246" s="23" t="s">
        <v>183</v>
      </c>
      <c r="AT246" s="23" t="s">
        <v>178</v>
      </c>
      <c r="AU246" s="23" t="s">
        <v>91</v>
      </c>
      <c r="AY246" s="23" t="s">
        <v>176</v>
      </c>
      <c r="BE246" s="205">
        <f>IF(N246="základní",J246,0)</f>
        <v>0</v>
      </c>
      <c r="BF246" s="205">
        <f>IF(N246="snížená",J246,0)</f>
        <v>0</v>
      </c>
      <c r="BG246" s="205">
        <f>IF(N246="zákl. přenesená",J246,0)</f>
        <v>0</v>
      </c>
      <c r="BH246" s="205">
        <f>IF(N246="sníž. přenesená",J246,0)</f>
        <v>0</v>
      </c>
      <c r="BI246" s="205">
        <f>IF(N246="nulová",J246,0)</f>
        <v>0</v>
      </c>
      <c r="BJ246" s="23" t="s">
        <v>89</v>
      </c>
      <c r="BK246" s="205">
        <f>ROUND(I246*H246,2)</f>
        <v>0</v>
      </c>
      <c r="BL246" s="23" t="s">
        <v>183</v>
      </c>
      <c r="BM246" s="23" t="s">
        <v>947</v>
      </c>
    </row>
    <row r="247" spans="2:65" s="1" customFormat="1" ht="94.5">
      <c r="B247" s="41"/>
      <c r="C247" s="63"/>
      <c r="D247" s="206" t="s">
        <v>185</v>
      </c>
      <c r="E247" s="63"/>
      <c r="F247" s="207" t="s">
        <v>948</v>
      </c>
      <c r="G247" s="63"/>
      <c r="H247" s="63"/>
      <c r="I247" s="164"/>
      <c r="J247" s="63"/>
      <c r="K247" s="63"/>
      <c r="L247" s="61"/>
      <c r="M247" s="208"/>
      <c r="N247" s="42"/>
      <c r="O247" s="42"/>
      <c r="P247" s="42"/>
      <c r="Q247" s="42"/>
      <c r="R247" s="42"/>
      <c r="S247" s="42"/>
      <c r="T247" s="78"/>
      <c r="AT247" s="23" t="s">
        <v>185</v>
      </c>
      <c r="AU247" s="23" t="s">
        <v>91</v>
      </c>
    </row>
    <row r="248" spans="2:65" s="11" customFormat="1" ht="13.5">
      <c r="B248" s="209"/>
      <c r="C248" s="210"/>
      <c r="D248" s="206" t="s">
        <v>187</v>
      </c>
      <c r="E248" s="211" t="s">
        <v>37</v>
      </c>
      <c r="F248" s="212" t="s">
        <v>942</v>
      </c>
      <c r="G248" s="210"/>
      <c r="H248" s="213">
        <v>6.48</v>
      </c>
      <c r="I248" s="214"/>
      <c r="J248" s="210"/>
      <c r="K248" s="210"/>
      <c r="L248" s="215"/>
      <c r="M248" s="216"/>
      <c r="N248" s="217"/>
      <c r="O248" s="217"/>
      <c r="P248" s="217"/>
      <c r="Q248" s="217"/>
      <c r="R248" s="217"/>
      <c r="S248" s="217"/>
      <c r="T248" s="218"/>
      <c r="AT248" s="219" t="s">
        <v>187</v>
      </c>
      <c r="AU248" s="219" t="s">
        <v>91</v>
      </c>
      <c r="AV248" s="11" t="s">
        <v>91</v>
      </c>
      <c r="AW248" s="11" t="s">
        <v>44</v>
      </c>
      <c r="AX248" s="11" t="s">
        <v>81</v>
      </c>
      <c r="AY248" s="219" t="s">
        <v>176</v>
      </c>
    </row>
    <row r="249" spans="2:65" s="11" customFormat="1" ht="13.5">
      <c r="B249" s="209"/>
      <c r="C249" s="210"/>
      <c r="D249" s="206" t="s">
        <v>187</v>
      </c>
      <c r="E249" s="211" t="s">
        <v>37</v>
      </c>
      <c r="F249" s="212" t="s">
        <v>943</v>
      </c>
      <c r="G249" s="210"/>
      <c r="H249" s="213">
        <v>3.8639999999999999</v>
      </c>
      <c r="I249" s="214"/>
      <c r="J249" s="210"/>
      <c r="K249" s="210"/>
      <c r="L249" s="215"/>
      <c r="M249" s="216"/>
      <c r="N249" s="217"/>
      <c r="O249" s="217"/>
      <c r="P249" s="217"/>
      <c r="Q249" s="217"/>
      <c r="R249" s="217"/>
      <c r="S249" s="217"/>
      <c r="T249" s="218"/>
      <c r="AT249" s="219" t="s">
        <v>187</v>
      </c>
      <c r="AU249" s="219" t="s">
        <v>91</v>
      </c>
      <c r="AV249" s="11" t="s">
        <v>91</v>
      </c>
      <c r="AW249" s="11" t="s">
        <v>44</v>
      </c>
      <c r="AX249" s="11" t="s">
        <v>81</v>
      </c>
      <c r="AY249" s="219" t="s">
        <v>176</v>
      </c>
    </row>
    <row r="250" spans="2:65" s="12" customFormat="1" ht="13.5">
      <c r="B250" s="220"/>
      <c r="C250" s="221"/>
      <c r="D250" s="222" t="s">
        <v>187</v>
      </c>
      <c r="E250" s="223" t="s">
        <v>37</v>
      </c>
      <c r="F250" s="224" t="s">
        <v>189</v>
      </c>
      <c r="G250" s="221"/>
      <c r="H250" s="225">
        <v>10.343999999999999</v>
      </c>
      <c r="I250" s="226"/>
      <c r="J250" s="221"/>
      <c r="K250" s="221"/>
      <c r="L250" s="227"/>
      <c r="M250" s="228"/>
      <c r="N250" s="229"/>
      <c r="O250" s="229"/>
      <c r="P250" s="229"/>
      <c r="Q250" s="229"/>
      <c r="R250" s="229"/>
      <c r="S250" s="229"/>
      <c r="T250" s="230"/>
      <c r="AT250" s="231" t="s">
        <v>187</v>
      </c>
      <c r="AU250" s="231" t="s">
        <v>91</v>
      </c>
      <c r="AV250" s="12" t="s">
        <v>183</v>
      </c>
      <c r="AW250" s="12" t="s">
        <v>6</v>
      </c>
      <c r="AX250" s="12" t="s">
        <v>89</v>
      </c>
      <c r="AY250" s="231" t="s">
        <v>176</v>
      </c>
    </row>
    <row r="251" spans="2:65" s="1" customFormat="1" ht="22.5" customHeight="1">
      <c r="B251" s="41"/>
      <c r="C251" s="194" t="s">
        <v>391</v>
      </c>
      <c r="D251" s="194" t="s">
        <v>178</v>
      </c>
      <c r="E251" s="195" t="s">
        <v>949</v>
      </c>
      <c r="F251" s="196" t="s">
        <v>950</v>
      </c>
      <c r="G251" s="197" t="s">
        <v>296</v>
      </c>
      <c r="H251" s="198">
        <v>6.5750000000000002</v>
      </c>
      <c r="I251" s="199"/>
      <c r="J251" s="200">
        <f>ROUND(I251*H251,2)</f>
        <v>0</v>
      </c>
      <c r="K251" s="196" t="s">
        <v>182</v>
      </c>
      <c r="L251" s="61"/>
      <c r="M251" s="201" t="s">
        <v>37</v>
      </c>
      <c r="N251" s="202" t="s">
        <v>52</v>
      </c>
      <c r="O251" s="42"/>
      <c r="P251" s="203">
        <f>O251*H251</f>
        <v>0</v>
      </c>
      <c r="Q251" s="203">
        <v>8.0000000000000007E-5</v>
      </c>
      <c r="R251" s="203">
        <f>Q251*H251</f>
        <v>5.260000000000001E-4</v>
      </c>
      <c r="S251" s="203">
        <v>0</v>
      </c>
      <c r="T251" s="204">
        <f>S251*H251</f>
        <v>0</v>
      </c>
      <c r="AR251" s="23" t="s">
        <v>183</v>
      </c>
      <c r="AT251" s="23" t="s">
        <v>178</v>
      </c>
      <c r="AU251" s="23" t="s">
        <v>91</v>
      </c>
      <c r="AY251" s="23" t="s">
        <v>176</v>
      </c>
      <c r="BE251" s="205">
        <f>IF(N251="základní",J251,0)</f>
        <v>0</v>
      </c>
      <c r="BF251" s="205">
        <f>IF(N251="snížená",J251,0)</f>
        <v>0</v>
      </c>
      <c r="BG251" s="205">
        <f>IF(N251="zákl. přenesená",J251,0)</f>
        <v>0</v>
      </c>
      <c r="BH251" s="205">
        <f>IF(N251="sníž. přenesená",J251,0)</f>
        <v>0</v>
      </c>
      <c r="BI251" s="205">
        <f>IF(N251="nulová",J251,0)</f>
        <v>0</v>
      </c>
      <c r="BJ251" s="23" t="s">
        <v>89</v>
      </c>
      <c r="BK251" s="205">
        <f>ROUND(I251*H251,2)</f>
        <v>0</v>
      </c>
      <c r="BL251" s="23" t="s">
        <v>183</v>
      </c>
      <c r="BM251" s="23" t="s">
        <v>951</v>
      </c>
    </row>
    <row r="252" spans="2:65" s="1" customFormat="1" ht="54">
      <c r="B252" s="41"/>
      <c r="C252" s="63"/>
      <c r="D252" s="206" t="s">
        <v>185</v>
      </c>
      <c r="E252" s="63"/>
      <c r="F252" s="207" t="s">
        <v>952</v>
      </c>
      <c r="G252" s="63"/>
      <c r="H252" s="63"/>
      <c r="I252" s="164"/>
      <c r="J252" s="63"/>
      <c r="K252" s="63"/>
      <c r="L252" s="61"/>
      <c r="M252" s="208"/>
      <c r="N252" s="42"/>
      <c r="O252" s="42"/>
      <c r="P252" s="42"/>
      <c r="Q252" s="42"/>
      <c r="R252" s="42"/>
      <c r="S252" s="42"/>
      <c r="T252" s="78"/>
      <c r="AT252" s="23" t="s">
        <v>185</v>
      </c>
      <c r="AU252" s="23" t="s">
        <v>91</v>
      </c>
    </row>
    <row r="253" spans="2:65" s="11" customFormat="1" ht="13.5">
      <c r="B253" s="209"/>
      <c r="C253" s="210"/>
      <c r="D253" s="206" t="s">
        <v>187</v>
      </c>
      <c r="E253" s="211" t="s">
        <v>37</v>
      </c>
      <c r="F253" s="212" t="s">
        <v>953</v>
      </c>
      <c r="G253" s="210"/>
      <c r="H253" s="213">
        <v>1.9</v>
      </c>
      <c r="I253" s="214"/>
      <c r="J253" s="210"/>
      <c r="K253" s="210"/>
      <c r="L253" s="215"/>
      <c r="M253" s="216"/>
      <c r="N253" s="217"/>
      <c r="O253" s="217"/>
      <c r="P253" s="217"/>
      <c r="Q253" s="217"/>
      <c r="R253" s="217"/>
      <c r="S253" s="217"/>
      <c r="T253" s="218"/>
      <c r="AT253" s="219" t="s">
        <v>187</v>
      </c>
      <c r="AU253" s="219" t="s">
        <v>91</v>
      </c>
      <c r="AV253" s="11" t="s">
        <v>91</v>
      </c>
      <c r="AW253" s="11" t="s">
        <v>44</v>
      </c>
      <c r="AX253" s="11" t="s">
        <v>81</v>
      </c>
      <c r="AY253" s="219" t="s">
        <v>176</v>
      </c>
    </row>
    <row r="254" spans="2:65" s="11" customFormat="1" ht="13.5">
      <c r="B254" s="209"/>
      <c r="C254" s="210"/>
      <c r="D254" s="206" t="s">
        <v>187</v>
      </c>
      <c r="E254" s="211" t="s">
        <v>37</v>
      </c>
      <c r="F254" s="212" t="s">
        <v>954</v>
      </c>
      <c r="G254" s="210"/>
      <c r="H254" s="213">
        <v>1.085</v>
      </c>
      <c r="I254" s="214"/>
      <c r="J254" s="210"/>
      <c r="K254" s="210"/>
      <c r="L254" s="215"/>
      <c r="M254" s="216"/>
      <c r="N254" s="217"/>
      <c r="O254" s="217"/>
      <c r="P254" s="217"/>
      <c r="Q254" s="217"/>
      <c r="R254" s="217"/>
      <c r="S254" s="217"/>
      <c r="T254" s="218"/>
      <c r="AT254" s="219" t="s">
        <v>187</v>
      </c>
      <c r="AU254" s="219" t="s">
        <v>91</v>
      </c>
      <c r="AV254" s="11" t="s">
        <v>91</v>
      </c>
      <c r="AW254" s="11" t="s">
        <v>44</v>
      </c>
      <c r="AX254" s="11" t="s">
        <v>81</v>
      </c>
      <c r="AY254" s="219" t="s">
        <v>176</v>
      </c>
    </row>
    <row r="255" spans="2:65" s="11" customFormat="1" ht="13.5">
      <c r="B255" s="209"/>
      <c r="C255" s="210"/>
      <c r="D255" s="206" t="s">
        <v>187</v>
      </c>
      <c r="E255" s="211" t="s">
        <v>37</v>
      </c>
      <c r="F255" s="212" t="s">
        <v>955</v>
      </c>
      <c r="G255" s="210"/>
      <c r="H255" s="213">
        <v>3.59</v>
      </c>
      <c r="I255" s="214"/>
      <c r="J255" s="210"/>
      <c r="K255" s="210"/>
      <c r="L255" s="215"/>
      <c r="M255" s="216"/>
      <c r="N255" s="217"/>
      <c r="O255" s="217"/>
      <c r="P255" s="217"/>
      <c r="Q255" s="217"/>
      <c r="R255" s="217"/>
      <c r="S255" s="217"/>
      <c r="T255" s="218"/>
      <c r="AT255" s="219" t="s">
        <v>187</v>
      </c>
      <c r="AU255" s="219" t="s">
        <v>91</v>
      </c>
      <c r="AV255" s="11" t="s">
        <v>91</v>
      </c>
      <c r="AW255" s="11" t="s">
        <v>44</v>
      </c>
      <c r="AX255" s="11" t="s">
        <v>81</v>
      </c>
      <c r="AY255" s="219" t="s">
        <v>176</v>
      </c>
    </row>
    <row r="256" spans="2:65" s="12" customFormat="1" ht="13.5">
      <c r="B256" s="220"/>
      <c r="C256" s="221"/>
      <c r="D256" s="222" t="s">
        <v>187</v>
      </c>
      <c r="E256" s="223" t="s">
        <v>37</v>
      </c>
      <c r="F256" s="224" t="s">
        <v>189</v>
      </c>
      <c r="G256" s="221"/>
      <c r="H256" s="225">
        <v>6.5750000000000002</v>
      </c>
      <c r="I256" s="226"/>
      <c r="J256" s="221"/>
      <c r="K256" s="221"/>
      <c r="L256" s="227"/>
      <c r="M256" s="228"/>
      <c r="N256" s="229"/>
      <c r="O256" s="229"/>
      <c r="P256" s="229"/>
      <c r="Q256" s="229"/>
      <c r="R256" s="229"/>
      <c r="S256" s="229"/>
      <c r="T256" s="230"/>
      <c r="AT256" s="231" t="s">
        <v>187</v>
      </c>
      <c r="AU256" s="231" t="s">
        <v>91</v>
      </c>
      <c r="AV256" s="12" t="s">
        <v>183</v>
      </c>
      <c r="AW256" s="12" t="s">
        <v>6</v>
      </c>
      <c r="AX256" s="12" t="s">
        <v>89</v>
      </c>
      <c r="AY256" s="231" t="s">
        <v>176</v>
      </c>
    </row>
    <row r="257" spans="2:65" s="1" customFormat="1" ht="22.5" customHeight="1">
      <c r="B257" s="41"/>
      <c r="C257" s="194" t="s">
        <v>396</v>
      </c>
      <c r="D257" s="194" t="s">
        <v>178</v>
      </c>
      <c r="E257" s="195" t="s">
        <v>956</v>
      </c>
      <c r="F257" s="196" t="s">
        <v>957</v>
      </c>
      <c r="G257" s="197" t="s">
        <v>296</v>
      </c>
      <c r="H257" s="198">
        <v>118.068</v>
      </c>
      <c r="I257" s="199"/>
      <c r="J257" s="200">
        <f>ROUND(I257*H257,2)</f>
        <v>0</v>
      </c>
      <c r="K257" s="196" t="s">
        <v>182</v>
      </c>
      <c r="L257" s="61"/>
      <c r="M257" s="201" t="s">
        <v>37</v>
      </c>
      <c r="N257" s="202" t="s">
        <v>52</v>
      </c>
      <c r="O257" s="42"/>
      <c r="P257" s="203">
        <f>O257*H257</f>
        <v>0</v>
      </c>
      <c r="Q257" s="203">
        <v>1.2E-4</v>
      </c>
      <c r="R257" s="203">
        <f>Q257*H257</f>
        <v>1.4168160000000001E-2</v>
      </c>
      <c r="S257" s="203">
        <v>0</v>
      </c>
      <c r="T257" s="204">
        <f>S257*H257</f>
        <v>0</v>
      </c>
      <c r="AR257" s="23" t="s">
        <v>183</v>
      </c>
      <c r="AT257" s="23" t="s">
        <v>178</v>
      </c>
      <c r="AU257" s="23" t="s">
        <v>91</v>
      </c>
      <c r="AY257" s="23" t="s">
        <v>176</v>
      </c>
      <c r="BE257" s="205">
        <f>IF(N257="základní",J257,0)</f>
        <v>0</v>
      </c>
      <c r="BF257" s="205">
        <f>IF(N257="snížená",J257,0)</f>
        <v>0</v>
      </c>
      <c r="BG257" s="205">
        <f>IF(N257="zákl. přenesená",J257,0)</f>
        <v>0</v>
      </c>
      <c r="BH257" s="205">
        <f>IF(N257="sníž. přenesená",J257,0)</f>
        <v>0</v>
      </c>
      <c r="BI257" s="205">
        <f>IF(N257="nulová",J257,0)</f>
        <v>0</v>
      </c>
      <c r="BJ257" s="23" t="s">
        <v>89</v>
      </c>
      <c r="BK257" s="205">
        <f>ROUND(I257*H257,2)</f>
        <v>0</v>
      </c>
      <c r="BL257" s="23" t="s">
        <v>183</v>
      </c>
      <c r="BM257" s="23" t="s">
        <v>958</v>
      </c>
    </row>
    <row r="258" spans="2:65" s="1" customFormat="1" ht="54">
      <c r="B258" s="41"/>
      <c r="C258" s="63"/>
      <c r="D258" s="206" t="s">
        <v>185</v>
      </c>
      <c r="E258" s="63"/>
      <c r="F258" s="207" t="s">
        <v>952</v>
      </c>
      <c r="G258" s="63"/>
      <c r="H258" s="63"/>
      <c r="I258" s="164"/>
      <c r="J258" s="63"/>
      <c r="K258" s="63"/>
      <c r="L258" s="61"/>
      <c r="M258" s="208"/>
      <c r="N258" s="42"/>
      <c r="O258" s="42"/>
      <c r="P258" s="42"/>
      <c r="Q258" s="42"/>
      <c r="R258" s="42"/>
      <c r="S258" s="42"/>
      <c r="T258" s="78"/>
      <c r="AT258" s="23" t="s">
        <v>185</v>
      </c>
      <c r="AU258" s="23" t="s">
        <v>91</v>
      </c>
    </row>
    <row r="259" spans="2:65" s="11" customFormat="1" ht="13.5">
      <c r="B259" s="209"/>
      <c r="C259" s="210"/>
      <c r="D259" s="206" t="s">
        <v>187</v>
      </c>
      <c r="E259" s="211" t="s">
        <v>37</v>
      </c>
      <c r="F259" s="212" t="s">
        <v>959</v>
      </c>
      <c r="G259" s="210"/>
      <c r="H259" s="213">
        <v>6.4180000000000001</v>
      </c>
      <c r="I259" s="214"/>
      <c r="J259" s="210"/>
      <c r="K259" s="210"/>
      <c r="L259" s="215"/>
      <c r="M259" s="216"/>
      <c r="N259" s="217"/>
      <c r="O259" s="217"/>
      <c r="P259" s="217"/>
      <c r="Q259" s="217"/>
      <c r="R259" s="217"/>
      <c r="S259" s="217"/>
      <c r="T259" s="218"/>
      <c r="AT259" s="219" t="s">
        <v>187</v>
      </c>
      <c r="AU259" s="219" t="s">
        <v>91</v>
      </c>
      <c r="AV259" s="11" t="s">
        <v>91</v>
      </c>
      <c r="AW259" s="11" t="s">
        <v>44</v>
      </c>
      <c r="AX259" s="11" t="s">
        <v>81</v>
      </c>
      <c r="AY259" s="219" t="s">
        <v>176</v>
      </c>
    </row>
    <row r="260" spans="2:65" s="11" customFormat="1" ht="13.5">
      <c r="B260" s="209"/>
      <c r="C260" s="210"/>
      <c r="D260" s="206" t="s">
        <v>187</v>
      </c>
      <c r="E260" s="211" t="s">
        <v>37</v>
      </c>
      <c r="F260" s="212" t="s">
        <v>960</v>
      </c>
      <c r="G260" s="210"/>
      <c r="H260" s="213">
        <v>8.2929999999999993</v>
      </c>
      <c r="I260" s="214"/>
      <c r="J260" s="210"/>
      <c r="K260" s="210"/>
      <c r="L260" s="215"/>
      <c r="M260" s="216"/>
      <c r="N260" s="217"/>
      <c r="O260" s="217"/>
      <c r="P260" s="217"/>
      <c r="Q260" s="217"/>
      <c r="R260" s="217"/>
      <c r="S260" s="217"/>
      <c r="T260" s="218"/>
      <c r="AT260" s="219" t="s">
        <v>187</v>
      </c>
      <c r="AU260" s="219" t="s">
        <v>91</v>
      </c>
      <c r="AV260" s="11" t="s">
        <v>91</v>
      </c>
      <c r="AW260" s="11" t="s">
        <v>44</v>
      </c>
      <c r="AX260" s="11" t="s">
        <v>81</v>
      </c>
      <c r="AY260" s="219" t="s">
        <v>176</v>
      </c>
    </row>
    <row r="261" spans="2:65" s="11" customFormat="1" ht="13.5">
      <c r="B261" s="209"/>
      <c r="C261" s="210"/>
      <c r="D261" s="206" t="s">
        <v>187</v>
      </c>
      <c r="E261" s="211" t="s">
        <v>37</v>
      </c>
      <c r="F261" s="212" t="s">
        <v>961</v>
      </c>
      <c r="G261" s="210"/>
      <c r="H261" s="213">
        <v>8.7650000000000006</v>
      </c>
      <c r="I261" s="214"/>
      <c r="J261" s="210"/>
      <c r="K261" s="210"/>
      <c r="L261" s="215"/>
      <c r="M261" s="216"/>
      <c r="N261" s="217"/>
      <c r="O261" s="217"/>
      <c r="P261" s="217"/>
      <c r="Q261" s="217"/>
      <c r="R261" s="217"/>
      <c r="S261" s="217"/>
      <c r="T261" s="218"/>
      <c r="AT261" s="219" t="s">
        <v>187</v>
      </c>
      <c r="AU261" s="219" t="s">
        <v>91</v>
      </c>
      <c r="AV261" s="11" t="s">
        <v>91</v>
      </c>
      <c r="AW261" s="11" t="s">
        <v>44</v>
      </c>
      <c r="AX261" s="11" t="s">
        <v>81</v>
      </c>
      <c r="AY261" s="219" t="s">
        <v>176</v>
      </c>
    </row>
    <row r="262" spans="2:65" s="11" customFormat="1" ht="13.5">
      <c r="B262" s="209"/>
      <c r="C262" s="210"/>
      <c r="D262" s="206" t="s">
        <v>187</v>
      </c>
      <c r="E262" s="211" t="s">
        <v>37</v>
      </c>
      <c r="F262" s="212" t="s">
        <v>962</v>
      </c>
      <c r="G262" s="210"/>
      <c r="H262" s="213">
        <v>15.518000000000001</v>
      </c>
      <c r="I262" s="214"/>
      <c r="J262" s="210"/>
      <c r="K262" s="210"/>
      <c r="L262" s="215"/>
      <c r="M262" s="216"/>
      <c r="N262" s="217"/>
      <c r="O262" s="217"/>
      <c r="P262" s="217"/>
      <c r="Q262" s="217"/>
      <c r="R262" s="217"/>
      <c r="S262" s="217"/>
      <c r="T262" s="218"/>
      <c r="AT262" s="219" t="s">
        <v>187</v>
      </c>
      <c r="AU262" s="219" t="s">
        <v>91</v>
      </c>
      <c r="AV262" s="11" t="s">
        <v>91</v>
      </c>
      <c r="AW262" s="11" t="s">
        <v>44</v>
      </c>
      <c r="AX262" s="11" t="s">
        <v>81</v>
      </c>
      <c r="AY262" s="219" t="s">
        <v>176</v>
      </c>
    </row>
    <row r="263" spans="2:65" s="11" customFormat="1" ht="27">
      <c r="B263" s="209"/>
      <c r="C263" s="210"/>
      <c r="D263" s="206" t="s">
        <v>187</v>
      </c>
      <c r="E263" s="211" t="s">
        <v>37</v>
      </c>
      <c r="F263" s="212" t="s">
        <v>963</v>
      </c>
      <c r="G263" s="210"/>
      <c r="H263" s="213">
        <v>17.907</v>
      </c>
      <c r="I263" s="214"/>
      <c r="J263" s="210"/>
      <c r="K263" s="210"/>
      <c r="L263" s="215"/>
      <c r="M263" s="216"/>
      <c r="N263" s="217"/>
      <c r="O263" s="217"/>
      <c r="P263" s="217"/>
      <c r="Q263" s="217"/>
      <c r="R263" s="217"/>
      <c r="S263" s="217"/>
      <c r="T263" s="218"/>
      <c r="AT263" s="219" t="s">
        <v>187</v>
      </c>
      <c r="AU263" s="219" t="s">
        <v>91</v>
      </c>
      <c r="AV263" s="11" t="s">
        <v>91</v>
      </c>
      <c r="AW263" s="11" t="s">
        <v>44</v>
      </c>
      <c r="AX263" s="11" t="s">
        <v>81</v>
      </c>
      <c r="AY263" s="219" t="s">
        <v>176</v>
      </c>
    </row>
    <row r="264" spans="2:65" s="11" customFormat="1" ht="13.5">
      <c r="B264" s="209"/>
      <c r="C264" s="210"/>
      <c r="D264" s="206" t="s">
        <v>187</v>
      </c>
      <c r="E264" s="211" t="s">
        <v>37</v>
      </c>
      <c r="F264" s="212" t="s">
        <v>964</v>
      </c>
      <c r="G264" s="210"/>
      <c r="H264" s="213">
        <v>14.083</v>
      </c>
      <c r="I264" s="214"/>
      <c r="J264" s="210"/>
      <c r="K264" s="210"/>
      <c r="L264" s="215"/>
      <c r="M264" s="216"/>
      <c r="N264" s="217"/>
      <c r="O264" s="217"/>
      <c r="P264" s="217"/>
      <c r="Q264" s="217"/>
      <c r="R264" s="217"/>
      <c r="S264" s="217"/>
      <c r="T264" s="218"/>
      <c r="AT264" s="219" t="s">
        <v>187</v>
      </c>
      <c r="AU264" s="219" t="s">
        <v>91</v>
      </c>
      <c r="AV264" s="11" t="s">
        <v>91</v>
      </c>
      <c r="AW264" s="11" t="s">
        <v>44</v>
      </c>
      <c r="AX264" s="11" t="s">
        <v>81</v>
      </c>
      <c r="AY264" s="219" t="s">
        <v>176</v>
      </c>
    </row>
    <row r="265" spans="2:65" s="11" customFormat="1" ht="13.5">
      <c r="B265" s="209"/>
      <c r="C265" s="210"/>
      <c r="D265" s="206" t="s">
        <v>187</v>
      </c>
      <c r="E265" s="211" t="s">
        <v>37</v>
      </c>
      <c r="F265" s="212" t="s">
        <v>965</v>
      </c>
      <c r="G265" s="210"/>
      <c r="H265" s="213">
        <v>14.67</v>
      </c>
      <c r="I265" s="214"/>
      <c r="J265" s="210"/>
      <c r="K265" s="210"/>
      <c r="L265" s="215"/>
      <c r="M265" s="216"/>
      <c r="N265" s="217"/>
      <c r="O265" s="217"/>
      <c r="P265" s="217"/>
      <c r="Q265" s="217"/>
      <c r="R265" s="217"/>
      <c r="S265" s="217"/>
      <c r="T265" s="218"/>
      <c r="AT265" s="219" t="s">
        <v>187</v>
      </c>
      <c r="AU265" s="219" t="s">
        <v>91</v>
      </c>
      <c r="AV265" s="11" t="s">
        <v>91</v>
      </c>
      <c r="AW265" s="11" t="s">
        <v>44</v>
      </c>
      <c r="AX265" s="11" t="s">
        <v>81</v>
      </c>
      <c r="AY265" s="219" t="s">
        <v>176</v>
      </c>
    </row>
    <row r="266" spans="2:65" s="11" customFormat="1" ht="13.5">
      <c r="B266" s="209"/>
      <c r="C266" s="210"/>
      <c r="D266" s="206" t="s">
        <v>187</v>
      </c>
      <c r="E266" s="211" t="s">
        <v>37</v>
      </c>
      <c r="F266" s="212" t="s">
        <v>966</v>
      </c>
      <c r="G266" s="210"/>
      <c r="H266" s="213">
        <v>17.401</v>
      </c>
      <c r="I266" s="214"/>
      <c r="J266" s="210"/>
      <c r="K266" s="210"/>
      <c r="L266" s="215"/>
      <c r="M266" s="216"/>
      <c r="N266" s="217"/>
      <c r="O266" s="217"/>
      <c r="P266" s="217"/>
      <c r="Q266" s="217"/>
      <c r="R266" s="217"/>
      <c r="S266" s="217"/>
      <c r="T266" s="218"/>
      <c r="AT266" s="219" t="s">
        <v>187</v>
      </c>
      <c r="AU266" s="219" t="s">
        <v>91</v>
      </c>
      <c r="AV266" s="11" t="s">
        <v>91</v>
      </c>
      <c r="AW266" s="11" t="s">
        <v>44</v>
      </c>
      <c r="AX266" s="11" t="s">
        <v>81</v>
      </c>
      <c r="AY266" s="219" t="s">
        <v>176</v>
      </c>
    </row>
    <row r="267" spans="2:65" s="11" customFormat="1" ht="13.5">
      <c r="B267" s="209"/>
      <c r="C267" s="210"/>
      <c r="D267" s="206" t="s">
        <v>187</v>
      </c>
      <c r="E267" s="211" t="s">
        <v>37</v>
      </c>
      <c r="F267" s="212" t="s">
        <v>967</v>
      </c>
      <c r="G267" s="210"/>
      <c r="H267" s="213">
        <v>15.013</v>
      </c>
      <c r="I267" s="214"/>
      <c r="J267" s="210"/>
      <c r="K267" s="210"/>
      <c r="L267" s="215"/>
      <c r="M267" s="216"/>
      <c r="N267" s="217"/>
      <c r="O267" s="217"/>
      <c r="P267" s="217"/>
      <c r="Q267" s="217"/>
      <c r="R267" s="217"/>
      <c r="S267" s="217"/>
      <c r="T267" s="218"/>
      <c r="AT267" s="219" t="s">
        <v>187</v>
      </c>
      <c r="AU267" s="219" t="s">
        <v>91</v>
      </c>
      <c r="AV267" s="11" t="s">
        <v>91</v>
      </c>
      <c r="AW267" s="11" t="s">
        <v>44</v>
      </c>
      <c r="AX267" s="11" t="s">
        <v>81</v>
      </c>
      <c r="AY267" s="219" t="s">
        <v>176</v>
      </c>
    </row>
    <row r="268" spans="2:65" s="12" customFormat="1" ht="13.5">
      <c r="B268" s="220"/>
      <c r="C268" s="221"/>
      <c r="D268" s="222" t="s">
        <v>187</v>
      </c>
      <c r="E268" s="223" t="s">
        <v>37</v>
      </c>
      <c r="F268" s="224" t="s">
        <v>189</v>
      </c>
      <c r="G268" s="221"/>
      <c r="H268" s="225">
        <v>118.068</v>
      </c>
      <c r="I268" s="226"/>
      <c r="J268" s="221"/>
      <c r="K268" s="221"/>
      <c r="L268" s="227"/>
      <c r="M268" s="228"/>
      <c r="N268" s="229"/>
      <c r="O268" s="229"/>
      <c r="P268" s="229"/>
      <c r="Q268" s="229"/>
      <c r="R268" s="229"/>
      <c r="S268" s="229"/>
      <c r="T268" s="230"/>
      <c r="AT268" s="231" t="s">
        <v>187</v>
      </c>
      <c r="AU268" s="231" t="s">
        <v>91</v>
      </c>
      <c r="AV268" s="12" t="s">
        <v>183</v>
      </c>
      <c r="AW268" s="12" t="s">
        <v>6</v>
      </c>
      <c r="AX268" s="12" t="s">
        <v>89</v>
      </c>
      <c r="AY268" s="231" t="s">
        <v>176</v>
      </c>
    </row>
    <row r="269" spans="2:65" s="1" customFormat="1" ht="22.5" customHeight="1">
      <c r="B269" s="41"/>
      <c r="C269" s="194" t="s">
        <v>401</v>
      </c>
      <c r="D269" s="194" t="s">
        <v>178</v>
      </c>
      <c r="E269" s="195" t="s">
        <v>968</v>
      </c>
      <c r="F269" s="196" t="s">
        <v>969</v>
      </c>
      <c r="G269" s="197" t="s">
        <v>296</v>
      </c>
      <c r="H269" s="198">
        <v>279</v>
      </c>
      <c r="I269" s="199"/>
      <c r="J269" s="200">
        <f>ROUND(I269*H269,2)</f>
        <v>0</v>
      </c>
      <c r="K269" s="196" t="s">
        <v>182</v>
      </c>
      <c r="L269" s="61"/>
      <c r="M269" s="201" t="s">
        <v>37</v>
      </c>
      <c r="N269" s="202" t="s">
        <v>52</v>
      </c>
      <c r="O269" s="42"/>
      <c r="P269" s="203">
        <f>O269*H269</f>
        <v>0</v>
      </c>
      <c r="Q269" s="203">
        <v>1.3760000000000001E-4</v>
      </c>
      <c r="R269" s="203">
        <f>Q269*H269</f>
        <v>3.8390400000000005E-2</v>
      </c>
      <c r="S269" s="203">
        <v>0</v>
      </c>
      <c r="T269" s="204">
        <f>S269*H269</f>
        <v>0</v>
      </c>
      <c r="AR269" s="23" t="s">
        <v>183</v>
      </c>
      <c r="AT269" s="23" t="s">
        <v>178</v>
      </c>
      <c r="AU269" s="23" t="s">
        <v>91</v>
      </c>
      <c r="AY269" s="23" t="s">
        <v>176</v>
      </c>
      <c r="BE269" s="205">
        <f>IF(N269="základní",J269,0)</f>
        <v>0</v>
      </c>
      <c r="BF269" s="205">
        <f>IF(N269="snížená",J269,0)</f>
        <v>0</v>
      </c>
      <c r="BG269" s="205">
        <f>IF(N269="zákl. přenesená",J269,0)</f>
        <v>0</v>
      </c>
      <c r="BH269" s="205">
        <f>IF(N269="sníž. přenesená",J269,0)</f>
        <v>0</v>
      </c>
      <c r="BI269" s="205">
        <f>IF(N269="nulová",J269,0)</f>
        <v>0</v>
      </c>
      <c r="BJ269" s="23" t="s">
        <v>89</v>
      </c>
      <c r="BK269" s="205">
        <f>ROUND(I269*H269,2)</f>
        <v>0</v>
      </c>
      <c r="BL269" s="23" t="s">
        <v>183</v>
      </c>
      <c r="BM269" s="23" t="s">
        <v>970</v>
      </c>
    </row>
    <row r="270" spans="2:65" s="1" customFormat="1" ht="54">
      <c r="B270" s="41"/>
      <c r="C270" s="63"/>
      <c r="D270" s="206" t="s">
        <v>185</v>
      </c>
      <c r="E270" s="63"/>
      <c r="F270" s="207" t="s">
        <v>952</v>
      </c>
      <c r="G270" s="63"/>
      <c r="H270" s="63"/>
      <c r="I270" s="164"/>
      <c r="J270" s="63"/>
      <c r="K270" s="63"/>
      <c r="L270" s="61"/>
      <c r="M270" s="208"/>
      <c r="N270" s="42"/>
      <c r="O270" s="42"/>
      <c r="P270" s="42"/>
      <c r="Q270" s="42"/>
      <c r="R270" s="42"/>
      <c r="S270" s="42"/>
      <c r="T270" s="78"/>
      <c r="AT270" s="23" t="s">
        <v>185</v>
      </c>
      <c r="AU270" s="23" t="s">
        <v>91</v>
      </c>
    </row>
    <row r="271" spans="2:65" s="11" customFormat="1" ht="13.5">
      <c r="B271" s="209"/>
      <c r="C271" s="210"/>
      <c r="D271" s="206" t="s">
        <v>187</v>
      </c>
      <c r="E271" s="211" t="s">
        <v>37</v>
      </c>
      <c r="F271" s="212" t="s">
        <v>971</v>
      </c>
      <c r="G271" s="210"/>
      <c r="H271" s="213">
        <v>279</v>
      </c>
      <c r="I271" s="214"/>
      <c r="J271" s="210"/>
      <c r="K271" s="210"/>
      <c r="L271" s="215"/>
      <c r="M271" s="216"/>
      <c r="N271" s="217"/>
      <c r="O271" s="217"/>
      <c r="P271" s="217"/>
      <c r="Q271" s="217"/>
      <c r="R271" s="217"/>
      <c r="S271" s="217"/>
      <c r="T271" s="218"/>
      <c r="AT271" s="219" t="s">
        <v>187</v>
      </c>
      <c r="AU271" s="219" t="s">
        <v>91</v>
      </c>
      <c r="AV271" s="11" t="s">
        <v>91</v>
      </c>
      <c r="AW271" s="11" t="s">
        <v>44</v>
      </c>
      <c r="AX271" s="11" t="s">
        <v>89</v>
      </c>
      <c r="AY271" s="219" t="s">
        <v>176</v>
      </c>
    </row>
    <row r="272" spans="2:65" s="10" customFormat="1" ht="29.85" customHeight="1">
      <c r="B272" s="177"/>
      <c r="C272" s="178"/>
      <c r="D272" s="191" t="s">
        <v>80</v>
      </c>
      <c r="E272" s="192" t="s">
        <v>183</v>
      </c>
      <c r="F272" s="192" t="s">
        <v>213</v>
      </c>
      <c r="G272" s="178"/>
      <c r="H272" s="178"/>
      <c r="I272" s="181"/>
      <c r="J272" s="193">
        <f>BK272</f>
        <v>0</v>
      </c>
      <c r="K272" s="178"/>
      <c r="L272" s="183"/>
      <c r="M272" s="184"/>
      <c r="N272" s="185"/>
      <c r="O272" s="185"/>
      <c r="P272" s="186">
        <f>SUM(P273:P310)</f>
        <v>0</v>
      </c>
      <c r="Q272" s="185"/>
      <c r="R272" s="186">
        <f>SUM(R273:R310)</f>
        <v>19.9795973100072</v>
      </c>
      <c r="S272" s="185"/>
      <c r="T272" s="187">
        <f>SUM(T273:T310)</f>
        <v>0</v>
      </c>
      <c r="AR272" s="188" t="s">
        <v>89</v>
      </c>
      <c r="AT272" s="189" t="s">
        <v>80</v>
      </c>
      <c r="AU272" s="189" t="s">
        <v>89</v>
      </c>
      <c r="AY272" s="188" t="s">
        <v>176</v>
      </c>
      <c r="BK272" s="190">
        <f>SUM(BK273:BK310)</f>
        <v>0</v>
      </c>
    </row>
    <row r="273" spans="2:65" s="1" customFormat="1" ht="31.5" customHeight="1">
      <c r="B273" s="41"/>
      <c r="C273" s="194" t="s">
        <v>407</v>
      </c>
      <c r="D273" s="194" t="s">
        <v>178</v>
      </c>
      <c r="E273" s="195" t="s">
        <v>972</v>
      </c>
      <c r="F273" s="196" t="s">
        <v>973</v>
      </c>
      <c r="G273" s="197" t="s">
        <v>181</v>
      </c>
      <c r="H273" s="198">
        <v>0.253</v>
      </c>
      <c r="I273" s="199"/>
      <c r="J273" s="200">
        <f>ROUND(I273*H273,2)</f>
        <v>0</v>
      </c>
      <c r="K273" s="196" t="s">
        <v>182</v>
      </c>
      <c r="L273" s="61"/>
      <c r="M273" s="201" t="s">
        <v>37</v>
      </c>
      <c r="N273" s="202" t="s">
        <v>52</v>
      </c>
      <c r="O273" s="42"/>
      <c r="P273" s="203">
        <f>O273*H273</f>
        <v>0</v>
      </c>
      <c r="Q273" s="203">
        <v>2.45343</v>
      </c>
      <c r="R273" s="203">
        <f>Q273*H273</f>
        <v>0.62071779000000005</v>
      </c>
      <c r="S273" s="203">
        <v>0</v>
      </c>
      <c r="T273" s="204">
        <f>S273*H273</f>
        <v>0</v>
      </c>
      <c r="AR273" s="23" t="s">
        <v>183</v>
      </c>
      <c r="AT273" s="23" t="s">
        <v>178</v>
      </c>
      <c r="AU273" s="23" t="s">
        <v>91</v>
      </c>
      <c r="AY273" s="23" t="s">
        <v>176</v>
      </c>
      <c r="BE273" s="205">
        <f>IF(N273="základní",J273,0)</f>
        <v>0</v>
      </c>
      <c r="BF273" s="205">
        <f>IF(N273="snížená",J273,0)</f>
        <v>0</v>
      </c>
      <c r="BG273" s="205">
        <f>IF(N273="zákl. přenesená",J273,0)</f>
        <v>0</v>
      </c>
      <c r="BH273" s="205">
        <f>IF(N273="sníž. přenesená",J273,0)</f>
        <v>0</v>
      </c>
      <c r="BI273" s="205">
        <f>IF(N273="nulová",J273,0)</f>
        <v>0</v>
      </c>
      <c r="BJ273" s="23" t="s">
        <v>89</v>
      </c>
      <c r="BK273" s="205">
        <f>ROUND(I273*H273,2)</f>
        <v>0</v>
      </c>
      <c r="BL273" s="23" t="s">
        <v>183</v>
      </c>
      <c r="BM273" s="23" t="s">
        <v>974</v>
      </c>
    </row>
    <row r="274" spans="2:65" s="11" customFormat="1" ht="13.5">
      <c r="B274" s="209"/>
      <c r="C274" s="210"/>
      <c r="D274" s="206" t="s">
        <v>187</v>
      </c>
      <c r="E274" s="211" t="s">
        <v>37</v>
      </c>
      <c r="F274" s="212" t="s">
        <v>975</v>
      </c>
      <c r="G274" s="210"/>
      <c r="H274" s="213">
        <v>0.253</v>
      </c>
      <c r="I274" s="214"/>
      <c r="J274" s="210"/>
      <c r="K274" s="210"/>
      <c r="L274" s="215"/>
      <c r="M274" s="216"/>
      <c r="N274" s="217"/>
      <c r="O274" s="217"/>
      <c r="P274" s="217"/>
      <c r="Q274" s="217"/>
      <c r="R274" s="217"/>
      <c r="S274" s="217"/>
      <c r="T274" s="218"/>
      <c r="AT274" s="219" t="s">
        <v>187</v>
      </c>
      <c r="AU274" s="219" t="s">
        <v>91</v>
      </c>
      <c r="AV274" s="11" t="s">
        <v>91</v>
      </c>
      <c r="AW274" s="11" t="s">
        <v>44</v>
      </c>
      <c r="AX274" s="11" t="s">
        <v>81</v>
      </c>
      <c r="AY274" s="219" t="s">
        <v>176</v>
      </c>
    </row>
    <row r="275" spans="2:65" s="12" customFormat="1" ht="13.5">
      <c r="B275" s="220"/>
      <c r="C275" s="221"/>
      <c r="D275" s="222" t="s">
        <v>187</v>
      </c>
      <c r="E275" s="223" t="s">
        <v>37</v>
      </c>
      <c r="F275" s="224" t="s">
        <v>189</v>
      </c>
      <c r="G275" s="221"/>
      <c r="H275" s="225">
        <v>0.253</v>
      </c>
      <c r="I275" s="226"/>
      <c r="J275" s="221"/>
      <c r="K275" s="221"/>
      <c r="L275" s="227"/>
      <c r="M275" s="228"/>
      <c r="N275" s="229"/>
      <c r="O275" s="229"/>
      <c r="P275" s="229"/>
      <c r="Q275" s="229"/>
      <c r="R275" s="229"/>
      <c r="S275" s="229"/>
      <c r="T275" s="230"/>
      <c r="AT275" s="231" t="s">
        <v>187</v>
      </c>
      <c r="AU275" s="231" t="s">
        <v>91</v>
      </c>
      <c r="AV275" s="12" t="s">
        <v>183</v>
      </c>
      <c r="AW275" s="12" t="s">
        <v>6</v>
      </c>
      <c r="AX275" s="12" t="s">
        <v>89</v>
      </c>
      <c r="AY275" s="231" t="s">
        <v>176</v>
      </c>
    </row>
    <row r="276" spans="2:65" s="1" customFormat="1" ht="31.5" customHeight="1">
      <c r="B276" s="41"/>
      <c r="C276" s="194" t="s">
        <v>413</v>
      </c>
      <c r="D276" s="194" t="s">
        <v>178</v>
      </c>
      <c r="E276" s="195" t="s">
        <v>976</v>
      </c>
      <c r="F276" s="196" t="s">
        <v>977</v>
      </c>
      <c r="G276" s="197" t="s">
        <v>224</v>
      </c>
      <c r="H276" s="198">
        <v>3.2</v>
      </c>
      <c r="I276" s="199"/>
      <c r="J276" s="200">
        <f>ROUND(I276*H276,2)</f>
        <v>0</v>
      </c>
      <c r="K276" s="196" t="s">
        <v>182</v>
      </c>
      <c r="L276" s="61"/>
      <c r="M276" s="201" t="s">
        <v>37</v>
      </c>
      <c r="N276" s="202" t="s">
        <v>52</v>
      </c>
      <c r="O276" s="42"/>
      <c r="P276" s="203">
        <f>O276*H276</f>
        <v>0</v>
      </c>
      <c r="Q276" s="203">
        <v>2.1526800000000001E-3</v>
      </c>
      <c r="R276" s="203">
        <f>Q276*H276</f>
        <v>6.8885760000000004E-3</v>
      </c>
      <c r="S276" s="203">
        <v>0</v>
      </c>
      <c r="T276" s="204">
        <f>S276*H276</f>
        <v>0</v>
      </c>
      <c r="AR276" s="23" t="s">
        <v>183</v>
      </c>
      <c r="AT276" s="23" t="s">
        <v>178</v>
      </c>
      <c r="AU276" s="23" t="s">
        <v>91</v>
      </c>
      <c r="AY276" s="23" t="s">
        <v>176</v>
      </c>
      <c r="BE276" s="205">
        <f>IF(N276="základní",J276,0)</f>
        <v>0</v>
      </c>
      <c r="BF276" s="205">
        <f>IF(N276="snížená",J276,0)</f>
        <v>0</v>
      </c>
      <c r="BG276" s="205">
        <f>IF(N276="zákl. přenesená",J276,0)</f>
        <v>0</v>
      </c>
      <c r="BH276" s="205">
        <f>IF(N276="sníž. přenesená",J276,0)</f>
        <v>0</v>
      </c>
      <c r="BI276" s="205">
        <f>IF(N276="nulová",J276,0)</f>
        <v>0</v>
      </c>
      <c r="BJ276" s="23" t="s">
        <v>89</v>
      </c>
      <c r="BK276" s="205">
        <f>ROUND(I276*H276,2)</f>
        <v>0</v>
      </c>
      <c r="BL276" s="23" t="s">
        <v>183</v>
      </c>
      <c r="BM276" s="23" t="s">
        <v>978</v>
      </c>
    </row>
    <row r="277" spans="2:65" s="1" customFormat="1" ht="40.5">
      <c r="B277" s="41"/>
      <c r="C277" s="63"/>
      <c r="D277" s="206" t="s">
        <v>185</v>
      </c>
      <c r="E277" s="63"/>
      <c r="F277" s="207" t="s">
        <v>979</v>
      </c>
      <c r="G277" s="63"/>
      <c r="H277" s="63"/>
      <c r="I277" s="164"/>
      <c r="J277" s="63"/>
      <c r="K277" s="63"/>
      <c r="L277" s="61"/>
      <c r="M277" s="208"/>
      <c r="N277" s="42"/>
      <c r="O277" s="42"/>
      <c r="P277" s="42"/>
      <c r="Q277" s="42"/>
      <c r="R277" s="42"/>
      <c r="S277" s="42"/>
      <c r="T277" s="78"/>
      <c r="AT277" s="23" t="s">
        <v>185</v>
      </c>
      <c r="AU277" s="23" t="s">
        <v>91</v>
      </c>
    </row>
    <row r="278" spans="2:65" s="11" customFormat="1" ht="13.5">
      <c r="B278" s="209"/>
      <c r="C278" s="210"/>
      <c r="D278" s="206" t="s">
        <v>187</v>
      </c>
      <c r="E278" s="211" t="s">
        <v>37</v>
      </c>
      <c r="F278" s="212" t="s">
        <v>980</v>
      </c>
      <c r="G278" s="210"/>
      <c r="H278" s="213">
        <v>3.2</v>
      </c>
      <c r="I278" s="214"/>
      <c r="J278" s="210"/>
      <c r="K278" s="210"/>
      <c r="L278" s="215"/>
      <c r="M278" s="216"/>
      <c r="N278" s="217"/>
      <c r="O278" s="217"/>
      <c r="P278" s="217"/>
      <c r="Q278" s="217"/>
      <c r="R278" s="217"/>
      <c r="S278" s="217"/>
      <c r="T278" s="218"/>
      <c r="AT278" s="219" t="s">
        <v>187</v>
      </c>
      <c r="AU278" s="219" t="s">
        <v>91</v>
      </c>
      <c r="AV278" s="11" t="s">
        <v>91</v>
      </c>
      <c r="AW278" s="11" t="s">
        <v>44</v>
      </c>
      <c r="AX278" s="11" t="s">
        <v>81</v>
      </c>
      <c r="AY278" s="219" t="s">
        <v>176</v>
      </c>
    </row>
    <row r="279" spans="2:65" s="12" customFormat="1" ht="13.5">
      <c r="B279" s="220"/>
      <c r="C279" s="221"/>
      <c r="D279" s="222" t="s">
        <v>187</v>
      </c>
      <c r="E279" s="223" t="s">
        <v>37</v>
      </c>
      <c r="F279" s="224" t="s">
        <v>189</v>
      </c>
      <c r="G279" s="221"/>
      <c r="H279" s="225">
        <v>3.2</v>
      </c>
      <c r="I279" s="226"/>
      <c r="J279" s="221"/>
      <c r="K279" s="221"/>
      <c r="L279" s="227"/>
      <c r="M279" s="228"/>
      <c r="N279" s="229"/>
      <c r="O279" s="229"/>
      <c r="P279" s="229"/>
      <c r="Q279" s="229"/>
      <c r="R279" s="229"/>
      <c r="S279" s="229"/>
      <c r="T279" s="230"/>
      <c r="AT279" s="231" t="s">
        <v>187</v>
      </c>
      <c r="AU279" s="231" t="s">
        <v>91</v>
      </c>
      <c r="AV279" s="12" t="s">
        <v>183</v>
      </c>
      <c r="AW279" s="12" t="s">
        <v>6</v>
      </c>
      <c r="AX279" s="12" t="s">
        <v>89</v>
      </c>
      <c r="AY279" s="231" t="s">
        <v>176</v>
      </c>
    </row>
    <row r="280" spans="2:65" s="1" customFormat="1" ht="31.5" customHeight="1">
      <c r="B280" s="41"/>
      <c r="C280" s="194" t="s">
        <v>418</v>
      </c>
      <c r="D280" s="194" t="s">
        <v>178</v>
      </c>
      <c r="E280" s="195" t="s">
        <v>981</v>
      </c>
      <c r="F280" s="196" t="s">
        <v>982</v>
      </c>
      <c r="G280" s="197" t="s">
        <v>224</v>
      </c>
      <c r="H280" s="198">
        <v>3.2</v>
      </c>
      <c r="I280" s="199"/>
      <c r="J280" s="200">
        <f>ROUND(I280*H280,2)</f>
        <v>0</v>
      </c>
      <c r="K280" s="196" t="s">
        <v>182</v>
      </c>
      <c r="L280" s="61"/>
      <c r="M280" s="201" t="s">
        <v>37</v>
      </c>
      <c r="N280" s="202" t="s">
        <v>52</v>
      </c>
      <c r="O280" s="42"/>
      <c r="P280" s="203">
        <f>O280*H280</f>
        <v>0</v>
      </c>
      <c r="Q280" s="203">
        <v>0</v>
      </c>
      <c r="R280" s="203">
        <f>Q280*H280</f>
        <v>0</v>
      </c>
      <c r="S280" s="203">
        <v>0</v>
      </c>
      <c r="T280" s="204">
        <f>S280*H280</f>
        <v>0</v>
      </c>
      <c r="AR280" s="23" t="s">
        <v>183</v>
      </c>
      <c r="AT280" s="23" t="s">
        <v>178</v>
      </c>
      <c r="AU280" s="23" t="s">
        <v>91</v>
      </c>
      <c r="AY280" s="23" t="s">
        <v>176</v>
      </c>
      <c r="BE280" s="205">
        <f>IF(N280="základní",J280,0)</f>
        <v>0</v>
      </c>
      <c r="BF280" s="205">
        <f>IF(N280="snížená",J280,0)</f>
        <v>0</v>
      </c>
      <c r="BG280" s="205">
        <f>IF(N280="zákl. přenesená",J280,0)</f>
        <v>0</v>
      </c>
      <c r="BH280" s="205">
        <f>IF(N280="sníž. přenesená",J280,0)</f>
        <v>0</v>
      </c>
      <c r="BI280" s="205">
        <f>IF(N280="nulová",J280,0)</f>
        <v>0</v>
      </c>
      <c r="BJ280" s="23" t="s">
        <v>89</v>
      </c>
      <c r="BK280" s="205">
        <f>ROUND(I280*H280,2)</f>
        <v>0</v>
      </c>
      <c r="BL280" s="23" t="s">
        <v>183</v>
      </c>
      <c r="BM280" s="23" t="s">
        <v>983</v>
      </c>
    </row>
    <row r="281" spans="2:65" s="1" customFormat="1" ht="40.5">
      <c r="B281" s="41"/>
      <c r="C281" s="63"/>
      <c r="D281" s="206" t="s">
        <v>185</v>
      </c>
      <c r="E281" s="63"/>
      <c r="F281" s="207" t="s">
        <v>979</v>
      </c>
      <c r="G281" s="63"/>
      <c r="H281" s="63"/>
      <c r="I281" s="164"/>
      <c r="J281" s="63"/>
      <c r="K281" s="63"/>
      <c r="L281" s="61"/>
      <c r="M281" s="208"/>
      <c r="N281" s="42"/>
      <c r="O281" s="42"/>
      <c r="P281" s="42"/>
      <c r="Q281" s="42"/>
      <c r="R281" s="42"/>
      <c r="S281" s="42"/>
      <c r="T281" s="78"/>
      <c r="AT281" s="23" t="s">
        <v>185</v>
      </c>
      <c r="AU281" s="23" t="s">
        <v>91</v>
      </c>
    </row>
    <row r="282" spans="2:65" s="11" customFormat="1" ht="13.5">
      <c r="B282" s="209"/>
      <c r="C282" s="210"/>
      <c r="D282" s="206" t="s">
        <v>187</v>
      </c>
      <c r="E282" s="211" t="s">
        <v>37</v>
      </c>
      <c r="F282" s="212" t="s">
        <v>984</v>
      </c>
      <c r="G282" s="210"/>
      <c r="H282" s="213">
        <v>3.2</v>
      </c>
      <c r="I282" s="214"/>
      <c r="J282" s="210"/>
      <c r="K282" s="210"/>
      <c r="L282" s="215"/>
      <c r="M282" s="216"/>
      <c r="N282" s="217"/>
      <c r="O282" s="217"/>
      <c r="P282" s="217"/>
      <c r="Q282" s="217"/>
      <c r="R282" s="217"/>
      <c r="S282" s="217"/>
      <c r="T282" s="218"/>
      <c r="AT282" s="219" t="s">
        <v>187</v>
      </c>
      <c r="AU282" s="219" t="s">
        <v>91</v>
      </c>
      <c r="AV282" s="11" t="s">
        <v>91</v>
      </c>
      <c r="AW282" s="11" t="s">
        <v>44</v>
      </c>
      <c r="AX282" s="11" t="s">
        <v>81</v>
      </c>
      <c r="AY282" s="219" t="s">
        <v>176</v>
      </c>
    </row>
    <row r="283" spans="2:65" s="12" customFormat="1" ht="13.5">
      <c r="B283" s="220"/>
      <c r="C283" s="221"/>
      <c r="D283" s="222" t="s">
        <v>187</v>
      </c>
      <c r="E283" s="223" t="s">
        <v>37</v>
      </c>
      <c r="F283" s="224" t="s">
        <v>189</v>
      </c>
      <c r="G283" s="221"/>
      <c r="H283" s="225">
        <v>3.2</v>
      </c>
      <c r="I283" s="226"/>
      <c r="J283" s="221"/>
      <c r="K283" s="221"/>
      <c r="L283" s="227"/>
      <c r="M283" s="228"/>
      <c r="N283" s="229"/>
      <c r="O283" s="229"/>
      <c r="P283" s="229"/>
      <c r="Q283" s="229"/>
      <c r="R283" s="229"/>
      <c r="S283" s="229"/>
      <c r="T283" s="230"/>
      <c r="AT283" s="231" t="s">
        <v>187</v>
      </c>
      <c r="AU283" s="231" t="s">
        <v>91</v>
      </c>
      <c r="AV283" s="12" t="s">
        <v>183</v>
      </c>
      <c r="AW283" s="12" t="s">
        <v>6</v>
      </c>
      <c r="AX283" s="12" t="s">
        <v>89</v>
      </c>
      <c r="AY283" s="231" t="s">
        <v>176</v>
      </c>
    </row>
    <row r="284" spans="2:65" s="1" customFormat="1" ht="57" customHeight="1">
      <c r="B284" s="41"/>
      <c r="C284" s="194" t="s">
        <v>423</v>
      </c>
      <c r="D284" s="194" t="s">
        <v>178</v>
      </c>
      <c r="E284" s="195" t="s">
        <v>985</v>
      </c>
      <c r="F284" s="196" t="s">
        <v>986</v>
      </c>
      <c r="G284" s="197" t="s">
        <v>199</v>
      </c>
      <c r="H284" s="198">
        <v>1.0999999999999999E-2</v>
      </c>
      <c r="I284" s="199"/>
      <c r="J284" s="200">
        <f>ROUND(I284*H284,2)</f>
        <v>0</v>
      </c>
      <c r="K284" s="196" t="s">
        <v>182</v>
      </c>
      <c r="L284" s="61"/>
      <c r="M284" s="201" t="s">
        <v>37</v>
      </c>
      <c r="N284" s="202" t="s">
        <v>52</v>
      </c>
      <c r="O284" s="42"/>
      <c r="P284" s="203">
        <f>O284*H284</f>
        <v>0</v>
      </c>
      <c r="Q284" s="203">
        <v>1.0530555952</v>
      </c>
      <c r="R284" s="203">
        <f>Q284*H284</f>
        <v>1.1583611547199999E-2</v>
      </c>
      <c r="S284" s="203">
        <v>0</v>
      </c>
      <c r="T284" s="204">
        <f>S284*H284</f>
        <v>0</v>
      </c>
      <c r="AR284" s="23" t="s">
        <v>183</v>
      </c>
      <c r="AT284" s="23" t="s">
        <v>178</v>
      </c>
      <c r="AU284" s="23" t="s">
        <v>91</v>
      </c>
      <c r="AY284" s="23" t="s">
        <v>176</v>
      </c>
      <c r="BE284" s="205">
        <f>IF(N284="základní",J284,0)</f>
        <v>0</v>
      </c>
      <c r="BF284" s="205">
        <f>IF(N284="snížená",J284,0)</f>
        <v>0</v>
      </c>
      <c r="BG284" s="205">
        <f>IF(N284="zákl. přenesená",J284,0)</f>
        <v>0</v>
      </c>
      <c r="BH284" s="205">
        <f>IF(N284="sníž. přenesená",J284,0)</f>
        <v>0</v>
      </c>
      <c r="BI284" s="205">
        <f>IF(N284="nulová",J284,0)</f>
        <v>0</v>
      </c>
      <c r="BJ284" s="23" t="s">
        <v>89</v>
      </c>
      <c r="BK284" s="205">
        <f>ROUND(I284*H284,2)</f>
        <v>0</v>
      </c>
      <c r="BL284" s="23" t="s">
        <v>183</v>
      </c>
      <c r="BM284" s="23" t="s">
        <v>987</v>
      </c>
    </row>
    <row r="285" spans="2:65" s="11" customFormat="1" ht="13.5">
      <c r="B285" s="209"/>
      <c r="C285" s="210"/>
      <c r="D285" s="206" t="s">
        <v>187</v>
      </c>
      <c r="E285" s="211" t="s">
        <v>37</v>
      </c>
      <c r="F285" s="212" t="s">
        <v>988</v>
      </c>
      <c r="G285" s="210"/>
      <c r="H285" s="213">
        <v>1.0999999999999999E-2</v>
      </c>
      <c r="I285" s="214"/>
      <c r="J285" s="210"/>
      <c r="K285" s="210"/>
      <c r="L285" s="215"/>
      <c r="M285" s="216"/>
      <c r="N285" s="217"/>
      <c r="O285" s="217"/>
      <c r="P285" s="217"/>
      <c r="Q285" s="217"/>
      <c r="R285" s="217"/>
      <c r="S285" s="217"/>
      <c r="T285" s="218"/>
      <c r="AT285" s="219" t="s">
        <v>187</v>
      </c>
      <c r="AU285" s="219" t="s">
        <v>91</v>
      </c>
      <c r="AV285" s="11" t="s">
        <v>91</v>
      </c>
      <c r="AW285" s="11" t="s">
        <v>44</v>
      </c>
      <c r="AX285" s="11" t="s">
        <v>81</v>
      </c>
      <c r="AY285" s="219" t="s">
        <v>176</v>
      </c>
    </row>
    <row r="286" spans="2:65" s="12" customFormat="1" ht="13.5">
      <c r="B286" s="220"/>
      <c r="C286" s="221"/>
      <c r="D286" s="222" t="s">
        <v>187</v>
      </c>
      <c r="E286" s="223" t="s">
        <v>37</v>
      </c>
      <c r="F286" s="224" t="s">
        <v>189</v>
      </c>
      <c r="G286" s="221"/>
      <c r="H286" s="225">
        <v>1.0999999999999999E-2</v>
      </c>
      <c r="I286" s="226"/>
      <c r="J286" s="221"/>
      <c r="K286" s="221"/>
      <c r="L286" s="227"/>
      <c r="M286" s="228"/>
      <c r="N286" s="229"/>
      <c r="O286" s="229"/>
      <c r="P286" s="229"/>
      <c r="Q286" s="229"/>
      <c r="R286" s="229"/>
      <c r="S286" s="229"/>
      <c r="T286" s="230"/>
      <c r="AT286" s="231" t="s">
        <v>187</v>
      </c>
      <c r="AU286" s="231" t="s">
        <v>91</v>
      </c>
      <c r="AV286" s="12" t="s">
        <v>183</v>
      </c>
      <c r="AW286" s="12" t="s">
        <v>6</v>
      </c>
      <c r="AX286" s="12" t="s">
        <v>89</v>
      </c>
      <c r="AY286" s="231" t="s">
        <v>176</v>
      </c>
    </row>
    <row r="287" spans="2:65" s="1" customFormat="1" ht="22.5" customHeight="1">
      <c r="B287" s="41"/>
      <c r="C287" s="194" t="s">
        <v>428</v>
      </c>
      <c r="D287" s="194" t="s">
        <v>178</v>
      </c>
      <c r="E287" s="195" t="s">
        <v>989</v>
      </c>
      <c r="F287" s="196" t="s">
        <v>990</v>
      </c>
      <c r="G287" s="197" t="s">
        <v>181</v>
      </c>
      <c r="H287" s="198">
        <v>7.3170000000000002</v>
      </c>
      <c r="I287" s="199"/>
      <c r="J287" s="200">
        <f>ROUND(I287*H287,2)</f>
        <v>0</v>
      </c>
      <c r="K287" s="196" t="s">
        <v>182</v>
      </c>
      <c r="L287" s="61"/>
      <c r="M287" s="201" t="s">
        <v>37</v>
      </c>
      <c r="N287" s="202" t="s">
        <v>52</v>
      </c>
      <c r="O287" s="42"/>
      <c r="P287" s="203">
        <f>O287*H287</f>
        <v>0</v>
      </c>
      <c r="Q287" s="203">
        <v>2.453395</v>
      </c>
      <c r="R287" s="203">
        <f>Q287*H287</f>
        <v>17.951491215000001</v>
      </c>
      <c r="S287" s="203">
        <v>0</v>
      </c>
      <c r="T287" s="204">
        <f>S287*H287</f>
        <v>0</v>
      </c>
      <c r="AR287" s="23" t="s">
        <v>183</v>
      </c>
      <c r="AT287" s="23" t="s">
        <v>178</v>
      </c>
      <c r="AU287" s="23" t="s">
        <v>91</v>
      </c>
      <c r="AY287" s="23" t="s">
        <v>176</v>
      </c>
      <c r="BE287" s="205">
        <f>IF(N287="základní",J287,0)</f>
        <v>0</v>
      </c>
      <c r="BF287" s="205">
        <f>IF(N287="snížená",J287,0)</f>
        <v>0</v>
      </c>
      <c r="BG287" s="205">
        <f>IF(N287="zákl. přenesená",J287,0)</f>
        <v>0</v>
      </c>
      <c r="BH287" s="205">
        <f>IF(N287="sníž. přenesená",J287,0)</f>
        <v>0</v>
      </c>
      <c r="BI287" s="205">
        <f>IF(N287="nulová",J287,0)</f>
        <v>0</v>
      </c>
      <c r="BJ287" s="23" t="s">
        <v>89</v>
      </c>
      <c r="BK287" s="205">
        <f>ROUND(I287*H287,2)</f>
        <v>0</v>
      </c>
      <c r="BL287" s="23" t="s">
        <v>183</v>
      </c>
      <c r="BM287" s="23" t="s">
        <v>991</v>
      </c>
    </row>
    <row r="288" spans="2:65" s="11" customFormat="1" ht="13.5">
      <c r="B288" s="209"/>
      <c r="C288" s="210"/>
      <c r="D288" s="206" t="s">
        <v>187</v>
      </c>
      <c r="E288" s="211" t="s">
        <v>37</v>
      </c>
      <c r="F288" s="212" t="s">
        <v>992</v>
      </c>
      <c r="G288" s="210"/>
      <c r="H288" s="213">
        <v>6.98</v>
      </c>
      <c r="I288" s="214"/>
      <c r="J288" s="210"/>
      <c r="K288" s="210"/>
      <c r="L288" s="215"/>
      <c r="M288" s="216"/>
      <c r="N288" s="217"/>
      <c r="O288" s="217"/>
      <c r="P288" s="217"/>
      <c r="Q288" s="217"/>
      <c r="R288" s="217"/>
      <c r="S288" s="217"/>
      <c r="T288" s="218"/>
      <c r="AT288" s="219" t="s">
        <v>187</v>
      </c>
      <c r="AU288" s="219" t="s">
        <v>91</v>
      </c>
      <c r="AV288" s="11" t="s">
        <v>91</v>
      </c>
      <c r="AW288" s="11" t="s">
        <v>44</v>
      </c>
      <c r="AX288" s="11" t="s">
        <v>81</v>
      </c>
      <c r="AY288" s="219" t="s">
        <v>176</v>
      </c>
    </row>
    <row r="289" spans="2:65" s="11" customFormat="1" ht="13.5">
      <c r="B289" s="209"/>
      <c r="C289" s="210"/>
      <c r="D289" s="206" t="s">
        <v>187</v>
      </c>
      <c r="E289" s="211" t="s">
        <v>37</v>
      </c>
      <c r="F289" s="212" t="s">
        <v>993</v>
      </c>
      <c r="G289" s="210"/>
      <c r="H289" s="213">
        <v>0.16200000000000001</v>
      </c>
      <c r="I289" s="214"/>
      <c r="J289" s="210"/>
      <c r="K289" s="210"/>
      <c r="L289" s="215"/>
      <c r="M289" s="216"/>
      <c r="N289" s="217"/>
      <c r="O289" s="217"/>
      <c r="P289" s="217"/>
      <c r="Q289" s="217"/>
      <c r="R289" s="217"/>
      <c r="S289" s="217"/>
      <c r="T289" s="218"/>
      <c r="AT289" s="219" t="s">
        <v>187</v>
      </c>
      <c r="AU289" s="219" t="s">
        <v>91</v>
      </c>
      <c r="AV289" s="11" t="s">
        <v>91</v>
      </c>
      <c r="AW289" s="11" t="s">
        <v>44</v>
      </c>
      <c r="AX289" s="11" t="s">
        <v>81</v>
      </c>
      <c r="AY289" s="219" t="s">
        <v>176</v>
      </c>
    </row>
    <row r="290" spans="2:65" s="11" customFormat="1" ht="13.5">
      <c r="B290" s="209"/>
      <c r="C290" s="210"/>
      <c r="D290" s="206" t="s">
        <v>187</v>
      </c>
      <c r="E290" s="211" t="s">
        <v>37</v>
      </c>
      <c r="F290" s="212" t="s">
        <v>994</v>
      </c>
      <c r="G290" s="210"/>
      <c r="H290" s="213">
        <v>0.17499999999999999</v>
      </c>
      <c r="I290" s="214"/>
      <c r="J290" s="210"/>
      <c r="K290" s="210"/>
      <c r="L290" s="215"/>
      <c r="M290" s="216"/>
      <c r="N290" s="217"/>
      <c r="O290" s="217"/>
      <c r="P290" s="217"/>
      <c r="Q290" s="217"/>
      <c r="R290" s="217"/>
      <c r="S290" s="217"/>
      <c r="T290" s="218"/>
      <c r="AT290" s="219" t="s">
        <v>187</v>
      </c>
      <c r="AU290" s="219" t="s">
        <v>91</v>
      </c>
      <c r="AV290" s="11" t="s">
        <v>91</v>
      </c>
      <c r="AW290" s="11" t="s">
        <v>44</v>
      </c>
      <c r="AX290" s="11" t="s">
        <v>81</v>
      </c>
      <c r="AY290" s="219" t="s">
        <v>176</v>
      </c>
    </row>
    <row r="291" spans="2:65" s="12" customFormat="1" ht="13.5">
      <c r="B291" s="220"/>
      <c r="C291" s="221"/>
      <c r="D291" s="222" t="s">
        <v>187</v>
      </c>
      <c r="E291" s="223" t="s">
        <v>37</v>
      </c>
      <c r="F291" s="224" t="s">
        <v>189</v>
      </c>
      <c r="G291" s="221"/>
      <c r="H291" s="225">
        <v>7.3170000000000002</v>
      </c>
      <c r="I291" s="226"/>
      <c r="J291" s="221"/>
      <c r="K291" s="221"/>
      <c r="L291" s="227"/>
      <c r="M291" s="228"/>
      <c r="N291" s="229"/>
      <c r="O291" s="229"/>
      <c r="P291" s="229"/>
      <c r="Q291" s="229"/>
      <c r="R291" s="229"/>
      <c r="S291" s="229"/>
      <c r="T291" s="230"/>
      <c r="AT291" s="231" t="s">
        <v>187</v>
      </c>
      <c r="AU291" s="231" t="s">
        <v>91</v>
      </c>
      <c r="AV291" s="12" t="s">
        <v>183</v>
      </c>
      <c r="AW291" s="12" t="s">
        <v>6</v>
      </c>
      <c r="AX291" s="12" t="s">
        <v>89</v>
      </c>
      <c r="AY291" s="231" t="s">
        <v>176</v>
      </c>
    </row>
    <row r="292" spans="2:65" s="1" customFormat="1" ht="22.5" customHeight="1">
      <c r="B292" s="41"/>
      <c r="C292" s="194" t="s">
        <v>435</v>
      </c>
      <c r="D292" s="194" t="s">
        <v>178</v>
      </c>
      <c r="E292" s="195" t="s">
        <v>995</v>
      </c>
      <c r="F292" s="196" t="s">
        <v>996</v>
      </c>
      <c r="G292" s="197" t="s">
        <v>224</v>
      </c>
      <c r="H292" s="198">
        <v>81.974000000000004</v>
      </c>
      <c r="I292" s="199"/>
      <c r="J292" s="200">
        <f>ROUND(I292*H292,2)</f>
        <v>0</v>
      </c>
      <c r="K292" s="196" t="s">
        <v>182</v>
      </c>
      <c r="L292" s="61"/>
      <c r="M292" s="201" t="s">
        <v>37</v>
      </c>
      <c r="N292" s="202" t="s">
        <v>52</v>
      </c>
      <c r="O292" s="42"/>
      <c r="P292" s="203">
        <f>O292*H292</f>
        <v>0</v>
      </c>
      <c r="Q292" s="203">
        <v>5.1946400000000004E-3</v>
      </c>
      <c r="R292" s="203">
        <f>Q292*H292</f>
        <v>0.42582541936000007</v>
      </c>
      <c r="S292" s="203">
        <v>0</v>
      </c>
      <c r="T292" s="204">
        <f>S292*H292</f>
        <v>0</v>
      </c>
      <c r="AR292" s="23" t="s">
        <v>183</v>
      </c>
      <c r="AT292" s="23" t="s">
        <v>178</v>
      </c>
      <c r="AU292" s="23" t="s">
        <v>91</v>
      </c>
      <c r="AY292" s="23" t="s">
        <v>176</v>
      </c>
      <c r="BE292" s="205">
        <f>IF(N292="základní",J292,0)</f>
        <v>0</v>
      </c>
      <c r="BF292" s="205">
        <f>IF(N292="snížená",J292,0)</f>
        <v>0</v>
      </c>
      <c r="BG292" s="205">
        <f>IF(N292="zákl. přenesená",J292,0)</f>
        <v>0</v>
      </c>
      <c r="BH292" s="205">
        <f>IF(N292="sníž. přenesená",J292,0)</f>
        <v>0</v>
      </c>
      <c r="BI292" s="205">
        <f>IF(N292="nulová",J292,0)</f>
        <v>0</v>
      </c>
      <c r="BJ292" s="23" t="s">
        <v>89</v>
      </c>
      <c r="BK292" s="205">
        <f>ROUND(I292*H292,2)</f>
        <v>0</v>
      </c>
      <c r="BL292" s="23" t="s">
        <v>183</v>
      </c>
      <c r="BM292" s="23" t="s">
        <v>997</v>
      </c>
    </row>
    <row r="293" spans="2:65" s="11" customFormat="1" ht="13.5">
      <c r="B293" s="209"/>
      <c r="C293" s="210"/>
      <c r="D293" s="206" t="s">
        <v>187</v>
      </c>
      <c r="E293" s="211" t="s">
        <v>37</v>
      </c>
      <c r="F293" s="212" t="s">
        <v>998</v>
      </c>
      <c r="G293" s="210"/>
      <c r="H293" s="213">
        <v>78.123999999999995</v>
      </c>
      <c r="I293" s="214"/>
      <c r="J293" s="210"/>
      <c r="K293" s="210"/>
      <c r="L293" s="215"/>
      <c r="M293" s="216"/>
      <c r="N293" s="217"/>
      <c r="O293" s="217"/>
      <c r="P293" s="217"/>
      <c r="Q293" s="217"/>
      <c r="R293" s="217"/>
      <c r="S293" s="217"/>
      <c r="T293" s="218"/>
      <c r="AT293" s="219" t="s">
        <v>187</v>
      </c>
      <c r="AU293" s="219" t="s">
        <v>91</v>
      </c>
      <c r="AV293" s="11" t="s">
        <v>91</v>
      </c>
      <c r="AW293" s="11" t="s">
        <v>44</v>
      </c>
      <c r="AX293" s="11" t="s">
        <v>81</v>
      </c>
      <c r="AY293" s="219" t="s">
        <v>176</v>
      </c>
    </row>
    <row r="294" spans="2:65" s="11" customFormat="1" ht="13.5">
      <c r="B294" s="209"/>
      <c r="C294" s="210"/>
      <c r="D294" s="206" t="s">
        <v>187</v>
      </c>
      <c r="E294" s="211" t="s">
        <v>37</v>
      </c>
      <c r="F294" s="212" t="s">
        <v>999</v>
      </c>
      <c r="G294" s="210"/>
      <c r="H294" s="213">
        <v>1.85</v>
      </c>
      <c r="I294" s="214"/>
      <c r="J294" s="210"/>
      <c r="K294" s="210"/>
      <c r="L294" s="215"/>
      <c r="M294" s="216"/>
      <c r="N294" s="217"/>
      <c r="O294" s="217"/>
      <c r="P294" s="217"/>
      <c r="Q294" s="217"/>
      <c r="R294" s="217"/>
      <c r="S294" s="217"/>
      <c r="T294" s="218"/>
      <c r="AT294" s="219" t="s">
        <v>187</v>
      </c>
      <c r="AU294" s="219" t="s">
        <v>91</v>
      </c>
      <c r="AV294" s="11" t="s">
        <v>91</v>
      </c>
      <c r="AW294" s="11" t="s">
        <v>44</v>
      </c>
      <c r="AX294" s="11" t="s">
        <v>81</v>
      </c>
      <c r="AY294" s="219" t="s">
        <v>176</v>
      </c>
    </row>
    <row r="295" spans="2:65" s="11" customFormat="1" ht="13.5">
      <c r="B295" s="209"/>
      <c r="C295" s="210"/>
      <c r="D295" s="206" t="s">
        <v>187</v>
      </c>
      <c r="E295" s="211" t="s">
        <v>37</v>
      </c>
      <c r="F295" s="212" t="s">
        <v>1000</v>
      </c>
      <c r="G295" s="210"/>
      <c r="H295" s="213">
        <v>2</v>
      </c>
      <c r="I295" s="214"/>
      <c r="J295" s="210"/>
      <c r="K295" s="210"/>
      <c r="L295" s="215"/>
      <c r="M295" s="216"/>
      <c r="N295" s="217"/>
      <c r="O295" s="217"/>
      <c r="P295" s="217"/>
      <c r="Q295" s="217"/>
      <c r="R295" s="217"/>
      <c r="S295" s="217"/>
      <c r="T295" s="218"/>
      <c r="AT295" s="219" t="s">
        <v>187</v>
      </c>
      <c r="AU295" s="219" t="s">
        <v>91</v>
      </c>
      <c r="AV295" s="11" t="s">
        <v>91</v>
      </c>
      <c r="AW295" s="11" t="s">
        <v>44</v>
      </c>
      <c r="AX295" s="11" t="s">
        <v>81</v>
      </c>
      <c r="AY295" s="219" t="s">
        <v>176</v>
      </c>
    </row>
    <row r="296" spans="2:65" s="12" customFormat="1" ht="13.5">
      <c r="B296" s="220"/>
      <c r="C296" s="221"/>
      <c r="D296" s="222" t="s">
        <v>187</v>
      </c>
      <c r="E296" s="223" t="s">
        <v>37</v>
      </c>
      <c r="F296" s="224" t="s">
        <v>189</v>
      </c>
      <c r="G296" s="221"/>
      <c r="H296" s="225">
        <v>81.974000000000004</v>
      </c>
      <c r="I296" s="226"/>
      <c r="J296" s="221"/>
      <c r="K296" s="221"/>
      <c r="L296" s="227"/>
      <c r="M296" s="228"/>
      <c r="N296" s="229"/>
      <c r="O296" s="229"/>
      <c r="P296" s="229"/>
      <c r="Q296" s="229"/>
      <c r="R296" s="229"/>
      <c r="S296" s="229"/>
      <c r="T296" s="230"/>
      <c r="AT296" s="231" t="s">
        <v>187</v>
      </c>
      <c r="AU296" s="231" t="s">
        <v>91</v>
      </c>
      <c r="AV296" s="12" t="s">
        <v>183</v>
      </c>
      <c r="AW296" s="12" t="s">
        <v>6</v>
      </c>
      <c r="AX296" s="12" t="s">
        <v>89</v>
      </c>
      <c r="AY296" s="231" t="s">
        <v>176</v>
      </c>
    </row>
    <row r="297" spans="2:65" s="1" customFormat="1" ht="22.5" customHeight="1">
      <c r="B297" s="41"/>
      <c r="C297" s="194" t="s">
        <v>444</v>
      </c>
      <c r="D297" s="194" t="s">
        <v>178</v>
      </c>
      <c r="E297" s="195" t="s">
        <v>1001</v>
      </c>
      <c r="F297" s="196" t="s">
        <v>1002</v>
      </c>
      <c r="G297" s="197" t="s">
        <v>224</v>
      </c>
      <c r="H297" s="198">
        <v>81.974000000000004</v>
      </c>
      <c r="I297" s="199"/>
      <c r="J297" s="200">
        <f>ROUND(I297*H297,2)</f>
        <v>0</v>
      </c>
      <c r="K297" s="196" t="s">
        <v>182</v>
      </c>
      <c r="L297" s="61"/>
      <c r="M297" s="201" t="s">
        <v>37</v>
      </c>
      <c r="N297" s="202" t="s">
        <v>52</v>
      </c>
      <c r="O297" s="42"/>
      <c r="P297" s="203">
        <f>O297*H297</f>
        <v>0</v>
      </c>
      <c r="Q297" s="203">
        <v>0</v>
      </c>
      <c r="R297" s="203">
        <f>Q297*H297</f>
        <v>0</v>
      </c>
      <c r="S297" s="203">
        <v>0</v>
      </c>
      <c r="T297" s="204">
        <f>S297*H297</f>
        <v>0</v>
      </c>
      <c r="AR297" s="23" t="s">
        <v>183</v>
      </c>
      <c r="AT297" s="23" t="s">
        <v>178</v>
      </c>
      <c r="AU297" s="23" t="s">
        <v>91</v>
      </c>
      <c r="AY297" s="23" t="s">
        <v>176</v>
      </c>
      <c r="BE297" s="205">
        <f>IF(N297="základní",J297,0)</f>
        <v>0</v>
      </c>
      <c r="BF297" s="205">
        <f>IF(N297="snížená",J297,0)</f>
        <v>0</v>
      </c>
      <c r="BG297" s="205">
        <f>IF(N297="zákl. přenesená",J297,0)</f>
        <v>0</v>
      </c>
      <c r="BH297" s="205">
        <f>IF(N297="sníž. přenesená",J297,0)</f>
        <v>0</v>
      </c>
      <c r="BI297" s="205">
        <f>IF(N297="nulová",J297,0)</f>
        <v>0</v>
      </c>
      <c r="BJ297" s="23" t="s">
        <v>89</v>
      </c>
      <c r="BK297" s="205">
        <f>ROUND(I297*H297,2)</f>
        <v>0</v>
      </c>
      <c r="BL297" s="23" t="s">
        <v>183</v>
      </c>
      <c r="BM297" s="23" t="s">
        <v>1003</v>
      </c>
    </row>
    <row r="298" spans="2:65" s="11" customFormat="1" ht="13.5">
      <c r="B298" s="209"/>
      <c r="C298" s="210"/>
      <c r="D298" s="206" t="s">
        <v>187</v>
      </c>
      <c r="E298" s="211" t="s">
        <v>37</v>
      </c>
      <c r="F298" s="212" t="s">
        <v>999</v>
      </c>
      <c r="G298" s="210"/>
      <c r="H298" s="213">
        <v>1.85</v>
      </c>
      <c r="I298" s="214"/>
      <c r="J298" s="210"/>
      <c r="K298" s="210"/>
      <c r="L298" s="215"/>
      <c r="M298" s="216"/>
      <c r="N298" s="217"/>
      <c r="O298" s="217"/>
      <c r="P298" s="217"/>
      <c r="Q298" s="217"/>
      <c r="R298" s="217"/>
      <c r="S298" s="217"/>
      <c r="T298" s="218"/>
      <c r="AT298" s="219" t="s">
        <v>187</v>
      </c>
      <c r="AU298" s="219" t="s">
        <v>91</v>
      </c>
      <c r="AV298" s="11" t="s">
        <v>91</v>
      </c>
      <c r="AW298" s="11" t="s">
        <v>44</v>
      </c>
      <c r="AX298" s="11" t="s">
        <v>81</v>
      </c>
      <c r="AY298" s="219" t="s">
        <v>176</v>
      </c>
    </row>
    <row r="299" spans="2:65" s="11" customFormat="1" ht="13.5">
      <c r="B299" s="209"/>
      <c r="C299" s="210"/>
      <c r="D299" s="206" t="s">
        <v>187</v>
      </c>
      <c r="E299" s="211" t="s">
        <v>37</v>
      </c>
      <c r="F299" s="212" t="s">
        <v>1000</v>
      </c>
      <c r="G299" s="210"/>
      <c r="H299" s="213">
        <v>2</v>
      </c>
      <c r="I299" s="214"/>
      <c r="J299" s="210"/>
      <c r="K299" s="210"/>
      <c r="L299" s="215"/>
      <c r="M299" s="216"/>
      <c r="N299" s="217"/>
      <c r="O299" s="217"/>
      <c r="P299" s="217"/>
      <c r="Q299" s="217"/>
      <c r="R299" s="217"/>
      <c r="S299" s="217"/>
      <c r="T299" s="218"/>
      <c r="AT299" s="219" t="s">
        <v>187</v>
      </c>
      <c r="AU299" s="219" t="s">
        <v>91</v>
      </c>
      <c r="AV299" s="11" t="s">
        <v>91</v>
      </c>
      <c r="AW299" s="11" t="s">
        <v>44</v>
      </c>
      <c r="AX299" s="11" t="s">
        <v>81</v>
      </c>
      <c r="AY299" s="219" t="s">
        <v>176</v>
      </c>
    </row>
    <row r="300" spans="2:65" s="11" customFormat="1" ht="13.5">
      <c r="B300" s="209"/>
      <c r="C300" s="210"/>
      <c r="D300" s="206" t="s">
        <v>187</v>
      </c>
      <c r="E300" s="211" t="s">
        <v>37</v>
      </c>
      <c r="F300" s="212" t="s">
        <v>998</v>
      </c>
      <c r="G300" s="210"/>
      <c r="H300" s="213">
        <v>78.123999999999995</v>
      </c>
      <c r="I300" s="214"/>
      <c r="J300" s="210"/>
      <c r="K300" s="210"/>
      <c r="L300" s="215"/>
      <c r="M300" s="216"/>
      <c r="N300" s="217"/>
      <c r="O300" s="217"/>
      <c r="P300" s="217"/>
      <c r="Q300" s="217"/>
      <c r="R300" s="217"/>
      <c r="S300" s="217"/>
      <c r="T300" s="218"/>
      <c r="AT300" s="219" t="s">
        <v>187</v>
      </c>
      <c r="AU300" s="219" t="s">
        <v>91</v>
      </c>
      <c r="AV300" s="11" t="s">
        <v>91</v>
      </c>
      <c r="AW300" s="11" t="s">
        <v>44</v>
      </c>
      <c r="AX300" s="11" t="s">
        <v>81</v>
      </c>
      <c r="AY300" s="219" t="s">
        <v>176</v>
      </c>
    </row>
    <row r="301" spans="2:65" s="12" customFormat="1" ht="13.5">
      <c r="B301" s="220"/>
      <c r="C301" s="221"/>
      <c r="D301" s="222" t="s">
        <v>187</v>
      </c>
      <c r="E301" s="223" t="s">
        <v>37</v>
      </c>
      <c r="F301" s="224" t="s">
        <v>189</v>
      </c>
      <c r="G301" s="221"/>
      <c r="H301" s="225">
        <v>81.974000000000004</v>
      </c>
      <c r="I301" s="226"/>
      <c r="J301" s="221"/>
      <c r="K301" s="221"/>
      <c r="L301" s="227"/>
      <c r="M301" s="228"/>
      <c r="N301" s="229"/>
      <c r="O301" s="229"/>
      <c r="P301" s="229"/>
      <c r="Q301" s="229"/>
      <c r="R301" s="229"/>
      <c r="S301" s="229"/>
      <c r="T301" s="230"/>
      <c r="AT301" s="231" t="s">
        <v>187</v>
      </c>
      <c r="AU301" s="231" t="s">
        <v>91</v>
      </c>
      <c r="AV301" s="12" t="s">
        <v>183</v>
      </c>
      <c r="AW301" s="12" t="s">
        <v>6</v>
      </c>
      <c r="AX301" s="12" t="s">
        <v>89</v>
      </c>
      <c r="AY301" s="231" t="s">
        <v>176</v>
      </c>
    </row>
    <row r="302" spans="2:65" s="1" customFormat="1" ht="22.5" customHeight="1">
      <c r="B302" s="41"/>
      <c r="C302" s="194" t="s">
        <v>450</v>
      </c>
      <c r="D302" s="194" t="s">
        <v>178</v>
      </c>
      <c r="E302" s="195" t="s">
        <v>1004</v>
      </c>
      <c r="F302" s="196" t="s">
        <v>1005</v>
      </c>
      <c r="G302" s="197" t="s">
        <v>199</v>
      </c>
      <c r="H302" s="198">
        <v>0.91500000000000004</v>
      </c>
      <c r="I302" s="199"/>
      <c r="J302" s="200">
        <f>ROUND(I302*H302,2)</f>
        <v>0</v>
      </c>
      <c r="K302" s="196" t="s">
        <v>182</v>
      </c>
      <c r="L302" s="61"/>
      <c r="M302" s="201" t="s">
        <v>37</v>
      </c>
      <c r="N302" s="202" t="s">
        <v>52</v>
      </c>
      <c r="O302" s="42"/>
      <c r="P302" s="203">
        <f>O302*H302</f>
        <v>0</v>
      </c>
      <c r="Q302" s="203">
        <v>1.0525581399999999</v>
      </c>
      <c r="R302" s="203">
        <f>Q302*H302</f>
        <v>0.96309069809999992</v>
      </c>
      <c r="S302" s="203">
        <v>0</v>
      </c>
      <c r="T302" s="204">
        <f>S302*H302</f>
        <v>0</v>
      </c>
      <c r="AR302" s="23" t="s">
        <v>183</v>
      </c>
      <c r="AT302" s="23" t="s">
        <v>178</v>
      </c>
      <c r="AU302" s="23" t="s">
        <v>91</v>
      </c>
      <c r="AY302" s="23" t="s">
        <v>176</v>
      </c>
      <c r="BE302" s="205">
        <f>IF(N302="základní",J302,0)</f>
        <v>0</v>
      </c>
      <c r="BF302" s="205">
        <f>IF(N302="snížená",J302,0)</f>
        <v>0</v>
      </c>
      <c r="BG302" s="205">
        <f>IF(N302="zákl. přenesená",J302,0)</f>
        <v>0</v>
      </c>
      <c r="BH302" s="205">
        <f>IF(N302="sníž. přenesená",J302,0)</f>
        <v>0</v>
      </c>
      <c r="BI302" s="205">
        <f>IF(N302="nulová",J302,0)</f>
        <v>0</v>
      </c>
      <c r="BJ302" s="23" t="s">
        <v>89</v>
      </c>
      <c r="BK302" s="205">
        <f>ROUND(I302*H302,2)</f>
        <v>0</v>
      </c>
      <c r="BL302" s="23" t="s">
        <v>183</v>
      </c>
      <c r="BM302" s="23" t="s">
        <v>1006</v>
      </c>
    </row>
    <row r="303" spans="2:65" s="11" customFormat="1" ht="13.5">
      <c r="B303" s="209"/>
      <c r="C303" s="210"/>
      <c r="D303" s="206" t="s">
        <v>187</v>
      </c>
      <c r="E303" s="211" t="s">
        <v>37</v>
      </c>
      <c r="F303" s="212" t="s">
        <v>1007</v>
      </c>
      <c r="G303" s="210"/>
      <c r="H303" s="213">
        <v>2.7E-2</v>
      </c>
      <c r="I303" s="214"/>
      <c r="J303" s="210"/>
      <c r="K303" s="210"/>
      <c r="L303" s="215"/>
      <c r="M303" s="216"/>
      <c r="N303" s="217"/>
      <c r="O303" s="217"/>
      <c r="P303" s="217"/>
      <c r="Q303" s="217"/>
      <c r="R303" s="217"/>
      <c r="S303" s="217"/>
      <c r="T303" s="218"/>
      <c r="AT303" s="219" t="s">
        <v>187</v>
      </c>
      <c r="AU303" s="219" t="s">
        <v>91</v>
      </c>
      <c r="AV303" s="11" t="s">
        <v>91</v>
      </c>
      <c r="AW303" s="11" t="s">
        <v>44</v>
      </c>
      <c r="AX303" s="11" t="s">
        <v>81</v>
      </c>
      <c r="AY303" s="219" t="s">
        <v>176</v>
      </c>
    </row>
    <row r="304" spans="2:65" s="11" customFormat="1" ht="13.5">
      <c r="B304" s="209"/>
      <c r="C304" s="210"/>
      <c r="D304" s="206" t="s">
        <v>187</v>
      </c>
      <c r="E304" s="211" t="s">
        <v>37</v>
      </c>
      <c r="F304" s="212" t="s">
        <v>1008</v>
      </c>
      <c r="G304" s="210"/>
      <c r="H304" s="213">
        <v>1.0999999999999999E-2</v>
      </c>
      <c r="I304" s="214"/>
      <c r="J304" s="210"/>
      <c r="K304" s="210"/>
      <c r="L304" s="215"/>
      <c r="M304" s="216"/>
      <c r="N304" s="217"/>
      <c r="O304" s="217"/>
      <c r="P304" s="217"/>
      <c r="Q304" s="217"/>
      <c r="R304" s="217"/>
      <c r="S304" s="217"/>
      <c r="T304" s="218"/>
      <c r="AT304" s="219" t="s">
        <v>187</v>
      </c>
      <c r="AU304" s="219" t="s">
        <v>91</v>
      </c>
      <c r="AV304" s="11" t="s">
        <v>91</v>
      </c>
      <c r="AW304" s="11" t="s">
        <v>44</v>
      </c>
      <c r="AX304" s="11" t="s">
        <v>81</v>
      </c>
      <c r="AY304" s="219" t="s">
        <v>176</v>
      </c>
    </row>
    <row r="305" spans="2:65" s="11" customFormat="1" ht="13.5">
      <c r="B305" s="209"/>
      <c r="C305" s="210"/>
      <c r="D305" s="206" t="s">
        <v>187</v>
      </c>
      <c r="E305" s="211" t="s">
        <v>37</v>
      </c>
      <c r="F305" s="212" t="s">
        <v>1009</v>
      </c>
      <c r="G305" s="210"/>
      <c r="H305" s="213">
        <v>2.9000000000000001E-2</v>
      </c>
      <c r="I305" s="214"/>
      <c r="J305" s="210"/>
      <c r="K305" s="210"/>
      <c r="L305" s="215"/>
      <c r="M305" s="216"/>
      <c r="N305" s="217"/>
      <c r="O305" s="217"/>
      <c r="P305" s="217"/>
      <c r="Q305" s="217"/>
      <c r="R305" s="217"/>
      <c r="S305" s="217"/>
      <c r="T305" s="218"/>
      <c r="AT305" s="219" t="s">
        <v>187</v>
      </c>
      <c r="AU305" s="219" t="s">
        <v>91</v>
      </c>
      <c r="AV305" s="11" t="s">
        <v>91</v>
      </c>
      <c r="AW305" s="11" t="s">
        <v>44</v>
      </c>
      <c r="AX305" s="11" t="s">
        <v>81</v>
      </c>
      <c r="AY305" s="219" t="s">
        <v>176</v>
      </c>
    </row>
    <row r="306" spans="2:65" s="11" customFormat="1" ht="13.5">
      <c r="B306" s="209"/>
      <c r="C306" s="210"/>
      <c r="D306" s="206" t="s">
        <v>187</v>
      </c>
      <c r="E306" s="211" t="s">
        <v>37</v>
      </c>
      <c r="F306" s="212" t="s">
        <v>1010</v>
      </c>
      <c r="G306" s="210"/>
      <c r="H306" s="213">
        <v>1.2E-2</v>
      </c>
      <c r="I306" s="214"/>
      <c r="J306" s="210"/>
      <c r="K306" s="210"/>
      <c r="L306" s="215"/>
      <c r="M306" s="216"/>
      <c r="N306" s="217"/>
      <c r="O306" s="217"/>
      <c r="P306" s="217"/>
      <c r="Q306" s="217"/>
      <c r="R306" s="217"/>
      <c r="S306" s="217"/>
      <c r="T306" s="218"/>
      <c r="AT306" s="219" t="s">
        <v>187</v>
      </c>
      <c r="AU306" s="219" t="s">
        <v>91</v>
      </c>
      <c r="AV306" s="11" t="s">
        <v>91</v>
      </c>
      <c r="AW306" s="11" t="s">
        <v>44</v>
      </c>
      <c r="AX306" s="11" t="s">
        <v>81</v>
      </c>
      <c r="AY306" s="219" t="s">
        <v>176</v>
      </c>
    </row>
    <row r="307" spans="2:65" s="11" customFormat="1" ht="13.5">
      <c r="B307" s="209"/>
      <c r="C307" s="210"/>
      <c r="D307" s="206" t="s">
        <v>187</v>
      </c>
      <c r="E307" s="211" t="s">
        <v>37</v>
      </c>
      <c r="F307" s="212" t="s">
        <v>1011</v>
      </c>
      <c r="G307" s="210"/>
      <c r="H307" s="213">
        <v>0.54600000000000004</v>
      </c>
      <c r="I307" s="214"/>
      <c r="J307" s="210"/>
      <c r="K307" s="210"/>
      <c r="L307" s="215"/>
      <c r="M307" s="216"/>
      <c r="N307" s="217"/>
      <c r="O307" s="217"/>
      <c r="P307" s="217"/>
      <c r="Q307" s="217"/>
      <c r="R307" s="217"/>
      <c r="S307" s="217"/>
      <c r="T307" s="218"/>
      <c r="AT307" s="219" t="s">
        <v>187</v>
      </c>
      <c r="AU307" s="219" t="s">
        <v>91</v>
      </c>
      <c r="AV307" s="11" t="s">
        <v>91</v>
      </c>
      <c r="AW307" s="11" t="s">
        <v>44</v>
      </c>
      <c r="AX307" s="11" t="s">
        <v>81</v>
      </c>
      <c r="AY307" s="219" t="s">
        <v>176</v>
      </c>
    </row>
    <row r="308" spans="2:65" s="11" customFormat="1" ht="13.5">
      <c r="B308" s="209"/>
      <c r="C308" s="210"/>
      <c r="D308" s="206" t="s">
        <v>187</v>
      </c>
      <c r="E308" s="211" t="s">
        <v>37</v>
      </c>
      <c r="F308" s="212" t="s">
        <v>1012</v>
      </c>
      <c r="G308" s="210"/>
      <c r="H308" s="213">
        <v>0.109</v>
      </c>
      <c r="I308" s="214"/>
      <c r="J308" s="210"/>
      <c r="K308" s="210"/>
      <c r="L308" s="215"/>
      <c r="M308" s="216"/>
      <c r="N308" s="217"/>
      <c r="O308" s="217"/>
      <c r="P308" s="217"/>
      <c r="Q308" s="217"/>
      <c r="R308" s="217"/>
      <c r="S308" s="217"/>
      <c r="T308" s="218"/>
      <c r="AT308" s="219" t="s">
        <v>187</v>
      </c>
      <c r="AU308" s="219" t="s">
        <v>91</v>
      </c>
      <c r="AV308" s="11" t="s">
        <v>91</v>
      </c>
      <c r="AW308" s="11" t="s">
        <v>44</v>
      </c>
      <c r="AX308" s="11" t="s">
        <v>81</v>
      </c>
      <c r="AY308" s="219" t="s">
        <v>176</v>
      </c>
    </row>
    <row r="309" spans="2:65" s="11" customFormat="1" ht="13.5">
      <c r="B309" s="209"/>
      <c r="C309" s="210"/>
      <c r="D309" s="206" t="s">
        <v>187</v>
      </c>
      <c r="E309" s="211" t="s">
        <v>37</v>
      </c>
      <c r="F309" s="212" t="s">
        <v>1013</v>
      </c>
      <c r="G309" s="210"/>
      <c r="H309" s="213">
        <v>0.18099999999999999</v>
      </c>
      <c r="I309" s="214"/>
      <c r="J309" s="210"/>
      <c r="K309" s="210"/>
      <c r="L309" s="215"/>
      <c r="M309" s="216"/>
      <c r="N309" s="217"/>
      <c r="O309" s="217"/>
      <c r="P309" s="217"/>
      <c r="Q309" s="217"/>
      <c r="R309" s="217"/>
      <c r="S309" s="217"/>
      <c r="T309" s="218"/>
      <c r="AT309" s="219" t="s">
        <v>187</v>
      </c>
      <c r="AU309" s="219" t="s">
        <v>91</v>
      </c>
      <c r="AV309" s="11" t="s">
        <v>91</v>
      </c>
      <c r="AW309" s="11" t="s">
        <v>44</v>
      </c>
      <c r="AX309" s="11" t="s">
        <v>81</v>
      </c>
      <c r="AY309" s="219" t="s">
        <v>176</v>
      </c>
    </row>
    <row r="310" spans="2:65" s="12" customFormat="1" ht="13.5">
      <c r="B310" s="220"/>
      <c r="C310" s="221"/>
      <c r="D310" s="206" t="s">
        <v>187</v>
      </c>
      <c r="E310" s="245" t="s">
        <v>37</v>
      </c>
      <c r="F310" s="246" t="s">
        <v>189</v>
      </c>
      <c r="G310" s="221"/>
      <c r="H310" s="247">
        <v>0.91500000000000004</v>
      </c>
      <c r="I310" s="226"/>
      <c r="J310" s="221"/>
      <c r="K310" s="221"/>
      <c r="L310" s="227"/>
      <c r="M310" s="228"/>
      <c r="N310" s="229"/>
      <c r="O310" s="229"/>
      <c r="P310" s="229"/>
      <c r="Q310" s="229"/>
      <c r="R310" s="229"/>
      <c r="S310" s="229"/>
      <c r="T310" s="230"/>
      <c r="AT310" s="231" t="s">
        <v>187</v>
      </c>
      <c r="AU310" s="231" t="s">
        <v>91</v>
      </c>
      <c r="AV310" s="12" t="s">
        <v>183</v>
      </c>
      <c r="AW310" s="12" t="s">
        <v>6</v>
      </c>
      <c r="AX310" s="12" t="s">
        <v>89</v>
      </c>
      <c r="AY310" s="231" t="s">
        <v>176</v>
      </c>
    </row>
    <row r="311" spans="2:65" s="10" customFormat="1" ht="29.85" customHeight="1">
      <c r="B311" s="177"/>
      <c r="C311" s="178"/>
      <c r="D311" s="191" t="s">
        <v>80</v>
      </c>
      <c r="E311" s="192" t="s">
        <v>1014</v>
      </c>
      <c r="F311" s="192" t="s">
        <v>1015</v>
      </c>
      <c r="G311" s="178"/>
      <c r="H311" s="178"/>
      <c r="I311" s="181"/>
      <c r="J311" s="193">
        <f>BK311</f>
        <v>0</v>
      </c>
      <c r="K311" s="178"/>
      <c r="L311" s="183"/>
      <c r="M311" s="184"/>
      <c r="N311" s="185"/>
      <c r="O311" s="185"/>
      <c r="P311" s="186">
        <f>SUM(P312:P387)</f>
        <v>0</v>
      </c>
      <c r="Q311" s="185"/>
      <c r="R311" s="186">
        <f>SUM(R312:R387)</f>
        <v>29.685833746562398</v>
      </c>
      <c r="S311" s="185"/>
      <c r="T311" s="187">
        <f>SUM(T312:T387)</f>
        <v>0</v>
      </c>
      <c r="AR311" s="188" t="s">
        <v>89</v>
      </c>
      <c r="AT311" s="189" t="s">
        <v>80</v>
      </c>
      <c r="AU311" s="189" t="s">
        <v>89</v>
      </c>
      <c r="AY311" s="188" t="s">
        <v>176</v>
      </c>
      <c r="BK311" s="190">
        <f>SUM(BK312:BK387)</f>
        <v>0</v>
      </c>
    </row>
    <row r="312" spans="2:65" s="1" customFormat="1" ht="31.5" customHeight="1">
      <c r="B312" s="41"/>
      <c r="C312" s="194" t="s">
        <v>456</v>
      </c>
      <c r="D312" s="194" t="s">
        <v>178</v>
      </c>
      <c r="E312" s="195" t="s">
        <v>1016</v>
      </c>
      <c r="F312" s="196" t="s">
        <v>1017</v>
      </c>
      <c r="G312" s="197" t="s">
        <v>224</v>
      </c>
      <c r="H312" s="198">
        <v>24.75</v>
      </c>
      <c r="I312" s="199"/>
      <c r="J312" s="200">
        <f>ROUND(I312*H312,2)</f>
        <v>0</v>
      </c>
      <c r="K312" s="196" t="s">
        <v>182</v>
      </c>
      <c r="L312" s="61"/>
      <c r="M312" s="201" t="s">
        <v>37</v>
      </c>
      <c r="N312" s="202" t="s">
        <v>52</v>
      </c>
      <c r="O312" s="42"/>
      <c r="P312" s="203">
        <f>O312*H312</f>
        <v>0</v>
      </c>
      <c r="Q312" s="203">
        <v>4.0000000000000001E-3</v>
      </c>
      <c r="R312" s="203">
        <f>Q312*H312</f>
        <v>9.9000000000000005E-2</v>
      </c>
      <c r="S312" s="203">
        <v>0</v>
      </c>
      <c r="T312" s="204">
        <f>S312*H312</f>
        <v>0</v>
      </c>
      <c r="AR312" s="23" t="s">
        <v>277</v>
      </c>
      <c r="AT312" s="23" t="s">
        <v>178</v>
      </c>
      <c r="AU312" s="23" t="s">
        <v>91</v>
      </c>
      <c r="AY312" s="23" t="s">
        <v>176</v>
      </c>
      <c r="BE312" s="205">
        <f>IF(N312="základní",J312,0)</f>
        <v>0</v>
      </c>
      <c r="BF312" s="205">
        <f>IF(N312="snížená",J312,0)</f>
        <v>0</v>
      </c>
      <c r="BG312" s="205">
        <f>IF(N312="zákl. přenesená",J312,0)</f>
        <v>0</v>
      </c>
      <c r="BH312" s="205">
        <f>IF(N312="sníž. přenesená",J312,0)</f>
        <v>0</v>
      </c>
      <c r="BI312" s="205">
        <f>IF(N312="nulová",J312,0)</f>
        <v>0</v>
      </c>
      <c r="BJ312" s="23" t="s">
        <v>89</v>
      </c>
      <c r="BK312" s="205">
        <f>ROUND(I312*H312,2)</f>
        <v>0</v>
      </c>
      <c r="BL312" s="23" t="s">
        <v>277</v>
      </c>
      <c r="BM312" s="23" t="s">
        <v>1018</v>
      </c>
    </row>
    <row r="313" spans="2:65" s="11" customFormat="1" ht="13.5">
      <c r="B313" s="209"/>
      <c r="C313" s="210"/>
      <c r="D313" s="206" t="s">
        <v>187</v>
      </c>
      <c r="E313" s="211" t="s">
        <v>37</v>
      </c>
      <c r="F313" s="212" t="s">
        <v>1019</v>
      </c>
      <c r="G313" s="210"/>
      <c r="H313" s="213">
        <v>24.75</v>
      </c>
      <c r="I313" s="214"/>
      <c r="J313" s="210"/>
      <c r="K313" s="210"/>
      <c r="L313" s="215"/>
      <c r="M313" s="216"/>
      <c r="N313" s="217"/>
      <c r="O313" s="217"/>
      <c r="P313" s="217"/>
      <c r="Q313" s="217"/>
      <c r="R313" s="217"/>
      <c r="S313" s="217"/>
      <c r="T313" s="218"/>
      <c r="AT313" s="219" t="s">
        <v>187</v>
      </c>
      <c r="AU313" s="219" t="s">
        <v>91</v>
      </c>
      <c r="AV313" s="11" t="s">
        <v>91</v>
      </c>
      <c r="AW313" s="11" t="s">
        <v>44</v>
      </c>
      <c r="AX313" s="11" t="s">
        <v>81</v>
      </c>
      <c r="AY313" s="219" t="s">
        <v>176</v>
      </c>
    </row>
    <row r="314" spans="2:65" s="12" customFormat="1" ht="13.5">
      <c r="B314" s="220"/>
      <c r="C314" s="221"/>
      <c r="D314" s="222" t="s">
        <v>187</v>
      </c>
      <c r="E314" s="223" t="s">
        <v>37</v>
      </c>
      <c r="F314" s="224" t="s">
        <v>189</v>
      </c>
      <c r="G314" s="221"/>
      <c r="H314" s="225">
        <v>24.75</v>
      </c>
      <c r="I314" s="226"/>
      <c r="J314" s="221"/>
      <c r="K314" s="221"/>
      <c r="L314" s="227"/>
      <c r="M314" s="228"/>
      <c r="N314" s="229"/>
      <c r="O314" s="229"/>
      <c r="P314" s="229"/>
      <c r="Q314" s="229"/>
      <c r="R314" s="229"/>
      <c r="S314" s="229"/>
      <c r="T314" s="230"/>
      <c r="AT314" s="231" t="s">
        <v>187</v>
      </c>
      <c r="AU314" s="231" t="s">
        <v>91</v>
      </c>
      <c r="AV314" s="12" t="s">
        <v>183</v>
      </c>
      <c r="AW314" s="12" t="s">
        <v>6</v>
      </c>
      <c r="AX314" s="12" t="s">
        <v>89</v>
      </c>
      <c r="AY314" s="231" t="s">
        <v>176</v>
      </c>
    </row>
    <row r="315" spans="2:65" s="1" customFormat="1" ht="31.5" customHeight="1">
      <c r="B315" s="41"/>
      <c r="C315" s="194" t="s">
        <v>463</v>
      </c>
      <c r="D315" s="194" t="s">
        <v>178</v>
      </c>
      <c r="E315" s="195" t="s">
        <v>1020</v>
      </c>
      <c r="F315" s="196" t="s">
        <v>1021</v>
      </c>
      <c r="G315" s="197" t="s">
        <v>224</v>
      </c>
      <c r="H315" s="198">
        <v>102</v>
      </c>
      <c r="I315" s="199"/>
      <c r="J315" s="200">
        <f>ROUND(I315*H315,2)</f>
        <v>0</v>
      </c>
      <c r="K315" s="196" t="s">
        <v>182</v>
      </c>
      <c r="L315" s="61"/>
      <c r="M315" s="201" t="s">
        <v>37</v>
      </c>
      <c r="N315" s="202" t="s">
        <v>52</v>
      </c>
      <c r="O315" s="42"/>
      <c r="P315" s="203">
        <f>O315*H315</f>
        <v>0</v>
      </c>
      <c r="Q315" s="203">
        <v>9.8999999999999994E-5</v>
      </c>
      <c r="R315" s="203">
        <f>Q315*H315</f>
        <v>1.0097999999999999E-2</v>
      </c>
      <c r="S315" s="203">
        <v>0</v>
      </c>
      <c r="T315" s="204">
        <f>S315*H315</f>
        <v>0</v>
      </c>
      <c r="AR315" s="23" t="s">
        <v>277</v>
      </c>
      <c r="AT315" s="23" t="s">
        <v>178</v>
      </c>
      <c r="AU315" s="23" t="s">
        <v>91</v>
      </c>
      <c r="AY315" s="23" t="s">
        <v>176</v>
      </c>
      <c r="BE315" s="205">
        <f>IF(N315="základní",J315,0)</f>
        <v>0</v>
      </c>
      <c r="BF315" s="205">
        <f>IF(N315="snížená",J315,0)</f>
        <v>0</v>
      </c>
      <c r="BG315" s="205">
        <f>IF(N315="zákl. přenesená",J315,0)</f>
        <v>0</v>
      </c>
      <c r="BH315" s="205">
        <f>IF(N315="sníž. přenesená",J315,0)</f>
        <v>0</v>
      </c>
      <c r="BI315" s="205">
        <f>IF(N315="nulová",J315,0)</f>
        <v>0</v>
      </c>
      <c r="BJ315" s="23" t="s">
        <v>89</v>
      </c>
      <c r="BK315" s="205">
        <f>ROUND(I315*H315,2)</f>
        <v>0</v>
      </c>
      <c r="BL315" s="23" t="s">
        <v>277</v>
      </c>
      <c r="BM315" s="23" t="s">
        <v>1022</v>
      </c>
    </row>
    <row r="316" spans="2:65" s="1" customFormat="1" ht="67.5">
      <c r="B316" s="41"/>
      <c r="C316" s="63"/>
      <c r="D316" s="206" t="s">
        <v>185</v>
      </c>
      <c r="E316" s="63"/>
      <c r="F316" s="207" t="s">
        <v>810</v>
      </c>
      <c r="G316" s="63"/>
      <c r="H316" s="63"/>
      <c r="I316" s="164"/>
      <c r="J316" s="63"/>
      <c r="K316" s="63"/>
      <c r="L316" s="61"/>
      <c r="M316" s="208"/>
      <c r="N316" s="42"/>
      <c r="O316" s="42"/>
      <c r="P316" s="42"/>
      <c r="Q316" s="42"/>
      <c r="R316" s="42"/>
      <c r="S316" s="42"/>
      <c r="T316" s="78"/>
      <c r="AT316" s="23" t="s">
        <v>185</v>
      </c>
      <c r="AU316" s="23" t="s">
        <v>91</v>
      </c>
    </row>
    <row r="317" spans="2:65" s="11" customFormat="1" ht="13.5">
      <c r="B317" s="209"/>
      <c r="C317" s="210"/>
      <c r="D317" s="206" t="s">
        <v>187</v>
      </c>
      <c r="E317" s="211" t="s">
        <v>37</v>
      </c>
      <c r="F317" s="212" t="s">
        <v>1023</v>
      </c>
      <c r="G317" s="210"/>
      <c r="H317" s="213">
        <v>102</v>
      </c>
      <c r="I317" s="214"/>
      <c r="J317" s="210"/>
      <c r="K317" s="210"/>
      <c r="L317" s="215"/>
      <c r="M317" s="216"/>
      <c r="N317" s="217"/>
      <c r="O317" s="217"/>
      <c r="P317" s="217"/>
      <c r="Q317" s="217"/>
      <c r="R317" s="217"/>
      <c r="S317" s="217"/>
      <c r="T317" s="218"/>
      <c r="AT317" s="219" t="s">
        <v>187</v>
      </c>
      <c r="AU317" s="219" t="s">
        <v>91</v>
      </c>
      <c r="AV317" s="11" t="s">
        <v>91</v>
      </c>
      <c r="AW317" s="11" t="s">
        <v>44</v>
      </c>
      <c r="AX317" s="11" t="s">
        <v>81</v>
      </c>
      <c r="AY317" s="219" t="s">
        <v>176</v>
      </c>
    </row>
    <row r="318" spans="2:65" s="12" customFormat="1" ht="13.5">
      <c r="B318" s="220"/>
      <c r="C318" s="221"/>
      <c r="D318" s="222" t="s">
        <v>187</v>
      </c>
      <c r="E318" s="223" t="s">
        <v>37</v>
      </c>
      <c r="F318" s="224" t="s">
        <v>189</v>
      </c>
      <c r="G318" s="221"/>
      <c r="H318" s="225">
        <v>102</v>
      </c>
      <c r="I318" s="226"/>
      <c r="J318" s="221"/>
      <c r="K318" s="221"/>
      <c r="L318" s="227"/>
      <c r="M318" s="228"/>
      <c r="N318" s="229"/>
      <c r="O318" s="229"/>
      <c r="P318" s="229"/>
      <c r="Q318" s="229"/>
      <c r="R318" s="229"/>
      <c r="S318" s="229"/>
      <c r="T318" s="230"/>
      <c r="AT318" s="231" t="s">
        <v>187</v>
      </c>
      <c r="AU318" s="231" t="s">
        <v>91</v>
      </c>
      <c r="AV318" s="12" t="s">
        <v>183</v>
      </c>
      <c r="AW318" s="12" t="s">
        <v>6</v>
      </c>
      <c r="AX318" s="12" t="s">
        <v>89</v>
      </c>
      <c r="AY318" s="231" t="s">
        <v>176</v>
      </c>
    </row>
    <row r="319" spans="2:65" s="1" customFormat="1" ht="22.5" customHeight="1">
      <c r="B319" s="41"/>
      <c r="C319" s="232" t="s">
        <v>469</v>
      </c>
      <c r="D319" s="232" t="s">
        <v>196</v>
      </c>
      <c r="E319" s="233" t="s">
        <v>1024</v>
      </c>
      <c r="F319" s="234" t="s">
        <v>1025</v>
      </c>
      <c r="G319" s="235" t="s">
        <v>224</v>
      </c>
      <c r="H319" s="236">
        <v>117.3</v>
      </c>
      <c r="I319" s="237"/>
      <c r="J319" s="238">
        <f>ROUND(I319*H319,2)</f>
        <v>0</v>
      </c>
      <c r="K319" s="234" t="s">
        <v>182</v>
      </c>
      <c r="L319" s="239"/>
      <c r="M319" s="240" t="s">
        <v>37</v>
      </c>
      <c r="N319" s="241" t="s">
        <v>52</v>
      </c>
      <c r="O319" s="42"/>
      <c r="P319" s="203">
        <f>O319*H319</f>
        <v>0</v>
      </c>
      <c r="Q319" s="203">
        <v>5.0000000000000001E-4</v>
      </c>
      <c r="R319" s="203">
        <f>Q319*H319</f>
        <v>5.8650000000000001E-2</v>
      </c>
      <c r="S319" s="203">
        <v>0</v>
      </c>
      <c r="T319" s="204">
        <f>S319*H319</f>
        <v>0</v>
      </c>
      <c r="AR319" s="23" t="s">
        <v>369</v>
      </c>
      <c r="AT319" s="23" t="s">
        <v>196</v>
      </c>
      <c r="AU319" s="23" t="s">
        <v>91</v>
      </c>
      <c r="AY319" s="23" t="s">
        <v>176</v>
      </c>
      <c r="BE319" s="205">
        <f>IF(N319="základní",J319,0)</f>
        <v>0</v>
      </c>
      <c r="BF319" s="205">
        <f>IF(N319="snížená",J319,0)</f>
        <v>0</v>
      </c>
      <c r="BG319" s="205">
        <f>IF(N319="zákl. přenesená",J319,0)</f>
        <v>0</v>
      </c>
      <c r="BH319" s="205">
        <f>IF(N319="sníž. přenesená",J319,0)</f>
        <v>0</v>
      </c>
      <c r="BI319" s="205">
        <f>IF(N319="nulová",J319,0)</f>
        <v>0</v>
      </c>
      <c r="BJ319" s="23" t="s">
        <v>89</v>
      </c>
      <c r="BK319" s="205">
        <f>ROUND(I319*H319,2)</f>
        <v>0</v>
      </c>
      <c r="BL319" s="23" t="s">
        <v>277</v>
      </c>
      <c r="BM319" s="23" t="s">
        <v>1026</v>
      </c>
    </row>
    <row r="320" spans="2:65" s="1" customFormat="1" ht="40.5">
      <c r="B320" s="41"/>
      <c r="C320" s="63"/>
      <c r="D320" s="206" t="s">
        <v>883</v>
      </c>
      <c r="E320" s="63"/>
      <c r="F320" s="207" t="s">
        <v>1027</v>
      </c>
      <c r="G320" s="63"/>
      <c r="H320" s="63"/>
      <c r="I320" s="164"/>
      <c r="J320" s="63"/>
      <c r="K320" s="63"/>
      <c r="L320" s="61"/>
      <c r="M320" s="208"/>
      <c r="N320" s="42"/>
      <c r="O320" s="42"/>
      <c r="P320" s="42"/>
      <c r="Q320" s="42"/>
      <c r="R320" s="42"/>
      <c r="S320" s="42"/>
      <c r="T320" s="78"/>
      <c r="AT320" s="23" t="s">
        <v>883</v>
      </c>
      <c r="AU320" s="23" t="s">
        <v>91</v>
      </c>
    </row>
    <row r="321" spans="2:65" s="11" customFormat="1" ht="13.5">
      <c r="B321" s="209"/>
      <c r="C321" s="210"/>
      <c r="D321" s="222" t="s">
        <v>187</v>
      </c>
      <c r="E321" s="242" t="s">
        <v>37</v>
      </c>
      <c r="F321" s="243" t="s">
        <v>1028</v>
      </c>
      <c r="G321" s="210"/>
      <c r="H321" s="244">
        <v>117.3</v>
      </c>
      <c r="I321" s="214"/>
      <c r="J321" s="210"/>
      <c r="K321" s="210"/>
      <c r="L321" s="215"/>
      <c r="M321" s="216"/>
      <c r="N321" s="217"/>
      <c r="O321" s="217"/>
      <c r="P321" s="217"/>
      <c r="Q321" s="217"/>
      <c r="R321" s="217"/>
      <c r="S321" s="217"/>
      <c r="T321" s="218"/>
      <c r="AT321" s="219" t="s">
        <v>187</v>
      </c>
      <c r="AU321" s="219" t="s">
        <v>91</v>
      </c>
      <c r="AV321" s="11" t="s">
        <v>91</v>
      </c>
      <c r="AW321" s="11" t="s">
        <v>44</v>
      </c>
      <c r="AX321" s="11" t="s">
        <v>89</v>
      </c>
      <c r="AY321" s="219" t="s">
        <v>176</v>
      </c>
    </row>
    <row r="322" spans="2:65" s="1" customFormat="1" ht="44.25" customHeight="1">
      <c r="B322" s="41"/>
      <c r="C322" s="194" t="s">
        <v>474</v>
      </c>
      <c r="D322" s="194" t="s">
        <v>178</v>
      </c>
      <c r="E322" s="195" t="s">
        <v>1029</v>
      </c>
      <c r="F322" s="196" t="s">
        <v>1030</v>
      </c>
      <c r="G322" s="197" t="s">
        <v>181</v>
      </c>
      <c r="H322" s="198">
        <v>8.85</v>
      </c>
      <c r="I322" s="199"/>
      <c r="J322" s="200">
        <f>ROUND(I322*H322,2)</f>
        <v>0</v>
      </c>
      <c r="K322" s="196" t="s">
        <v>182</v>
      </c>
      <c r="L322" s="61"/>
      <c r="M322" s="201" t="s">
        <v>37</v>
      </c>
      <c r="N322" s="202" t="s">
        <v>52</v>
      </c>
      <c r="O322" s="42"/>
      <c r="P322" s="203">
        <f>O322*H322</f>
        <v>0</v>
      </c>
      <c r="Q322" s="203">
        <v>0</v>
      </c>
      <c r="R322" s="203">
        <f>Q322*H322</f>
        <v>0</v>
      </c>
      <c r="S322" s="203">
        <v>0</v>
      </c>
      <c r="T322" s="204">
        <f>S322*H322</f>
        <v>0</v>
      </c>
      <c r="AR322" s="23" t="s">
        <v>183</v>
      </c>
      <c r="AT322" s="23" t="s">
        <v>178</v>
      </c>
      <c r="AU322" s="23" t="s">
        <v>91</v>
      </c>
      <c r="AY322" s="23" t="s">
        <v>176</v>
      </c>
      <c r="BE322" s="205">
        <f>IF(N322="základní",J322,0)</f>
        <v>0</v>
      </c>
      <c r="BF322" s="205">
        <f>IF(N322="snížená",J322,0)</f>
        <v>0</v>
      </c>
      <c r="BG322" s="205">
        <f>IF(N322="zákl. přenesená",J322,0)</f>
        <v>0</v>
      </c>
      <c r="BH322" s="205">
        <f>IF(N322="sníž. přenesená",J322,0)</f>
        <v>0</v>
      </c>
      <c r="BI322" s="205">
        <f>IF(N322="nulová",J322,0)</f>
        <v>0</v>
      </c>
      <c r="BJ322" s="23" t="s">
        <v>89</v>
      </c>
      <c r="BK322" s="205">
        <f>ROUND(I322*H322,2)</f>
        <v>0</v>
      </c>
      <c r="BL322" s="23" t="s">
        <v>183</v>
      </c>
      <c r="BM322" s="23" t="s">
        <v>1031</v>
      </c>
    </row>
    <row r="323" spans="2:65" s="1" customFormat="1" ht="175.5">
      <c r="B323" s="41"/>
      <c r="C323" s="63"/>
      <c r="D323" s="206" t="s">
        <v>185</v>
      </c>
      <c r="E323" s="63"/>
      <c r="F323" s="207" t="s">
        <v>1032</v>
      </c>
      <c r="G323" s="63"/>
      <c r="H323" s="63"/>
      <c r="I323" s="164"/>
      <c r="J323" s="63"/>
      <c r="K323" s="63"/>
      <c r="L323" s="61"/>
      <c r="M323" s="208"/>
      <c r="N323" s="42"/>
      <c r="O323" s="42"/>
      <c r="P323" s="42"/>
      <c r="Q323" s="42"/>
      <c r="R323" s="42"/>
      <c r="S323" s="42"/>
      <c r="T323" s="78"/>
      <c r="AT323" s="23" t="s">
        <v>185</v>
      </c>
      <c r="AU323" s="23" t="s">
        <v>91</v>
      </c>
    </row>
    <row r="324" spans="2:65" s="11" customFormat="1" ht="13.5">
      <c r="B324" s="209"/>
      <c r="C324" s="210"/>
      <c r="D324" s="206" t="s">
        <v>187</v>
      </c>
      <c r="E324" s="211" t="s">
        <v>37</v>
      </c>
      <c r="F324" s="212" t="s">
        <v>1033</v>
      </c>
      <c r="G324" s="210"/>
      <c r="H324" s="213">
        <v>8.85</v>
      </c>
      <c r="I324" s="214"/>
      <c r="J324" s="210"/>
      <c r="K324" s="210"/>
      <c r="L324" s="215"/>
      <c r="M324" s="216"/>
      <c r="N324" s="217"/>
      <c r="O324" s="217"/>
      <c r="P324" s="217"/>
      <c r="Q324" s="217"/>
      <c r="R324" s="217"/>
      <c r="S324" s="217"/>
      <c r="T324" s="218"/>
      <c r="AT324" s="219" t="s">
        <v>187</v>
      </c>
      <c r="AU324" s="219" t="s">
        <v>91</v>
      </c>
      <c r="AV324" s="11" t="s">
        <v>91</v>
      </c>
      <c r="AW324" s="11" t="s">
        <v>44</v>
      </c>
      <c r="AX324" s="11" t="s">
        <v>81</v>
      </c>
      <c r="AY324" s="219" t="s">
        <v>176</v>
      </c>
    </row>
    <row r="325" spans="2:65" s="12" customFormat="1" ht="13.5">
      <c r="B325" s="220"/>
      <c r="C325" s="221"/>
      <c r="D325" s="222" t="s">
        <v>187</v>
      </c>
      <c r="E325" s="223" t="s">
        <v>37</v>
      </c>
      <c r="F325" s="224" t="s">
        <v>189</v>
      </c>
      <c r="G325" s="221"/>
      <c r="H325" s="225">
        <v>8.85</v>
      </c>
      <c r="I325" s="226"/>
      <c r="J325" s="221"/>
      <c r="K325" s="221"/>
      <c r="L325" s="227"/>
      <c r="M325" s="228"/>
      <c r="N325" s="229"/>
      <c r="O325" s="229"/>
      <c r="P325" s="229"/>
      <c r="Q325" s="229"/>
      <c r="R325" s="229"/>
      <c r="S325" s="229"/>
      <c r="T325" s="230"/>
      <c r="AT325" s="231" t="s">
        <v>187</v>
      </c>
      <c r="AU325" s="231" t="s">
        <v>91</v>
      </c>
      <c r="AV325" s="12" t="s">
        <v>183</v>
      </c>
      <c r="AW325" s="12" t="s">
        <v>6</v>
      </c>
      <c r="AX325" s="12" t="s">
        <v>89</v>
      </c>
      <c r="AY325" s="231" t="s">
        <v>176</v>
      </c>
    </row>
    <row r="326" spans="2:65" s="1" customFormat="1" ht="44.25" customHeight="1">
      <c r="B326" s="41"/>
      <c r="C326" s="194" t="s">
        <v>478</v>
      </c>
      <c r="D326" s="194" t="s">
        <v>178</v>
      </c>
      <c r="E326" s="195" t="s">
        <v>1034</v>
      </c>
      <c r="F326" s="196" t="s">
        <v>1035</v>
      </c>
      <c r="G326" s="197" t="s">
        <v>296</v>
      </c>
      <c r="H326" s="198">
        <v>20</v>
      </c>
      <c r="I326" s="199"/>
      <c r="J326" s="200">
        <f>ROUND(I326*H326,2)</f>
        <v>0</v>
      </c>
      <c r="K326" s="196" t="s">
        <v>182</v>
      </c>
      <c r="L326" s="61"/>
      <c r="M326" s="201" t="s">
        <v>37</v>
      </c>
      <c r="N326" s="202" t="s">
        <v>52</v>
      </c>
      <c r="O326" s="42"/>
      <c r="P326" s="203">
        <f>O326*H326</f>
        <v>0</v>
      </c>
      <c r="Q326" s="203">
        <v>0.2212944</v>
      </c>
      <c r="R326" s="203">
        <f>Q326*H326</f>
        <v>4.4258880000000005</v>
      </c>
      <c r="S326" s="203">
        <v>0</v>
      </c>
      <c r="T326" s="204">
        <f>S326*H326</f>
        <v>0</v>
      </c>
      <c r="AR326" s="23" t="s">
        <v>183</v>
      </c>
      <c r="AT326" s="23" t="s">
        <v>178</v>
      </c>
      <c r="AU326" s="23" t="s">
        <v>91</v>
      </c>
      <c r="AY326" s="23" t="s">
        <v>176</v>
      </c>
      <c r="BE326" s="205">
        <f>IF(N326="základní",J326,0)</f>
        <v>0</v>
      </c>
      <c r="BF326" s="205">
        <f>IF(N326="snížená",J326,0)</f>
        <v>0</v>
      </c>
      <c r="BG326" s="205">
        <f>IF(N326="zákl. přenesená",J326,0)</f>
        <v>0</v>
      </c>
      <c r="BH326" s="205">
        <f>IF(N326="sníž. přenesená",J326,0)</f>
        <v>0</v>
      </c>
      <c r="BI326" s="205">
        <f>IF(N326="nulová",J326,0)</f>
        <v>0</v>
      </c>
      <c r="BJ326" s="23" t="s">
        <v>89</v>
      </c>
      <c r="BK326" s="205">
        <f>ROUND(I326*H326,2)</f>
        <v>0</v>
      </c>
      <c r="BL326" s="23" t="s">
        <v>183</v>
      </c>
      <c r="BM326" s="23" t="s">
        <v>1036</v>
      </c>
    </row>
    <row r="327" spans="2:65" s="1" customFormat="1" ht="31.5" customHeight="1">
      <c r="B327" s="41"/>
      <c r="C327" s="194" t="s">
        <v>483</v>
      </c>
      <c r="D327" s="194" t="s">
        <v>178</v>
      </c>
      <c r="E327" s="195" t="s">
        <v>1037</v>
      </c>
      <c r="F327" s="196" t="s">
        <v>1038</v>
      </c>
      <c r="G327" s="197" t="s">
        <v>224</v>
      </c>
      <c r="H327" s="198">
        <v>29.202000000000002</v>
      </c>
      <c r="I327" s="199"/>
      <c r="J327" s="200">
        <f>ROUND(I327*H327,2)</f>
        <v>0</v>
      </c>
      <c r="K327" s="196" t="s">
        <v>182</v>
      </c>
      <c r="L327" s="61"/>
      <c r="M327" s="201" t="s">
        <v>37</v>
      </c>
      <c r="N327" s="202" t="s">
        <v>52</v>
      </c>
      <c r="O327" s="42"/>
      <c r="P327" s="203">
        <f>O327*H327</f>
        <v>0</v>
      </c>
      <c r="Q327" s="203">
        <v>1.6694E-4</v>
      </c>
      <c r="R327" s="203">
        <f>Q327*H327</f>
        <v>4.8749818800000004E-3</v>
      </c>
      <c r="S327" s="203">
        <v>0</v>
      </c>
      <c r="T327" s="204">
        <f>S327*H327</f>
        <v>0</v>
      </c>
      <c r="AR327" s="23" t="s">
        <v>183</v>
      </c>
      <c r="AT327" s="23" t="s">
        <v>178</v>
      </c>
      <c r="AU327" s="23" t="s">
        <v>91</v>
      </c>
      <c r="AY327" s="23" t="s">
        <v>176</v>
      </c>
      <c r="BE327" s="205">
        <f>IF(N327="základní",J327,0)</f>
        <v>0</v>
      </c>
      <c r="BF327" s="205">
        <f>IF(N327="snížená",J327,0)</f>
        <v>0</v>
      </c>
      <c r="BG327" s="205">
        <f>IF(N327="zákl. přenesená",J327,0)</f>
        <v>0</v>
      </c>
      <c r="BH327" s="205">
        <f>IF(N327="sníž. přenesená",J327,0)</f>
        <v>0</v>
      </c>
      <c r="BI327" s="205">
        <f>IF(N327="nulová",J327,0)</f>
        <v>0</v>
      </c>
      <c r="BJ327" s="23" t="s">
        <v>89</v>
      </c>
      <c r="BK327" s="205">
        <f>ROUND(I327*H327,2)</f>
        <v>0</v>
      </c>
      <c r="BL327" s="23" t="s">
        <v>183</v>
      </c>
      <c r="BM327" s="23" t="s">
        <v>1039</v>
      </c>
    </row>
    <row r="328" spans="2:65" s="1" customFormat="1" ht="175.5">
      <c r="B328" s="41"/>
      <c r="C328" s="63"/>
      <c r="D328" s="206" t="s">
        <v>185</v>
      </c>
      <c r="E328" s="63"/>
      <c r="F328" s="207" t="s">
        <v>1040</v>
      </c>
      <c r="G328" s="63"/>
      <c r="H328" s="63"/>
      <c r="I328" s="164"/>
      <c r="J328" s="63"/>
      <c r="K328" s="63"/>
      <c r="L328" s="61"/>
      <c r="M328" s="208"/>
      <c r="N328" s="42"/>
      <c r="O328" s="42"/>
      <c r="P328" s="42"/>
      <c r="Q328" s="42"/>
      <c r="R328" s="42"/>
      <c r="S328" s="42"/>
      <c r="T328" s="78"/>
      <c r="AT328" s="23" t="s">
        <v>185</v>
      </c>
      <c r="AU328" s="23" t="s">
        <v>91</v>
      </c>
    </row>
    <row r="329" spans="2:65" s="11" customFormat="1" ht="13.5">
      <c r="B329" s="209"/>
      <c r="C329" s="210"/>
      <c r="D329" s="206" t="s">
        <v>187</v>
      </c>
      <c r="E329" s="211" t="s">
        <v>37</v>
      </c>
      <c r="F329" s="212" t="s">
        <v>1041</v>
      </c>
      <c r="G329" s="210"/>
      <c r="H329" s="213">
        <v>29.202000000000002</v>
      </c>
      <c r="I329" s="214"/>
      <c r="J329" s="210"/>
      <c r="K329" s="210"/>
      <c r="L329" s="215"/>
      <c r="M329" s="216"/>
      <c r="N329" s="217"/>
      <c r="O329" s="217"/>
      <c r="P329" s="217"/>
      <c r="Q329" s="217"/>
      <c r="R329" s="217"/>
      <c r="S329" s="217"/>
      <c r="T329" s="218"/>
      <c r="AT329" s="219" t="s">
        <v>187</v>
      </c>
      <c r="AU329" s="219" t="s">
        <v>91</v>
      </c>
      <c r="AV329" s="11" t="s">
        <v>91</v>
      </c>
      <c r="AW329" s="11" t="s">
        <v>44</v>
      </c>
      <c r="AX329" s="11" t="s">
        <v>81</v>
      </c>
      <c r="AY329" s="219" t="s">
        <v>176</v>
      </c>
    </row>
    <row r="330" spans="2:65" s="12" customFormat="1" ht="13.5">
      <c r="B330" s="220"/>
      <c r="C330" s="221"/>
      <c r="D330" s="222" t="s">
        <v>187</v>
      </c>
      <c r="E330" s="223" t="s">
        <v>37</v>
      </c>
      <c r="F330" s="224" t="s">
        <v>189</v>
      </c>
      <c r="G330" s="221"/>
      <c r="H330" s="225">
        <v>29.202000000000002</v>
      </c>
      <c r="I330" s="226"/>
      <c r="J330" s="221"/>
      <c r="K330" s="221"/>
      <c r="L330" s="227"/>
      <c r="M330" s="228"/>
      <c r="N330" s="229"/>
      <c r="O330" s="229"/>
      <c r="P330" s="229"/>
      <c r="Q330" s="229"/>
      <c r="R330" s="229"/>
      <c r="S330" s="229"/>
      <c r="T330" s="230"/>
      <c r="AT330" s="231" t="s">
        <v>187</v>
      </c>
      <c r="AU330" s="231" t="s">
        <v>91</v>
      </c>
      <c r="AV330" s="12" t="s">
        <v>183</v>
      </c>
      <c r="AW330" s="12" t="s">
        <v>6</v>
      </c>
      <c r="AX330" s="12" t="s">
        <v>89</v>
      </c>
      <c r="AY330" s="231" t="s">
        <v>176</v>
      </c>
    </row>
    <row r="331" spans="2:65" s="1" customFormat="1" ht="22.5" customHeight="1">
      <c r="B331" s="41"/>
      <c r="C331" s="232" t="s">
        <v>489</v>
      </c>
      <c r="D331" s="232" t="s">
        <v>196</v>
      </c>
      <c r="E331" s="233" t="s">
        <v>1042</v>
      </c>
      <c r="F331" s="234" t="s">
        <v>1043</v>
      </c>
      <c r="G331" s="235" t="s">
        <v>224</v>
      </c>
      <c r="H331" s="236">
        <v>35.042000000000002</v>
      </c>
      <c r="I331" s="237"/>
      <c r="J331" s="238">
        <f>ROUND(I331*H331,2)</f>
        <v>0</v>
      </c>
      <c r="K331" s="234" t="s">
        <v>182</v>
      </c>
      <c r="L331" s="239"/>
      <c r="M331" s="240" t="s">
        <v>37</v>
      </c>
      <c r="N331" s="241" t="s">
        <v>52</v>
      </c>
      <c r="O331" s="42"/>
      <c r="P331" s="203">
        <f>O331*H331</f>
        <v>0</v>
      </c>
      <c r="Q331" s="203">
        <v>5.0000000000000001E-4</v>
      </c>
      <c r="R331" s="203">
        <f>Q331*H331</f>
        <v>1.7521000000000002E-2</v>
      </c>
      <c r="S331" s="203">
        <v>0</v>
      </c>
      <c r="T331" s="204">
        <f>S331*H331</f>
        <v>0</v>
      </c>
      <c r="AR331" s="23" t="s">
        <v>200</v>
      </c>
      <c r="AT331" s="23" t="s">
        <v>196</v>
      </c>
      <c r="AU331" s="23" t="s">
        <v>91</v>
      </c>
      <c r="AY331" s="23" t="s">
        <v>176</v>
      </c>
      <c r="BE331" s="205">
        <f>IF(N331="základní",J331,0)</f>
        <v>0</v>
      </c>
      <c r="BF331" s="205">
        <f>IF(N331="snížená",J331,0)</f>
        <v>0</v>
      </c>
      <c r="BG331" s="205">
        <f>IF(N331="zákl. přenesená",J331,0)</f>
        <v>0</v>
      </c>
      <c r="BH331" s="205">
        <f>IF(N331="sníž. přenesená",J331,0)</f>
        <v>0</v>
      </c>
      <c r="BI331" s="205">
        <f>IF(N331="nulová",J331,0)</f>
        <v>0</v>
      </c>
      <c r="BJ331" s="23" t="s">
        <v>89</v>
      </c>
      <c r="BK331" s="205">
        <f>ROUND(I331*H331,2)</f>
        <v>0</v>
      </c>
      <c r="BL331" s="23" t="s">
        <v>183</v>
      </c>
      <c r="BM331" s="23" t="s">
        <v>1044</v>
      </c>
    </row>
    <row r="332" spans="2:65" s="11" customFormat="1" ht="13.5">
      <c r="B332" s="209"/>
      <c r="C332" s="210"/>
      <c r="D332" s="222" t="s">
        <v>187</v>
      </c>
      <c r="E332" s="242" t="s">
        <v>37</v>
      </c>
      <c r="F332" s="243" t="s">
        <v>1045</v>
      </c>
      <c r="G332" s="210"/>
      <c r="H332" s="244">
        <v>35.042000000000002</v>
      </c>
      <c r="I332" s="214"/>
      <c r="J332" s="210"/>
      <c r="K332" s="210"/>
      <c r="L332" s="215"/>
      <c r="M332" s="216"/>
      <c r="N332" s="217"/>
      <c r="O332" s="217"/>
      <c r="P332" s="217"/>
      <c r="Q332" s="217"/>
      <c r="R332" s="217"/>
      <c r="S332" s="217"/>
      <c r="T332" s="218"/>
      <c r="AT332" s="219" t="s">
        <v>187</v>
      </c>
      <c r="AU332" s="219" t="s">
        <v>91</v>
      </c>
      <c r="AV332" s="11" t="s">
        <v>91</v>
      </c>
      <c r="AW332" s="11" t="s">
        <v>44</v>
      </c>
      <c r="AX332" s="11" t="s">
        <v>89</v>
      </c>
      <c r="AY332" s="219" t="s">
        <v>176</v>
      </c>
    </row>
    <row r="333" spans="2:65" s="1" customFormat="1" ht="22.5" customHeight="1">
      <c r="B333" s="41"/>
      <c r="C333" s="194" t="s">
        <v>495</v>
      </c>
      <c r="D333" s="194" t="s">
        <v>178</v>
      </c>
      <c r="E333" s="195" t="s">
        <v>1046</v>
      </c>
      <c r="F333" s="196" t="s">
        <v>1047</v>
      </c>
      <c r="G333" s="197" t="s">
        <v>377</v>
      </c>
      <c r="H333" s="198">
        <v>1</v>
      </c>
      <c r="I333" s="199"/>
      <c r="J333" s="200">
        <f>ROUND(I333*H333,2)</f>
        <v>0</v>
      </c>
      <c r="K333" s="196" t="s">
        <v>37</v>
      </c>
      <c r="L333" s="61"/>
      <c r="M333" s="201" t="s">
        <v>37</v>
      </c>
      <c r="N333" s="202" t="s">
        <v>52</v>
      </c>
      <c r="O333" s="42"/>
      <c r="P333" s="203">
        <f>O333*H333</f>
        <v>0</v>
      </c>
      <c r="Q333" s="203">
        <v>2.1000000000000001E-2</v>
      </c>
      <c r="R333" s="203">
        <f>Q333*H333</f>
        <v>2.1000000000000001E-2</v>
      </c>
      <c r="S333" s="203">
        <v>0</v>
      </c>
      <c r="T333" s="204">
        <f>S333*H333</f>
        <v>0</v>
      </c>
      <c r="AR333" s="23" t="s">
        <v>183</v>
      </c>
      <c r="AT333" s="23" t="s">
        <v>178</v>
      </c>
      <c r="AU333" s="23" t="s">
        <v>91</v>
      </c>
      <c r="AY333" s="23" t="s">
        <v>176</v>
      </c>
      <c r="BE333" s="205">
        <f>IF(N333="základní",J333,0)</f>
        <v>0</v>
      </c>
      <c r="BF333" s="205">
        <f>IF(N333="snížená",J333,0)</f>
        <v>0</v>
      </c>
      <c r="BG333" s="205">
        <f>IF(N333="zákl. přenesená",J333,0)</f>
        <v>0</v>
      </c>
      <c r="BH333" s="205">
        <f>IF(N333="sníž. přenesená",J333,0)</f>
        <v>0</v>
      </c>
      <c r="BI333" s="205">
        <f>IF(N333="nulová",J333,0)</f>
        <v>0</v>
      </c>
      <c r="BJ333" s="23" t="s">
        <v>89</v>
      </c>
      <c r="BK333" s="205">
        <f>ROUND(I333*H333,2)</f>
        <v>0</v>
      </c>
      <c r="BL333" s="23" t="s">
        <v>183</v>
      </c>
      <c r="BM333" s="23" t="s">
        <v>1048</v>
      </c>
    </row>
    <row r="334" spans="2:65" s="11" customFormat="1" ht="13.5">
      <c r="B334" s="209"/>
      <c r="C334" s="210"/>
      <c r="D334" s="206" t="s">
        <v>187</v>
      </c>
      <c r="E334" s="211" t="s">
        <v>37</v>
      </c>
      <c r="F334" s="212" t="s">
        <v>89</v>
      </c>
      <c r="G334" s="210"/>
      <c r="H334" s="213">
        <v>1</v>
      </c>
      <c r="I334" s="214"/>
      <c r="J334" s="210"/>
      <c r="K334" s="210"/>
      <c r="L334" s="215"/>
      <c r="M334" s="216"/>
      <c r="N334" s="217"/>
      <c r="O334" s="217"/>
      <c r="P334" s="217"/>
      <c r="Q334" s="217"/>
      <c r="R334" s="217"/>
      <c r="S334" s="217"/>
      <c r="T334" s="218"/>
      <c r="AT334" s="219" t="s">
        <v>187</v>
      </c>
      <c r="AU334" s="219" t="s">
        <v>91</v>
      </c>
      <c r="AV334" s="11" t="s">
        <v>91</v>
      </c>
      <c r="AW334" s="11" t="s">
        <v>44</v>
      </c>
      <c r="AX334" s="11" t="s">
        <v>81</v>
      </c>
      <c r="AY334" s="219" t="s">
        <v>176</v>
      </c>
    </row>
    <row r="335" spans="2:65" s="12" customFormat="1" ht="13.5">
      <c r="B335" s="220"/>
      <c r="C335" s="221"/>
      <c r="D335" s="222" t="s">
        <v>187</v>
      </c>
      <c r="E335" s="223" t="s">
        <v>37</v>
      </c>
      <c r="F335" s="224" t="s">
        <v>189</v>
      </c>
      <c r="G335" s="221"/>
      <c r="H335" s="225">
        <v>1</v>
      </c>
      <c r="I335" s="226"/>
      <c r="J335" s="221"/>
      <c r="K335" s="221"/>
      <c r="L335" s="227"/>
      <c r="M335" s="228"/>
      <c r="N335" s="229"/>
      <c r="O335" s="229"/>
      <c r="P335" s="229"/>
      <c r="Q335" s="229"/>
      <c r="R335" s="229"/>
      <c r="S335" s="229"/>
      <c r="T335" s="230"/>
      <c r="AT335" s="231" t="s">
        <v>187</v>
      </c>
      <c r="AU335" s="231" t="s">
        <v>91</v>
      </c>
      <c r="AV335" s="12" t="s">
        <v>183</v>
      </c>
      <c r="AW335" s="12" t="s">
        <v>6</v>
      </c>
      <c r="AX335" s="12" t="s">
        <v>89</v>
      </c>
      <c r="AY335" s="231" t="s">
        <v>176</v>
      </c>
    </row>
    <row r="336" spans="2:65" s="1" customFormat="1" ht="31.5" customHeight="1">
      <c r="B336" s="41"/>
      <c r="C336" s="194" t="s">
        <v>499</v>
      </c>
      <c r="D336" s="194" t="s">
        <v>178</v>
      </c>
      <c r="E336" s="195" t="s">
        <v>1049</v>
      </c>
      <c r="F336" s="196" t="s">
        <v>1050</v>
      </c>
      <c r="G336" s="197" t="s">
        <v>181</v>
      </c>
      <c r="H336" s="198">
        <v>4.3540000000000001</v>
      </c>
      <c r="I336" s="199"/>
      <c r="J336" s="200">
        <f>ROUND(I336*H336,2)</f>
        <v>0</v>
      </c>
      <c r="K336" s="196" t="s">
        <v>182</v>
      </c>
      <c r="L336" s="61"/>
      <c r="M336" s="201" t="s">
        <v>37</v>
      </c>
      <c r="N336" s="202" t="s">
        <v>52</v>
      </c>
      <c r="O336" s="42"/>
      <c r="P336" s="203">
        <f>O336*H336</f>
        <v>0</v>
      </c>
      <c r="Q336" s="203">
        <v>1.9312499999999999</v>
      </c>
      <c r="R336" s="203">
        <f>Q336*H336</f>
        <v>8.4086625000000002</v>
      </c>
      <c r="S336" s="203">
        <v>0</v>
      </c>
      <c r="T336" s="204">
        <f>S336*H336</f>
        <v>0</v>
      </c>
      <c r="AR336" s="23" t="s">
        <v>183</v>
      </c>
      <c r="AT336" s="23" t="s">
        <v>178</v>
      </c>
      <c r="AU336" s="23" t="s">
        <v>91</v>
      </c>
      <c r="AY336" s="23" t="s">
        <v>176</v>
      </c>
      <c r="BE336" s="205">
        <f>IF(N336="základní",J336,0)</f>
        <v>0</v>
      </c>
      <c r="BF336" s="205">
        <f>IF(N336="snížená",J336,0)</f>
        <v>0</v>
      </c>
      <c r="BG336" s="205">
        <f>IF(N336="zákl. přenesená",J336,0)</f>
        <v>0</v>
      </c>
      <c r="BH336" s="205">
        <f>IF(N336="sníž. přenesená",J336,0)</f>
        <v>0</v>
      </c>
      <c r="BI336" s="205">
        <f>IF(N336="nulová",J336,0)</f>
        <v>0</v>
      </c>
      <c r="BJ336" s="23" t="s">
        <v>89</v>
      </c>
      <c r="BK336" s="205">
        <f>ROUND(I336*H336,2)</f>
        <v>0</v>
      </c>
      <c r="BL336" s="23" t="s">
        <v>183</v>
      </c>
      <c r="BM336" s="23" t="s">
        <v>1051</v>
      </c>
    </row>
    <row r="337" spans="2:65" s="1" customFormat="1" ht="67.5">
      <c r="B337" s="41"/>
      <c r="C337" s="63"/>
      <c r="D337" s="206" t="s">
        <v>185</v>
      </c>
      <c r="E337" s="63"/>
      <c r="F337" s="207" t="s">
        <v>1052</v>
      </c>
      <c r="G337" s="63"/>
      <c r="H337" s="63"/>
      <c r="I337" s="164"/>
      <c r="J337" s="63"/>
      <c r="K337" s="63"/>
      <c r="L337" s="61"/>
      <c r="M337" s="208"/>
      <c r="N337" s="42"/>
      <c r="O337" s="42"/>
      <c r="P337" s="42"/>
      <c r="Q337" s="42"/>
      <c r="R337" s="42"/>
      <c r="S337" s="42"/>
      <c r="T337" s="78"/>
      <c r="AT337" s="23" t="s">
        <v>185</v>
      </c>
      <c r="AU337" s="23" t="s">
        <v>91</v>
      </c>
    </row>
    <row r="338" spans="2:65" s="11" customFormat="1" ht="13.5">
      <c r="B338" s="209"/>
      <c r="C338" s="210"/>
      <c r="D338" s="206" t="s">
        <v>187</v>
      </c>
      <c r="E338" s="211" t="s">
        <v>37</v>
      </c>
      <c r="F338" s="212" t="s">
        <v>1053</v>
      </c>
      <c r="G338" s="210"/>
      <c r="H338" s="213">
        <v>23.145</v>
      </c>
      <c r="I338" s="214"/>
      <c r="J338" s="210"/>
      <c r="K338" s="210"/>
      <c r="L338" s="215"/>
      <c r="M338" s="216"/>
      <c r="N338" s="217"/>
      <c r="O338" s="217"/>
      <c r="P338" s="217"/>
      <c r="Q338" s="217"/>
      <c r="R338" s="217"/>
      <c r="S338" s="217"/>
      <c r="T338" s="218"/>
      <c r="AT338" s="219" t="s">
        <v>187</v>
      </c>
      <c r="AU338" s="219" t="s">
        <v>91</v>
      </c>
      <c r="AV338" s="11" t="s">
        <v>91</v>
      </c>
      <c r="AW338" s="11" t="s">
        <v>44</v>
      </c>
      <c r="AX338" s="11" t="s">
        <v>81</v>
      </c>
      <c r="AY338" s="219" t="s">
        <v>176</v>
      </c>
    </row>
    <row r="339" spans="2:65" s="11" customFormat="1" ht="13.5">
      <c r="B339" s="209"/>
      <c r="C339" s="210"/>
      <c r="D339" s="206" t="s">
        <v>187</v>
      </c>
      <c r="E339" s="211" t="s">
        <v>37</v>
      </c>
      <c r="F339" s="212" t="s">
        <v>1054</v>
      </c>
      <c r="G339" s="210"/>
      <c r="H339" s="213">
        <v>5.88</v>
      </c>
      <c r="I339" s="214"/>
      <c r="J339" s="210"/>
      <c r="K339" s="210"/>
      <c r="L339" s="215"/>
      <c r="M339" s="216"/>
      <c r="N339" s="217"/>
      <c r="O339" s="217"/>
      <c r="P339" s="217"/>
      <c r="Q339" s="217"/>
      <c r="R339" s="217"/>
      <c r="S339" s="217"/>
      <c r="T339" s="218"/>
      <c r="AT339" s="219" t="s">
        <v>187</v>
      </c>
      <c r="AU339" s="219" t="s">
        <v>91</v>
      </c>
      <c r="AV339" s="11" t="s">
        <v>91</v>
      </c>
      <c r="AW339" s="11" t="s">
        <v>44</v>
      </c>
      <c r="AX339" s="11" t="s">
        <v>81</v>
      </c>
      <c r="AY339" s="219" t="s">
        <v>176</v>
      </c>
    </row>
    <row r="340" spans="2:65" s="11" customFormat="1" ht="13.5">
      <c r="B340" s="209"/>
      <c r="C340" s="210"/>
      <c r="D340" s="222" t="s">
        <v>187</v>
      </c>
      <c r="E340" s="242" t="s">
        <v>37</v>
      </c>
      <c r="F340" s="243" t="s">
        <v>1055</v>
      </c>
      <c r="G340" s="210"/>
      <c r="H340" s="244">
        <v>4.3540000000000001</v>
      </c>
      <c r="I340" s="214"/>
      <c r="J340" s="210"/>
      <c r="K340" s="210"/>
      <c r="L340" s="215"/>
      <c r="M340" s="216"/>
      <c r="N340" s="217"/>
      <c r="O340" s="217"/>
      <c r="P340" s="217"/>
      <c r="Q340" s="217"/>
      <c r="R340" s="217"/>
      <c r="S340" s="217"/>
      <c r="T340" s="218"/>
      <c r="AT340" s="219" t="s">
        <v>187</v>
      </c>
      <c r="AU340" s="219" t="s">
        <v>91</v>
      </c>
      <c r="AV340" s="11" t="s">
        <v>91</v>
      </c>
      <c r="AW340" s="11" t="s">
        <v>44</v>
      </c>
      <c r="AX340" s="11" t="s">
        <v>89</v>
      </c>
      <c r="AY340" s="219" t="s">
        <v>176</v>
      </c>
    </row>
    <row r="341" spans="2:65" s="1" customFormat="1" ht="31.5" customHeight="1">
      <c r="B341" s="41"/>
      <c r="C341" s="194" t="s">
        <v>505</v>
      </c>
      <c r="D341" s="194" t="s">
        <v>178</v>
      </c>
      <c r="E341" s="195" t="s">
        <v>1056</v>
      </c>
      <c r="F341" s="196" t="s">
        <v>1057</v>
      </c>
      <c r="G341" s="197" t="s">
        <v>224</v>
      </c>
      <c r="H341" s="198">
        <v>29.024999999999999</v>
      </c>
      <c r="I341" s="199"/>
      <c r="J341" s="200">
        <f>ROUND(I341*H341,2)</f>
        <v>0</v>
      </c>
      <c r="K341" s="196" t="s">
        <v>182</v>
      </c>
      <c r="L341" s="61"/>
      <c r="M341" s="201" t="s">
        <v>37</v>
      </c>
      <c r="N341" s="202" t="s">
        <v>52</v>
      </c>
      <c r="O341" s="42"/>
      <c r="P341" s="203">
        <f>O341*H341</f>
        <v>0</v>
      </c>
      <c r="Q341" s="203">
        <v>0</v>
      </c>
      <c r="R341" s="203">
        <f>Q341*H341</f>
        <v>0</v>
      </c>
      <c r="S341" s="203">
        <v>0</v>
      </c>
      <c r="T341" s="204">
        <f>S341*H341</f>
        <v>0</v>
      </c>
      <c r="AR341" s="23" t="s">
        <v>183</v>
      </c>
      <c r="AT341" s="23" t="s">
        <v>178</v>
      </c>
      <c r="AU341" s="23" t="s">
        <v>91</v>
      </c>
      <c r="AY341" s="23" t="s">
        <v>176</v>
      </c>
      <c r="BE341" s="205">
        <f>IF(N341="základní",J341,0)</f>
        <v>0</v>
      </c>
      <c r="BF341" s="205">
        <f>IF(N341="snížená",J341,0)</f>
        <v>0</v>
      </c>
      <c r="BG341" s="205">
        <f>IF(N341="zákl. přenesená",J341,0)</f>
        <v>0</v>
      </c>
      <c r="BH341" s="205">
        <f>IF(N341="sníž. přenesená",J341,0)</f>
        <v>0</v>
      </c>
      <c r="BI341" s="205">
        <f>IF(N341="nulová",J341,0)</f>
        <v>0</v>
      </c>
      <c r="BJ341" s="23" t="s">
        <v>89</v>
      </c>
      <c r="BK341" s="205">
        <f>ROUND(I341*H341,2)</f>
        <v>0</v>
      </c>
      <c r="BL341" s="23" t="s">
        <v>183</v>
      </c>
      <c r="BM341" s="23" t="s">
        <v>1058</v>
      </c>
    </row>
    <row r="342" spans="2:65" s="1" customFormat="1" ht="67.5">
      <c r="B342" s="41"/>
      <c r="C342" s="63"/>
      <c r="D342" s="206" t="s">
        <v>185</v>
      </c>
      <c r="E342" s="63"/>
      <c r="F342" s="207" t="s">
        <v>1059</v>
      </c>
      <c r="G342" s="63"/>
      <c r="H342" s="63"/>
      <c r="I342" s="164"/>
      <c r="J342" s="63"/>
      <c r="K342" s="63"/>
      <c r="L342" s="61"/>
      <c r="M342" s="208"/>
      <c r="N342" s="42"/>
      <c r="O342" s="42"/>
      <c r="P342" s="42"/>
      <c r="Q342" s="42"/>
      <c r="R342" s="42"/>
      <c r="S342" s="42"/>
      <c r="T342" s="78"/>
      <c r="AT342" s="23" t="s">
        <v>185</v>
      </c>
      <c r="AU342" s="23" t="s">
        <v>91</v>
      </c>
    </row>
    <row r="343" spans="2:65" s="11" customFormat="1" ht="13.5">
      <c r="B343" s="209"/>
      <c r="C343" s="210"/>
      <c r="D343" s="206" t="s">
        <v>187</v>
      </c>
      <c r="E343" s="211" t="s">
        <v>37</v>
      </c>
      <c r="F343" s="212" t="s">
        <v>1053</v>
      </c>
      <c r="G343" s="210"/>
      <c r="H343" s="213">
        <v>23.145</v>
      </c>
      <c r="I343" s="214"/>
      <c r="J343" s="210"/>
      <c r="K343" s="210"/>
      <c r="L343" s="215"/>
      <c r="M343" s="216"/>
      <c r="N343" s="217"/>
      <c r="O343" s="217"/>
      <c r="P343" s="217"/>
      <c r="Q343" s="217"/>
      <c r="R343" s="217"/>
      <c r="S343" s="217"/>
      <c r="T343" s="218"/>
      <c r="AT343" s="219" t="s">
        <v>187</v>
      </c>
      <c r="AU343" s="219" t="s">
        <v>91</v>
      </c>
      <c r="AV343" s="11" t="s">
        <v>91</v>
      </c>
      <c r="AW343" s="11" t="s">
        <v>44</v>
      </c>
      <c r="AX343" s="11" t="s">
        <v>81</v>
      </c>
      <c r="AY343" s="219" t="s">
        <v>176</v>
      </c>
    </row>
    <row r="344" spans="2:65" s="11" customFormat="1" ht="13.5">
      <c r="B344" s="209"/>
      <c r="C344" s="210"/>
      <c r="D344" s="206" t="s">
        <v>187</v>
      </c>
      <c r="E344" s="211" t="s">
        <v>37</v>
      </c>
      <c r="F344" s="212" t="s">
        <v>1054</v>
      </c>
      <c r="G344" s="210"/>
      <c r="H344" s="213">
        <v>5.88</v>
      </c>
      <c r="I344" s="214"/>
      <c r="J344" s="210"/>
      <c r="K344" s="210"/>
      <c r="L344" s="215"/>
      <c r="M344" s="216"/>
      <c r="N344" s="217"/>
      <c r="O344" s="217"/>
      <c r="P344" s="217"/>
      <c r="Q344" s="217"/>
      <c r="R344" s="217"/>
      <c r="S344" s="217"/>
      <c r="T344" s="218"/>
      <c r="AT344" s="219" t="s">
        <v>187</v>
      </c>
      <c r="AU344" s="219" t="s">
        <v>91</v>
      </c>
      <c r="AV344" s="11" t="s">
        <v>91</v>
      </c>
      <c r="AW344" s="11" t="s">
        <v>44</v>
      </c>
      <c r="AX344" s="11" t="s">
        <v>81</v>
      </c>
      <c r="AY344" s="219" t="s">
        <v>176</v>
      </c>
    </row>
    <row r="345" spans="2:65" s="12" customFormat="1" ht="13.5">
      <c r="B345" s="220"/>
      <c r="C345" s="221"/>
      <c r="D345" s="222" t="s">
        <v>187</v>
      </c>
      <c r="E345" s="223" t="s">
        <v>37</v>
      </c>
      <c r="F345" s="224" t="s">
        <v>189</v>
      </c>
      <c r="G345" s="221"/>
      <c r="H345" s="225">
        <v>29.024999999999999</v>
      </c>
      <c r="I345" s="226"/>
      <c r="J345" s="221"/>
      <c r="K345" s="221"/>
      <c r="L345" s="227"/>
      <c r="M345" s="228"/>
      <c r="N345" s="229"/>
      <c r="O345" s="229"/>
      <c r="P345" s="229"/>
      <c r="Q345" s="229"/>
      <c r="R345" s="229"/>
      <c r="S345" s="229"/>
      <c r="T345" s="230"/>
      <c r="AT345" s="231" t="s">
        <v>187</v>
      </c>
      <c r="AU345" s="231" t="s">
        <v>91</v>
      </c>
      <c r="AV345" s="12" t="s">
        <v>183</v>
      </c>
      <c r="AW345" s="12" t="s">
        <v>6</v>
      </c>
      <c r="AX345" s="12" t="s">
        <v>89</v>
      </c>
      <c r="AY345" s="231" t="s">
        <v>176</v>
      </c>
    </row>
    <row r="346" spans="2:65" s="1" customFormat="1" ht="57" customHeight="1">
      <c r="B346" s="41"/>
      <c r="C346" s="194" t="s">
        <v>510</v>
      </c>
      <c r="D346" s="194" t="s">
        <v>178</v>
      </c>
      <c r="E346" s="195" t="s">
        <v>1060</v>
      </c>
      <c r="F346" s="196" t="s">
        <v>1061</v>
      </c>
      <c r="G346" s="197" t="s">
        <v>224</v>
      </c>
      <c r="H346" s="198">
        <v>29.024999999999999</v>
      </c>
      <c r="I346" s="199"/>
      <c r="J346" s="200">
        <f>ROUND(I346*H346,2)</f>
        <v>0</v>
      </c>
      <c r="K346" s="196" t="s">
        <v>182</v>
      </c>
      <c r="L346" s="61"/>
      <c r="M346" s="201" t="s">
        <v>37</v>
      </c>
      <c r="N346" s="202" t="s">
        <v>52</v>
      </c>
      <c r="O346" s="42"/>
      <c r="P346" s="203">
        <f>O346*H346</f>
        <v>0</v>
      </c>
      <c r="Q346" s="203">
        <v>8.4250000000000005E-2</v>
      </c>
      <c r="R346" s="203">
        <f>Q346*H346</f>
        <v>2.4453562500000001</v>
      </c>
      <c r="S346" s="203">
        <v>0</v>
      </c>
      <c r="T346" s="204">
        <f>S346*H346</f>
        <v>0</v>
      </c>
      <c r="AR346" s="23" t="s">
        <v>183</v>
      </c>
      <c r="AT346" s="23" t="s">
        <v>178</v>
      </c>
      <c r="AU346" s="23" t="s">
        <v>91</v>
      </c>
      <c r="AY346" s="23" t="s">
        <v>176</v>
      </c>
      <c r="BE346" s="205">
        <f>IF(N346="základní",J346,0)</f>
        <v>0</v>
      </c>
      <c r="BF346" s="205">
        <f>IF(N346="snížená",J346,0)</f>
        <v>0</v>
      </c>
      <c r="BG346" s="205">
        <f>IF(N346="zákl. přenesená",J346,0)</f>
        <v>0</v>
      </c>
      <c r="BH346" s="205">
        <f>IF(N346="sníž. přenesená",J346,0)</f>
        <v>0</v>
      </c>
      <c r="BI346" s="205">
        <f>IF(N346="nulová",J346,0)</f>
        <v>0</v>
      </c>
      <c r="BJ346" s="23" t="s">
        <v>89</v>
      </c>
      <c r="BK346" s="205">
        <f>ROUND(I346*H346,2)</f>
        <v>0</v>
      </c>
      <c r="BL346" s="23" t="s">
        <v>183</v>
      </c>
      <c r="BM346" s="23" t="s">
        <v>1062</v>
      </c>
    </row>
    <row r="347" spans="2:65" s="1" customFormat="1" ht="121.5">
      <c r="B347" s="41"/>
      <c r="C347" s="63"/>
      <c r="D347" s="206" t="s">
        <v>185</v>
      </c>
      <c r="E347" s="63"/>
      <c r="F347" s="207" t="s">
        <v>1063</v>
      </c>
      <c r="G347" s="63"/>
      <c r="H347" s="63"/>
      <c r="I347" s="164"/>
      <c r="J347" s="63"/>
      <c r="K347" s="63"/>
      <c r="L347" s="61"/>
      <c r="M347" s="208"/>
      <c r="N347" s="42"/>
      <c r="O347" s="42"/>
      <c r="P347" s="42"/>
      <c r="Q347" s="42"/>
      <c r="R347" s="42"/>
      <c r="S347" s="42"/>
      <c r="T347" s="78"/>
      <c r="AT347" s="23" t="s">
        <v>185</v>
      </c>
      <c r="AU347" s="23" t="s">
        <v>91</v>
      </c>
    </row>
    <row r="348" spans="2:65" s="11" customFormat="1" ht="13.5">
      <c r="B348" s="209"/>
      <c r="C348" s="210"/>
      <c r="D348" s="206" t="s">
        <v>187</v>
      </c>
      <c r="E348" s="211" t="s">
        <v>37</v>
      </c>
      <c r="F348" s="212" t="s">
        <v>1053</v>
      </c>
      <c r="G348" s="210"/>
      <c r="H348" s="213">
        <v>23.145</v>
      </c>
      <c r="I348" s="214"/>
      <c r="J348" s="210"/>
      <c r="K348" s="210"/>
      <c r="L348" s="215"/>
      <c r="M348" s="216"/>
      <c r="N348" s="217"/>
      <c r="O348" s="217"/>
      <c r="P348" s="217"/>
      <c r="Q348" s="217"/>
      <c r="R348" s="217"/>
      <c r="S348" s="217"/>
      <c r="T348" s="218"/>
      <c r="AT348" s="219" t="s">
        <v>187</v>
      </c>
      <c r="AU348" s="219" t="s">
        <v>91</v>
      </c>
      <c r="AV348" s="11" t="s">
        <v>91</v>
      </c>
      <c r="AW348" s="11" t="s">
        <v>44</v>
      </c>
      <c r="AX348" s="11" t="s">
        <v>81</v>
      </c>
      <c r="AY348" s="219" t="s">
        <v>176</v>
      </c>
    </row>
    <row r="349" spans="2:65" s="11" customFormat="1" ht="13.5">
      <c r="B349" s="209"/>
      <c r="C349" s="210"/>
      <c r="D349" s="206" t="s">
        <v>187</v>
      </c>
      <c r="E349" s="211" t="s">
        <v>37</v>
      </c>
      <c r="F349" s="212" t="s">
        <v>1054</v>
      </c>
      <c r="G349" s="210"/>
      <c r="H349" s="213">
        <v>5.88</v>
      </c>
      <c r="I349" s="214"/>
      <c r="J349" s="210"/>
      <c r="K349" s="210"/>
      <c r="L349" s="215"/>
      <c r="M349" s="216"/>
      <c r="N349" s="217"/>
      <c r="O349" s="217"/>
      <c r="P349" s="217"/>
      <c r="Q349" s="217"/>
      <c r="R349" s="217"/>
      <c r="S349" s="217"/>
      <c r="T349" s="218"/>
      <c r="AT349" s="219" t="s">
        <v>187</v>
      </c>
      <c r="AU349" s="219" t="s">
        <v>91</v>
      </c>
      <c r="AV349" s="11" t="s">
        <v>91</v>
      </c>
      <c r="AW349" s="11" t="s">
        <v>44</v>
      </c>
      <c r="AX349" s="11" t="s">
        <v>81</v>
      </c>
      <c r="AY349" s="219" t="s">
        <v>176</v>
      </c>
    </row>
    <row r="350" spans="2:65" s="12" customFormat="1" ht="13.5">
      <c r="B350" s="220"/>
      <c r="C350" s="221"/>
      <c r="D350" s="222" t="s">
        <v>187</v>
      </c>
      <c r="E350" s="223" t="s">
        <v>37</v>
      </c>
      <c r="F350" s="224" t="s">
        <v>189</v>
      </c>
      <c r="G350" s="221"/>
      <c r="H350" s="225">
        <v>29.024999999999999</v>
      </c>
      <c r="I350" s="226"/>
      <c r="J350" s="221"/>
      <c r="K350" s="221"/>
      <c r="L350" s="227"/>
      <c r="M350" s="228"/>
      <c r="N350" s="229"/>
      <c r="O350" s="229"/>
      <c r="P350" s="229"/>
      <c r="Q350" s="229"/>
      <c r="R350" s="229"/>
      <c r="S350" s="229"/>
      <c r="T350" s="230"/>
      <c r="AT350" s="231" t="s">
        <v>187</v>
      </c>
      <c r="AU350" s="231" t="s">
        <v>91</v>
      </c>
      <c r="AV350" s="12" t="s">
        <v>183</v>
      </c>
      <c r="AW350" s="12" t="s">
        <v>6</v>
      </c>
      <c r="AX350" s="12" t="s">
        <v>89</v>
      </c>
      <c r="AY350" s="231" t="s">
        <v>176</v>
      </c>
    </row>
    <row r="351" spans="2:65" s="1" customFormat="1" ht="22.5" customHeight="1">
      <c r="B351" s="41"/>
      <c r="C351" s="232" t="s">
        <v>517</v>
      </c>
      <c r="D351" s="232" t="s">
        <v>196</v>
      </c>
      <c r="E351" s="233" t="s">
        <v>1064</v>
      </c>
      <c r="F351" s="234" t="s">
        <v>1065</v>
      </c>
      <c r="G351" s="235" t="s">
        <v>224</v>
      </c>
      <c r="H351" s="236">
        <v>31.928000000000001</v>
      </c>
      <c r="I351" s="237"/>
      <c r="J351" s="238">
        <f>ROUND(I351*H351,2)</f>
        <v>0</v>
      </c>
      <c r="K351" s="234" t="s">
        <v>182</v>
      </c>
      <c r="L351" s="239"/>
      <c r="M351" s="240" t="s">
        <v>37</v>
      </c>
      <c r="N351" s="241" t="s">
        <v>52</v>
      </c>
      <c r="O351" s="42"/>
      <c r="P351" s="203">
        <f>O351*H351</f>
        <v>0</v>
      </c>
      <c r="Q351" s="203">
        <v>0.106</v>
      </c>
      <c r="R351" s="203">
        <f>Q351*H351</f>
        <v>3.3843679999999998</v>
      </c>
      <c r="S351" s="203">
        <v>0</v>
      </c>
      <c r="T351" s="204">
        <f>S351*H351</f>
        <v>0</v>
      </c>
      <c r="AR351" s="23" t="s">
        <v>200</v>
      </c>
      <c r="AT351" s="23" t="s">
        <v>196</v>
      </c>
      <c r="AU351" s="23" t="s">
        <v>91</v>
      </c>
      <c r="AY351" s="23" t="s">
        <v>176</v>
      </c>
      <c r="BE351" s="205">
        <f>IF(N351="základní",J351,0)</f>
        <v>0</v>
      </c>
      <c r="BF351" s="205">
        <f>IF(N351="snížená",J351,0)</f>
        <v>0</v>
      </c>
      <c r="BG351" s="205">
        <f>IF(N351="zákl. přenesená",J351,0)</f>
        <v>0</v>
      </c>
      <c r="BH351" s="205">
        <f>IF(N351="sníž. přenesená",J351,0)</f>
        <v>0</v>
      </c>
      <c r="BI351" s="205">
        <f>IF(N351="nulová",J351,0)</f>
        <v>0</v>
      </c>
      <c r="BJ351" s="23" t="s">
        <v>89</v>
      </c>
      <c r="BK351" s="205">
        <f>ROUND(I351*H351,2)</f>
        <v>0</v>
      </c>
      <c r="BL351" s="23" t="s">
        <v>183</v>
      </c>
      <c r="BM351" s="23" t="s">
        <v>1066</v>
      </c>
    </row>
    <row r="352" spans="2:65" s="11" customFormat="1" ht="13.5">
      <c r="B352" s="209"/>
      <c r="C352" s="210"/>
      <c r="D352" s="206" t="s">
        <v>187</v>
      </c>
      <c r="E352" s="211" t="s">
        <v>37</v>
      </c>
      <c r="F352" s="212" t="s">
        <v>1067</v>
      </c>
      <c r="G352" s="210"/>
      <c r="H352" s="213">
        <v>29.024999999999999</v>
      </c>
      <c r="I352" s="214"/>
      <c r="J352" s="210"/>
      <c r="K352" s="210"/>
      <c r="L352" s="215"/>
      <c r="M352" s="216"/>
      <c r="N352" s="217"/>
      <c r="O352" s="217"/>
      <c r="P352" s="217"/>
      <c r="Q352" s="217"/>
      <c r="R352" s="217"/>
      <c r="S352" s="217"/>
      <c r="T352" s="218"/>
      <c r="AT352" s="219" t="s">
        <v>187</v>
      </c>
      <c r="AU352" s="219" t="s">
        <v>91</v>
      </c>
      <c r="AV352" s="11" t="s">
        <v>91</v>
      </c>
      <c r="AW352" s="11" t="s">
        <v>44</v>
      </c>
      <c r="AX352" s="11" t="s">
        <v>81</v>
      </c>
      <c r="AY352" s="219" t="s">
        <v>176</v>
      </c>
    </row>
    <row r="353" spans="2:65" s="11" customFormat="1" ht="13.5">
      <c r="B353" s="209"/>
      <c r="C353" s="210"/>
      <c r="D353" s="222" t="s">
        <v>187</v>
      </c>
      <c r="E353" s="242" t="s">
        <v>37</v>
      </c>
      <c r="F353" s="243" t="s">
        <v>1068</v>
      </c>
      <c r="G353" s="210"/>
      <c r="H353" s="244">
        <v>31.928000000000001</v>
      </c>
      <c r="I353" s="214"/>
      <c r="J353" s="210"/>
      <c r="K353" s="210"/>
      <c r="L353" s="215"/>
      <c r="M353" s="216"/>
      <c r="N353" s="217"/>
      <c r="O353" s="217"/>
      <c r="P353" s="217"/>
      <c r="Q353" s="217"/>
      <c r="R353" s="217"/>
      <c r="S353" s="217"/>
      <c r="T353" s="218"/>
      <c r="AT353" s="219" t="s">
        <v>187</v>
      </c>
      <c r="AU353" s="219" t="s">
        <v>91</v>
      </c>
      <c r="AV353" s="11" t="s">
        <v>91</v>
      </c>
      <c r="AW353" s="11" t="s">
        <v>44</v>
      </c>
      <c r="AX353" s="11" t="s">
        <v>89</v>
      </c>
      <c r="AY353" s="219" t="s">
        <v>176</v>
      </c>
    </row>
    <row r="354" spans="2:65" s="1" customFormat="1" ht="22.5" customHeight="1">
      <c r="B354" s="41"/>
      <c r="C354" s="194" t="s">
        <v>522</v>
      </c>
      <c r="D354" s="194" t="s">
        <v>178</v>
      </c>
      <c r="E354" s="195" t="s">
        <v>1069</v>
      </c>
      <c r="F354" s="196" t="s">
        <v>1070</v>
      </c>
      <c r="G354" s="197" t="s">
        <v>296</v>
      </c>
      <c r="H354" s="198">
        <v>2.7</v>
      </c>
      <c r="I354" s="199"/>
      <c r="J354" s="200">
        <f>ROUND(I354*H354,2)</f>
        <v>0</v>
      </c>
      <c r="K354" s="196" t="s">
        <v>182</v>
      </c>
      <c r="L354" s="61"/>
      <c r="M354" s="201" t="s">
        <v>37</v>
      </c>
      <c r="N354" s="202" t="s">
        <v>52</v>
      </c>
      <c r="O354" s="42"/>
      <c r="P354" s="203">
        <f>O354*H354</f>
        <v>0</v>
      </c>
      <c r="Q354" s="203">
        <v>0.12063599999999999</v>
      </c>
      <c r="R354" s="203">
        <f>Q354*H354</f>
        <v>0.32571719999999998</v>
      </c>
      <c r="S354" s="203">
        <v>0</v>
      </c>
      <c r="T354" s="204">
        <f>S354*H354</f>
        <v>0</v>
      </c>
      <c r="AR354" s="23" t="s">
        <v>183</v>
      </c>
      <c r="AT354" s="23" t="s">
        <v>178</v>
      </c>
      <c r="AU354" s="23" t="s">
        <v>91</v>
      </c>
      <c r="AY354" s="23" t="s">
        <v>176</v>
      </c>
      <c r="BE354" s="205">
        <f>IF(N354="základní",J354,0)</f>
        <v>0</v>
      </c>
      <c r="BF354" s="205">
        <f>IF(N354="snížená",J354,0)</f>
        <v>0</v>
      </c>
      <c r="BG354" s="205">
        <f>IF(N354="zákl. přenesená",J354,0)</f>
        <v>0</v>
      </c>
      <c r="BH354" s="205">
        <f>IF(N354="sníž. přenesená",J354,0)</f>
        <v>0</v>
      </c>
      <c r="BI354" s="205">
        <f>IF(N354="nulová",J354,0)</f>
        <v>0</v>
      </c>
      <c r="BJ354" s="23" t="s">
        <v>89</v>
      </c>
      <c r="BK354" s="205">
        <f>ROUND(I354*H354,2)</f>
        <v>0</v>
      </c>
      <c r="BL354" s="23" t="s">
        <v>183</v>
      </c>
      <c r="BM354" s="23" t="s">
        <v>1071</v>
      </c>
    </row>
    <row r="355" spans="2:65" s="1" customFormat="1" ht="67.5">
      <c r="B355" s="41"/>
      <c r="C355" s="63"/>
      <c r="D355" s="222" t="s">
        <v>185</v>
      </c>
      <c r="E355" s="63"/>
      <c r="F355" s="248" t="s">
        <v>1072</v>
      </c>
      <c r="G355" s="63"/>
      <c r="H355" s="63"/>
      <c r="I355" s="164"/>
      <c r="J355" s="63"/>
      <c r="K355" s="63"/>
      <c r="L355" s="61"/>
      <c r="M355" s="208"/>
      <c r="N355" s="42"/>
      <c r="O355" s="42"/>
      <c r="P355" s="42"/>
      <c r="Q355" s="42"/>
      <c r="R355" s="42"/>
      <c r="S355" s="42"/>
      <c r="T355" s="78"/>
      <c r="AT355" s="23" t="s">
        <v>185</v>
      </c>
      <c r="AU355" s="23" t="s">
        <v>91</v>
      </c>
    </row>
    <row r="356" spans="2:65" s="1" customFormat="1" ht="22.5" customHeight="1">
      <c r="B356" s="41"/>
      <c r="C356" s="232" t="s">
        <v>528</v>
      </c>
      <c r="D356" s="232" t="s">
        <v>196</v>
      </c>
      <c r="E356" s="233" t="s">
        <v>1073</v>
      </c>
      <c r="F356" s="234" t="s">
        <v>1074</v>
      </c>
      <c r="G356" s="235" t="s">
        <v>342</v>
      </c>
      <c r="H356" s="236">
        <v>17</v>
      </c>
      <c r="I356" s="237"/>
      <c r="J356" s="238">
        <f>ROUND(I356*H356,2)</f>
        <v>0</v>
      </c>
      <c r="K356" s="234" t="s">
        <v>37</v>
      </c>
      <c r="L356" s="239"/>
      <c r="M356" s="240" t="s">
        <v>37</v>
      </c>
      <c r="N356" s="241" t="s">
        <v>52</v>
      </c>
      <c r="O356" s="42"/>
      <c r="P356" s="203">
        <f>O356*H356</f>
        <v>0</v>
      </c>
      <c r="Q356" s="203">
        <v>2.35E-2</v>
      </c>
      <c r="R356" s="203">
        <f>Q356*H356</f>
        <v>0.39950000000000002</v>
      </c>
      <c r="S356" s="203">
        <v>0</v>
      </c>
      <c r="T356" s="204">
        <f>S356*H356</f>
        <v>0</v>
      </c>
      <c r="AR356" s="23" t="s">
        <v>200</v>
      </c>
      <c r="AT356" s="23" t="s">
        <v>196</v>
      </c>
      <c r="AU356" s="23" t="s">
        <v>91</v>
      </c>
      <c r="AY356" s="23" t="s">
        <v>176</v>
      </c>
      <c r="BE356" s="205">
        <f>IF(N356="základní",J356,0)</f>
        <v>0</v>
      </c>
      <c r="BF356" s="205">
        <f>IF(N356="snížená",J356,0)</f>
        <v>0</v>
      </c>
      <c r="BG356" s="205">
        <f>IF(N356="zákl. přenesená",J356,0)</f>
        <v>0</v>
      </c>
      <c r="BH356" s="205">
        <f>IF(N356="sníž. přenesená",J356,0)</f>
        <v>0</v>
      </c>
      <c r="BI356" s="205">
        <f>IF(N356="nulová",J356,0)</f>
        <v>0</v>
      </c>
      <c r="BJ356" s="23" t="s">
        <v>89</v>
      </c>
      <c r="BK356" s="205">
        <f>ROUND(I356*H356,2)</f>
        <v>0</v>
      </c>
      <c r="BL356" s="23" t="s">
        <v>183</v>
      </c>
      <c r="BM356" s="23" t="s">
        <v>1075</v>
      </c>
    </row>
    <row r="357" spans="2:65" s="1" customFormat="1" ht="31.5" customHeight="1">
      <c r="B357" s="41"/>
      <c r="C357" s="194" t="s">
        <v>532</v>
      </c>
      <c r="D357" s="194" t="s">
        <v>178</v>
      </c>
      <c r="E357" s="195" t="s">
        <v>1076</v>
      </c>
      <c r="F357" s="196" t="s">
        <v>1077</v>
      </c>
      <c r="G357" s="197" t="s">
        <v>296</v>
      </c>
      <c r="H357" s="198">
        <v>7.04</v>
      </c>
      <c r="I357" s="199"/>
      <c r="J357" s="200">
        <f>ROUND(I357*H357,2)</f>
        <v>0</v>
      </c>
      <c r="K357" s="196" t="s">
        <v>182</v>
      </c>
      <c r="L357" s="61"/>
      <c r="M357" s="201" t="s">
        <v>37</v>
      </c>
      <c r="N357" s="202" t="s">
        <v>52</v>
      </c>
      <c r="O357" s="42"/>
      <c r="P357" s="203">
        <f>O357*H357</f>
        <v>0</v>
      </c>
      <c r="Q357" s="203">
        <v>0.24127199999999999</v>
      </c>
      <c r="R357" s="203">
        <f>Q357*H357</f>
        <v>1.6985548799999999</v>
      </c>
      <c r="S357" s="203">
        <v>0</v>
      </c>
      <c r="T357" s="204">
        <f>S357*H357</f>
        <v>0</v>
      </c>
      <c r="AR357" s="23" t="s">
        <v>183</v>
      </c>
      <c r="AT357" s="23" t="s">
        <v>178</v>
      </c>
      <c r="AU357" s="23" t="s">
        <v>91</v>
      </c>
      <c r="AY357" s="23" t="s">
        <v>176</v>
      </c>
      <c r="BE357" s="205">
        <f>IF(N357="základní",J357,0)</f>
        <v>0</v>
      </c>
      <c r="BF357" s="205">
        <f>IF(N357="snížená",J357,0)</f>
        <v>0</v>
      </c>
      <c r="BG357" s="205">
        <f>IF(N357="zákl. přenesená",J357,0)</f>
        <v>0</v>
      </c>
      <c r="BH357" s="205">
        <f>IF(N357="sníž. přenesená",J357,0)</f>
        <v>0</v>
      </c>
      <c r="BI357" s="205">
        <f>IF(N357="nulová",J357,0)</f>
        <v>0</v>
      </c>
      <c r="BJ357" s="23" t="s">
        <v>89</v>
      </c>
      <c r="BK357" s="205">
        <f>ROUND(I357*H357,2)</f>
        <v>0</v>
      </c>
      <c r="BL357" s="23" t="s">
        <v>183</v>
      </c>
      <c r="BM357" s="23" t="s">
        <v>1078</v>
      </c>
    </row>
    <row r="358" spans="2:65" s="1" customFormat="1" ht="67.5">
      <c r="B358" s="41"/>
      <c r="C358" s="63"/>
      <c r="D358" s="206" t="s">
        <v>185</v>
      </c>
      <c r="E358" s="63"/>
      <c r="F358" s="207" t="s">
        <v>1072</v>
      </c>
      <c r="G358" s="63"/>
      <c r="H358" s="63"/>
      <c r="I358" s="164"/>
      <c r="J358" s="63"/>
      <c r="K358" s="63"/>
      <c r="L358" s="61"/>
      <c r="M358" s="208"/>
      <c r="N358" s="42"/>
      <c r="O358" s="42"/>
      <c r="P358" s="42"/>
      <c r="Q358" s="42"/>
      <c r="R358" s="42"/>
      <c r="S358" s="42"/>
      <c r="T358" s="78"/>
      <c r="AT358" s="23" t="s">
        <v>185</v>
      </c>
      <c r="AU358" s="23" t="s">
        <v>91</v>
      </c>
    </row>
    <row r="359" spans="2:65" s="11" customFormat="1" ht="13.5">
      <c r="B359" s="209"/>
      <c r="C359" s="210"/>
      <c r="D359" s="206" t="s">
        <v>187</v>
      </c>
      <c r="E359" s="211" t="s">
        <v>37</v>
      </c>
      <c r="F359" s="212" t="s">
        <v>1079</v>
      </c>
      <c r="G359" s="210"/>
      <c r="H359" s="213">
        <v>7.04</v>
      </c>
      <c r="I359" s="214"/>
      <c r="J359" s="210"/>
      <c r="K359" s="210"/>
      <c r="L359" s="215"/>
      <c r="M359" s="216"/>
      <c r="N359" s="217"/>
      <c r="O359" s="217"/>
      <c r="P359" s="217"/>
      <c r="Q359" s="217"/>
      <c r="R359" s="217"/>
      <c r="S359" s="217"/>
      <c r="T359" s="218"/>
      <c r="AT359" s="219" t="s">
        <v>187</v>
      </c>
      <c r="AU359" s="219" t="s">
        <v>91</v>
      </c>
      <c r="AV359" s="11" t="s">
        <v>91</v>
      </c>
      <c r="AW359" s="11" t="s">
        <v>44</v>
      </c>
      <c r="AX359" s="11" t="s">
        <v>81</v>
      </c>
      <c r="AY359" s="219" t="s">
        <v>176</v>
      </c>
    </row>
    <row r="360" spans="2:65" s="12" customFormat="1" ht="13.5">
      <c r="B360" s="220"/>
      <c r="C360" s="221"/>
      <c r="D360" s="222" t="s">
        <v>187</v>
      </c>
      <c r="E360" s="223" t="s">
        <v>37</v>
      </c>
      <c r="F360" s="224" t="s">
        <v>189</v>
      </c>
      <c r="G360" s="221"/>
      <c r="H360" s="225">
        <v>7.04</v>
      </c>
      <c r="I360" s="226"/>
      <c r="J360" s="221"/>
      <c r="K360" s="221"/>
      <c r="L360" s="227"/>
      <c r="M360" s="228"/>
      <c r="N360" s="229"/>
      <c r="O360" s="229"/>
      <c r="P360" s="229"/>
      <c r="Q360" s="229"/>
      <c r="R360" s="229"/>
      <c r="S360" s="229"/>
      <c r="T360" s="230"/>
      <c r="AT360" s="231" t="s">
        <v>187</v>
      </c>
      <c r="AU360" s="231" t="s">
        <v>91</v>
      </c>
      <c r="AV360" s="12" t="s">
        <v>183</v>
      </c>
      <c r="AW360" s="12" t="s">
        <v>6</v>
      </c>
      <c r="AX360" s="12" t="s">
        <v>89</v>
      </c>
      <c r="AY360" s="231" t="s">
        <v>176</v>
      </c>
    </row>
    <row r="361" spans="2:65" s="1" customFormat="1" ht="22.5" customHeight="1">
      <c r="B361" s="41"/>
      <c r="C361" s="232" t="s">
        <v>540</v>
      </c>
      <c r="D361" s="232" t="s">
        <v>196</v>
      </c>
      <c r="E361" s="233" t="s">
        <v>1080</v>
      </c>
      <c r="F361" s="234" t="s">
        <v>1081</v>
      </c>
      <c r="G361" s="235" t="s">
        <v>342</v>
      </c>
      <c r="H361" s="236">
        <v>24</v>
      </c>
      <c r="I361" s="237"/>
      <c r="J361" s="238">
        <f>ROUND(I361*H361,2)</f>
        <v>0</v>
      </c>
      <c r="K361" s="234" t="s">
        <v>182</v>
      </c>
      <c r="L361" s="239"/>
      <c r="M361" s="240" t="s">
        <v>37</v>
      </c>
      <c r="N361" s="241" t="s">
        <v>52</v>
      </c>
      <c r="O361" s="42"/>
      <c r="P361" s="203">
        <f>O361*H361</f>
        <v>0</v>
      </c>
      <c r="Q361" s="203">
        <v>3.2500000000000001E-2</v>
      </c>
      <c r="R361" s="203">
        <f>Q361*H361</f>
        <v>0.78</v>
      </c>
      <c r="S361" s="203">
        <v>0</v>
      </c>
      <c r="T361" s="204">
        <f>S361*H361</f>
        <v>0</v>
      </c>
      <c r="AR361" s="23" t="s">
        <v>200</v>
      </c>
      <c r="AT361" s="23" t="s">
        <v>196</v>
      </c>
      <c r="AU361" s="23" t="s">
        <v>91</v>
      </c>
      <c r="AY361" s="23" t="s">
        <v>176</v>
      </c>
      <c r="BE361" s="205">
        <f>IF(N361="základní",J361,0)</f>
        <v>0</v>
      </c>
      <c r="BF361" s="205">
        <f>IF(N361="snížená",J361,0)</f>
        <v>0</v>
      </c>
      <c r="BG361" s="205">
        <f>IF(N361="zákl. přenesená",J361,0)</f>
        <v>0</v>
      </c>
      <c r="BH361" s="205">
        <f>IF(N361="sníž. přenesená",J361,0)</f>
        <v>0</v>
      </c>
      <c r="BI361" s="205">
        <f>IF(N361="nulová",J361,0)</f>
        <v>0</v>
      </c>
      <c r="BJ361" s="23" t="s">
        <v>89</v>
      </c>
      <c r="BK361" s="205">
        <f>ROUND(I361*H361,2)</f>
        <v>0</v>
      </c>
      <c r="BL361" s="23" t="s">
        <v>183</v>
      </c>
      <c r="BM361" s="23" t="s">
        <v>1082</v>
      </c>
    </row>
    <row r="362" spans="2:65" s="1" customFormat="1" ht="22.5" customHeight="1">
      <c r="B362" s="41"/>
      <c r="C362" s="232" t="s">
        <v>546</v>
      </c>
      <c r="D362" s="232" t="s">
        <v>196</v>
      </c>
      <c r="E362" s="233" t="s">
        <v>1083</v>
      </c>
      <c r="F362" s="234" t="s">
        <v>1084</v>
      </c>
      <c r="G362" s="235" t="s">
        <v>342</v>
      </c>
      <c r="H362" s="236">
        <v>20</v>
      </c>
      <c r="I362" s="237"/>
      <c r="J362" s="238">
        <f>ROUND(I362*H362,2)</f>
        <v>0</v>
      </c>
      <c r="K362" s="234" t="s">
        <v>182</v>
      </c>
      <c r="L362" s="239"/>
      <c r="M362" s="240" t="s">
        <v>37</v>
      </c>
      <c r="N362" s="241" t="s">
        <v>52</v>
      </c>
      <c r="O362" s="42"/>
      <c r="P362" s="203">
        <f>O362*H362</f>
        <v>0</v>
      </c>
      <c r="Q362" s="203">
        <v>0.05</v>
      </c>
      <c r="R362" s="203">
        <f>Q362*H362</f>
        <v>1</v>
      </c>
      <c r="S362" s="203">
        <v>0</v>
      </c>
      <c r="T362" s="204">
        <f>S362*H362</f>
        <v>0</v>
      </c>
      <c r="AR362" s="23" t="s">
        <v>200</v>
      </c>
      <c r="AT362" s="23" t="s">
        <v>196</v>
      </c>
      <c r="AU362" s="23" t="s">
        <v>91</v>
      </c>
      <c r="AY362" s="23" t="s">
        <v>176</v>
      </c>
      <c r="BE362" s="205">
        <f>IF(N362="základní",J362,0)</f>
        <v>0</v>
      </c>
      <c r="BF362" s="205">
        <f>IF(N362="snížená",J362,0)</f>
        <v>0</v>
      </c>
      <c r="BG362" s="205">
        <f>IF(N362="zákl. přenesená",J362,0)</f>
        <v>0</v>
      </c>
      <c r="BH362" s="205">
        <f>IF(N362="sníž. přenesená",J362,0)</f>
        <v>0</v>
      </c>
      <c r="BI362" s="205">
        <f>IF(N362="nulová",J362,0)</f>
        <v>0</v>
      </c>
      <c r="BJ362" s="23" t="s">
        <v>89</v>
      </c>
      <c r="BK362" s="205">
        <f>ROUND(I362*H362,2)</f>
        <v>0</v>
      </c>
      <c r="BL362" s="23" t="s">
        <v>183</v>
      </c>
      <c r="BM362" s="23" t="s">
        <v>1085</v>
      </c>
    </row>
    <row r="363" spans="2:65" s="1" customFormat="1" ht="31.5" customHeight="1">
      <c r="B363" s="41"/>
      <c r="C363" s="194" t="s">
        <v>553</v>
      </c>
      <c r="D363" s="194" t="s">
        <v>178</v>
      </c>
      <c r="E363" s="195" t="s">
        <v>1086</v>
      </c>
      <c r="F363" s="196" t="s">
        <v>1087</v>
      </c>
      <c r="G363" s="197" t="s">
        <v>296</v>
      </c>
      <c r="H363" s="198">
        <v>6.72</v>
      </c>
      <c r="I363" s="199"/>
      <c r="J363" s="200">
        <f>ROUND(I363*H363,2)</f>
        <v>0</v>
      </c>
      <c r="K363" s="196" t="s">
        <v>182</v>
      </c>
      <c r="L363" s="61"/>
      <c r="M363" s="201" t="s">
        <v>37</v>
      </c>
      <c r="N363" s="202" t="s">
        <v>52</v>
      </c>
      <c r="O363" s="42"/>
      <c r="P363" s="203">
        <f>O363*H363</f>
        <v>0</v>
      </c>
      <c r="Q363" s="203">
        <v>0.29756880000000002</v>
      </c>
      <c r="R363" s="203">
        <f>Q363*H363</f>
        <v>1.9996623360000001</v>
      </c>
      <c r="S363" s="203">
        <v>0</v>
      </c>
      <c r="T363" s="204">
        <f>S363*H363</f>
        <v>0</v>
      </c>
      <c r="AR363" s="23" t="s">
        <v>183</v>
      </c>
      <c r="AT363" s="23" t="s">
        <v>178</v>
      </c>
      <c r="AU363" s="23" t="s">
        <v>91</v>
      </c>
      <c r="AY363" s="23" t="s">
        <v>176</v>
      </c>
      <c r="BE363" s="205">
        <f>IF(N363="základní",J363,0)</f>
        <v>0</v>
      </c>
      <c r="BF363" s="205">
        <f>IF(N363="snížená",J363,0)</f>
        <v>0</v>
      </c>
      <c r="BG363" s="205">
        <f>IF(N363="zákl. přenesená",J363,0)</f>
        <v>0</v>
      </c>
      <c r="BH363" s="205">
        <f>IF(N363="sníž. přenesená",J363,0)</f>
        <v>0</v>
      </c>
      <c r="BI363" s="205">
        <f>IF(N363="nulová",J363,0)</f>
        <v>0</v>
      </c>
      <c r="BJ363" s="23" t="s">
        <v>89</v>
      </c>
      <c r="BK363" s="205">
        <f>ROUND(I363*H363,2)</f>
        <v>0</v>
      </c>
      <c r="BL363" s="23" t="s">
        <v>183</v>
      </c>
      <c r="BM363" s="23" t="s">
        <v>1088</v>
      </c>
    </row>
    <row r="364" spans="2:65" s="1" customFormat="1" ht="67.5">
      <c r="B364" s="41"/>
      <c r="C364" s="63"/>
      <c r="D364" s="206" t="s">
        <v>185</v>
      </c>
      <c r="E364" s="63"/>
      <c r="F364" s="207" t="s">
        <v>1072</v>
      </c>
      <c r="G364" s="63"/>
      <c r="H364" s="63"/>
      <c r="I364" s="164"/>
      <c r="J364" s="63"/>
      <c r="K364" s="63"/>
      <c r="L364" s="61"/>
      <c r="M364" s="208"/>
      <c r="N364" s="42"/>
      <c r="O364" s="42"/>
      <c r="P364" s="42"/>
      <c r="Q364" s="42"/>
      <c r="R364" s="42"/>
      <c r="S364" s="42"/>
      <c r="T364" s="78"/>
      <c r="AT364" s="23" t="s">
        <v>185</v>
      </c>
      <c r="AU364" s="23" t="s">
        <v>91</v>
      </c>
    </row>
    <row r="365" spans="2:65" s="11" customFormat="1" ht="13.5">
      <c r="B365" s="209"/>
      <c r="C365" s="210"/>
      <c r="D365" s="206" t="s">
        <v>187</v>
      </c>
      <c r="E365" s="211" t="s">
        <v>37</v>
      </c>
      <c r="F365" s="212" t="s">
        <v>1089</v>
      </c>
      <c r="G365" s="210"/>
      <c r="H365" s="213">
        <v>6.72</v>
      </c>
      <c r="I365" s="214"/>
      <c r="J365" s="210"/>
      <c r="K365" s="210"/>
      <c r="L365" s="215"/>
      <c r="M365" s="216"/>
      <c r="N365" s="217"/>
      <c r="O365" s="217"/>
      <c r="P365" s="217"/>
      <c r="Q365" s="217"/>
      <c r="R365" s="217"/>
      <c r="S365" s="217"/>
      <c r="T365" s="218"/>
      <c r="AT365" s="219" t="s">
        <v>187</v>
      </c>
      <c r="AU365" s="219" t="s">
        <v>91</v>
      </c>
      <c r="AV365" s="11" t="s">
        <v>91</v>
      </c>
      <c r="AW365" s="11" t="s">
        <v>44</v>
      </c>
      <c r="AX365" s="11" t="s">
        <v>81</v>
      </c>
      <c r="AY365" s="219" t="s">
        <v>176</v>
      </c>
    </row>
    <row r="366" spans="2:65" s="12" customFormat="1" ht="13.5">
      <c r="B366" s="220"/>
      <c r="C366" s="221"/>
      <c r="D366" s="222" t="s">
        <v>187</v>
      </c>
      <c r="E366" s="223" t="s">
        <v>37</v>
      </c>
      <c r="F366" s="224" t="s">
        <v>189</v>
      </c>
      <c r="G366" s="221"/>
      <c r="H366" s="225">
        <v>6.72</v>
      </c>
      <c r="I366" s="226"/>
      <c r="J366" s="221"/>
      <c r="K366" s="221"/>
      <c r="L366" s="227"/>
      <c r="M366" s="228"/>
      <c r="N366" s="229"/>
      <c r="O366" s="229"/>
      <c r="P366" s="229"/>
      <c r="Q366" s="229"/>
      <c r="R366" s="229"/>
      <c r="S366" s="229"/>
      <c r="T366" s="230"/>
      <c r="AT366" s="231" t="s">
        <v>187</v>
      </c>
      <c r="AU366" s="231" t="s">
        <v>91</v>
      </c>
      <c r="AV366" s="12" t="s">
        <v>183</v>
      </c>
      <c r="AW366" s="12" t="s">
        <v>6</v>
      </c>
      <c r="AX366" s="12" t="s">
        <v>89</v>
      </c>
      <c r="AY366" s="231" t="s">
        <v>176</v>
      </c>
    </row>
    <row r="367" spans="2:65" s="1" customFormat="1" ht="22.5" customHeight="1">
      <c r="B367" s="41"/>
      <c r="C367" s="232" t="s">
        <v>557</v>
      </c>
      <c r="D367" s="232" t="s">
        <v>196</v>
      </c>
      <c r="E367" s="233" t="s">
        <v>1090</v>
      </c>
      <c r="F367" s="234" t="s">
        <v>1091</v>
      </c>
      <c r="G367" s="235" t="s">
        <v>342</v>
      </c>
      <c r="H367" s="236">
        <v>42</v>
      </c>
      <c r="I367" s="237"/>
      <c r="J367" s="238">
        <f>ROUND(I367*H367,2)</f>
        <v>0</v>
      </c>
      <c r="K367" s="234" t="s">
        <v>182</v>
      </c>
      <c r="L367" s="239"/>
      <c r="M367" s="240" t="s">
        <v>37</v>
      </c>
      <c r="N367" s="241" t="s">
        <v>52</v>
      </c>
      <c r="O367" s="42"/>
      <c r="P367" s="203">
        <f>O367*H367</f>
        <v>0</v>
      </c>
      <c r="Q367" s="203">
        <v>6.3E-2</v>
      </c>
      <c r="R367" s="203">
        <f>Q367*H367</f>
        <v>2.6459999999999999</v>
      </c>
      <c r="S367" s="203">
        <v>0</v>
      </c>
      <c r="T367" s="204">
        <f>S367*H367</f>
        <v>0</v>
      </c>
      <c r="AR367" s="23" t="s">
        <v>200</v>
      </c>
      <c r="AT367" s="23" t="s">
        <v>196</v>
      </c>
      <c r="AU367" s="23" t="s">
        <v>91</v>
      </c>
      <c r="AY367" s="23" t="s">
        <v>176</v>
      </c>
      <c r="BE367" s="205">
        <f>IF(N367="základní",J367,0)</f>
        <v>0</v>
      </c>
      <c r="BF367" s="205">
        <f>IF(N367="snížená",J367,0)</f>
        <v>0</v>
      </c>
      <c r="BG367" s="205">
        <f>IF(N367="zákl. přenesená",J367,0)</f>
        <v>0</v>
      </c>
      <c r="BH367" s="205">
        <f>IF(N367="sníž. přenesená",J367,0)</f>
        <v>0</v>
      </c>
      <c r="BI367" s="205">
        <f>IF(N367="nulová",J367,0)</f>
        <v>0</v>
      </c>
      <c r="BJ367" s="23" t="s">
        <v>89</v>
      </c>
      <c r="BK367" s="205">
        <f>ROUND(I367*H367,2)</f>
        <v>0</v>
      </c>
      <c r="BL367" s="23" t="s">
        <v>183</v>
      </c>
      <c r="BM367" s="23" t="s">
        <v>1092</v>
      </c>
    </row>
    <row r="368" spans="2:65" s="1" customFormat="1" ht="31.5" customHeight="1">
      <c r="B368" s="41"/>
      <c r="C368" s="194" t="s">
        <v>563</v>
      </c>
      <c r="D368" s="194" t="s">
        <v>178</v>
      </c>
      <c r="E368" s="195" t="s">
        <v>1093</v>
      </c>
      <c r="F368" s="196" t="s">
        <v>1094</v>
      </c>
      <c r="G368" s="197" t="s">
        <v>181</v>
      </c>
      <c r="H368" s="198">
        <v>0.47099999999999997</v>
      </c>
      <c r="I368" s="199"/>
      <c r="J368" s="200">
        <f>ROUND(I368*H368,2)</f>
        <v>0</v>
      </c>
      <c r="K368" s="196" t="s">
        <v>182</v>
      </c>
      <c r="L368" s="61"/>
      <c r="M368" s="201" t="s">
        <v>37</v>
      </c>
      <c r="N368" s="202" t="s">
        <v>52</v>
      </c>
      <c r="O368" s="42"/>
      <c r="P368" s="203">
        <f>O368*H368</f>
        <v>0</v>
      </c>
      <c r="Q368" s="203">
        <v>2.4533657400000002</v>
      </c>
      <c r="R368" s="203">
        <f>Q368*H368</f>
        <v>1.15553526354</v>
      </c>
      <c r="S368" s="203">
        <v>0</v>
      </c>
      <c r="T368" s="204">
        <f>S368*H368</f>
        <v>0</v>
      </c>
      <c r="AR368" s="23" t="s">
        <v>183</v>
      </c>
      <c r="AT368" s="23" t="s">
        <v>178</v>
      </c>
      <c r="AU368" s="23" t="s">
        <v>91</v>
      </c>
      <c r="AY368" s="23" t="s">
        <v>176</v>
      </c>
      <c r="BE368" s="205">
        <f>IF(N368="základní",J368,0)</f>
        <v>0</v>
      </c>
      <c r="BF368" s="205">
        <f>IF(N368="snížená",J368,0)</f>
        <v>0</v>
      </c>
      <c r="BG368" s="205">
        <f>IF(N368="zákl. přenesená",J368,0)</f>
        <v>0</v>
      </c>
      <c r="BH368" s="205">
        <f>IF(N368="sníž. přenesená",J368,0)</f>
        <v>0</v>
      </c>
      <c r="BI368" s="205">
        <f>IF(N368="nulová",J368,0)</f>
        <v>0</v>
      </c>
      <c r="BJ368" s="23" t="s">
        <v>89</v>
      </c>
      <c r="BK368" s="205">
        <f>ROUND(I368*H368,2)</f>
        <v>0</v>
      </c>
      <c r="BL368" s="23" t="s">
        <v>183</v>
      </c>
      <c r="BM368" s="23" t="s">
        <v>1095</v>
      </c>
    </row>
    <row r="369" spans="2:65" s="11" customFormat="1" ht="13.5">
      <c r="B369" s="209"/>
      <c r="C369" s="210"/>
      <c r="D369" s="206" t="s">
        <v>187</v>
      </c>
      <c r="E369" s="211" t="s">
        <v>37</v>
      </c>
      <c r="F369" s="212" t="s">
        <v>1096</v>
      </c>
      <c r="G369" s="210"/>
      <c r="H369" s="213">
        <v>0.3</v>
      </c>
      <c r="I369" s="214"/>
      <c r="J369" s="210"/>
      <c r="K369" s="210"/>
      <c r="L369" s="215"/>
      <c r="M369" s="216"/>
      <c r="N369" s="217"/>
      <c r="O369" s="217"/>
      <c r="P369" s="217"/>
      <c r="Q369" s="217"/>
      <c r="R369" s="217"/>
      <c r="S369" s="217"/>
      <c r="T369" s="218"/>
      <c r="AT369" s="219" t="s">
        <v>187</v>
      </c>
      <c r="AU369" s="219" t="s">
        <v>91</v>
      </c>
      <c r="AV369" s="11" t="s">
        <v>91</v>
      </c>
      <c r="AW369" s="11" t="s">
        <v>44</v>
      </c>
      <c r="AX369" s="11" t="s">
        <v>81</v>
      </c>
      <c r="AY369" s="219" t="s">
        <v>176</v>
      </c>
    </row>
    <row r="370" spans="2:65" s="11" customFormat="1" ht="13.5">
      <c r="B370" s="209"/>
      <c r="C370" s="210"/>
      <c r="D370" s="206" t="s">
        <v>187</v>
      </c>
      <c r="E370" s="211" t="s">
        <v>37</v>
      </c>
      <c r="F370" s="212" t="s">
        <v>1097</v>
      </c>
      <c r="G370" s="210"/>
      <c r="H370" s="213">
        <v>0.17100000000000001</v>
      </c>
      <c r="I370" s="214"/>
      <c r="J370" s="210"/>
      <c r="K370" s="210"/>
      <c r="L370" s="215"/>
      <c r="M370" s="216"/>
      <c r="N370" s="217"/>
      <c r="O370" s="217"/>
      <c r="P370" s="217"/>
      <c r="Q370" s="217"/>
      <c r="R370" s="217"/>
      <c r="S370" s="217"/>
      <c r="T370" s="218"/>
      <c r="AT370" s="219" t="s">
        <v>187</v>
      </c>
      <c r="AU370" s="219" t="s">
        <v>91</v>
      </c>
      <c r="AV370" s="11" t="s">
        <v>91</v>
      </c>
      <c r="AW370" s="11" t="s">
        <v>44</v>
      </c>
      <c r="AX370" s="11" t="s">
        <v>81</v>
      </c>
      <c r="AY370" s="219" t="s">
        <v>176</v>
      </c>
    </row>
    <row r="371" spans="2:65" s="12" customFormat="1" ht="13.5">
      <c r="B371" s="220"/>
      <c r="C371" s="221"/>
      <c r="D371" s="222" t="s">
        <v>187</v>
      </c>
      <c r="E371" s="223" t="s">
        <v>37</v>
      </c>
      <c r="F371" s="224" t="s">
        <v>189</v>
      </c>
      <c r="G371" s="221"/>
      <c r="H371" s="225">
        <v>0.47099999999999997</v>
      </c>
      <c r="I371" s="226"/>
      <c r="J371" s="221"/>
      <c r="K371" s="221"/>
      <c r="L371" s="227"/>
      <c r="M371" s="228"/>
      <c r="N371" s="229"/>
      <c r="O371" s="229"/>
      <c r="P371" s="229"/>
      <c r="Q371" s="229"/>
      <c r="R371" s="229"/>
      <c r="S371" s="229"/>
      <c r="T371" s="230"/>
      <c r="AT371" s="231" t="s">
        <v>187</v>
      </c>
      <c r="AU371" s="231" t="s">
        <v>91</v>
      </c>
      <c r="AV371" s="12" t="s">
        <v>183</v>
      </c>
      <c r="AW371" s="12" t="s">
        <v>6</v>
      </c>
      <c r="AX371" s="12" t="s">
        <v>89</v>
      </c>
      <c r="AY371" s="231" t="s">
        <v>176</v>
      </c>
    </row>
    <row r="372" spans="2:65" s="1" customFormat="1" ht="31.5" customHeight="1">
      <c r="B372" s="41"/>
      <c r="C372" s="194" t="s">
        <v>568</v>
      </c>
      <c r="D372" s="194" t="s">
        <v>178</v>
      </c>
      <c r="E372" s="195" t="s">
        <v>1098</v>
      </c>
      <c r="F372" s="196" t="s">
        <v>1099</v>
      </c>
      <c r="G372" s="197" t="s">
        <v>199</v>
      </c>
      <c r="H372" s="198">
        <v>1.2E-2</v>
      </c>
      <c r="I372" s="199"/>
      <c r="J372" s="200">
        <f>ROUND(I372*H372,2)</f>
        <v>0</v>
      </c>
      <c r="K372" s="196" t="s">
        <v>182</v>
      </c>
      <c r="L372" s="61"/>
      <c r="M372" s="201" t="s">
        <v>37</v>
      </c>
      <c r="N372" s="202" t="s">
        <v>52</v>
      </c>
      <c r="O372" s="42"/>
      <c r="P372" s="203">
        <f>O372*H372</f>
        <v>0</v>
      </c>
      <c r="Q372" s="203">
        <v>1.0530555952</v>
      </c>
      <c r="R372" s="203">
        <f>Q372*H372</f>
        <v>1.2636667142400001E-2</v>
      </c>
      <c r="S372" s="203">
        <v>0</v>
      </c>
      <c r="T372" s="204">
        <f>S372*H372</f>
        <v>0</v>
      </c>
      <c r="AR372" s="23" t="s">
        <v>183</v>
      </c>
      <c r="AT372" s="23" t="s">
        <v>178</v>
      </c>
      <c r="AU372" s="23" t="s">
        <v>91</v>
      </c>
      <c r="AY372" s="23" t="s">
        <v>176</v>
      </c>
      <c r="BE372" s="205">
        <f>IF(N372="základní",J372,0)</f>
        <v>0</v>
      </c>
      <c r="BF372" s="205">
        <f>IF(N372="snížená",J372,0)</f>
        <v>0</v>
      </c>
      <c r="BG372" s="205">
        <f>IF(N372="zákl. přenesená",J372,0)</f>
        <v>0</v>
      </c>
      <c r="BH372" s="205">
        <f>IF(N372="sníž. přenesená",J372,0)</f>
        <v>0</v>
      </c>
      <c r="BI372" s="205">
        <f>IF(N372="nulová",J372,0)</f>
        <v>0</v>
      </c>
      <c r="BJ372" s="23" t="s">
        <v>89</v>
      </c>
      <c r="BK372" s="205">
        <f>ROUND(I372*H372,2)</f>
        <v>0</v>
      </c>
      <c r="BL372" s="23" t="s">
        <v>183</v>
      </c>
      <c r="BM372" s="23" t="s">
        <v>1100</v>
      </c>
    </row>
    <row r="373" spans="2:65" s="11" customFormat="1" ht="13.5">
      <c r="B373" s="209"/>
      <c r="C373" s="210"/>
      <c r="D373" s="206" t="s">
        <v>187</v>
      </c>
      <c r="E373" s="211" t="s">
        <v>37</v>
      </c>
      <c r="F373" s="212" t="s">
        <v>1101</v>
      </c>
      <c r="G373" s="210"/>
      <c r="H373" s="213">
        <v>1.2E-2</v>
      </c>
      <c r="I373" s="214"/>
      <c r="J373" s="210"/>
      <c r="K373" s="210"/>
      <c r="L373" s="215"/>
      <c r="M373" s="216"/>
      <c r="N373" s="217"/>
      <c r="O373" s="217"/>
      <c r="P373" s="217"/>
      <c r="Q373" s="217"/>
      <c r="R373" s="217"/>
      <c r="S373" s="217"/>
      <c r="T373" s="218"/>
      <c r="AT373" s="219" t="s">
        <v>187</v>
      </c>
      <c r="AU373" s="219" t="s">
        <v>91</v>
      </c>
      <c r="AV373" s="11" t="s">
        <v>91</v>
      </c>
      <c r="AW373" s="11" t="s">
        <v>44</v>
      </c>
      <c r="AX373" s="11" t="s">
        <v>81</v>
      </c>
      <c r="AY373" s="219" t="s">
        <v>176</v>
      </c>
    </row>
    <row r="374" spans="2:65" s="12" customFormat="1" ht="13.5">
      <c r="B374" s="220"/>
      <c r="C374" s="221"/>
      <c r="D374" s="222" t="s">
        <v>187</v>
      </c>
      <c r="E374" s="223" t="s">
        <v>37</v>
      </c>
      <c r="F374" s="224" t="s">
        <v>189</v>
      </c>
      <c r="G374" s="221"/>
      <c r="H374" s="225">
        <v>1.2E-2</v>
      </c>
      <c r="I374" s="226"/>
      <c r="J374" s="221"/>
      <c r="K374" s="221"/>
      <c r="L374" s="227"/>
      <c r="M374" s="228"/>
      <c r="N374" s="229"/>
      <c r="O374" s="229"/>
      <c r="P374" s="229"/>
      <c r="Q374" s="229"/>
      <c r="R374" s="229"/>
      <c r="S374" s="229"/>
      <c r="T374" s="230"/>
      <c r="AT374" s="231" t="s">
        <v>187</v>
      </c>
      <c r="AU374" s="231" t="s">
        <v>91</v>
      </c>
      <c r="AV374" s="12" t="s">
        <v>183</v>
      </c>
      <c r="AW374" s="12" t="s">
        <v>6</v>
      </c>
      <c r="AX374" s="12" t="s">
        <v>89</v>
      </c>
      <c r="AY374" s="231" t="s">
        <v>176</v>
      </c>
    </row>
    <row r="375" spans="2:65" s="1" customFormat="1" ht="31.5" customHeight="1">
      <c r="B375" s="41"/>
      <c r="C375" s="194" t="s">
        <v>573</v>
      </c>
      <c r="D375" s="194" t="s">
        <v>178</v>
      </c>
      <c r="E375" s="195" t="s">
        <v>1102</v>
      </c>
      <c r="F375" s="196" t="s">
        <v>1103</v>
      </c>
      <c r="G375" s="197" t="s">
        <v>224</v>
      </c>
      <c r="H375" s="198">
        <v>1.2</v>
      </c>
      <c r="I375" s="199"/>
      <c r="J375" s="200">
        <f>ROUND(I375*H375,2)</f>
        <v>0</v>
      </c>
      <c r="K375" s="196" t="s">
        <v>182</v>
      </c>
      <c r="L375" s="61"/>
      <c r="M375" s="201" t="s">
        <v>37</v>
      </c>
      <c r="N375" s="202" t="s">
        <v>52</v>
      </c>
      <c r="O375" s="42"/>
      <c r="P375" s="203">
        <f>O375*H375</f>
        <v>0</v>
      </c>
      <c r="Q375" s="203">
        <v>6.5846400000000001E-3</v>
      </c>
      <c r="R375" s="203">
        <f>Q375*H375</f>
        <v>7.9015679999999994E-3</v>
      </c>
      <c r="S375" s="203">
        <v>0</v>
      </c>
      <c r="T375" s="204">
        <f>S375*H375</f>
        <v>0</v>
      </c>
      <c r="AR375" s="23" t="s">
        <v>183</v>
      </c>
      <c r="AT375" s="23" t="s">
        <v>178</v>
      </c>
      <c r="AU375" s="23" t="s">
        <v>91</v>
      </c>
      <c r="AY375" s="23" t="s">
        <v>176</v>
      </c>
      <c r="BE375" s="205">
        <f>IF(N375="základní",J375,0)</f>
        <v>0</v>
      </c>
      <c r="BF375" s="205">
        <f>IF(N375="snížená",J375,0)</f>
        <v>0</v>
      </c>
      <c r="BG375" s="205">
        <f>IF(N375="zákl. přenesená",J375,0)</f>
        <v>0</v>
      </c>
      <c r="BH375" s="205">
        <f>IF(N375="sníž. přenesená",J375,0)</f>
        <v>0</v>
      </c>
      <c r="BI375" s="205">
        <f>IF(N375="nulová",J375,0)</f>
        <v>0</v>
      </c>
      <c r="BJ375" s="23" t="s">
        <v>89</v>
      </c>
      <c r="BK375" s="205">
        <f>ROUND(I375*H375,2)</f>
        <v>0</v>
      </c>
      <c r="BL375" s="23" t="s">
        <v>183</v>
      </c>
      <c r="BM375" s="23" t="s">
        <v>1104</v>
      </c>
    </row>
    <row r="376" spans="2:65" s="1" customFormat="1" ht="27">
      <c r="B376" s="41"/>
      <c r="C376" s="63"/>
      <c r="D376" s="206" t="s">
        <v>185</v>
      </c>
      <c r="E376" s="63"/>
      <c r="F376" s="207" t="s">
        <v>1105</v>
      </c>
      <c r="G376" s="63"/>
      <c r="H376" s="63"/>
      <c r="I376" s="164"/>
      <c r="J376" s="63"/>
      <c r="K376" s="63"/>
      <c r="L376" s="61"/>
      <c r="M376" s="208"/>
      <c r="N376" s="42"/>
      <c r="O376" s="42"/>
      <c r="P376" s="42"/>
      <c r="Q376" s="42"/>
      <c r="R376" s="42"/>
      <c r="S376" s="42"/>
      <c r="T376" s="78"/>
      <c r="AT376" s="23" t="s">
        <v>185</v>
      </c>
      <c r="AU376" s="23" t="s">
        <v>91</v>
      </c>
    </row>
    <row r="377" spans="2:65" s="11" customFormat="1" ht="13.5">
      <c r="B377" s="209"/>
      <c r="C377" s="210"/>
      <c r="D377" s="206" t="s">
        <v>187</v>
      </c>
      <c r="E377" s="211" t="s">
        <v>37</v>
      </c>
      <c r="F377" s="212" t="s">
        <v>1106</v>
      </c>
      <c r="G377" s="210"/>
      <c r="H377" s="213">
        <v>1.2</v>
      </c>
      <c r="I377" s="214"/>
      <c r="J377" s="210"/>
      <c r="K377" s="210"/>
      <c r="L377" s="215"/>
      <c r="M377" s="216"/>
      <c r="N377" s="217"/>
      <c r="O377" s="217"/>
      <c r="P377" s="217"/>
      <c r="Q377" s="217"/>
      <c r="R377" s="217"/>
      <c r="S377" s="217"/>
      <c r="T377" s="218"/>
      <c r="AT377" s="219" t="s">
        <v>187</v>
      </c>
      <c r="AU377" s="219" t="s">
        <v>91</v>
      </c>
      <c r="AV377" s="11" t="s">
        <v>91</v>
      </c>
      <c r="AW377" s="11" t="s">
        <v>44</v>
      </c>
      <c r="AX377" s="11" t="s">
        <v>81</v>
      </c>
      <c r="AY377" s="219" t="s">
        <v>176</v>
      </c>
    </row>
    <row r="378" spans="2:65" s="12" customFormat="1" ht="13.5">
      <c r="B378" s="220"/>
      <c r="C378" s="221"/>
      <c r="D378" s="222" t="s">
        <v>187</v>
      </c>
      <c r="E378" s="223" t="s">
        <v>37</v>
      </c>
      <c r="F378" s="224" t="s">
        <v>189</v>
      </c>
      <c r="G378" s="221"/>
      <c r="H378" s="225">
        <v>1.2</v>
      </c>
      <c r="I378" s="226"/>
      <c r="J378" s="221"/>
      <c r="K378" s="221"/>
      <c r="L378" s="227"/>
      <c r="M378" s="228"/>
      <c r="N378" s="229"/>
      <c r="O378" s="229"/>
      <c r="P378" s="229"/>
      <c r="Q378" s="229"/>
      <c r="R378" s="229"/>
      <c r="S378" s="229"/>
      <c r="T378" s="230"/>
      <c r="AT378" s="231" t="s">
        <v>187</v>
      </c>
      <c r="AU378" s="231" t="s">
        <v>91</v>
      </c>
      <c r="AV378" s="12" t="s">
        <v>183</v>
      </c>
      <c r="AW378" s="12" t="s">
        <v>6</v>
      </c>
      <c r="AX378" s="12" t="s">
        <v>89</v>
      </c>
      <c r="AY378" s="231" t="s">
        <v>176</v>
      </c>
    </row>
    <row r="379" spans="2:65" s="1" customFormat="1" ht="31.5" customHeight="1">
      <c r="B379" s="41"/>
      <c r="C379" s="194" t="s">
        <v>578</v>
      </c>
      <c r="D379" s="194" t="s">
        <v>178</v>
      </c>
      <c r="E379" s="195" t="s">
        <v>1107</v>
      </c>
      <c r="F379" s="196" t="s">
        <v>1108</v>
      </c>
      <c r="G379" s="197" t="s">
        <v>224</v>
      </c>
      <c r="H379" s="198">
        <v>1.2</v>
      </c>
      <c r="I379" s="199"/>
      <c r="J379" s="200">
        <f>ROUND(I379*H379,2)</f>
        <v>0</v>
      </c>
      <c r="K379" s="196" t="s">
        <v>182</v>
      </c>
      <c r="L379" s="61"/>
      <c r="M379" s="201" t="s">
        <v>37</v>
      </c>
      <c r="N379" s="202" t="s">
        <v>52</v>
      </c>
      <c r="O379" s="42"/>
      <c r="P379" s="203">
        <f>O379*H379</f>
        <v>0</v>
      </c>
      <c r="Q379" s="203">
        <v>0</v>
      </c>
      <c r="R379" s="203">
        <f>Q379*H379</f>
        <v>0</v>
      </c>
      <c r="S379" s="203">
        <v>0</v>
      </c>
      <c r="T379" s="204">
        <f>S379*H379</f>
        <v>0</v>
      </c>
      <c r="AR379" s="23" t="s">
        <v>183</v>
      </c>
      <c r="AT379" s="23" t="s">
        <v>178</v>
      </c>
      <c r="AU379" s="23" t="s">
        <v>91</v>
      </c>
      <c r="AY379" s="23" t="s">
        <v>176</v>
      </c>
      <c r="BE379" s="205">
        <f>IF(N379="základní",J379,0)</f>
        <v>0</v>
      </c>
      <c r="BF379" s="205">
        <f>IF(N379="snížená",J379,0)</f>
        <v>0</v>
      </c>
      <c r="BG379" s="205">
        <f>IF(N379="zákl. přenesená",J379,0)</f>
        <v>0</v>
      </c>
      <c r="BH379" s="205">
        <f>IF(N379="sníž. přenesená",J379,0)</f>
        <v>0</v>
      </c>
      <c r="BI379" s="205">
        <f>IF(N379="nulová",J379,0)</f>
        <v>0</v>
      </c>
      <c r="BJ379" s="23" t="s">
        <v>89</v>
      </c>
      <c r="BK379" s="205">
        <f>ROUND(I379*H379,2)</f>
        <v>0</v>
      </c>
      <c r="BL379" s="23" t="s">
        <v>183</v>
      </c>
      <c r="BM379" s="23" t="s">
        <v>1109</v>
      </c>
    </row>
    <row r="380" spans="2:65" s="1" customFormat="1" ht="27">
      <c r="B380" s="41"/>
      <c r="C380" s="63"/>
      <c r="D380" s="222" t="s">
        <v>185</v>
      </c>
      <c r="E380" s="63"/>
      <c r="F380" s="248" t="s">
        <v>1105</v>
      </c>
      <c r="G380" s="63"/>
      <c r="H380" s="63"/>
      <c r="I380" s="164"/>
      <c r="J380" s="63"/>
      <c r="K380" s="63"/>
      <c r="L380" s="61"/>
      <c r="M380" s="208"/>
      <c r="N380" s="42"/>
      <c r="O380" s="42"/>
      <c r="P380" s="42"/>
      <c r="Q380" s="42"/>
      <c r="R380" s="42"/>
      <c r="S380" s="42"/>
      <c r="T380" s="78"/>
      <c r="AT380" s="23" t="s">
        <v>185</v>
      </c>
      <c r="AU380" s="23" t="s">
        <v>91</v>
      </c>
    </row>
    <row r="381" spans="2:65" s="1" customFormat="1" ht="44.25" customHeight="1">
      <c r="B381" s="41"/>
      <c r="C381" s="194" t="s">
        <v>582</v>
      </c>
      <c r="D381" s="194" t="s">
        <v>178</v>
      </c>
      <c r="E381" s="195" t="s">
        <v>1110</v>
      </c>
      <c r="F381" s="196" t="s">
        <v>1111</v>
      </c>
      <c r="G381" s="197" t="s">
        <v>296</v>
      </c>
      <c r="H381" s="198">
        <v>7.5</v>
      </c>
      <c r="I381" s="199"/>
      <c r="J381" s="200">
        <f>ROUND(I381*H381,2)</f>
        <v>0</v>
      </c>
      <c r="K381" s="196" t="s">
        <v>182</v>
      </c>
      <c r="L381" s="61"/>
      <c r="M381" s="201" t="s">
        <v>37</v>
      </c>
      <c r="N381" s="202" t="s">
        <v>52</v>
      </c>
      <c r="O381" s="42"/>
      <c r="P381" s="203">
        <f>O381*H381</f>
        <v>0</v>
      </c>
      <c r="Q381" s="203">
        <v>3.4654280000000003E-2</v>
      </c>
      <c r="R381" s="203">
        <f>Q381*H381</f>
        <v>0.2599071</v>
      </c>
      <c r="S381" s="203">
        <v>0</v>
      </c>
      <c r="T381" s="204">
        <f>S381*H381</f>
        <v>0</v>
      </c>
      <c r="AR381" s="23" t="s">
        <v>183</v>
      </c>
      <c r="AT381" s="23" t="s">
        <v>178</v>
      </c>
      <c r="AU381" s="23" t="s">
        <v>91</v>
      </c>
      <c r="AY381" s="23" t="s">
        <v>176</v>
      </c>
      <c r="BE381" s="205">
        <f>IF(N381="základní",J381,0)</f>
        <v>0</v>
      </c>
      <c r="BF381" s="205">
        <f>IF(N381="snížená",J381,0)</f>
        <v>0</v>
      </c>
      <c r="BG381" s="205">
        <f>IF(N381="zákl. přenesená",J381,0)</f>
        <v>0</v>
      </c>
      <c r="BH381" s="205">
        <f>IF(N381="sníž. přenesená",J381,0)</f>
        <v>0</v>
      </c>
      <c r="BI381" s="205">
        <f>IF(N381="nulová",J381,0)</f>
        <v>0</v>
      </c>
      <c r="BJ381" s="23" t="s">
        <v>89</v>
      </c>
      <c r="BK381" s="205">
        <f>ROUND(I381*H381,2)</f>
        <v>0</v>
      </c>
      <c r="BL381" s="23" t="s">
        <v>183</v>
      </c>
      <c r="BM381" s="23" t="s">
        <v>1112</v>
      </c>
    </row>
    <row r="382" spans="2:65" s="1" customFormat="1" ht="54">
      <c r="B382" s="41"/>
      <c r="C382" s="63"/>
      <c r="D382" s="206" t="s">
        <v>185</v>
      </c>
      <c r="E382" s="63"/>
      <c r="F382" s="207" t="s">
        <v>1113</v>
      </c>
      <c r="G382" s="63"/>
      <c r="H382" s="63"/>
      <c r="I382" s="164"/>
      <c r="J382" s="63"/>
      <c r="K382" s="63"/>
      <c r="L382" s="61"/>
      <c r="M382" s="208"/>
      <c r="N382" s="42"/>
      <c r="O382" s="42"/>
      <c r="P382" s="42"/>
      <c r="Q382" s="42"/>
      <c r="R382" s="42"/>
      <c r="S382" s="42"/>
      <c r="T382" s="78"/>
      <c r="AT382" s="23" t="s">
        <v>185</v>
      </c>
      <c r="AU382" s="23" t="s">
        <v>91</v>
      </c>
    </row>
    <row r="383" spans="2:65" s="11" customFormat="1" ht="13.5">
      <c r="B383" s="209"/>
      <c r="C383" s="210"/>
      <c r="D383" s="206" t="s">
        <v>187</v>
      </c>
      <c r="E383" s="211" t="s">
        <v>37</v>
      </c>
      <c r="F383" s="212" t="s">
        <v>1114</v>
      </c>
      <c r="G383" s="210"/>
      <c r="H383" s="213">
        <v>7.5</v>
      </c>
      <c r="I383" s="214"/>
      <c r="J383" s="210"/>
      <c r="K383" s="210"/>
      <c r="L383" s="215"/>
      <c r="M383" s="216"/>
      <c r="N383" s="217"/>
      <c r="O383" s="217"/>
      <c r="P383" s="217"/>
      <c r="Q383" s="217"/>
      <c r="R383" s="217"/>
      <c r="S383" s="217"/>
      <c r="T383" s="218"/>
      <c r="AT383" s="219" t="s">
        <v>187</v>
      </c>
      <c r="AU383" s="219" t="s">
        <v>91</v>
      </c>
      <c r="AV383" s="11" t="s">
        <v>91</v>
      </c>
      <c r="AW383" s="11" t="s">
        <v>44</v>
      </c>
      <c r="AX383" s="11" t="s">
        <v>81</v>
      </c>
      <c r="AY383" s="219" t="s">
        <v>176</v>
      </c>
    </row>
    <row r="384" spans="2:65" s="12" customFormat="1" ht="13.5">
      <c r="B384" s="220"/>
      <c r="C384" s="221"/>
      <c r="D384" s="222" t="s">
        <v>187</v>
      </c>
      <c r="E384" s="223" t="s">
        <v>37</v>
      </c>
      <c r="F384" s="224" t="s">
        <v>189</v>
      </c>
      <c r="G384" s="221"/>
      <c r="H384" s="225">
        <v>7.5</v>
      </c>
      <c r="I384" s="226"/>
      <c r="J384" s="221"/>
      <c r="K384" s="221"/>
      <c r="L384" s="227"/>
      <c r="M384" s="228"/>
      <c r="N384" s="229"/>
      <c r="O384" s="229"/>
      <c r="P384" s="229"/>
      <c r="Q384" s="229"/>
      <c r="R384" s="229"/>
      <c r="S384" s="229"/>
      <c r="T384" s="230"/>
      <c r="AT384" s="231" t="s">
        <v>187</v>
      </c>
      <c r="AU384" s="231" t="s">
        <v>91</v>
      </c>
      <c r="AV384" s="12" t="s">
        <v>183</v>
      </c>
      <c r="AW384" s="12" t="s">
        <v>6</v>
      </c>
      <c r="AX384" s="12" t="s">
        <v>89</v>
      </c>
      <c r="AY384" s="231" t="s">
        <v>176</v>
      </c>
    </row>
    <row r="385" spans="2:65" s="1" customFormat="1" ht="22.5" customHeight="1">
      <c r="B385" s="41"/>
      <c r="C385" s="232" t="s">
        <v>586</v>
      </c>
      <c r="D385" s="232" t="s">
        <v>196</v>
      </c>
      <c r="E385" s="233" t="s">
        <v>1115</v>
      </c>
      <c r="F385" s="234" t="s">
        <v>1116</v>
      </c>
      <c r="G385" s="235" t="s">
        <v>377</v>
      </c>
      <c r="H385" s="236">
        <v>25</v>
      </c>
      <c r="I385" s="237"/>
      <c r="J385" s="238">
        <f>ROUND(I385*H385,2)</f>
        <v>0</v>
      </c>
      <c r="K385" s="234" t="s">
        <v>37</v>
      </c>
      <c r="L385" s="239"/>
      <c r="M385" s="240" t="s">
        <v>37</v>
      </c>
      <c r="N385" s="241" t="s">
        <v>52</v>
      </c>
      <c r="O385" s="42"/>
      <c r="P385" s="203">
        <f>O385*H385</f>
        <v>0</v>
      </c>
      <c r="Q385" s="203">
        <v>2.1000000000000001E-2</v>
      </c>
      <c r="R385" s="203">
        <f>Q385*H385</f>
        <v>0.52500000000000002</v>
      </c>
      <c r="S385" s="203">
        <v>0</v>
      </c>
      <c r="T385" s="204">
        <f>S385*H385</f>
        <v>0</v>
      </c>
      <c r="AR385" s="23" t="s">
        <v>200</v>
      </c>
      <c r="AT385" s="23" t="s">
        <v>196</v>
      </c>
      <c r="AU385" s="23" t="s">
        <v>91</v>
      </c>
      <c r="AY385" s="23" t="s">
        <v>176</v>
      </c>
      <c r="BE385" s="205">
        <f>IF(N385="základní",J385,0)</f>
        <v>0</v>
      </c>
      <c r="BF385" s="205">
        <f>IF(N385="snížená",J385,0)</f>
        <v>0</v>
      </c>
      <c r="BG385" s="205">
        <f>IF(N385="zákl. přenesená",J385,0)</f>
        <v>0</v>
      </c>
      <c r="BH385" s="205">
        <f>IF(N385="sníž. přenesená",J385,0)</f>
        <v>0</v>
      </c>
      <c r="BI385" s="205">
        <f>IF(N385="nulová",J385,0)</f>
        <v>0</v>
      </c>
      <c r="BJ385" s="23" t="s">
        <v>89</v>
      </c>
      <c r="BK385" s="205">
        <f>ROUND(I385*H385,2)</f>
        <v>0</v>
      </c>
      <c r="BL385" s="23" t="s">
        <v>183</v>
      </c>
      <c r="BM385" s="23" t="s">
        <v>1117</v>
      </c>
    </row>
    <row r="386" spans="2:65" s="11" customFormat="1" ht="13.5">
      <c r="B386" s="209"/>
      <c r="C386" s="210"/>
      <c r="D386" s="206" t="s">
        <v>187</v>
      </c>
      <c r="E386" s="211" t="s">
        <v>37</v>
      </c>
      <c r="F386" s="212" t="s">
        <v>1118</v>
      </c>
      <c r="G386" s="210"/>
      <c r="H386" s="213">
        <v>25</v>
      </c>
      <c r="I386" s="214"/>
      <c r="J386" s="210"/>
      <c r="K386" s="210"/>
      <c r="L386" s="215"/>
      <c r="M386" s="216"/>
      <c r="N386" s="217"/>
      <c r="O386" s="217"/>
      <c r="P386" s="217"/>
      <c r="Q386" s="217"/>
      <c r="R386" s="217"/>
      <c r="S386" s="217"/>
      <c r="T386" s="218"/>
      <c r="AT386" s="219" t="s">
        <v>187</v>
      </c>
      <c r="AU386" s="219" t="s">
        <v>91</v>
      </c>
      <c r="AV386" s="11" t="s">
        <v>91</v>
      </c>
      <c r="AW386" s="11" t="s">
        <v>44</v>
      </c>
      <c r="AX386" s="11" t="s">
        <v>81</v>
      </c>
      <c r="AY386" s="219" t="s">
        <v>176</v>
      </c>
    </row>
    <row r="387" spans="2:65" s="12" customFormat="1" ht="13.5">
      <c r="B387" s="220"/>
      <c r="C387" s="221"/>
      <c r="D387" s="206" t="s">
        <v>187</v>
      </c>
      <c r="E387" s="245" t="s">
        <v>37</v>
      </c>
      <c r="F387" s="246" t="s">
        <v>189</v>
      </c>
      <c r="G387" s="221"/>
      <c r="H387" s="247">
        <v>25</v>
      </c>
      <c r="I387" s="226"/>
      <c r="J387" s="221"/>
      <c r="K387" s="221"/>
      <c r="L387" s="227"/>
      <c r="M387" s="228"/>
      <c r="N387" s="229"/>
      <c r="O387" s="229"/>
      <c r="P387" s="229"/>
      <c r="Q387" s="229"/>
      <c r="R387" s="229"/>
      <c r="S387" s="229"/>
      <c r="T387" s="230"/>
      <c r="AT387" s="231" t="s">
        <v>187</v>
      </c>
      <c r="AU387" s="231" t="s">
        <v>91</v>
      </c>
      <c r="AV387" s="12" t="s">
        <v>183</v>
      </c>
      <c r="AW387" s="12" t="s">
        <v>6</v>
      </c>
      <c r="AX387" s="12" t="s">
        <v>89</v>
      </c>
      <c r="AY387" s="231" t="s">
        <v>176</v>
      </c>
    </row>
    <row r="388" spans="2:65" s="10" customFormat="1" ht="29.85" customHeight="1">
      <c r="B388" s="177"/>
      <c r="C388" s="178"/>
      <c r="D388" s="191" t="s">
        <v>80</v>
      </c>
      <c r="E388" s="192" t="s">
        <v>1119</v>
      </c>
      <c r="F388" s="192" t="s">
        <v>1120</v>
      </c>
      <c r="G388" s="178"/>
      <c r="H388" s="178"/>
      <c r="I388" s="181"/>
      <c r="J388" s="193">
        <f>BK388</f>
        <v>0</v>
      </c>
      <c r="K388" s="178"/>
      <c r="L388" s="183"/>
      <c r="M388" s="184"/>
      <c r="N388" s="185"/>
      <c r="O388" s="185"/>
      <c r="P388" s="186">
        <f>SUM(P389:P400)</f>
        <v>0</v>
      </c>
      <c r="Q388" s="185"/>
      <c r="R388" s="186">
        <f>SUM(R389:R400)</f>
        <v>0.79400000000000004</v>
      </c>
      <c r="S388" s="185"/>
      <c r="T388" s="187">
        <f>SUM(T389:T400)</f>
        <v>0</v>
      </c>
      <c r="AR388" s="188" t="s">
        <v>89</v>
      </c>
      <c r="AT388" s="189" t="s">
        <v>80</v>
      </c>
      <c r="AU388" s="189" t="s">
        <v>89</v>
      </c>
      <c r="AY388" s="188" t="s">
        <v>176</v>
      </c>
      <c r="BK388" s="190">
        <f>SUM(BK389:BK400)</f>
        <v>0</v>
      </c>
    </row>
    <row r="389" spans="2:65" s="1" customFormat="1" ht="22.5" customHeight="1">
      <c r="B389" s="41"/>
      <c r="C389" s="194" t="s">
        <v>593</v>
      </c>
      <c r="D389" s="194" t="s">
        <v>178</v>
      </c>
      <c r="E389" s="195" t="s">
        <v>1121</v>
      </c>
      <c r="F389" s="196" t="s">
        <v>1122</v>
      </c>
      <c r="G389" s="197" t="s">
        <v>296</v>
      </c>
      <c r="H389" s="198">
        <v>8.4</v>
      </c>
      <c r="I389" s="199"/>
      <c r="J389" s="200">
        <f>ROUND(I389*H389,2)</f>
        <v>0</v>
      </c>
      <c r="K389" s="196" t="s">
        <v>37</v>
      </c>
      <c r="L389" s="61"/>
      <c r="M389" s="201" t="s">
        <v>37</v>
      </c>
      <c r="N389" s="202" t="s">
        <v>52</v>
      </c>
      <c r="O389" s="42"/>
      <c r="P389" s="203">
        <f>O389*H389</f>
        <v>0</v>
      </c>
      <c r="Q389" s="203">
        <v>0</v>
      </c>
      <c r="R389" s="203">
        <f>Q389*H389</f>
        <v>0</v>
      </c>
      <c r="S389" s="203">
        <v>0</v>
      </c>
      <c r="T389" s="204">
        <f>S389*H389</f>
        <v>0</v>
      </c>
      <c r="AR389" s="23" t="s">
        <v>183</v>
      </c>
      <c r="AT389" s="23" t="s">
        <v>178</v>
      </c>
      <c r="AU389" s="23" t="s">
        <v>91</v>
      </c>
      <c r="AY389" s="23" t="s">
        <v>176</v>
      </c>
      <c r="BE389" s="205">
        <f>IF(N389="základní",J389,0)</f>
        <v>0</v>
      </c>
      <c r="BF389" s="205">
        <f>IF(N389="snížená",J389,0)</f>
        <v>0</v>
      </c>
      <c r="BG389" s="205">
        <f>IF(N389="zákl. přenesená",J389,0)</f>
        <v>0</v>
      </c>
      <c r="BH389" s="205">
        <f>IF(N389="sníž. přenesená",J389,0)</f>
        <v>0</v>
      </c>
      <c r="BI389" s="205">
        <f>IF(N389="nulová",J389,0)</f>
        <v>0</v>
      </c>
      <c r="BJ389" s="23" t="s">
        <v>89</v>
      </c>
      <c r="BK389" s="205">
        <f>ROUND(I389*H389,2)</f>
        <v>0</v>
      </c>
      <c r="BL389" s="23" t="s">
        <v>183</v>
      </c>
      <c r="BM389" s="23" t="s">
        <v>1123</v>
      </c>
    </row>
    <row r="390" spans="2:65" s="11" customFormat="1" ht="13.5">
      <c r="B390" s="209"/>
      <c r="C390" s="210"/>
      <c r="D390" s="206" t="s">
        <v>187</v>
      </c>
      <c r="E390" s="211" t="s">
        <v>37</v>
      </c>
      <c r="F390" s="212" t="s">
        <v>1124</v>
      </c>
      <c r="G390" s="210"/>
      <c r="H390" s="213">
        <v>8.4</v>
      </c>
      <c r="I390" s="214"/>
      <c r="J390" s="210"/>
      <c r="K390" s="210"/>
      <c r="L390" s="215"/>
      <c r="M390" s="216"/>
      <c r="N390" s="217"/>
      <c r="O390" s="217"/>
      <c r="P390" s="217"/>
      <c r="Q390" s="217"/>
      <c r="R390" s="217"/>
      <c r="S390" s="217"/>
      <c r="T390" s="218"/>
      <c r="AT390" s="219" t="s">
        <v>187</v>
      </c>
      <c r="AU390" s="219" t="s">
        <v>91</v>
      </c>
      <c r="AV390" s="11" t="s">
        <v>91</v>
      </c>
      <c r="AW390" s="11" t="s">
        <v>44</v>
      </c>
      <c r="AX390" s="11" t="s">
        <v>81</v>
      </c>
      <c r="AY390" s="219" t="s">
        <v>176</v>
      </c>
    </row>
    <row r="391" spans="2:65" s="12" customFormat="1" ht="13.5">
      <c r="B391" s="220"/>
      <c r="C391" s="221"/>
      <c r="D391" s="222" t="s">
        <v>187</v>
      </c>
      <c r="E391" s="223" t="s">
        <v>37</v>
      </c>
      <c r="F391" s="224" t="s">
        <v>189</v>
      </c>
      <c r="G391" s="221"/>
      <c r="H391" s="225">
        <v>8.4</v>
      </c>
      <c r="I391" s="226"/>
      <c r="J391" s="221"/>
      <c r="K391" s="221"/>
      <c r="L391" s="227"/>
      <c r="M391" s="228"/>
      <c r="N391" s="229"/>
      <c r="O391" s="229"/>
      <c r="P391" s="229"/>
      <c r="Q391" s="229"/>
      <c r="R391" s="229"/>
      <c r="S391" s="229"/>
      <c r="T391" s="230"/>
      <c r="AT391" s="231" t="s">
        <v>187</v>
      </c>
      <c r="AU391" s="231" t="s">
        <v>91</v>
      </c>
      <c r="AV391" s="12" t="s">
        <v>183</v>
      </c>
      <c r="AW391" s="12" t="s">
        <v>6</v>
      </c>
      <c r="AX391" s="12" t="s">
        <v>89</v>
      </c>
      <c r="AY391" s="231" t="s">
        <v>176</v>
      </c>
    </row>
    <row r="392" spans="2:65" s="1" customFormat="1" ht="22.5" customHeight="1">
      <c r="B392" s="41"/>
      <c r="C392" s="232" t="s">
        <v>597</v>
      </c>
      <c r="D392" s="232" t="s">
        <v>196</v>
      </c>
      <c r="E392" s="233" t="s">
        <v>1125</v>
      </c>
      <c r="F392" s="234" t="s">
        <v>1126</v>
      </c>
      <c r="G392" s="235" t="s">
        <v>377</v>
      </c>
      <c r="H392" s="236">
        <v>1</v>
      </c>
      <c r="I392" s="237"/>
      <c r="J392" s="238">
        <f t="shared" ref="J392:J400" si="0">ROUND(I392*H392,2)</f>
        <v>0</v>
      </c>
      <c r="K392" s="234" t="s">
        <v>37</v>
      </c>
      <c r="L392" s="239"/>
      <c r="M392" s="240" t="s">
        <v>37</v>
      </c>
      <c r="N392" s="241" t="s">
        <v>52</v>
      </c>
      <c r="O392" s="42"/>
      <c r="P392" s="203">
        <f t="shared" ref="P392:P400" si="1">O392*H392</f>
        <v>0</v>
      </c>
      <c r="Q392" s="203">
        <v>0</v>
      </c>
      <c r="R392" s="203">
        <f t="shared" ref="R392:R400" si="2">Q392*H392</f>
        <v>0</v>
      </c>
      <c r="S392" s="203">
        <v>0</v>
      </c>
      <c r="T392" s="204">
        <f t="shared" ref="T392:T400" si="3">S392*H392</f>
        <v>0</v>
      </c>
      <c r="AR392" s="23" t="s">
        <v>200</v>
      </c>
      <c r="AT392" s="23" t="s">
        <v>196</v>
      </c>
      <c r="AU392" s="23" t="s">
        <v>91</v>
      </c>
      <c r="AY392" s="23" t="s">
        <v>176</v>
      </c>
      <c r="BE392" s="205">
        <f t="shared" ref="BE392:BE400" si="4">IF(N392="základní",J392,0)</f>
        <v>0</v>
      </c>
      <c r="BF392" s="205">
        <f t="shared" ref="BF392:BF400" si="5">IF(N392="snížená",J392,0)</f>
        <v>0</v>
      </c>
      <c r="BG392" s="205">
        <f t="shared" ref="BG392:BG400" si="6">IF(N392="zákl. přenesená",J392,0)</f>
        <v>0</v>
      </c>
      <c r="BH392" s="205">
        <f t="shared" ref="BH392:BH400" si="7">IF(N392="sníž. přenesená",J392,0)</f>
        <v>0</v>
      </c>
      <c r="BI392" s="205">
        <f t="shared" ref="BI392:BI400" si="8">IF(N392="nulová",J392,0)</f>
        <v>0</v>
      </c>
      <c r="BJ392" s="23" t="s">
        <v>89</v>
      </c>
      <c r="BK392" s="205">
        <f t="shared" ref="BK392:BK400" si="9">ROUND(I392*H392,2)</f>
        <v>0</v>
      </c>
      <c r="BL392" s="23" t="s">
        <v>183</v>
      </c>
      <c r="BM392" s="23" t="s">
        <v>1127</v>
      </c>
    </row>
    <row r="393" spans="2:65" s="1" customFormat="1" ht="31.5" customHeight="1">
      <c r="B393" s="41"/>
      <c r="C393" s="232" t="s">
        <v>603</v>
      </c>
      <c r="D393" s="232" t="s">
        <v>196</v>
      </c>
      <c r="E393" s="233" t="s">
        <v>1128</v>
      </c>
      <c r="F393" s="234" t="s">
        <v>1129</v>
      </c>
      <c r="G393" s="235" t="s">
        <v>377</v>
      </c>
      <c r="H393" s="236">
        <v>1</v>
      </c>
      <c r="I393" s="237"/>
      <c r="J393" s="238">
        <f t="shared" si="0"/>
        <v>0</v>
      </c>
      <c r="K393" s="234" t="s">
        <v>37</v>
      </c>
      <c r="L393" s="239"/>
      <c r="M393" s="240" t="s">
        <v>37</v>
      </c>
      <c r="N393" s="241" t="s">
        <v>52</v>
      </c>
      <c r="O393" s="42"/>
      <c r="P393" s="203">
        <f t="shared" si="1"/>
        <v>0</v>
      </c>
      <c r="Q393" s="203">
        <v>2E-3</v>
      </c>
      <c r="R393" s="203">
        <f t="shared" si="2"/>
        <v>2E-3</v>
      </c>
      <c r="S393" s="203">
        <v>0</v>
      </c>
      <c r="T393" s="204">
        <f t="shared" si="3"/>
        <v>0</v>
      </c>
      <c r="AR393" s="23" t="s">
        <v>200</v>
      </c>
      <c r="AT393" s="23" t="s">
        <v>196</v>
      </c>
      <c r="AU393" s="23" t="s">
        <v>91</v>
      </c>
      <c r="AY393" s="23" t="s">
        <v>176</v>
      </c>
      <c r="BE393" s="205">
        <f t="shared" si="4"/>
        <v>0</v>
      </c>
      <c r="BF393" s="205">
        <f t="shared" si="5"/>
        <v>0</v>
      </c>
      <c r="BG393" s="205">
        <f t="shared" si="6"/>
        <v>0</v>
      </c>
      <c r="BH393" s="205">
        <f t="shared" si="7"/>
        <v>0</v>
      </c>
      <c r="BI393" s="205">
        <f t="shared" si="8"/>
        <v>0</v>
      </c>
      <c r="BJ393" s="23" t="s">
        <v>89</v>
      </c>
      <c r="BK393" s="205">
        <f t="shared" si="9"/>
        <v>0</v>
      </c>
      <c r="BL393" s="23" t="s">
        <v>183</v>
      </c>
      <c r="BM393" s="23" t="s">
        <v>1130</v>
      </c>
    </row>
    <row r="394" spans="2:65" s="1" customFormat="1" ht="22.5" customHeight="1">
      <c r="B394" s="41"/>
      <c r="C394" s="232" t="s">
        <v>608</v>
      </c>
      <c r="D394" s="232" t="s">
        <v>196</v>
      </c>
      <c r="E394" s="233" t="s">
        <v>1131</v>
      </c>
      <c r="F394" s="234" t="s">
        <v>1132</v>
      </c>
      <c r="G394" s="235" t="s">
        <v>377</v>
      </c>
      <c r="H394" s="236">
        <v>3</v>
      </c>
      <c r="I394" s="237"/>
      <c r="J394" s="238">
        <f t="shared" si="0"/>
        <v>0</v>
      </c>
      <c r="K394" s="234" t="s">
        <v>37</v>
      </c>
      <c r="L394" s="239"/>
      <c r="M394" s="240" t="s">
        <v>37</v>
      </c>
      <c r="N394" s="241" t="s">
        <v>52</v>
      </c>
      <c r="O394" s="42"/>
      <c r="P394" s="203">
        <f t="shared" si="1"/>
        <v>0</v>
      </c>
      <c r="Q394" s="203">
        <v>0</v>
      </c>
      <c r="R394" s="203">
        <f t="shared" si="2"/>
        <v>0</v>
      </c>
      <c r="S394" s="203">
        <v>0</v>
      </c>
      <c r="T394" s="204">
        <f t="shared" si="3"/>
        <v>0</v>
      </c>
      <c r="AR394" s="23" t="s">
        <v>200</v>
      </c>
      <c r="AT394" s="23" t="s">
        <v>196</v>
      </c>
      <c r="AU394" s="23" t="s">
        <v>91</v>
      </c>
      <c r="AY394" s="23" t="s">
        <v>176</v>
      </c>
      <c r="BE394" s="205">
        <f t="shared" si="4"/>
        <v>0</v>
      </c>
      <c r="BF394" s="205">
        <f t="shared" si="5"/>
        <v>0</v>
      </c>
      <c r="BG394" s="205">
        <f t="shared" si="6"/>
        <v>0</v>
      </c>
      <c r="BH394" s="205">
        <f t="shared" si="7"/>
        <v>0</v>
      </c>
      <c r="BI394" s="205">
        <f t="shared" si="8"/>
        <v>0</v>
      </c>
      <c r="BJ394" s="23" t="s">
        <v>89</v>
      </c>
      <c r="BK394" s="205">
        <f t="shared" si="9"/>
        <v>0</v>
      </c>
      <c r="BL394" s="23" t="s">
        <v>183</v>
      </c>
      <c r="BM394" s="23" t="s">
        <v>1133</v>
      </c>
    </row>
    <row r="395" spans="2:65" s="1" customFormat="1" ht="22.5" customHeight="1">
      <c r="B395" s="41"/>
      <c r="C395" s="232" t="s">
        <v>614</v>
      </c>
      <c r="D395" s="232" t="s">
        <v>196</v>
      </c>
      <c r="E395" s="233" t="s">
        <v>1134</v>
      </c>
      <c r="F395" s="234" t="s">
        <v>1135</v>
      </c>
      <c r="G395" s="235" t="s">
        <v>377</v>
      </c>
      <c r="H395" s="236">
        <v>8</v>
      </c>
      <c r="I395" s="237"/>
      <c r="J395" s="238">
        <f t="shared" si="0"/>
        <v>0</v>
      </c>
      <c r="K395" s="234" t="s">
        <v>37</v>
      </c>
      <c r="L395" s="239"/>
      <c r="M395" s="240" t="s">
        <v>37</v>
      </c>
      <c r="N395" s="241" t="s">
        <v>52</v>
      </c>
      <c r="O395" s="42"/>
      <c r="P395" s="203">
        <f t="shared" si="1"/>
        <v>0</v>
      </c>
      <c r="Q395" s="203">
        <v>0</v>
      </c>
      <c r="R395" s="203">
        <f t="shared" si="2"/>
        <v>0</v>
      </c>
      <c r="S395" s="203">
        <v>0</v>
      </c>
      <c r="T395" s="204">
        <f t="shared" si="3"/>
        <v>0</v>
      </c>
      <c r="AR395" s="23" t="s">
        <v>200</v>
      </c>
      <c r="AT395" s="23" t="s">
        <v>196</v>
      </c>
      <c r="AU395" s="23" t="s">
        <v>91</v>
      </c>
      <c r="AY395" s="23" t="s">
        <v>176</v>
      </c>
      <c r="BE395" s="205">
        <f t="shared" si="4"/>
        <v>0</v>
      </c>
      <c r="BF395" s="205">
        <f t="shared" si="5"/>
        <v>0</v>
      </c>
      <c r="BG395" s="205">
        <f t="shared" si="6"/>
        <v>0</v>
      </c>
      <c r="BH395" s="205">
        <f t="shared" si="7"/>
        <v>0</v>
      </c>
      <c r="BI395" s="205">
        <f t="shared" si="8"/>
        <v>0</v>
      </c>
      <c r="BJ395" s="23" t="s">
        <v>89</v>
      </c>
      <c r="BK395" s="205">
        <f t="shared" si="9"/>
        <v>0</v>
      </c>
      <c r="BL395" s="23" t="s">
        <v>183</v>
      </c>
      <c r="BM395" s="23" t="s">
        <v>1136</v>
      </c>
    </row>
    <row r="396" spans="2:65" s="1" customFormat="1" ht="22.5" customHeight="1">
      <c r="B396" s="41"/>
      <c r="C396" s="232" t="s">
        <v>619</v>
      </c>
      <c r="D396" s="232" t="s">
        <v>196</v>
      </c>
      <c r="E396" s="233" t="s">
        <v>1137</v>
      </c>
      <c r="F396" s="234" t="s">
        <v>1138</v>
      </c>
      <c r="G396" s="235" t="s">
        <v>377</v>
      </c>
      <c r="H396" s="236">
        <v>1</v>
      </c>
      <c r="I396" s="237"/>
      <c r="J396" s="238">
        <f t="shared" si="0"/>
        <v>0</v>
      </c>
      <c r="K396" s="234" t="s">
        <v>37</v>
      </c>
      <c r="L396" s="239"/>
      <c r="M396" s="240" t="s">
        <v>37</v>
      </c>
      <c r="N396" s="241" t="s">
        <v>52</v>
      </c>
      <c r="O396" s="42"/>
      <c r="P396" s="203">
        <f t="shared" si="1"/>
        <v>0</v>
      </c>
      <c r="Q396" s="203">
        <v>0</v>
      </c>
      <c r="R396" s="203">
        <f t="shared" si="2"/>
        <v>0</v>
      </c>
      <c r="S396" s="203">
        <v>0</v>
      </c>
      <c r="T396" s="204">
        <f t="shared" si="3"/>
        <v>0</v>
      </c>
      <c r="AR396" s="23" t="s">
        <v>200</v>
      </c>
      <c r="AT396" s="23" t="s">
        <v>196</v>
      </c>
      <c r="AU396" s="23" t="s">
        <v>91</v>
      </c>
      <c r="AY396" s="23" t="s">
        <v>176</v>
      </c>
      <c r="BE396" s="205">
        <f t="shared" si="4"/>
        <v>0</v>
      </c>
      <c r="BF396" s="205">
        <f t="shared" si="5"/>
        <v>0</v>
      </c>
      <c r="BG396" s="205">
        <f t="shared" si="6"/>
        <v>0</v>
      </c>
      <c r="BH396" s="205">
        <f t="shared" si="7"/>
        <v>0</v>
      </c>
      <c r="BI396" s="205">
        <f t="shared" si="8"/>
        <v>0</v>
      </c>
      <c r="BJ396" s="23" t="s">
        <v>89</v>
      </c>
      <c r="BK396" s="205">
        <f t="shared" si="9"/>
        <v>0</v>
      </c>
      <c r="BL396" s="23" t="s">
        <v>183</v>
      </c>
      <c r="BM396" s="23" t="s">
        <v>1139</v>
      </c>
    </row>
    <row r="397" spans="2:65" s="1" customFormat="1" ht="22.5" customHeight="1">
      <c r="B397" s="41"/>
      <c r="C397" s="232" t="s">
        <v>626</v>
      </c>
      <c r="D397" s="232" t="s">
        <v>196</v>
      </c>
      <c r="E397" s="233" t="s">
        <v>1140</v>
      </c>
      <c r="F397" s="234" t="s">
        <v>1141</v>
      </c>
      <c r="G397" s="235" t="s">
        <v>377</v>
      </c>
      <c r="H397" s="236">
        <v>1</v>
      </c>
      <c r="I397" s="237"/>
      <c r="J397" s="238">
        <f t="shared" si="0"/>
        <v>0</v>
      </c>
      <c r="K397" s="234" t="s">
        <v>37</v>
      </c>
      <c r="L397" s="239"/>
      <c r="M397" s="240" t="s">
        <v>37</v>
      </c>
      <c r="N397" s="241" t="s">
        <v>52</v>
      </c>
      <c r="O397" s="42"/>
      <c r="P397" s="203">
        <f t="shared" si="1"/>
        <v>0</v>
      </c>
      <c r="Q397" s="203">
        <v>0</v>
      </c>
      <c r="R397" s="203">
        <f t="shared" si="2"/>
        <v>0</v>
      </c>
      <c r="S397" s="203">
        <v>0</v>
      </c>
      <c r="T397" s="204">
        <f t="shared" si="3"/>
        <v>0</v>
      </c>
      <c r="AR397" s="23" t="s">
        <v>200</v>
      </c>
      <c r="AT397" s="23" t="s">
        <v>196</v>
      </c>
      <c r="AU397" s="23" t="s">
        <v>91</v>
      </c>
      <c r="AY397" s="23" t="s">
        <v>176</v>
      </c>
      <c r="BE397" s="205">
        <f t="shared" si="4"/>
        <v>0</v>
      </c>
      <c r="BF397" s="205">
        <f t="shared" si="5"/>
        <v>0</v>
      </c>
      <c r="BG397" s="205">
        <f t="shared" si="6"/>
        <v>0</v>
      </c>
      <c r="BH397" s="205">
        <f t="shared" si="7"/>
        <v>0</v>
      </c>
      <c r="BI397" s="205">
        <f t="shared" si="8"/>
        <v>0</v>
      </c>
      <c r="BJ397" s="23" t="s">
        <v>89</v>
      </c>
      <c r="BK397" s="205">
        <f t="shared" si="9"/>
        <v>0</v>
      </c>
      <c r="BL397" s="23" t="s">
        <v>183</v>
      </c>
      <c r="BM397" s="23" t="s">
        <v>1142</v>
      </c>
    </row>
    <row r="398" spans="2:65" s="1" customFormat="1" ht="22.5" customHeight="1">
      <c r="B398" s="41"/>
      <c r="C398" s="232" t="s">
        <v>633</v>
      </c>
      <c r="D398" s="232" t="s">
        <v>196</v>
      </c>
      <c r="E398" s="233" t="s">
        <v>1143</v>
      </c>
      <c r="F398" s="234" t="s">
        <v>1144</v>
      </c>
      <c r="G398" s="235" t="s">
        <v>377</v>
      </c>
      <c r="H398" s="236">
        <v>1</v>
      </c>
      <c r="I398" s="237"/>
      <c r="J398" s="238">
        <f t="shared" si="0"/>
        <v>0</v>
      </c>
      <c r="K398" s="234" t="s">
        <v>37</v>
      </c>
      <c r="L398" s="239"/>
      <c r="M398" s="240" t="s">
        <v>37</v>
      </c>
      <c r="N398" s="241" t="s">
        <v>52</v>
      </c>
      <c r="O398" s="42"/>
      <c r="P398" s="203">
        <f t="shared" si="1"/>
        <v>0</v>
      </c>
      <c r="Q398" s="203">
        <v>0</v>
      </c>
      <c r="R398" s="203">
        <f t="shared" si="2"/>
        <v>0</v>
      </c>
      <c r="S398" s="203">
        <v>0</v>
      </c>
      <c r="T398" s="204">
        <f t="shared" si="3"/>
        <v>0</v>
      </c>
      <c r="AR398" s="23" t="s">
        <v>200</v>
      </c>
      <c r="AT398" s="23" t="s">
        <v>196</v>
      </c>
      <c r="AU398" s="23" t="s">
        <v>91</v>
      </c>
      <c r="AY398" s="23" t="s">
        <v>176</v>
      </c>
      <c r="BE398" s="205">
        <f t="shared" si="4"/>
        <v>0</v>
      </c>
      <c r="BF398" s="205">
        <f t="shared" si="5"/>
        <v>0</v>
      </c>
      <c r="BG398" s="205">
        <f t="shared" si="6"/>
        <v>0</v>
      </c>
      <c r="BH398" s="205">
        <f t="shared" si="7"/>
        <v>0</v>
      </c>
      <c r="BI398" s="205">
        <f t="shared" si="8"/>
        <v>0</v>
      </c>
      <c r="BJ398" s="23" t="s">
        <v>89</v>
      </c>
      <c r="BK398" s="205">
        <f t="shared" si="9"/>
        <v>0</v>
      </c>
      <c r="BL398" s="23" t="s">
        <v>183</v>
      </c>
      <c r="BM398" s="23" t="s">
        <v>1145</v>
      </c>
    </row>
    <row r="399" spans="2:65" s="1" customFormat="1" ht="22.5" customHeight="1">
      <c r="B399" s="41"/>
      <c r="C399" s="232" t="s">
        <v>644</v>
      </c>
      <c r="D399" s="232" t="s">
        <v>196</v>
      </c>
      <c r="E399" s="233" t="s">
        <v>1146</v>
      </c>
      <c r="F399" s="234" t="s">
        <v>1147</v>
      </c>
      <c r="G399" s="235" t="s">
        <v>377</v>
      </c>
      <c r="H399" s="236">
        <v>66</v>
      </c>
      <c r="I399" s="237"/>
      <c r="J399" s="238">
        <f t="shared" si="0"/>
        <v>0</v>
      </c>
      <c r="K399" s="234" t="s">
        <v>37</v>
      </c>
      <c r="L399" s="239"/>
      <c r="M399" s="240" t="s">
        <v>37</v>
      </c>
      <c r="N399" s="241" t="s">
        <v>52</v>
      </c>
      <c r="O399" s="42"/>
      <c r="P399" s="203">
        <f t="shared" si="1"/>
        <v>0</v>
      </c>
      <c r="Q399" s="203">
        <v>1.2E-2</v>
      </c>
      <c r="R399" s="203">
        <f t="shared" si="2"/>
        <v>0.79200000000000004</v>
      </c>
      <c r="S399" s="203">
        <v>0</v>
      </c>
      <c r="T399" s="204">
        <f t="shared" si="3"/>
        <v>0</v>
      </c>
      <c r="AR399" s="23" t="s">
        <v>200</v>
      </c>
      <c r="AT399" s="23" t="s">
        <v>196</v>
      </c>
      <c r="AU399" s="23" t="s">
        <v>91</v>
      </c>
      <c r="AY399" s="23" t="s">
        <v>176</v>
      </c>
      <c r="BE399" s="205">
        <f t="shared" si="4"/>
        <v>0</v>
      </c>
      <c r="BF399" s="205">
        <f t="shared" si="5"/>
        <v>0</v>
      </c>
      <c r="BG399" s="205">
        <f t="shared" si="6"/>
        <v>0</v>
      </c>
      <c r="BH399" s="205">
        <f t="shared" si="7"/>
        <v>0</v>
      </c>
      <c r="BI399" s="205">
        <f t="shared" si="8"/>
        <v>0</v>
      </c>
      <c r="BJ399" s="23" t="s">
        <v>89</v>
      </c>
      <c r="BK399" s="205">
        <f t="shared" si="9"/>
        <v>0</v>
      </c>
      <c r="BL399" s="23" t="s">
        <v>183</v>
      </c>
      <c r="BM399" s="23" t="s">
        <v>1148</v>
      </c>
    </row>
    <row r="400" spans="2:65" s="1" customFormat="1" ht="22.5" customHeight="1">
      <c r="B400" s="41"/>
      <c r="C400" s="194" t="s">
        <v>653</v>
      </c>
      <c r="D400" s="194" t="s">
        <v>178</v>
      </c>
      <c r="E400" s="195" t="s">
        <v>1149</v>
      </c>
      <c r="F400" s="196" t="s">
        <v>1150</v>
      </c>
      <c r="G400" s="197" t="s">
        <v>372</v>
      </c>
      <c r="H400" s="198">
        <v>1</v>
      </c>
      <c r="I400" s="199"/>
      <c r="J400" s="200">
        <f t="shared" si="0"/>
        <v>0</v>
      </c>
      <c r="K400" s="196" t="s">
        <v>37</v>
      </c>
      <c r="L400" s="61"/>
      <c r="M400" s="201" t="s">
        <v>37</v>
      </c>
      <c r="N400" s="202" t="s">
        <v>52</v>
      </c>
      <c r="O400" s="42"/>
      <c r="P400" s="203">
        <f t="shared" si="1"/>
        <v>0</v>
      </c>
      <c r="Q400" s="203">
        <v>0</v>
      </c>
      <c r="R400" s="203">
        <f t="shared" si="2"/>
        <v>0</v>
      </c>
      <c r="S400" s="203">
        <v>0</v>
      </c>
      <c r="T400" s="204">
        <f t="shared" si="3"/>
        <v>0</v>
      </c>
      <c r="AR400" s="23" t="s">
        <v>183</v>
      </c>
      <c r="AT400" s="23" t="s">
        <v>178</v>
      </c>
      <c r="AU400" s="23" t="s">
        <v>91</v>
      </c>
      <c r="AY400" s="23" t="s">
        <v>176</v>
      </c>
      <c r="BE400" s="205">
        <f t="shared" si="4"/>
        <v>0</v>
      </c>
      <c r="BF400" s="205">
        <f t="shared" si="5"/>
        <v>0</v>
      </c>
      <c r="BG400" s="205">
        <f t="shared" si="6"/>
        <v>0</v>
      </c>
      <c r="BH400" s="205">
        <f t="shared" si="7"/>
        <v>0</v>
      </c>
      <c r="BI400" s="205">
        <f t="shared" si="8"/>
        <v>0</v>
      </c>
      <c r="BJ400" s="23" t="s">
        <v>89</v>
      </c>
      <c r="BK400" s="205">
        <f t="shared" si="9"/>
        <v>0</v>
      </c>
      <c r="BL400" s="23" t="s">
        <v>183</v>
      </c>
      <c r="BM400" s="23" t="s">
        <v>1151</v>
      </c>
    </row>
    <row r="401" spans="2:65" s="10" customFormat="1" ht="29.85" customHeight="1">
      <c r="B401" s="177"/>
      <c r="C401" s="178"/>
      <c r="D401" s="191" t="s">
        <v>80</v>
      </c>
      <c r="E401" s="192" t="s">
        <v>214</v>
      </c>
      <c r="F401" s="192" t="s">
        <v>220</v>
      </c>
      <c r="G401" s="178"/>
      <c r="H401" s="178"/>
      <c r="I401" s="181"/>
      <c r="J401" s="193">
        <f>BK401</f>
        <v>0</v>
      </c>
      <c r="K401" s="178"/>
      <c r="L401" s="183"/>
      <c r="M401" s="184"/>
      <c r="N401" s="185"/>
      <c r="O401" s="185"/>
      <c r="P401" s="186">
        <f>SUM(P402:P596)</f>
        <v>0</v>
      </c>
      <c r="Q401" s="185"/>
      <c r="R401" s="186">
        <f>SUM(R402:R596)</f>
        <v>81.670773151451215</v>
      </c>
      <c r="S401" s="185"/>
      <c r="T401" s="187">
        <f>SUM(T402:T596)</f>
        <v>0</v>
      </c>
      <c r="AR401" s="188" t="s">
        <v>89</v>
      </c>
      <c r="AT401" s="189" t="s">
        <v>80</v>
      </c>
      <c r="AU401" s="189" t="s">
        <v>89</v>
      </c>
      <c r="AY401" s="188" t="s">
        <v>176</v>
      </c>
      <c r="BK401" s="190">
        <f>SUM(BK402:BK596)</f>
        <v>0</v>
      </c>
    </row>
    <row r="402" spans="2:65" s="1" customFormat="1" ht="31.5" customHeight="1">
      <c r="B402" s="41"/>
      <c r="C402" s="194" t="s">
        <v>657</v>
      </c>
      <c r="D402" s="194" t="s">
        <v>178</v>
      </c>
      <c r="E402" s="195" t="s">
        <v>1152</v>
      </c>
      <c r="F402" s="196" t="s">
        <v>1153</v>
      </c>
      <c r="G402" s="197" t="s">
        <v>224</v>
      </c>
      <c r="H402" s="198">
        <v>1415.462</v>
      </c>
      <c r="I402" s="199"/>
      <c r="J402" s="200">
        <f>ROUND(I402*H402,2)</f>
        <v>0</v>
      </c>
      <c r="K402" s="196" t="s">
        <v>182</v>
      </c>
      <c r="L402" s="61"/>
      <c r="M402" s="201" t="s">
        <v>37</v>
      </c>
      <c r="N402" s="202" t="s">
        <v>52</v>
      </c>
      <c r="O402" s="42"/>
      <c r="P402" s="203">
        <f>O402*H402</f>
        <v>0</v>
      </c>
      <c r="Q402" s="203">
        <v>2E-3</v>
      </c>
      <c r="R402" s="203">
        <f>Q402*H402</f>
        <v>2.830924</v>
      </c>
      <c r="S402" s="203">
        <v>0</v>
      </c>
      <c r="T402" s="204">
        <f>S402*H402</f>
        <v>0</v>
      </c>
      <c r="AR402" s="23" t="s">
        <v>183</v>
      </c>
      <c r="AT402" s="23" t="s">
        <v>178</v>
      </c>
      <c r="AU402" s="23" t="s">
        <v>91</v>
      </c>
      <c r="AY402" s="23" t="s">
        <v>176</v>
      </c>
      <c r="BE402" s="205">
        <f>IF(N402="základní",J402,0)</f>
        <v>0</v>
      </c>
      <c r="BF402" s="205">
        <f>IF(N402="snížená",J402,0)</f>
        <v>0</v>
      </c>
      <c r="BG402" s="205">
        <f>IF(N402="zákl. přenesená",J402,0)</f>
        <v>0</v>
      </c>
      <c r="BH402" s="205">
        <f>IF(N402="sníž. přenesená",J402,0)</f>
        <v>0</v>
      </c>
      <c r="BI402" s="205">
        <f>IF(N402="nulová",J402,0)</f>
        <v>0</v>
      </c>
      <c r="BJ402" s="23" t="s">
        <v>89</v>
      </c>
      <c r="BK402" s="205">
        <f>ROUND(I402*H402,2)</f>
        <v>0</v>
      </c>
      <c r="BL402" s="23" t="s">
        <v>183</v>
      </c>
      <c r="BM402" s="23" t="s">
        <v>1154</v>
      </c>
    </row>
    <row r="403" spans="2:65" s="11" customFormat="1" ht="13.5">
      <c r="B403" s="209"/>
      <c r="C403" s="210"/>
      <c r="D403" s="206" t="s">
        <v>187</v>
      </c>
      <c r="E403" s="211" t="s">
        <v>37</v>
      </c>
      <c r="F403" s="212" t="s">
        <v>1155</v>
      </c>
      <c r="G403" s="210"/>
      <c r="H403" s="213">
        <v>94.29</v>
      </c>
      <c r="I403" s="214"/>
      <c r="J403" s="210"/>
      <c r="K403" s="210"/>
      <c r="L403" s="215"/>
      <c r="M403" s="216"/>
      <c r="N403" s="217"/>
      <c r="O403" s="217"/>
      <c r="P403" s="217"/>
      <c r="Q403" s="217"/>
      <c r="R403" s="217"/>
      <c r="S403" s="217"/>
      <c r="T403" s="218"/>
      <c r="AT403" s="219" t="s">
        <v>187</v>
      </c>
      <c r="AU403" s="219" t="s">
        <v>91</v>
      </c>
      <c r="AV403" s="11" t="s">
        <v>91</v>
      </c>
      <c r="AW403" s="11" t="s">
        <v>44</v>
      </c>
      <c r="AX403" s="11" t="s">
        <v>81</v>
      </c>
      <c r="AY403" s="219" t="s">
        <v>176</v>
      </c>
    </row>
    <row r="404" spans="2:65" s="11" customFormat="1" ht="27">
      <c r="B404" s="209"/>
      <c r="C404" s="210"/>
      <c r="D404" s="206" t="s">
        <v>187</v>
      </c>
      <c r="E404" s="211" t="s">
        <v>37</v>
      </c>
      <c r="F404" s="212" t="s">
        <v>1156</v>
      </c>
      <c r="G404" s="210"/>
      <c r="H404" s="213">
        <v>165.584</v>
      </c>
      <c r="I404" s="214"/>
      <c r="J404" s="210"/>
      <c r="K404" s="210"/>
      <c r="L404" s="215"/>
      <c r="M404" s="216"/>
      <c r="N404" s="217"/>
      <c r="O404" s="217"/>
      <c r="P404" s="217"/>
      <c r="Q404" s="217"/>
      <c r="R404" s="217"/>
      <c r="S404" s="217"/>
      <c r="T404" s="218"/>
      <c r="AT404" s="219" t="s">
        <v>187</v>
      </c>
      <c r="AU404" s="219" t="s">
        <v>91</v>
      </c>
      <c r="AV404" s="11" t="s">
        <v>91</v>
      </c>
      <c r="AW404" s="11" t="s">
        <v>44</v>
      </c>
      <c r="AX404" s="11" t="s">
        <v>81</v>
      </c>
      <c r="AY404" s="219" t="s">
        <v>176</v>
      </c>
    </row>
    <row r="405" spans="2:65" s="11" customFormat="1" ht="13.5">
      <c r="B405" s="209"/>
      <c r="C405" s="210"/>
      <c r="D405" s="206" t="s">
        <v>187</v>
      </c>
      <c r="E405" s="211" t="s">
        <v>37</v>
      </c>
      <c r="F405" s="212" t="s">
        <v>1157</v>
      </c>
      <c r="G405" s="210"/>
      <c r="H405" s="213">
        <v>-14.38</v>
      </c>
      <c r="I405" s="214"/>
      <c r="J405" s="210"/>
      <c r="K405" s="210"/>
      <c r="L405" s="215"/>
      <c r="M405" s="216"/>
      <c r="N405" s="217"/>
      <c r="O405" s="217"/>
      <c r="P405" s="217"/>
      <c r="Q405" s="217"/>
      <c r="R405" s="217"/>
      <c r="S405" s="217"/>
      <c r="T405" s="218"/>
      <c r="AT405" s="219" t="s">
        <v>187</v>
      </c>
      <c r="AU405" s="219" t="s">
        <v>91</v>
      </c>
      <c r="AV405" s="11" t="s">
        <v>91</v>
      </c>
      <c r="AW405" s="11" t="s">
        <v>44</v>
      </c>
      <c r="AX405" s="11" t="s">
        <v>81</v>
      </c>
      <c r="AY405" s="219" t="s">
        <v>176</v>
      </c>
    </row>
    <row r="406" spans="2:65" s="11" customFormat="1" ht="13.5">
      <c r="B406" s="209"/>
      <c r="C406" s="210"/>
      <c r="D406" s="206" t="s">
        <v>187</v>
      </c>
      <c r="E406" s="211" t="s">
        <v>37</v>
      </c>
      <c r="F406" s="212" t="s">
        <v>1158</v>
      </c>
      <c r="G406" s="210"/>
      <c r="H406" s="213">
        <v>58.021999999999998</v>
      </c>
      <c r="I406" s="214"/>
      <c r="J406" s="210"/>
      <c r="K406" s="210"/>
      <c r="L406" s="215"/>
      <c r="M406" s="216"/>
      <c r="N406" s="217"/>
      <c r="O406" s="217"/>
      <c r="P406" s="217"/>
      <c r="Q406" s="217"/>
      <c r="R406" s="217"/>
      <c r="S406" s="217"/>
      <c r="T406" s="218"/>
      <c r="AT406" s="219" t="s">
        <v>187</v>
      </c>
      <c r="AU406" s="219" t="s">
        <v>91</v>
      </c>
      <c r="AV406" s="11" t="s">
        <v>91</v>
      </c>
      <c r="AW406" s="11" t="s">
        <v>44</v>
      </c>
      <c r="AX406" s="11" t="s">
        <v>81</v>
      </c>
      <c r="AY406" s="219" t="s">
        <v>176</v>
      </c>
    </row>
    <row r="407" spans="2:65" s="11" customFormat="1" ht="13.5">
      <c r="B407" s="209"/>
      <c r="C407" s="210"/>
      <c r="D407" s="206" t="s">
        <v>187</v>
      </c>
      <c r="E407" s="211" t="s">
        <v>37</v>
      </c>
      <c r="F407" s="212" t="s">
        <v>1159</v>
      </c>
      <c r="G407" s="210"/>
      <c r="H407" s="213">
        <v>107.69799999999999</v>
      </c>
      <c r="I407" s="214"/>
      <c r="J407" s="210"/>
      <c r="K407" s="210"/>
      <c r="L407" s="215"/>
      <c r="M407" s="216"/>
      <c r="N407" s="217"/>
      <c r="O407" s="217"/>
      <c r="P407" s="217"/>
      <c r="Q407" s="217"/>
      <c r="R407" s="217"/>
      <c r="S407" s="217"/>
      <c r="T407" s="218"/>
      <c r="AT407" s="219" t="s">
        <v>187</v>
      </c>
      <c r="AU407" s="219" t="s">
        <v>91</v>
      </c>
      <c r="AV407" s="11" t="s">
        <v>91</v>
      </c>
      <c r="AW407" s="11" t="s">
        <v>44</v>
      </c>
      <c r="AX407" s="11" t="s">
        <v>81</v>
      </c>
      <c r="AY407" s="219" t="s">
        <v>176</v>
      </c>
    </row>
    <row r="408" spans="2:65" s="11" customFormat="1" ht="13.5">
      <c r="B408" s="209"/>
      <c r="C408" s="210"/>
      <c r="D408" s="206" t="s">
        <v>187</v>
      </c>
      <c r="E408" s="211" t="s">
        <v>37</v>
      </c>
      <c r="F408" s="212" t="s">
        <v>1160</v>
      </c>
      <c r="G408" s="210"/>
      <c r="H408" s="213">
        <v>38.530999999999999</v>
      </c>
      <c r="I408" s="214"/>
      <c r="J408" s="210"/>
      <c r="K408" s="210"/>
      <c r="L408" s="215"/>
      <c r="M408" s="216"/>
      <c r="N408" s="217"/>
      <c r="O408" s="217"/>
      <c r="P408" s="217"/>
      <c r="Q408" s="217"/>
      <c r="R408" s="217"/>
      <c r="S408" s="217"/>
      <c r="T408" s="218"/>
      <c r="AT408" s="219" t="s">
        <v>187</v>
      </c>
      <c r="AU408" s="219" t="s">
        <v>91</v>
      </c>
      <c r="AV408" s="11" t="s">
        <v>91</v>
      </c>
      <c r="AW408" s="11" t="s">
        <v>44</v>
      </c>
      <c r="AX408" s="11" t="s">
        <v>81</v>
      </c>
      <c r="AY408" s="219" t="s">
        <v>176</v>
      </c>
    </row>
    <row r="409" spans="2:65" s="11" customFormat="1" ht="13.5">
      <c r="B409" s="209"/>
      <c r="C409" s="210"/>
      <c r="D409" s="206" t="s">
        <v>187</v>
      </c>
      <c r="E409" s="211" t="s">
        <v>37</v>
      </c>
      <c r="F409" s="212" t="s">
        <v>1161</v>
      </c>
      <c r="G409" s="210"/>
      <c r="H409" s="213">
        <v>111.864</v>
      </c>
      <c r="I409" s="214"/>
      <c r="J409" s="210"/>
      <c r="K409" s="210"/>
      <c r="L409" s="215"/>
      <c r="M409" s="216"/>
      <c r="N409" s="217"/>
      <c r="O409" s="217"/>
      <c r="P409" s="217"/>
      <c r="Q409" s="217"/>
      <c r="R409" s="217"/>
      <c r="S409" s="217"/>
      <c r="T409" s="218"/>
      <c r="AT409" s="219" t="s">
        <v>187</v>
      </c>
      <c r="AU409" s="219" t="s">
        <v>91</v>
      </c>
      <c r="AV409" s="11" t="s">
        <v>91</v>
      </c>
      <c r="AW409" s="11" t="s">
        <v>44</v>
      </c>
      <c r="AX409" s="11" t="s">
        <v>81</v>
      </c>
      <c r="AY409" s="219" t="s">
        <v>176</v>
      </c>
    </row>
    <row r="410" spans="2:65" s="11" customFormat="1" ht="13.5">
      <c r="B410" s="209"/>
      <c r="C410" s="210"/>
      <c r="D410" s="206" t="s">
        <v>187</v>
      </c>
      <c r="E410" s="211" t="s">
        <v>37</v>
      </c>
      <c r="F410" s="212" t="s">
        <v>1162</v>
      </c>
      <c r="G410" s="210"/>
      <c r="H410" s="213">
        <v>-18.059999999999999</v>
      </c>
      <c r="I410" s="214"/>
      <c r="J410" s="210"/>
      <c r="K410" s="210"/>
      <c r="L410" s="215"/>
      <c r="M410" s="216"/>
      <c r="N410" s="217"/>
      <c r="O410" s="217"/>
      <c r="P410" s="217"/>
      <c r="Q410" s="217"/>
      <c r="R410" s="217"/>
      <c r="S410" s="217"/>
      <c r="T410" s="218"/>
      <c r="AT410" s="219" t="s">
        <v>187</v>
      </c>
      <c r="AU410" s="219" t="s">
        <v>91</v>
      </c>
      <c r="AV410" s="11" t="s">
        <v>91</v>
      </c>
      <c r="AW410" s="11" t="s">
        <v>44</v>
      </c>
      <c r="AX410" s="11" t="s">
        <v>81</v>
      </c>
      <c r="AY410" s="219" t="s">
        <v>176</v>
      </c>
    </row>
    <row r="411" spans="2:65" s="11" customFormat="1" ht="13.5">
      <c r="B411" s="209"/>
      <c r="C411" s="210"/>
      <c r="D411" s="206" t="s">
        <v>187</v>
      </c>
      <c r="E411" s="211" t="s">
        <v>37</v>
      </c>
      <c r="F411" s="212" t="s">
        <v>1163</v>
      </c>
      <c r="G411" s="210"/>
      <c r="H411" s="213">
        <v>122.411</v>
      </c>
      <c r="I411" s="214"/>
      <c r="J411" s="210"/>
      <c r="K411" s="210"/>
      <c r="L411" s="215"/>
      <c r="M411" s="216"/>
      <c r="N411" s="217"/>
      <c r="O411" s="217"/>
      <c r="P411" s="217"/>
      <c r="Q411" s="217"/>
      <c r="R411" s="217"/>
      <c r="S411" s="217"/>
      <c r="T411" s="218"/>
      <c r="AT411" s="219" t="s">
        <v>187</v>
      </c>
      <c r="AU411" s="219" t="s">
        <v>91</v>
      </c>
      <c r="AV411" s="11" t="s">
        <v>91</v>
      </c>
      <c r="AW411" s="11" t="s">
        <v>44</v>
      </c>
      <c r="AX411" s="11" t="s">
        <v>81</v>
      </c>
      <c r="AY411" s="219" t="s">
        <v>176</v>
      </c>
    </row>
    <row r="412" spans="2:65" s="11" customFormat="1" ht="13.5">
      <c r="B412" s="209"/>
      <c r="C412" s="210"/>
      <c r="D412" s="206" t="s">
        <v>187</v>
      </c>
      <c r="E412" s="211" t="s">
        <v>37</v>
      </c>
      <c r="F412" s="212" t="s">
        <v>1164</v>
      </c>
      <c r="G412" s="210"/>
      <c r="H412" s="213">
        <v>24.187000000000001</v>
      </c>
      <c r="I412" s="214"/>
      <c r="J412" s="210"/>
      <c r="K412" s="210"/>
      <c r="L412" s="215"/>
      <c r="M412" s="216"/>
      <c r="N412" s="217"/>
      <c r="O412" s="217"/>
      <c r="P412" s="217"/>
      <c r="Q412" s="217"/>
      <c r="R412" s="217"/>
      <c r="S412" s="217"/>
      <c r="T412" s="218"/>
      <c r="AT412" s="219" t="s">
        <v>187</v>
      </c>
      <c r="AU412" s="219" t="s">
        <v>91</v>
      </c>
      <c r="AV412" s="11" t="s">
        <v>91</v>
      </c>
      <c r="AW412" s="11" t="s">
        <v>44</v>
      </c>
      <c r="AX412" s="11" t="s">
        <v>81</v>
      </c>
      <c r="AY412" s="219" t="s">
        <v>176</v>
      </c>
    </row>
    <row r="413" spans="2:65" s="11" customFormat="1" ht="13.5">
      <c r="B413" s="209"/>
      <c r="C413" s="210"/>
      <c r="D413" s="206" t="s">
        <v>187</v>
      </c>
      <c r="E413" s="211" t="s">
        <v>37</v>
      </c>
      <c r="F413" s="212" t="s">
        <v>1165</v>
      </c>
      <c r="G413" s="210"/>
      <c r="H413" s="213">
        <v>61.7</v>
      </c>
      <c r="I413" s="214"/>
      <c r="J413" s="210"/>
      <c r="K413" s="210"/>
      <c r="L413" s="215"/>
      <c r="M413" s="216"/>
      <c r="N413" s="217"/>
      <c r="O413" s="217"/>
      <c r="P413" s="217"/>
      <c r="Q413" s="217"/>
      <c r="R413" s="217"/>
      <c r="S413" s="217"/>
      <c r="T413" s="218"/>
      <c r="AT413" s="219" t="s">
        <v>187</v>
      </c>
      <c r="AU413" s="219" t="s">
        <v>91</v>
      </c>
      <c r="AV413" s="11" t="s">
        <v>91</v>
      </c>
      <c r="AW413" s="11" t="s">
        <v>44</v>
      </c>
      <c r="AX413" s="11" t="s">
        <v>81</v>
      </c>
      <c r="AY413" s="219" t="s">
        <v>176</v>
      </c>
    </row>
    <row r="414" spans="2:65" s="11" customFormat="1" ht="27">
      <c r="B414" s="209"/>
      <c r="C414" s="210"/>
      <c r="D414" s="206" t="s">
        <v>187</v>
      </c>
      <c r="E414" s="211" t="s">
        <v>37</v>
      </c>
      <c r="F414" s="212" t="s">
        <v>1166</v>
      </c>
      <c r="G414" s="210"/>
      <c r="H414" s="213">
        <v>89.072000000000003</v>
      </c>
      <c r="I414" s="214"/>
      <c r="J414" s="210"/>
      <c r="K414" s="210"/>
      <c r="L414" s="215"/>
      <c r="M414" s="216"/>
      <c r="N414" s="217"/>
      <c r="O414" s="217"/>
      <c r="P414" s="217"/>
      <c r="Q414" s="217"/>
      <c r="R414" s="217"/>
      <c r="S414" s="217"/>
      <c r="T414" s="218"/>
      <c r="AT414" s="219" t="s">
        <v>187</v>
      </c>
      <c r="AU414" s="219" t="s">
        <v>91</v>
      </c>
      <c r="AV414" s="11" t="s">
        <v>91</v>
      </c>
      <c r="AW414" s="11" t="s">
        <v>44</v>
      </c>
      <c r="AX414" s="11" t="s">
        <v>81</v>
      </c>
      <c r="AY414" s="219" t="s">
        <v>176</v>
      </c>
    </row>
    <row r="415" spans="2:65" s="11" customFormat="1" ht="13.5">
      <c r="B415" s="209"/>
      <c r="C415" s="210"/>
      <c r="D415" s="206" t="s">
        <v>187</v>
      </c>
      <c r="E415" s="211" t="s">
        <v>37</v>
      </c>
      <c r="F415" s="212" t="s">
        <v>1167</v>
      </c>
      <c r="G415" s="210"/>
      <c r="H415" s="213">
        <v>94.94</v>
      </c>
      <c r="I415" s="214"/>
      <c r="J415" s="210"/>
      <c r="K415" s="210"/>
      <c r="L415" s="215"/>
      <c r="M415" s="216"/>
      <c r="N415" s="217"/>
      <c r="O415" s="217"/>
      <c r="P415" s="217"/>
      <c r="Q415" s="217"/>
      <c r="R415" s="217"/>
      <c r="S415" s="217"/>
      <c r="T415" s="218"/>
      <c r="AT415" s="219" t="s">
        <v>187</v>
      </c>
      <c r="AU415" s="219" t="s">
        <v>91</v>
      </c>
      <c r="AV415" s="11" t="s">
        <v>91</v>
      </c>
      <c r="AW415" s="11" t="s">
        <v>44</v>
      </c>
      <c r="AX415" s="11" t="s">
        <v>81</v>
      </c>
      <c r="AY415" s="219" t="s">
        <v>176</v>
      </c>
    </row>
    <row r="416" spans="2:65" s="11" customFormat="1" ht="13.5">
      <c r="B416" s="209"/>
      <c r="C416" s="210"/>
      <c r="D416" s="206" t="s">
        <v>187</v>
      </c>
      <c r="E416" s="211" t="s">
        <v>37</v>
      </c>
      <c r="F416" s="212" t="s">
        <v>1168</v>
      </c>
      <c r="G416" s="210"/>
      <c r="H416" s="213">
        <v>95.343999999999994</v>
      </c>
      <c r="I416" s="214"/>
      <c r="J416" s="210"/>
      <c r="K416" s="210"/>
      <c r="L416" s="215"/>
      <c r="M416" s="216"/>
      <c r="N416" s="217"/>
      <c r="O416" s="217"/>
      <c r="P416" s="217"/>
      <c r="Q416" s="217"/>
      <c r="R416" s="217"/>
      <c r="S416" s="217"/>
      <c r="T416" s="218"/>
      <c r="AT416" s="219" t="s">
        <v>187</v>
      </c>
      <c r="AU416" s="219" t="s">
        <v>91</v>
      </c>
      <c r="AV416" s="11" t="s">
        <v>91</v>
      </c>
      <c r="AW416" s="11" t="s">
        <v>44</v>
      </c>
      <c r="AX416" s="11" t="s">
        <v>81</v>
      </c>
      <c r="AY416" s="219" t="s">
        <v>176</v>
      </c>
    </row>
    <row r="417" spans="2:65" s="11" customFormat="1" ht="13.5">
      <c r="B417" s="209"/>
      <c r="C417" s="210"/>
      <c r="D417" s="206" t="s">
        <v>187</v>
      </c>
      <c r="E417" s="211" t="s">
        <v>37</v>
      </c>
      <c r="F417" s="212" t="s">
        <v>1169</v>
      </c>
      <c r="G417" s="210"/>
      <c r="H417" s="213">
        <v>96.304000000000002</v>
      </c>
      <c r="I417" s="214"/>
      <c r="J417" s="210"/>
      <c r="K417" s="210"/>
      <c r="L417" s="215"/>
      <c r="M417" s="216"/>
      <c r="N417" s="217"/>
      <c r="O417" s="217"/>
      <c r="P417" s="217"/>
      <c r="Q417" s="217"/>
      <c r="R417" s="217"/>
      <c r="S417" s="217"/>
      <c r="T417" s="218"/>
      <c r="AT417" s="219" t="s">
        <v>187</v>
      </c>
      <c r="AU417" s="219" t="s">
        <v>91</v>
      </c>
      <c r="AV417" s="11" t="s">
        <v>91</v>
      </c>
      <c r="AW417" s="11" t="s">
        <v>44</v>
      </c>
      <c r="AX417" s="11" t="s">
        <v>81</v>
      </c>
      <c r="AY417" s="219" t="s">
        <v>176</v>
      </c>
    </row>
    <row r="418" spans="2:65" s="11" customFormat="1" ht="13.5">
      <c r="B418" s="209"/>
      <c r="C418" s="210"/>
      <c r="D418" s="206" t="s">
        <v>187</v>
      </c>
      <c r="E418" s="211" t="s">
        <v>37</v>
      </c>
      <c r="F418" s="212" t="s">
        <v>1170</v>
      </c>
      <c r="G418" s="210"/>
      <c r="H418" s="213">
        <v>43.816000000000003</v>
      </c>
      <c r="I418" s="214"/>
      <c r="J418" s="210"/>
      <c r="K418" s="210"/>
      <c r="L418" s="215"/>
      <c r="M418" s="216"/>
      <c r="N418" s="217"/>
      <c r="O418" s="217"/>
      <c r="P418" s="217"/>
      <c r="Q418" s="217"/>
      <c r="R418" s="217"/>
      <c r="S418" s="217"/>
      <c r="T418" s="218"/>
      <c r="AT418" s="219" t="s">
        <v>187</v>
      </c>
      <c r="AU418" s="219" t="s">
        <v>91</v>
      </c>
      <c r="AV418" s="11" t="s">
        <v>91</v>
      </c>
      <c r="AW418" s="11" t="s">
        <v>44</v>
      </c>
      <c r="AX418" s="11" t="s">
        <v>81</v>
      </c>
      <c r="AY418" s="219" t="s">
        <v>176</v>
      </c>
    </row>
    <row r="419" spans="2:65" s="11" customFormat="1" ht="13.5">
      <c r="B419" s="209"/>
      <c r="C419" s="210"/>
      <c r="D419" s="206" t="s">
        <v>187</v>
      </c>
      <c r="E419" s="211" t="s">
        <v>37</v>
      </c>
      <c r="F419" s="212" t="s">
        <v>1171</v>
      </c>
      <c r="G419" s="210"/>
      <c r="H419" s="213">
        <v>195.59</v>
      </c>
      <c r="I419" s="214"/>
      <c r="J419" s="210"/>
      <c r="K419" s="210"/>
      <c r="L419" s="215"/>
      <c r="M419" s="216"/>
      <c r="N419" s="217"/>
      <c r="O419" s="217"/>
      <c r="P419" s="217"/>
      <c r="Q419" s="217"/>
      <c r="R419" s="217"/>
      <c r="S419" s="217"/>
      <c r="T419" s="218"/>
      <c r="AT419" s="219" t="s">
        <v>187</v>
      </c>
      <c r="AU419" s="219" t="s">
        <v>91</v>
      </c>
      <c r="AV419" s="11" t="s">
        <v>91</v>
      </c>
      <c r="AW419" s="11" t="s">
        <v>44</v>
      </c>
      <c r="AX419" s="11" t="s">
        <v>81</v>
      </c>
      <c r="AY419" s="219" t="s">
        <v>176</v>
      </c>
    </row>
    <row r="420" spans="2:65" s="11" customFormat="1" ht="13.5">
      <c r="B420" s="209"/>
      <c r="C420" s="210"/>
      <c r="D420" s="206" t="s">
        <v>187</v>
      </c>
      <c r="E420" s="211" t="s">
        <v>37</v>
      </c>
      <c r="F420" s="212" t="s">
        <v>1172</v>
      </c>
      <c r="G420" s="210"/>
      <c r="H420" s="213">
        <v>18.260000000000002</v>
      </c>
      <c r="I420" s="214"/>
      <c r="J420" s="210"/>
      <c r="K420" s="210"/>
      <c r="L420" s="215"/>
      <c r="M420" s="216"/>
      <c r="N420" s="217"/>
      <c r="O420" s="217"/>
      <c r="P420" s="217"/>
      <c r="Q420" s="217"/>
      <c r="R420" s="217"/>
      <c r="S420" s="217"/>
      <c r="T420" s="218"/>
      <c r="AT420" s="219" t="s">
        <v>187</v>
      </c>
      <c r="AU420" s="219" t="s">
        <v>91</v>
      </c>
      <c r="AV420" s="11" t="s">
        <v>91</v>
      </c>
      <c r="AW420" s="11" t="s">
        <v>44</v>
      </c>
      <c r="AX420" s="11" t="s">
        <v>81</v>
      </c>
      <c r="AY420" s="219" t="s">
        <v>176</v>
      </c>
    </row>
    <row r="421" spans="2:65" s="11" customFormat="1" ht="13.5">
      <c r="B421" s="209"/>
      <c r="C421" s="210"/>
      <c r="D421" s="206" t="s">
        <v>187</v>
      </c>
      <c r="E421" s="211" t="s">
        <v>37</v>
      </c>
      <c r="F421" s="212" t="s">
        <v>1173</v>
      </c>
      <c r="G421" s="210"/>
      <c r="H421" s="213">
        <v>19.106999999999999</v>
      </c>
      <c r="I421" s="214"/>
      <c r="J421" s="210"/>
      <c r="K421" s="210"/>
      <c r="L421" s="215"/>
      <c r="M421" s="216"/>
      <c r="N421" s="217"/>
      <c r="O421" s="217"/>
      <c r="P421" s="217"/>
      <c r="Q421" s="217"/>
      <c r="R421" s="217"/>
      <c r="S421" s="217"/>
      <c r="T421" s="218"/>
      <c r="AT421" s="219" t="s">
        <v>187</v>
      </c>
      <c r="AU421" s="219" t="s">
        <v>91</v>
      </c>
      <c r="AV421" s="11" t="s">
        <v>91</v>
      </c>
      <c r="AW421" s="11" t="s">
        <v>44</v>
      </c>
      <c r="AX421" s="11" t="s">
        <v>81</v>
      </c>
      <c r="AY421" s="219" t="s">
        <v>176</v>
      </c>
    </row>
    <row r="422" spans="2:65" s="11" customFormat="1" ht="13.5">
      <c r="B422" s="209"/>
      <c r="C422" s="210"/>
      <c r="D422" s="206" t="s">
        <v>187</v>
      </c>
      <c r="E422" s="211" t="s">
        <v>37</v>
      </c>
      <c r="F422" s="212" t="s">
        <v>1174</v>
      </c>
      <c r="G422" s="210"/>
      <c r="H422" s="213">
        <v>2.2519999999999998</v>
      </c>
      <c r="I422" s="214"/>
      <c r="J422" s="210"/>
      <c r="K422" s="210"/>
      <c r="L422" s="215"/>
      <c r="M422" s="216"/>
      <c r="N422" s="217"/>
      <c r="O422" s="217"/>
      <c r="P422" s="217"/>
      <c r="Q422" s="217"/>
      <c r="R422" s="217"/>
      <c r="S422" s="217"/>
      <c r="T422" s="218"/>
      <c r="AT422" s="219" t="s">
        <v>187</v>
      </c>
      <c r="AU422" s="219" t="s">
        <v>91</v>
      </c>
      <c r="AV422" s="11" t="s">
        <v>91</v>
      </c>
      <c r="AW422" s="11" t="s">
        <v>44</v>
      </c>
      <c r="AX422" s="11" t="s">
        <v>81</v>
      </c>
      <c r="AY422" s="219" t="s">
        <v>176</v>
      </c>
    </row>
    <row r="423" spans="2:65" s="11" customFormat="1" ht="13.5">
      <c r="B423" s="209"/>
      <c r="C423" s="210"/>
      <c r="D423" s="206" t="s">
        <v>187</v>
      </c>
      <c r="E423" s="211" t="s">
        <v>37</v>
      </c>
      <c r="F423" s="212" t="s">
        <v>1175</v>
      </c>
      <c r="G423" s="210"/>
      <c r="H423" s="213">
        <v>3.08</v>
      </c>
      <c r="I423" s="214"/>
      <c r="J423" s="210"/>
      <c r="K423" s="210"/>
      <c r="L423" s="215"/>
      <c r="M423" s="216"/>
      <c r="N423" s="217"/>
      <c r="O423" s="217"/>
      <c r="P423" s="217"/>
      <c r="Q423" s="217"/>
      <c r="R423" s="217"/>
      <c r="S423" s="217"/>
      <c r="T423" s="218"/>
      <c r="AT423" s="219" t="s">
        <v>187</v>
      </c>
      <c r="AU423" s="219" t="s">
        <v>91</v>
      </c>
      <c r="AV423" s="11" t="s">
        <v>91</v>
      </c>
      <c r="AW423" s="11" t="s">
        <v>44</v>
      </c>
      <c r="AX423" s="11" t="s">
        <v>81</v>
      </c>
      <c r="AY423" s="219" t="s">
        <v>176</v>
      </c>
    </row>
    <row r="424" spans="2:65" s="11" customFormat="1" ht="13.5">
      <c r="B424" s="209"/>
      <c r="C424" s="210"/>
      <c r="D424" s="206" t="s">
        <v>187</v>
      </c>
      <c r="E424" s="211" t="s">
        <v>37</v>
      </c>
      <c r="F424" s="212" t="s">
        <v>1176</v>
      </c>
      <c r="G424" s="210"/>
      <c r="H424" s="213">
        <v>5.85</v>
      </c>
      <c r="I424" s="214"/>
      <c r="J424" s="210"/>
      <c r="K424" s="210"/>
      <c r="L424" s="215"/>
      <c r="M424" s="216"/>
      <c r="N424" s="217"/>
      <c r="O424" s="217"/>
      <c r="P424" s="217"/>
      <c r="Q424" s="217"/>
      <c r="R424" s="217"/>
      <c r="S424" s="217"/>
      <c r="T424" s="218"/>
      <c r="AT424" s="219" t="s">
        <v>187</v>
      </c>
      <c r="AU424" s="219" t="s">
        <v>91</v>
      </c>
      <c r="AV424" s="11" t="s">
        <v>91</v>
      </c>
      <c r="AW424" s="11" t="s">
        <v>44</v>
      </c>
      <c r="AX424" s="11" t="s">
        <v>81</v>
      </c>
      <c r="AY424" s="219" t="s">
        <v>176</v>
      </c>
    </row>
    <row r="425" spans="2:65" s="12" customFormat="1" ht="13.5">
      <c r="B425" s="220"/>
      <c r="C425" s="221"/>
      <c r="D425" s="222" t="s">
        <v>187</v>
      </c>
      <c r="E425" s="223" t="s">
        <v>37</v>
      </c>
      <c r="F425" s="224" t="s">
        <v>189</v>
      </c>
      <c r="G425" s="221"/>
      <c r="H425" s="225">
        <v>1415.462</v>
      </c>
      <c r="I425" s="226"/>
      <c r="J425" s="221"/>
      <c r="K425" s="221"/>
      <c r="L425" s="227"/>
      <c r="M425" s="228"/>
      <c r="N425" s="229"/>
      <c r="O425" s="229"/>
      <c r="P425" s="229"/>
      <c r="Q425" s="229"/>
      <c r="R425" s="229"/>
      <c r="S425" s="229"/>
      <c r="T425" s="230"/>
      <c r="AT425" s="231" t="s">
        <v>187</v>
      </c>
      <c r="AU425" s="231" t="s">
        <v>91</v>
      </c>
      <c r="AV425" s="12" t="s">
        <v>183</v>
      </c>
      <c r="AW425" s="12" t="s">
        <v>6</v>
      </c>
      <c r="AX425" s="12" t="s">
        <v>89</v>
      </c>
      <c r="AY425" s="231" t="s">
        <v>176</v>
      </c>
    </row>
    <row r="426" spans="2:65" s="1" customFormat="1" ht="22.5" customHeight="1">
      <c r="B426" s="41"/>
      <c r="C426" s="194" t="s">
        <v>662</v>
      </c>
      <c r="D426" s="194" t="s">
        <v>178</v>
      </c>
      <c r="E426" s="195" t="s">
        <v>1177</v>
      </c>
      <c r="F426" s="196" t="s">
        <v>1178</v>
      </c>
      <c r="G426" s="197" t="s">
        <v>224</v>
      </c>
      <c r="H426" s="198">
        <v>113.367</v>
      </c>
      <c r="I426" s="199"/>
      <c r="J426" s="200">
        <f>ROUND(I426*H426,2)</f>
        <v>0</v>
      </c>
      <c r="K426" s="196" t="s">
        <v>182</v>
      </c>
      <c r="L426" s="61"/>
      <c r="M426" s="201" t="s">
        <v>37</v>
      </c>
      <c r="N426" s="202" t="s">
        <v>52</v>
      </c>
      <c r="O426" s="42"/>
      <c r="P426" s="203">
        <f>O426*H426</f>
        <v>0</v>
      </c>
      <c r="Q426" s="203">
        <v>3.0000000000000001E-3</v>
      </c>
      <c r="R426" s="203">
        <f>Q426*H426</f>
        <v>0.34010100000000004</v>
      </c>
      <c r="S426" s="203">
        <v>0</v>
      </c>
      <c r="T426" s="204">
        <f>S426*H426</f>
        <v>0</v>
      </c>
      <c r="AR426" s="23" t="s">
        <v>183</v>
      </c>
      <c r="AT426" s="23" t="s">
        <v>178</v>
      </c>
      <c r="AU426" s="23" t="s">
        <v>91</v>
      </c>
      <c r="AY426" s="23" t="s">
        <v>176</v>
      </c>
      <c r="BE426" s="205">
        <f>IF(N426="základní",J426,0)</f>
        <v>0</v>
      </c>
      <c r="BF426" s="205">
        <f>IF(N426="snížená",J426,0)</f>
        <v>0</v>
      </c>
      <c r="BG426" s="205">
        <f>IF(N426="zákl. přenesená",J426,0)</f>
        <v>0</v>
      </c>
      <c r="BH426" s="205">
        <f>IF(N426="sníž. přenesená",J426,0)</f>
        <v>0</v>
      </c>
      <c r="BI426" s="205">
        <f>IF(N426="nulová",J426,0)</f>
        <v>0</v>
      </c>
      <c r="BJ426" s="23" t="s">
        <v>89</v>
      </c>
      <c r="BK426" s="205">
        <f>ROUND(I426*H426,2)</f>
        <v>0</v>
      </c>
      <c r="BL426" s="23" t="s">
        <v>183</v>
      </c>
      <c r="BM426" s="23" t="s">
        <v>1179</v>
      </c>
    </row>
    <row r="427" spans="2:65" s="11" customFormat="1" ht="13.5">
      <c r="B427" s="209"/>
      <c r="C427" s="210"/>
      <c r="D427" s="222" t="s">
        <v>187</v>
      </c>
      <c r="E427" s="242" t="s">
        <v>37</v>
      </c>
      <c r="F427" s="243" t="s">
        <v>1180</v>
      </c>
      <c r="G427" s="210"/>
      <c r="H427" s="244">
        <v>113.367</v>
      </c>
      <c r="I427" s="214"/>
      <c r="J427" s="210"/>
      <c r="K427" s="210"/>
      <c r="L427" s="215"/>
      <c r="M427" s="216"/>
      <c r="N427" s="217"/>
      <c r="O427" s="217"/>
      <c r="P427" s="217"/>
      <c r="Q427" s="217"/>
      <c r="R427" s="217"/>
      <c r="S427" s="217"/>
      <c r="T427" s="218"/>
      <c r="AT427" s="219" t="s">
        <v>187</v>
      </c>
      <c r="AU427" s="219" t="s">
        <v>91</v>
      </c>
      <c r="AV427" s="11" t="s">
        <v>91</v>
      </c>
      <c r="AW427" s="11" t="s">
        <v>44</v>
      </c>
      <c r="AX427" s="11" t="s">
        <v>89</v>
      </c>
      <c r="AY427" s="219" t="s">
        <v>176</v>
      </c>
    </row>
    <row r="428" spans="2:65" s="1" customFormat="1" ht="31.5" customHeight="1">
      <c r="B428" s="41"/>
      <c r="C428" s="194" t="s">
        <v>668</v>
      </c>
      <c r="D428" s="194" t="s">
        <v>178</v>
      </c>
      <c r="E428" s="195" t="s">
        <v>1181</v>
      </c>
      <c r="F428" s="196" t="s">
        <v>1182</v>
      </c>
      <c r="G428" s="197" t="s">
        <v>224</v>
      </c>
      <c r="H428" s="198">
        <v>290.73500000000001</v>
      </c>
      <c r="I428" s="199"/>
      <c r="J428" s="200">
        <f>ROUND(I428*H428,2)</f>
        <v>0</v>
      </c>
      <c r="K428" s="196" t="s">
        <v>182</v>
      </c>
      <c r="L428" s="61"/>
      <c r="M428" s="201" t="s">
        <v>37</v>
      </c>
      <c r="N428" s="202" t="s">
        <v>52</v>
      </c>
      <c r="O428" s="42"/>
      <c r="P428" s="203">
        <f>O428*H428</f>
        <v>0</v>
      </c>
      <c r="Q428" s="203">
        <v>1.54E-2</v>
      </c>
      <c r="R428" s="203">
        <f>Q428*H428</f>
        <v>4.4773190000000005</v>
      </c>
      <c r="S428" s="203">
        <v>0</v>
      </c>
      <c r="T428" s="204">
        <f>S428*H428</f>
        <v>0</v>
      </c>
      <c r="AR428" s="23" t="s">
        <v>183</v>
      </c>
      <c r="AT428" s="23" t="s">
        <v>178</v>
      </c>
      <c r="AU428" s="23" t="s">
        <v>91</v>
      </c>
      <c r="AY428" s="23" t="s">
        <v>176</v>
      </c>
      <c r="BE428" s="205">
        <f>IF(N428="základní",J428,0)</f>
        <v>0</v>
      </c>
      <c r="BF428" s="205">
        <f>IF(N428="snížená",J428,0)</f>
        <v>0</v>
      </c>
      <c r="BG428" s="205">
        <f>IF(N428="zákl. přenesená",J428,0)</f>
        <v>0</v>
      </c>
      <c r="BH428" s="205">
        <f>IF(N428="sníž. přenesená",J428,0)</f>
        <v>0</v>
      </c>
      <c r="BI428" s="205">
        <f>IF(N428="nulová",J428,0)</f>
        <v>0</v>
      </c>
      <c r="BJ428" s="23" t="s">
        <v>89</v>
      </c>
      <c r="BK428" s="205">
        <f>ROUND(I428*H428,2)</f>
        <v>0</v>
      </c>
      <c r="BL428" s="23" t="s">
        <v>183</v>
      </c>
      <c r="BM428" s="23" t="s">
        <v>1183</v>
      </c>
    </row>
    <row r="429" spans="2:65" s="1" customFormat="1" ht="67.5">
      <c r="B429" s="41"/>
      <c r="C429" s="63"/>
      <c r="D429" s="206" t="s">
        <v>185</v>
      </c>
      <c r="E429" s="63"/>
      <c r="F429" s="207" t="s">
        <v>1184</v>
      </c>
      <c r="G429" s="63"/>
      <c r="H429" s="63"/>
      <c r="I429" s="164"/>
      <c r="J429" s="63"/>
      <c r="K429" s="63"/>
      <c r="L429" s="61"/>
      <c r="M429" s="208"/>
      <c r="N429" s="42"/>
      <c r="O429" s="42"/>
      <c r="P429" s="42"/>
      <c r="Q429" s="42"/>
      <c r="R429" s="42"/>
      <c r="S429" s="42"/>
      <c r="T429" s="78"/>
      <c r="AT429" s="23" t="s">
        <v>185</v>
      </c>
      <c r="AU429" s="23" t="s">
        <v>91</v>
      </c>
    </row>
    <row r="430" spans="2:65" s="11" customFormat="1" ht="13.5">
      <c r="B430" s="209"/>
      <c r="C430" s="210"/>
      <c r="D430" s="206" t="s">
        <v>187</v>
      </c>
      <c r="E430" s="211" t="s">
        <v>37</v>
      </c>
      <c r="F430" s="212" t="s">
        <v>1185</v>
      </c>
      <c r="G430" s="210"/>
      <c r="H430" s="213">
        <v>120.773</v>
      </c>
      <c r="I430" s="214"/>
      <c r="J430" s="210"/>
      <c r="K430" s="210"/>
      <c r="L430" s="215"/>
      <c r="M430" s="216"/>
      <c r="N430" s="217"/>
      <c r="O430" s="217"/>
      <c r="P430" s="217"/>
      <c r="Q430" s="217"/>
      <c r="R430" s="217"/>
      <c r="S430" s="217"/>
      <c r="T430" s="218"/>
      <c r="AT430" s="219" t="s">
        <v>187</v>
      </c>
      <c r="AU430" s="219" t="s">
        <v>91</v>
      </c>
      <c r="AV430" s="11" t="s">
        <v>91</v>
      </c>
      <c r="AW430" s="11" t="s">
        <v>44</v>
      </c>
      <c r="AX430" s="11" t="s">
        <v>81</v>
      </c>
      <c r="AY430" s="219" t="s">
        <v>176</v>
      </c>
    </row>
    <row r="431" spans="2:65" s="11" customFormat="1" ht="13.5">
      <c r="B431" s="209"/>
      <c r="C431" s="210"/>
      <c r="D431" s="206" t="s">
        <v>187</v>
      </c>
      <c r="E431" s="211" t="s">
        <v>37</v>
      </c>
      <c r="F431" s="212" t="s">
        <v>1186</v>
      </c>
      <c r="G431" s="210"/>
      <c r="H431" s="213">
        <v>-12.58</v>
      </c>
      <c r="I431" s="214"/>
      <c r="J431" s="210"/>
      <c r="K431" s="210"/>
      <c r="L431" s="215"/>
      <c r="M431" s="216"/>
      <c r="N431" s="217"/>
      <c r="O431" s="217"/>
      <c r="P431" s="217"/>
      <c r="Q431" s="217"/>
      <c r="R431" s="217"/>
      <c r="S431" s="217"/>
      <c r="T431" s="218"/>
      <c r="AT431" s="219" t="s">
        <v>187</v>
      </c>
      <c r="AU431" s="219" t="s">
        <v>91</v>
      </c>
      <c r="AV431" s="11" t="s">
        <v>91</v>
      </c>
      <c r="AW431" s="11" t="s">
        <v>44</v>
      </c>
      <c r="AX431" s="11" t="s">
        <v>81</v>
      </c>
      <c r="AY431" s="219" t="s">
        <v>176</v>
      </c>
    </row>
    <row r="432" spans="2:65" s="11" customFormat="1" ht="13.5">
      <c r="B432" s="209"/>
      <c r="C432" s="210"/>
      <c r="D432" s="206" t="s">
        <v>187</v>
      </c>
      <c r="E432" s="211" t="s">
        <v>37</v>
      </c>
      <c r="F432" s="212" t="s">
        <v>1187</v>
      </c>
      <c r="G432" s="210"/>
      <c r="H432" s="213">
        <v>69.718000000000004</v>
      </c>
      <c r="I432" s="214"/>
      <c r="J432" s="210"/>
      <c r="K432" s="210"/>
      <c r="L432" s="215"/>
      <c r="M432" s="216"/>
      <c r="N432" s="217"/>
      <c r="O432" s="217"/>
      <c r="P432" s="217"/>
      <c r="Q432" s="217"/>
      <c r="R432" s="217"/>
      <c r="S432" s="217"/>
      <c r="T432" s="218"/>
      <c r="AT432" s="219" t="s">
        <v>187</v>
      </c>
      <c r="AU432" s="219" t="s">
        <v>91</v>
      </c>
      <c r="AV432" s="11" t="s">
        <v>91</v>
      </c>
      <c r="AW432" s="11" t="s">
        <v>44</v>
      </c>
      <c r="AX432" s="11" t="s">
        <v>81</v>
      </c>
      <c r="AY432" s="219" t="s">
        <v>176</v>
      </c>
    </row>
    <row r="433" spans="2:65" s="11" customFormat="1" ht="13.5">
      <c r="B433" s="209"/>
      <c r="C433" s="210"/>
      <c r="D433" s="206" t="s">
        <v>187</v>
      </c>
      <c r="E433" s="211" t="s">
        <v>37</v>
      </c>
      <c r="F433" s="212" t="s">
        <v>1188</v>
      </c>
      <c r="G433" s="210"/>
      <c r="H433" s="213">
        <v>17.48</v>
      </c>
      <c r="I433" s="214"/>
      <c r="J433" s="210"/>
      <c r="K433" s="210"/>
      <c r="L433" s="215"/>
      <c r="M433" s="216"/>
      <c r="N433" s="217"/>
      <c r="O433" s="217"/>
      <c r="P433" s="217"/>
      <c r="Q433" s="217"/>
      <c r="R433" s="217"/>
      <c r="S433" s="217"/>
      <c r="T433" s="218"/>
      <c r="AT433" s="219" t="s">
        <v>187</v>
      </c>
      <c r="AU433" s="219" t="s">
        <v>91</v>
      </c>
      <c r="AV433" s="11" t="s">
        <v>91</v>
      </c>
      <c r="AW433" s="11" t="s">
        <v>44</v>
      </c>
      <c r="AX433" s="11" t="s">
        <v>81</v>
      </c>
      <c r="AY433" s="219" t="s">
        <v>176</v>
      </c>
    </row>
    <row r="434" spans="2:65" s="11" customFormat="1" ht="13.5">
      <c r="B434" s="209"/>
      <c r="C434" s="210"/>
      <c r="D434" s="206" t="s">
        <v>187</v>
      </c>
      <c r="E434" s="211" t="s">
        <v>37</v>
      </c>
      <c r="F434" s="212" t="s">
        <v>1168</v>
      </c>
      <c r="G434" s="210"/>
      <c r="H434" s="213">
        <v>95.343999999999994</v>
      </c>
      <c r="I434" s="214"/>
      <c r="J434" s="210"/>
      <c r="K434" s="210"/>
      <c r="L434" s="215"/>
      <c r="M434" s="216"/>
      <c r="N434" s="217"/>
      <c r="O434" s="217"/>
      <c r="P434" s="217"/>
      <c r="Q434" s="217"/>
      <c r="R434" s="217"/>
      <c r="S434" s="217"/>
      <c r="T434" s="218"/>
      <c r="AT434" s="219" t="s">
        <v>187</v>
      </c>
      <c r="AU434" s="219" t="s">
        <v>91</v>
      </c>
      <c r="AV434" s="11" t="s">
        <v>91</v>
      </c>
      <c r="AW434" s="11" t="s">
        <v>44</v>
      </c>
      <c r="AX434" s="11" t="s">
        <v>81</v>
      </c>
      <c r="AY434" s="219" t="s">
        <v>176</v>
      </c>
    </row>
    <row r="435" spans="2:65" s="12" customFormat="1" ht="13.5">
      <c r="B435" s="220"/>
      <c r="C435" s="221"/>
      <c r="D435" s="222" t="s">
        <v>187</v>
      </c>
      <c r="E435" s="223" t="s">
        <v>37</v>
      </c>
      <c r="F435" s="224" t="s">
        <v>189</v>
      </c>
      <c r="G435" s="221"/>
      <c r="H435" s="225">
        <v>290.73500000000001</v>
      </c>
      <c r="I435" s="226"/>
      <c r="J435" s="221"/>
      <c r="K435" s="221"/>
      <c r="L435" s="227"/>
      <c r="M435" s="228"/>
      <c r="N435" s="229"/>
      <c r="O435" s="229"/>
      <c r="P435" s="229"/>
      <c r="Q435" s="229"/>
      <c r="R435" s="229"/>
      <c r="S435" s="229"/>
      <c r="T435" s="230"/>
      <c r="AT435" s="231" t="s">
        <v>187</v>
      </c>
      <c r="AU435" s="231" t="s">
        <v>91</v>
      </c>
      <c r="AV435" s="12" t="s">
        <v>183</v>
      </c>
      <c r="AW435" s="12" t="s">
        <v>6</v>
      </c>
      <c r="AX435" s="12" t="s">
        <v>89</v>
      </c>
      <c r="AY435" s="231" t="s">
        <v>176</v>
      </c>
    </row>
    <row r="436" spans="2:65" s="1" customFormat="1" ht="31.5" customHeight="1">
      <c r="B436" s="41"/>
      <c r="C436" s="194" t="s">
        <v>674</v>
      </c>
      <c r="D436" s="194" t="s">
        <v>178</v>
      </c>
      <c r="E436" s="195" t="s">
        <v>1189</v>
      </c>
      <c r="F436" s="196" t="s">
        <v>1190</v>
      </c>
      <c r="G436" s="197" t="s">
        <v>224</v>
      </c>
      <c r="H436" s="198">
        <v>290.73500000000001</v>
      </c>
      <c r="I436" s="199"/>
      <c r="J436" s="200">
        <f>ROUND(I436*H436,2)</f>
        <v>0</v>
      </c>
      <c r="K436" s="196" t="s">
        <v>182</v>
      </c>
      <c r="L436" s="61"/>
      <c r="M436" s="201" t="s">
        <v>37</v>
      </c>
      <c r="N436" s="202" t="s">
        <v>52</v>
      </c>
      <c r="O436" s="42"/>
      <c r="P436" s="203">
        <f>O436*H436</f>
        <v>0</v>
      </c>
      <c r="Q436" s="203">
        <v>7.9000000000000008E-3</v>
      </c>
      <c r="R436" s="203">
        <f>Q436*H436</f>
        <v>2.2968065000000002</v>
      </c>
      <c r="S436" s="203">
        <v>0</v>
      </c>
      <c r="T436" s="204">
        <f>S436*H436</f>
        <v>0</v>
      </c>
      <c r="AR436" s="23" t="s">
        <v>183</v>
      </c>
      <c r="AT436" s="23" t="s">
        <v>178</v>
      </c>
      <c r="AU436" s="23" t="s">
        <v>91</v>
      </c>
      <c r="AY436" s="23" t="s">
        <v>176</v>
      </c>
      <c r="BE436" s="205">
        <f>IF(N436="základní",J436,0)</f>
        <v>0</v>
      </c>
      <c r="BF436" s="205">
        <f>IF(N436="snížená",J436,0)</f>
        <v>0</v>
      </c>
      <c r="BG436" s="205">
        <f>IF(N436="zákl. přenesená",J436,0)</f>
        <v>0</v>
      </c>
      <c r="BH436" s="205">
        <f>IF(N436="sníž. přenesená",J436,0)</f>
        <v>0</v>
      </c>
      <c r="BI436" s="205">
        <f>IF(N436="nulová",J436,0)</f>
        <v>0</v>
      </c>
      <c r="BJ436" s="23" t="s">
        <v>89</v>
      </c>
      <c r="BK436" s="205">
        <f>ROUND(I436*H436,2)</f>
        <v>0</v>
      </c>
      <c r="BL436" s="23" t="s">
        <v>183</v>
      </c>
      <c r="BM436" s="23" t="s">
        <v>1191</v>
      </c>
    </row>
    <row r="437" spans="2:65" s="1" customFormat="1" ht="67.5">
      <c r="B437" s="41"/>
      <c r="C437" s="63"/>
      <c r="D437" s="206" t="s">
        <v>185</v>
      </c>
      <c r="E437" s="63"/>
      <c r="F437" s="207" t="s">
        <v>1184</v>
      </c>
      <c r="G437" s="63"/>
      <c r="H437" s="63"/>
      <c r="I437" s="164"/>
      <c r="J437" s="63"/>
      <c r="K437" s="63"/>
      <c r="L437" s="61"/>
      <c r="M437" s="208"/>
      <c r="N437" s="42"/>
      <c r="O437" s="42"/>
      <c r="P437" s="42"/>
      <c r="Q437" s="42"/>
      <c r="R437" s="42"/>
      <c r="S437" s="42"/>
      <c r="T437" s="78"/>
      <c r="AT437" s="23" t="s">
        <v>185</v>
      </c>
      <c r="AU437" s="23" t="s">
        <v>91</v>
      </c>
    </row>
    <row r="438" spans="2:65" s="11" customFormat="1" ht="13.5">
      <c r="B438" s="209"/>
      <c r="C438" s="210"/>
      <c r="D438" s="222" t="s">
        <v>187</v>
      </c>
      <c r="E438" s="242" t="s">
        <v>37</v>
      </c>
      <c r="F438" s="243" t="s">
        <v>1192</v>
      </c>
      <c r="G438" s="210"/>
      <c r="H438" s="244">
        <v>290.73500000000001</v>
      </c>
      <c r="I438" s="214"/>
      <c r="J438" s="210"/>
      <c r="K438" s="210"/>
      <c r="L438" s="215"/>
      <c r="M438" s="216"/>
      <c r="N438" s="217"/>
      <c r="O438" s="217"/>
      <c r="P438" s="217"/>
      <c r="Q438" s="217"/>
      <c r="R438" s="217"/>
      <c r="S438" s="217"/>
      <c r="T438" s="218"/>
      <c r="AT438" s="219" t="s">
        <v>187</v>
      </c>
      <c r="AU438" s="219" t="s">
        <v>91</v>
      </c>
      <c r="AV438" s="11" t="s">
        <v>91</v>
      </c>
      <c r="AW438" s="11" t="s">
        <v>44</v>
      </c>
      <c r="AX438" s="11" t="s">
        <v>89</v>
      </c>
      <c r="AY438" s="219" t="s">
        <v>176</v>
      </c>
    </row>
    <row r="439" spans="2:65" s="1" customFormat="1" ht="31.5" customHeight="1">
      <c r="B439" s="41"/>
      <c r="C439" s="194" t="s">
        <v>678</v>
      </c>
      <c r="D439" s="194" t="s">
        <v>178</v>
      </c>
      <c r="E439" s="195" t="s">
        <v>1193</v>
      </c>
      <c r="F439" s="196" t="s">
        <v>1194</v>
      </c>
      <c r="G439" s="197" t="s">
        <v>224</v>
      </c>
      <c r="H439" s="198">
        <v>1122.8810000000001</v>
      </c>
      <c r="I439" s="199"/>
      <c r="J439" s="200">
        <f>ROUND(I439*H439,2)</f>
        <v>0</v>
      </c>
      <c r="K439" s="196" t="s">
        <v>182</v>
      </c>
      <c r="L439" s="61"/>
      <c r="M439" s="201" t="s">
        <v>37</v>
      </c>
      <c r="N439" s="202" t="s">
        <v>52</v>
      </c>
      <c r="O439" s="42"/>
      <c r="P439" s="203">
        <f>O439*H439</f>
        <v>0</v>
      </c>
      <c r="Q439" s="203">
        <v>1.103E-2</v>
      </c>
      <c r="R439" s="203">
        <f>Q439*H439</f>
        <v>12.38537743</v>
      </c>
      <c r="S439" s="203">
        <v>0</v>
      </c>
      <c r="T439" s="204">
        <f>S439*H439</f>
        <v>0</v>
      </c>
      <c r="AR439" s="23" t="s">
        <v>183</v>
      </c>
      <c r="AT439" s="23" t="s">
        <v>178</v>
      </c>
      <c r="AU439" s="23" t="s">
        <v>91</v>
      </c>
      <c r="AY439" s="23" t="s">
        <v>176</v>
      </c>
      <c r="BE439" s="205">
        <f>IF(N439="základní",J439,0)</f>
        <v>0</v>
      </c>
      <c r="BF439" s="205">
        <f>IF(N439="snížená",J439,0)</f>
        <v>0</v>
      </c>
      <c r="BG439" s="205">
        <f>IF(N439="zákl. přenesená",J439,0)</f>
        <v>0</v>
      </c>
      <c r="BH439" s="205">
        <f>IF(N439="sníž. přenesená",J439,0)</f>
        <v>0</v>
      </c>
      <c r="BI439" s="205">
        <f>IF(N439="nulová",J439,0)</f>
        <v>0</v>
      </c>
      <c r="BJ439" s="23" t="s">
        <v>89</v>
      </c>
      <c r="BK439" s="205">
        <f>ROUND(I439*H439,2)</f>
        <v>0</v>
      </c>
      <c r="BL439" s="23" t="s">
        <v>183</v>
      </c>
      <c r="BM439" s="23" t="s">
        <v>1195</v>
      </c>
    </row>
    <row r="440" spans="2:65" s="1" customFormat="1" ht="67.5">
      <c r="B440" s="41"/>
      <c r="C440" s="63"/>
      <c r="D440" s="206" t="s">
        <v>185</v>
      </c>
      <c r="E440" s="63"/>
      <c r="F440" s="207" t="s">
        <v>1196</v>
      </c>
      <c r="G440" s="63"/>
      <c r="H440" s="63"/>
      <c r="I440" s="164"/>
      <c r="J440" s="63"/>
      <c r="K440" s="63"/>
      <c r="L440" s="61"/>
      <c r="M440" s="208"/>
      <c r="N440" s="42"/>
      <c r="O440" s="42"/>
      <c r="P440" s="42"/>
      <c r="Q440" s="42"/>
      <c r="R440" s="42"/>
      <c r="S440" s="42"/>
      <c r="T440" s="78"/>
      <c r="AT440" s="23" t="s">
        <v>185</v>
      </c>
      <c r="AU440" s="23" t="s">
        <v>91</v>
      </c>
    </row>
    <row r="441" spans="2:65" s="11" customFormat="1" ht="13.5">
      <c r="B441" s="209"/>
      <c r="C441" s="210"/>
      <c r="D441" s="206" t="s">
        <v>187</v>
      </c>
      <c r="E441" s="211" t="s">
        <v>37</v>
      </c>
      <c r="F441" s="212" t="s">
        <v>1155</v>
      </c>
      <c r="G441" s="210"/>
      <c r="H441" s="213">
        <v>94.29</v>
      </c>
      <c r="I441" s="214"/>
      <c r="J441" s="210"/>
      <c r="K441" s="210"/>
      <c r="L441" s="215"/>
      <c r="M441" s="216"/>
      <c r="N441" s="217"/>
      <c r="O441" s="217"/>
      <c r="P441" s="217"/>
      <c r="Q441" s="217"/>
      <c r="R441" s="217"/>
      <c r="S441" s="217"/>
      <c r="T441" s="218"/>
      <c r="AT441" s="219" t="s">
        <v>187</v>
      </c>
      <c r="AU441" s="219" t="s">
        <v>91</v>
      </c>
      <c r="AV441" s="11" t="s">
        <v>91</v>
      </c>
      <c r="AW441" s="11" t="s">
        <v>44</v>
      </c>
      <c r="AX441" s="11" t="s">
        <v>81</v>
      </c>
      <c r="AY441" s="219" t="s">
        <v>176</v>
      </c>
    </row>
    <row r="442" spans="2:65" s="11" customFormat="1" ht="13.5">
      <c r="B442" s="209"/>
      <c r="C442" s="210"/>
      <c r="D442" s="206" t="s">
        <v>187</v>
      </c>
      <c r="E442" s="211" t="s">
        <v>37</v>
      </c>
      <c r="F442" s="212" t="s">
        <v>1197</v>
      </c>
      <c r="G442" s="210"/>
      <c r="H442" s="213">
        <v>43.011000000000003</v>
      </c>
      <c r="I442" s="214"/>
      <c r="J442" s="210"/>
      <c r="K442" s="210"/>
      <c r="L442" s="215"/>
      <c r="M442" s="216"/>
      <c r="N442" s="217"/>
      <c r="O442" s="217"/>
      <c r="P442" s="217"/>
      <c r="Q442" s="217"/>
      <c r="R442" s="217"/>
      <c r="S442" s="217"/>
      <c r="T442" s="218"/>
      <c r="AT442" s="219" t="s">
        <v>187</v>
      </c>
      <c r="AU442" s="219" t="s">
        <v>91</v>
      </c>
      <c r="AV442" s="11" t="s">
        <v>91</v>
      </c>
      <c r="AW442" s="11" t="s">
        <v>44</v>
      </c>
      <c r="AX442" s="11" t="s">
        <v>81</v>
      </c>
      <c r="AY442" s="219" t="s">
        <v>176</v>
      </c>
    </row>
    <row r="443" spans="2:65" s="11" customFormat="1" ht="13.5">
      <c r="B443" s="209"/>
      <c r="C443" s="210"/>
      <c r="D443" s="206" t="s">
        <v>187</v>
      </c>
      <c r="E443" s="211" t="s">
        <v>37</v>
      </c>
      <c r="F443" s="212" t="s">
        <v>1158</v>
      </c>
      <c r="G443" s="210"/>
      <c r="H443" s="213">
        <v>58.021999999999998</v>
      </c>
      <c r="I443" s="214"/>
      <c r="J443" s="210"/>
      <c r="K443" s="210"/>
      <c r="L443" s="215"/>
      <c r="M443" s="216"/>
      <c r="N443" s="217"/>
      <c r="O443" s="217"/>
      <c r="P443" s="217"/>
      <c r="Q443" s="217"/>
      <c r="R443" s="217"/>
      <c r="S443" s="217"/>
      <c r="T443" s="218"/>
      <c r="AT443" s="219" t="s">
        <v>187</v>
      </c>
      <c r="AU443" s="219" t="s">
        <v>91</v>
      </c>
      <c r="AV443" s="11" t="s">
        <v>91</v>
      </c>
      <c r="AW443" s="11" t="s">
        <v>44</v>
      </c>
      <c r="AX443" s="11" t="s">
        <v>81</v>
      </c>
      <c r="AY443" s="219" t="s">
        <v>176</v>
      </c>
    </row>
    <row r="444" spans="2:65" s="11" customFormat="1" ht="13.5">
      <c r="B444" s="209"/>
      <c r="C444" s="210"/>
      <c r="D444" s="206" t="s">
        <v>187</v>
      </c>
      <c r="E444" s="211" t="s">
        <v>37</v>
      </c>
      <c r="F444" s="212" t="s">
        <v>1198</v>
      </c>
      <c r="G444" s="210"/>
      <c r="H444" s="213">
        <v>37.979999999999997</v>
      </c>
      <c r="I444" s="214"/>
      <c r="J444" s="210"/>
      <c r="K444" s="210"/>
      <c r="L444" s="215"/>
      <c r="M444" s="216"/>
      <c r="N444" s="217"/>
      <c r="O444" s="217"/>
      <c r="P444" s="217"/>
      <c r="Q444" s="217"/>
      <c r="R444" s="217"/>
      <c r="S444" s="217"/>
      <c r="T444" s="218"/>
      <c r="AT444" s="219" t="s">
        <v>187</v>
      </c>
      <c r="AU444" s="219" t="s">
        <v>91</v>
      </c>
      <c r="AV444" s="11" t="s">
        <v>91</v>
      </c>
      <c r="AW444" s="11" t="s">
        <v>44</v>
      </c>
      <c r="AX444" s="11" t="s">
        <v>81</v>
      </c>
      <c r="AY444" s="219" t="s">
        <v>176</v>
      </c>
    </row>
    <row r="445" spans="2:65" s="11" customFormat="1" ht="13.5">
      <c r="B445" s="209"/>
      <c r="C445" s="210"/>
      <c r="D445" s="206" t="s">
        <v>187</v>
      </c>
      <c r="E445" s="211" t="s">
        <v>37</v>
      </c>
      <c r="F445" s="212" t="s">
        <v>1160</v>
      </c>
      <c r="G445" s="210"/>
      <c r="H445" s="213">
        <v>38.530999999999999</v>
      </c>
      <c r="I445" s="214"/>
      <c r="J445" s="210"/>
      <c r="K445" s="210"/>
      <c r="L445" s="215"/>
      <c r="M445" s="216"/>
      <c r="N445" s="217"/>
      <c r="O445" s="217"/>
      <c r="P445" s="217"/>
      <c r="Q445" s="217"/>
      <c r="R445" s="217"/>
      <c r="S445" s="217"/>
      <c r="T445" s="218"/>
      <c r="AT445" s="219" t="s">
        <v>187</v>
      </c>
      <c r="AU445" s="219" t="s">
        <v>91</v>
      </c>
      <c r="AV445" s="11" t="s">
        <v>91</v>
      </c>
      <c r="AW445" s="11" t="s">
        <v>44</v>
      </c>
      <c r="AX445" s="11" t="s">
        <v>81</v>
      </c>
      <c r="AY445" s="219" t="s">
        <v>176</v>
      </c>
    </row>
    <row r="446" spans="2:65" s="11" customFormat="1" ht="13.5">
      <c r="B446" s="209"/>
      <c r="C446" s="210"/>
      <c r="D446" s="206" t="s">
        <v>187</v>
      </c>
      <c r="E446" s="211" t="s">
        <v>37</v>
      </c>
      <c r="F446" s="212" t="s">
        <v>1199</v>
      </c>
      <c r="G446" s="210"/>
      <c r="H446" s="213">
        <v>92.983999999999995</v>
      </c>
      <c r="I446" s="214"/>
      <c r="J446" s="210"/>
      <c r="K446" s="210"/>
      <c r="L446" s="215"/>
      <c r="M446" s="216"/>
      <c r="N446" s="217"/>
      <c r="O446" s="217"/>
      <c r="P446" s="217"/>
      <c r="Q446" s="217"/>
      <c r="R446" s="217"/>
      <c r="S446" s="217"/>
      <c r="T446" s="218"/>
      <c r="AT446" s="219" t="s">
        <v>187</v>
      </c>
      <c r="AU446" s="219" t="s">
        <v>91</v>
      </c>
      <c r="AV446" s="11" t="s">
        <v>91</v>
      </c>
      <c r="AW446" s="11" t="s">
        <v>44</v>
      </c>
      <c r="AX446" s="11" t="s">
        <v>81</v>
      </c>
      <c r="AY446" s="219" t="s">
        <v>176</v>
      </c>
    </row>
    <row r="447" spans="2:65" s="11" customFormat="1" ht="13.5">
      <c r="B447" s="209"/>
      <c r="C447" s="210"/>
      <c r="D447" s="206" t="s">
        <v>187</v>
      </c>
      <c r="E447" s="211" t="s">
        <v>37</v>
      </c>
      <c r="F447" s="212" t="s">
        <v>1200</v>
      </c>
      <c r="G447" s="210"/>
      <c r="H447" s="213">
        <v>-16.66</v>
      </c>
      <c r="I447" s="214"/>
      <c r="J447" s="210"/>
      <c r="K447" s="210"/>
      <c r="L447" s="215"/>
      <c r="M447" s="216"/>
      <c r="N447" s="217"/>
      <c r="O447" s="217"/>
      <c r="P447" s="217"/>
      <c r="Q447" s="217"/>
      <c r="R447" s="217"/>
      <c r="S447" s="217"/>
      <c r="T447" s="218"/>
      <c r="AT447" s="219" t="s">
        <v>187</v>
      </c>
      <c r="AU447" s="219" t="s">
        <v>91</v>
      </c>
      <c r="AV447" s="11" t="s">
        <v>91</v>
      </c>
      <c r="AW447" s="11" t="s">
        <v>44</v>
      </c>
      <c r="AX447" s="11" t="s">
        <v>81</v>
      </c>
      <c r="AY447" s="219" t="s">
        <v>176</v>
      </c>
    </row>
    <row r="448" spans="2:65" s="11" customFormat="1" ht="13.5">
      <c r="B448" s="209"/>
      <c r="C448" s="210"/>
      <c r="D448" s="206" t="s">
        <v>187</v>
      </c>
      <c r="E448" s="211" t="s">
        <v>37</v>
      </c>
      <c r="F448" s="212" t="s">
        <v>1163</v>
      </c>
      <c r="G448" s="210"/>
      <c r="H448" s="213">
        <v>122.411</v>
      </c>
      <c r="I448" s="214"/>
      <c r="J448" s="210"/>
      <c r="K448" s="210"/>
      <c r="L448" s="215"/>
      <c r="M448" s="216"/>
      <c r="N448" s="217"/>
      <c r="O448" s="217"/>
      <c r="P448" s="217"/>
      <c r="Q448" s="217"/>
      <c r="R448" s="217"/>
      <c r="S448" s="217"/>
      <c r="T448" s="218"/>
      <c r="AT448" s="219" t="s">
        <v>187</v>
      </c>
      <c r="AU448" s="219" t="s">
        <v>91</v>
      </c>
      <c r="AV448" s="11" t="s">
        <v>91</v>
      </c>
      <c r="AW448" s="11" t="s">
        <v>44</v>
      </c>
      <c r="AX448" s="11" t="s">
        <v>81</v>
      </c>
      <c r="AY448" s="219" t="s">
        <v>176</v>
      </c>
    </row>
    <row r="449" spans="2:65" s="11" customFormat="1" ht="13.5">
      <c r="B449" s="209"/>
      <c r="C449" s="210"/>
      <c r="D449" s="206" t="s">
        <v>187</v>
      </c>
      <c r="E449" s="211" t="s">
        <v>37</v>
      </c>
      <c r="F449" s="212" t="s">
        <v>1164</v>
      </c>
      <c r="G449" s="210"/>
      <c r="H449" s="213">
        <v>24.187000000000001</v>
      </c>
      <c r="I449" s="214"/>
      <c r="J449" s="210"/>
      <c r="K449" s="210"/>
      <c r="L449" s="215"/>
      <c r="M449" s="216"/>
      <c r="N449" s="217"/>
      <c r="O449" s="217"/>
      <c r="P449" s="217"/>
      <c r="Q449" s="217"/>
      <c r="R449" s="217"/>
      <c r="S449" s="217"/>
      <c r="T449" s="218"/>
      <c r="AT449" s="219" t="s">
        <v>187</v>
      </c>
      <c r="AU449" s="219" t="s">
        <v>91</v>
      </c>
      <c r="AV449" s="11" t="s">
        <v>91</v>
      </c>
      <c r="AW449" s="11" t="s">
        <v>44</v>
      </c>
      <c r="AX449" s="11" t="s">
        <v>81</v>
      </c>
      <c r="AY449" s="219" t="s">
        <v>176</v>
      </c>
    </row>
    <row r="450" spans="2:65" s="11" customFormat="1" ht="13.5">
      <c r="B450" s="209"/>
      <c r="C450" s="210"/>
      <c r="D450" s="206" t="s">
        <v>187</v>
      </c>
      <c r="E450" s="211" t="s">
        <v>37</v>
      </c>
      <c r="F450" s="212" t="s">
        <v>1165</v>
      </c>
      <c r="G450" s="210"/>
      <c r="H450" s="213">
        <v>61.7</v>
      </c>
      <c r="I450" s="214"/>
      <c r="J450" s="210"/>
      <c r="K450" s="210"/>
      <c r="L450" s="215"/>
      <c r="M450" s="216"/>
      <c r="N450" s="217"/>
      <c r="O450" s="217"/>
      <c r="P450" s="217"/>
      <c r="Q450" s="217"/>
      <c r="R450" s="217"/>
      <c r="S450" s="217"/>
      <c r="T450" s="218"/>
      <c r="AT450" s="219" t="s">
        <v>187</v>
      </c>
      <c r="AU450" s="219" t="s">
        <v>91</v>
      </c>
      <c r="AV450" s="11" t="s">
        <v>91</v>
      </c>
      <c r="AW450" s="11" t="s">
        <v>44</v>
      </c>
      <c r="AX450" s="11" t="s">
        <v>81</v>
      </c>
      <c r="AY450" s="219" t="s">
        <v>176</v>
      </c>
    </row>
    <row r="451" spans="2:65" s="11" customFormat="1" ht="27">
      <c r="B451" s="209"/>
      <c r="C451" s="210"/>
      <c r="D451" s="206" t="s">
        <v>187</v>
      </c>
      <c r="E451" s="211" t="s">
        <v>37</v>
      </c>
      <c r="F451" s="212" t="s">
        <v>1166</v>
      </c>
      <c r="G451" s="210"/>
      <c r="H451" s="213">
        <v>89.072000000000003</v>
      </c>
      <c r="I451" s="214"/>
      <c r="J451" s="210"/>
      <c r="K451" s="210"/>
      <c r="L451" s="215"/>
      <c r="M451" s="216"/>
      <c r="N451" s="217"/>
      <c r="O451" s="217"/>
      <c r="P451" s="217"/>
      <c r="Q451" s="217"/>
      <c r="R451" s="217"/>
      <c r="S451" s="217"/>
      <c r="T451" s="218"/>
      <c r="AT451" s="219" t="s">
        <v>187</v>
      </c>
      <c r="AU451" s="219" t="s">
        <v>91</v>
      </c>
      <c r="AV451" s="11" t="s">
        <v>91</v>
      </c>
      <c r="AW451" s="11" t="s">
        <v>44</v>
      </c>
      <c r="AX451" s="11" t="s">
        <v>81</v>
      </c>
      <c r="AY451" s="219" t="s">
        <v>176</v>
      </c>
    </row>
    <row r="452" spans="2:65" s="11" customFormat="1" ht="13.5">
      <c r="B452" s="209"/>
      <c r="C452" s="210"/>
      <c r="D452" s="206" t="s">
        <v>187</v>
      </c>
      <c r="E452" s="211" t="s">
        <v>37</v>
      </c>
      <c r="F452" s="212" t="s">
        <v>1167</v>
      </c>
      <c r="G452" s="210"/>
      <c r="H452" s="213">
        <v>94.94</v>
      </c>
      <c r="I452" s="214"/>
      <c r="J452" s="210"/>
      <c r="K452" s="210"/>
      <c r="L452" s="215"/>
      <c r="M452" s="216"/>
      <c r="N452" s="217"/>
      <c r="O452" s="217"/>
      <c r="P452" s="217"/>
      <c r="Q452" s="217"/>
      <c r="R452" s="217"/>
      <c r="S452" s="217"/>
      <c r="T452" s="218"/>
      <c r="AT452" s="219" t="s">
        <v>187</v>
      </c>
      <c r="AU452" s="219" t="s">
        <v>91</v>
      </c>
      <c r="AV452" s="11" t="s">
        <v>91</v>
      </c>
      <c r="AW452" s="11" t="s">
        <v>44</v>
      </c>
      <c r="AX452" s="11" t="s">
        <v>81</v>
      </c>
      <c r="AY452" s="219" t="s">
        <v>176</v>
      </c>
    </row>
    <row r="453" spans="2:65" s="11" customFormat="1" ht="13.5">
      <c r="B453" s="209"/>
      <c r="C453" s="210"/>
      <c r="D453" s="206" t="s">
        <v>187</v>
      </c>
      <c r="E453" s="211" t="s">
        <v>37</v>
      </c>
      <c r="F453" s="212" t="s">
        <v>1169</v>
      </c>
      <c r="G453" s="210"/>
      <c r="H453" s="213">
        <v>96.304000000000002</v>
      </c>
      <c r="I453" s="214"/>
      <c r="J453" s="210"/>
      <c r="K453" s="210"/>
      <c r="L453" s="215"/>
      <c r="M453" s="216"/>
      <c r="N453" s="217"/>
      <c r="O453" s="217"/>
      <c r="P453" s="217"/>
      <c r="Q453" s="217"/>
      <c r="R453" s="217"/>
      <c r="S453" s="217"/>
      <c r="T453" s="218"/>
      <c r="AT453" s="219" t="s">
        <v>187</v>
      </c>
      <c r="AU453" s="219" t="s">
        <v>91</v>
      </c>
      <c r="AV453" s="11" t="s">
        <v>91</v>
      </c>
      <c r="AW453" s="11" t="s">
        <v>44</v>
      </c>
      <c r="AX453" s="11" t="s">
        <v>81</v>
      </c>
      <c r="AY453" s="219" t="s">
        <v>176</v>
      </c>
    </row>
    <row r="454" spans="2:65" s="11" customFormat="1" ht="13.5">
      <c r="B454" s="209"/>
      <c r="C454" s="210"/>
      <c r="D454" s="206" t="s">
        <v>187</v>
      </c>
      <c r="E454" s="211" t="s">
        <v>37</v>
      </c>
      <c r="F454" s="212" t="s">
        <v>1170</v>
      </c>
      <c r="G454" s="210"/>
      <c r="H454" s="213">
        <v>43.816000000000003</v>
      </c>
      <c r="I454" s="214"/>
      <c r="J454" s="210"/>
      <c r="K454" s="210"/>
      <c r="L454" s="215"/>
      <c r="M454" s="216"/>
      <c r="N454" s="217"/>
      <c r="O454" s="217"/>
      <c r="P454" s="217"/>
      <c r="Q454" s="217"/>
      <c r="R454" s="217"/>
      <c r="S454" s="217"/>
      <c r="T454" s="218"/>
      <c r="AT454" s="219" t="s">
        <v>187</v>
      </c>
      <c r="AU454" s="219" t="s">
        <v>91</v>
      </c>
      <c r="AV454" s="11" t="s">
        <v>91</v>
      </c>
      <c r="AW454" s="11" t="s">
        <v>44</v>
      </c>
      <c r="AX454" s="11" t="s">
        <v>81</v>
      </c>
      <c r="AY454" s="219" t="s">
        <v>176</v>
      </c>
    </row>
    <row r="455" spans="2:65" s="11" customFormat="1" ht="13.5">
      <c r="B455" s="209"/>
      <c r="C455" s="210"/>
      <c r="D455" s="206" t="s">
        <v>187</v>
      </c>
      <c r="E455" s="211" t="s">
        <v>37</v>
      </c>
      <c r="F455" s="212" t="s">
        <v>1171</v>
      </c>
      <c r="G455" s="210"/>
      <c r="H455" s="213">
        <v>195.59</v>
      </c>
      <c r="I455" s="214"/>
      <c r="J455" s="210"/>
      <c r="K455" s="210"/>
      <c r="L455" s="215"/>
      <c r="M455" s="216"/>
      <c r="N455" s="217"/>
      <c r="O455" s="217"/>
      <c r="P455" s="217"/>
      <c r="Q455" s="217"/>
      <c r="R455" s="217"/>
      <c r="S455" s="217"/>
      <c r="T455" s="218"/>
      <c r="AT455" s="219" t="s">
        <v>187</v>
      </c>
      <c r="AU455" s="219" t="s">
        <v>91</v>
      </c>
      <c r="AV455" s="11" t="s">
        <v>91</v>
      </c>
      <c r="AW455" s="11" t="s">
        <v>44</v>
      </c>
      <c r="AX455" s="11" t="s">
        <v>81</v>
      </c>
      <c r="AY455" s="219" t="s">
        <v>176</v>
      </c>
    </row>
    <row r="456" spans="2:65" s="11" customFormat="1" ht="13.5">
      <c r="B456" s="209"/>
      <c r="C456" s="210"/>
      <c r="D456" s="206" t="s">
        <v>187</v>
      </c>
      <c r="E456" s="211" t="s">
        <v>37</v>
      </c>
      <c r="F456" s="212" t="s">
        <v>1172</v>
      </c>
      <c r="G456" s="210"/>
      <c r="H456" s="213">
        <v>18.260000000000002</v>
      </c>
      <c r="I456" s="214"/>
      <c r="J456" s="210"/>
      <c r="K456" s="210"/>
      <c r="L456" s="215"/>
      <c r="M456" s="216"/>
      <c r="N456" s="217"/>
      <c r="O456" s="217"/>
      <c r="P456" s="217"/>
      <c r="Q456" s="217"/>
      <c r="R456" s="217"/>
      <c r="S456" s="217"/>
      <c r="T456" s="218"/>
      <c r="AT456" s="219" t="s">
        <v>187</v>
      </c>
      <c r="AU456" s="219" t="s">
        <v>91</v>
      </c>
      <c r="AV456" s="11" t="s">
        <v>91</v>
      </c>
      <c r="AW456" s="11" t="s">
        <v>44</v>
      </c>
      <c r="AX456" s="11" t="s">
        <v>81</v>
      </c>
      <c r="AY456" s="219" t="s">
        <v>176</v>
      </c>
    </row>
    <row r="457" spans="2:65" s="11" customFormat="1" ht="13.5">
      <c r="B457" s="209"/>
      <c r="C457" s="210"/>
      <c r="D457" s="206" t="s">
        <v>187</v>
      </c>
      <c r="E457" s="211" t="s">
        <v>37</v>
      </c>
      <c r="F457" s="212" t="s">
        <v>1173</v>
      </c>
      <c r="G457" s="210"/>
      <c r="H457" s="213">
        <v>19.106999999999999</v>
      </c>
      <c r="I457" s="214"/>
      <c r="J457" s="210"/>
      <c r="K457" s="210"/>
      <c r="L457" s="215"/>
      <c r="M457" s="216"/>
      <c r="N457" s="217"/>
      <c r="O457" s="217"/>
      <c r="P457" s="217"/>
      <c r="Q457" s="217"/>
      <c r="R457" s="217"/>
      <c r="S457" s="217"/>
      <c r="T457" s="218"/>
      <c r="AT457" s="219" t="s">
        <v>187</v>
      </c>
      <c r="AU457" s="219" t="s">
        <v>91</v>
      </c>
      <c r="AV457" s="11" t="s">
        <v>91</v>
      </c>
      <c r="AW457" s="11" t="s">
        <v>44</v>
      </c>
      <c r="AX457" s="11" t="s">
        <v>81</v>
      </c>
      <c r="AY457" s="219" t="s">
        <v>176</v>
      </c>
    </row>
    <row r="458" spans="2:65" s="11" customFormat="1" ht="13.5">
      <c r="B458" s="209"/>
      <c r="C458" s="210"/>
      <c r="D458" s="206" t="s">
        <v>187</v>
      </c>
      <c r="E458" s="211" t="s">
        <v>37</v>
      </c>
      <c r="F458" s="212" t="s">
        <v>1174</v>
      </c>
      <c r="G458" s="210"/>
      <c r="H458" s="213">
        <v>2.2519999999999998</v>
      </c>
      <c r="I458" s="214"/>
      <c r="J458" s="210"/>
      <c r="K458" s="210"/>
      <c r="L458" s="215"/>
      <c r="M458" s="216"/>
      <c r="N458" s="217"/>
      <c r="O458" s="217"/>
      <c r="P458" s="217"/>
      <c r="Q458" s="217"/>
      <c r="R458" s="217"/>
      <c r="S458" s="217"/>
      <c r="T458" s="218"/>
      <c r="AT458" s="219" t="s">
        <v>187</v>
      </c>
      <c r="AU458" s="219" t="s">
        <v>91</v>
      </c>
      <c r="AV458" s="11" t="s">
        <v>91</v>
      </c>
      <c r="AW458" s="11" t="s">
        <v>44</v>
      </c>
      <c r="AX458" s="11" t="s">
        <v>81</v>
      </c>
      <c r="AY458" s="219" t="s">
        <v>176</v>
      </c>
    </row>
    <row r="459" spans="2:65" s="11" customFormat="1" ht="13.5">
      <c r="B459" s="209"/>
      <c r="C459" s="210"/>
      <c r="D459" s="206" t="s">
        <v>187</v>
      </c>
      <c r="E459" s="211" t="s">
        <v>37</v>
      </c>
      <c r="F459" s="212" t="s">
        <v>1175</v>
      </c>
      <c r="G459" s="210"/>
      <c r="H459" s="213">
        <v>3.08</v>
      </c>
      <c r="I459" s="214"/>
      <c r="J459" s="210"/>
      <c r="K459" s="210"/>
      <c r="L459" s="215"/>
      <c r="M459" s="216"/>
      <c r="N459" s="217"/>
      <c r="O459" s="217"/>
      <c r="P459" s="217"/>
      <c r="Q459" s="217"/>
      <c r="R459" s="217"/>
      <c r="S459" s="217"/>
      <c r="T459" s="218"/>
      <c r="AT459" s="219" t="s">
        <v>187</v>
      </c>
      <c r="AU459" s="219" t="s">
        <v>91</v>
      </c>
      <c r="AV459" s="11" t="s">
        <v>91</v>
      </c>
      <c r="AW459" s="11" t="s">
        <v>44</v>
      </c>
      <c r="AX459" s="11" t="s">
        <v>81</v>
      </c>
      <c r="AY459" s="219" t="s">
        <v>176</v>
      </c>
    </row>
    <row r="460" spans="2:65" s="11" customFormat="1" ht="13.5">
      <c r="B460" s="209"/>
      <c r="C460" s="210"/>
      <c r="D460" s="206" t="s">
        <v>187</v>
      </c>
      <c r="E460" s="211" t="s">
        <v>37</v>
      </c>
      <c r="F460" s="212" t="s">
        <v>1201</v>
      </c>
      <c r="G460" s="210"/>
      <c r="H460" s="213">
        <v>4.0039999999999996</v>
      </c>
      <c r="I460" s="214"/>
      <c r="J460" s="210"/>
      <c r="K460" s="210"/>
      <c r="L460" s="215"/>
      <c r="M460" s="216"/>
      <c r="N460" s="217"/>
      <c r="O460" s="217"/>
      <c r="P460" s="217"/>
      <c r="Q460" s="217"/>
      <c r="R460" s="217"/>
      <c r="S460" s="217"/>
      <c r="T460" s="218"/>
      <c r="AT460" s="219" t="s">
        <v>187</v>
      </c>
      <c r="AU460" s="219" t="s">
        <v>91</v>
      </c>
      <c r="AV460" s="11" t="s">
        <v>91</v>
      </c>
      <c r="AW460" s="11" t="s">
        <v>44</v>
      </c>
      <c r="AX460" s="11" t="s">
        <v>81</v>
      </c>
      <c r="AY460" s="219" t="s">
        <v>176</v>
      </c>
    </row>
    <row r="461" spans="2:65" s="12" customFormat="1" ht="13.5">
      <c r="B461" s="220"/>
      <c r="C461" s="221"/>
      <c r="D461" s="222" t="s">
        <v>187</v>
      </c>
      <c r="E461" s="223" t="s">
        <v>37</v>
      </c>
      <c r="F461" s="224" t="s">
        <v>189</v>
      </c>
      <c r="G461" s="221"/>
      <c r="H461" s="225">
        <v>1122.8810000000001</v>
      </c>
      <c r="I461" s="226"/>
      <c r="J461" s="221"/>
      <c r="K461" s="221"/>
      <c r="L461" s="227"/>
      <c r="M461" s="228"/>
      <c r="N461" s="229"/>
      <c r="O461" s="229"/>
      <c r="P461" s="229"/>
      <c r="Q461" s="229"/>
      <c r="R461" s="229"/>
      <c r="S461" s="229"/>
      <c r="T461" s="230"/>
      <c r="AT461" s="231" t="s">
        <v>187</v>
      </c>
      <c r="AU461" s="231" t="s">
        <v>91</v>
      </c>
      <c r="AV461" s="12" t="s">
        <v>183</v>
      </c>
      <c r="AW461" s="12" t="s">
        <v>6</v>
      </c>
      <c r="AX461" s="12" t="s">
        <v>89</v>
      </c>
      <c r="AY461" s="231" t="s">
        <v>176</v>
      </c>
    </row>
    <row r="462" spans="2:65" s="1" customFormat="1" ht="31.5" customHeight="1">
      <c r="B462" s="41"/>
      <c r="C462" s="194" t="s">
        <v>687</v>
      </c>
      <c r="D462" s="194" t="s">
        <v>178</v>
      </c>
      <c r="E462" s="195" t="s">
        <v>1202</v>
      </c>
      <c r="F462" s="196" t="s">
        <v>1203</v>
      </c>
      <c r="G462" s="197" t="s">
        <v>224</v>
      </c>
      <c r="H462" s="198">
        <v>1122.8810000000001</v>
      </c>
      <c r="I462" s="199"/>
      <c r="J462" s="200">
        <f>ROUND(I462*H462,2)</f>
        <v>0</v>
      </c>
      <c r="K462" s="196" t="s">
        <v>182</v>
      </c>
      <c r="L462" s="61"/>
      <c r="M462" s="201" t="s">
        <v>37</v>
      </c>
      <c r="N462" s="202" t="s">
        <v>52</v>
      </c>
      <c r="O462" s="42"/>
      <c r="P462" s="203">
        <f>O462*H462</f>
        <v>0</v>
      </c>
      <c r="Q462" s="203">
        <v>5.5199999999999997E-3</v>
      </c>
      <c r="R462" s="203">
        <f>Q462*H462</f>
        <v>6.1983031200000003</v>
      </c>
      <c r="S462" s="203">
        <v>0</v>
      </c>
      <c r="T462" s="204">
        <f>S462*H462</f>
        <v>0</v>
      </c>
      <c r="AR462" s="23" t="s">
        <v>183</v>
      </c>
      <c r="AT462" s="23" t="s">
        <v>178</v>
      </c>
      <c r="AU462" s="23" t="s">
        <v>91</v>
      </c>
      <c r="AY462" s="23" t="s">
        <v>176</v>
      </c>
      <c r="BE462" s="205">
        <f>IF(N462="základní",J462,0)</f>
        <v>0</v>
      </c>
      <c r="BF462" s="205">
        <f>IF(N462="snížená",J462,0)</f>
        <v>0</v>
      </c>
      <c r="BG462" s="205">
        <f>IF(N462="zákl. přenesená",J462,0)</f>
        <v>0</v>
      </c>
      <c r="BH462" s="205">
        <f>IF(N462="sníž. přenesená",J462,0)</f>
        <v>0</v>
      </c>
      <c r="BI462" s="205">
        <f>IF(N462="nulová",J462,0)</f>
        <v>0</v>
      </c>
      <c r="BJ462" s="23" t="s">
        <v>89</v>
      </c>
      <c r="BK462" s="205">
        <f>ROUND(I462*H462,2)</f>
        <v>0</v>
      </c>
      <c r="BL462" s="23" t="s">
        <v>183</v>
      </c>
      <c r="BM462" s="23" t="s">
        <v>1204</v>
      </c>
    </row>
    <row r="463" spans="2:65" s="1" customFormat="1" ht="67.5">
      <c r="B463" s="41"/>
      <c r="C463" s="63"/>
      <c r="D463" s="222" t="s">
        <v>185</v>
      </c>
      <c r="E463" s="63"/>
      <c r="F463" s="248" t="s">
        <v>1196</v>
      </c>
      <c r="G463" s="63"/>
      <c r="H463" s="63"/>
      <c r="I463" s="164"/>
      <c r="J463" s="63"/>
      <c r="K463" s="63"/>
      <c r="L463" s="61"/>
      <c r="M463" s="208"/>
      <c r="N463" s="42"/>
      <c r="O463" s="42"/>
      <c r="P463" s="42"/>
      <c r="Q463" s="42"/>
      <c r="R463" s="42"/>
      <c r="S463" s="42"/>
      <c r="T463" s="78"/>
      <c r="AT463" s="23" t="s">
        <v>185</v>
      </c>
      <c r="AU463" s="23" t="s">
        <v>91</v>
      </c>
    </row>
    <row r="464" spans="2:65" s="1" customFormat="1" ht="31.5" customHeight="1">
      <c r="B464" s="41"/>
      <c r="C464" s="194" t="s">
        <v>694</v>
      </c>
      <c r="D464" s="194" t="s">
        <v>178</v>
      </c>
      <c r="E464" s="195" t="s">
        <v>1205</v>
      </c>
      <c r="F464" s="196" t="s">
        <v>1206</v>
      </c>
      <c r="G464" s="197" t="s">
        <v>224</v>
      </c>
      <c r="H464" s="198">
        <v>3.23</v>
      </c>
      <c r="I464" s="199"/>
      <c r="J464" s="200">
        <f>ROUND(I464*H464,2)</f>
        <v>0</v>
      </c>
      <c r="K464" s="196" t="s">
        <v>182</v>
      </c>
      <c r="L464" s="61"/>
      <c r="M464" s="201" t="s">
        <v>37</v>
      </c>
      <c r="N464" s="202" t="s">
        <v>52</v>
      </c>
      <c r="O464" s="42"/>
      <c r="P464" s="203">
        <f>O464*H464</f>
        <v>0</v>
      </c>
      <c r="Q464" s="203">
        <v>1.161744E-2</v>
      </c>
      <c r="R464" s="203">
        <f>Q464*H464</f>
        <v>3.7524331199999997E-2</v>
      </c>
      <c r="S464" s="203">
        <v>0</v>
      </c>
      <c r="T464" s="204">
        <f>S464*H464</f>
        <v>0</v>
      </c>
      <c r="AR464" s="23" t="s">
        <v>183</v>
      </c>
      <c r="AT464" s="23" t="s">
        <v>178</v>
      </c>
      <c r="AU464" s="23" t="s">
        <v>91</v>
      </c>
      <c r="AY464" s="23" t="s">
        <v>176</v>
      </c>
      <c r="BE464" s="205">
        <f>IF(N464="základní",J464,0)</f>
        <v>0</v>
      </c>
      <c r="BF464" s="205">
        <f>IF(N464="snížená",J464,0)</f>
        <v>0</v>
      </c>
      <c r="BG464" s="205">
        <f>IF(N464="zákl. přenesená",J464,0)</f>
        <v>0</v>
      </c>
      <c r="BH464" s="205">
        <f>IF(N464="sníž. přenesená",J464,0)</f>
        <v>0</v>
      </c>
      <c r="BI464" s="205">
        <f>IF(N464="nulová",J464,0)</f>
        <v>0</v>
      </c>
      <c r="BJ464" s="23" t="s">
        <v>89</v>
      </c>
      <c r="BK464" s="205">
        <f>ROUND(I464*H464,2)</f>
        <v>0</v>
      </c>
      <c r="BL464" s="23" t="s">
        <v>183</v>
      </c>
      <c r="BM464" s="23" t="s">
        <v>1207</v>
      </c>
    </row>
    <row r="465" spans="2:65" s="1" customFormat="1" ht="162">
      <c r="B465" s="41"/>
      <c r="C465" s="63"/>
      <c r="D465" s="206" t="s">
        <v>185</v>
      </c>
      <c r="E465" s="63"/>
      <c r="F465" s="207" t="s">
        <v>1208</v>
      </c>
      <c r="G465" s="63"/>
      <c r="H465" s="63"/>
      <c r="I465" s="164"/>
      <c r="J465" s="63"/>
      <c r="K465" s="63"/>
      <c r="L465" s="61"/>
      <c r="M465" s="208"/>
      <c r="N465" s="42"/>
      <c r="O465" s="42"/>
      <c r="P465" s="42"/>
      <c r="Q465" s="42"/>
      <c r="R465" s="42"/>
      <c r="S465" s="42"/>
      <c r="T465" s="78"/>
      <c r="AT465" s="23" t="s">
        <v>185</v>
      </c>
      <c r="AU465" s="23" t="s">
        <v>91</v>
      </c>
    </row>
    <row r="466" spans="2:65" s="11" customFormat="1" ht="13.5">
      <c r="B466" s="209"/>
      <c r="C466" s="210"/>
      <c r="D466" s="206" t="s">
        <v>187</v>
      </c>
      <c r="E466" s="211" t="s">
        <v>37</v>
      </c>
      <c r="F466" s="212" t="s">
        <v>1209</v>
      </c>
      <c r="G466" s="210"/>
      <c r="H466" s="213">
        <v>3.23</v>
      </c>
      <c r="I466" s="214"/>
      <c r="J466" s="210"/>
      <c r="K466" s="210"/>
      <c r="L466" s="215"/>
      <c r="M466" s="216"/>
      <c r="N466" s="217"/>
      <c r="O466" s="217"/>
      <c r="P466" s="217"/>
      <c r="Q466" s="217"/>
      <c r="R466" s="217"/>
      <c r="S466" s="217"/>
      <c r="T466" s="218"/>
      <c r="AT466" s="219" t="s">
        <v>187</v>
      </c>
      <c r="AU466" s="219" t="s">
        <v>91</v>
      </c>
      <c r="AV466" s="11" t="s">
        <v>91</v>
      </c>
      <c r="AW466" s="11" t="s">
        <v>44</v>
      </c>
      <c r="AX466" s="11" t="s">
        <v>81</v>
      </c>
      <c r="AY466" s="219" t="s">
        <v>176</v>
      </c>
    </row>
    <row r="467" spans="2:65" s="12" customFormat="1" ht="13.5">
      <c r="B467" s="220"/>
      <c r="C467" s="221"/>
      <c r="D467" s="222" t="s">
        <v>187</v>
      </c>
      <c r="E467" s="223" t="s">
        <v>37</v>
      </c>
      <c r="F467" s="224" t="s">
        <v>189</v>
      </c>
      <c r="G467" s="221"/>
      <c r="H467" s="225">
        <v>3.23</v>
      </c>
      <c r="I467" s="226"/>
      <c r="J467" s="221"/>
      <c r="K467" s="221"/>
      <c r="L467" s="227"/>
      <c r="M467" s="228"/>
      <c r="N467" s="229"/>
      <c r="O467" s="229"/>
      <c r="P467" s="229"/>
      <c r="Q467" s="229"/>
      <c r="R467" s="229"/>
      <c r="S467" s="229"/>
      <c r="T467" s="230"/>
      <c r="AT467" s="231" t="s">
        <v>187</v>
      </c>
      <c r="AU467" s="231" t="s">
        <v>91</v>
      </c>
      <c r="AV467" s="12" t="s">
        <v>183</v>
      </c>
      <c r="AW467" s="12" t="s">
        <v>6</v>
      </c>
      <c r="AX467" s="12" t="s">
        <v>89</v>
      </c>
      <c r="AY467" s="231" t="s">
        <v>176</v>
      </c>
    </row>
    <row r="468" spans="2:65" s="1" customFormat="1" ht="22.5" customHeight="1">
      <c r="B468" s="41"/>
      <c r="C468" s="232" t="s">
        <v>699</v>
      </c>
      <c r="D468" s="232" t="s">
        <v>196</v>
      </c>
      <c r="E468" s="233" t="s">
        <v>1210</v>
      </c>
      <c r="F468" s="234" t="s">
        <v>1211</v>
      </c>
      <c r="G468" s="235" t="s">
        <v>224</v>
      </c>
      <c r="H468" s="236">
        <v>6.6219999999999999</v>
      </c>
      <c r="I468" s="237"/>
      <c r="J468" s="238">
        <f>ROUND(I468*H468,2)</f>
        <v>0</v>
      </c>
      <c r="K468" s="234" t="s">
        <v>182</v>
      </c>
      <c r="L468" s="239"/>
      <c r="M468" s="240" t="s">
        <v>37</v>
      </c>
      <c r="N468" s="241" t="s">
        <v>52</v>
      </c>
      <c r="O468" s="42"/>
      <c r="P468" s="203">
        <f>O468*H468</f>
        <v>0</v>
      </c>
      <c r="Q468" s="203">
        <v>6.0000000000000001E-3</v>
      </c>
      <c r="R468" s="203">
        <f>Q468*H468</f>
        <v>3.9732000000000003E-2</v>
      </c>
      <c r="S468" s="203">
        <v>0</v>
      </c>
      <c r="T468" s="204">
        <f>S468*H468</f>
        <v>0</v>
      </c>
      <c r="AR468" s="23" t="s">
        <v>200</v>
      </c>
      <c r="AT468" s="23" t="s">
        <v>196</v>
      </c>
      <c r="AU468" s="23" t="s">
        <v>91</v>
      </c>
      <c r="AY468" s="23" t="s">
        <v>176</v>
      </c>
      <c r="BE468" s="205">
        <f>IF(N468="základní",J468,0)</f>
        <v>0</v>
      </c>
      <c r="BF468" s="205">
        <f>IF(N468="snížená",J468,0)</f>
        <v>0</v>
      </c>
      <c r="BG468" s="205">
        <f>IF(N468="zákl. přenesená",J468,0)</f>
        <v>0</v>
      </c>
      <c r="BH468" s="205">
        <f>IF(N468="sníž. přenesená",J468,0)</f>
        <v>0</v>
      </c>
      <c r="BI468" s="205">
        <f>IF(N468="nulová",J468,0)</f>
        <v>0</v>
      </c>
      <c r="BJ468" s="23" t="s">
        <v>89</v>
      </c>
      <c r="BK468" s="205">
        <f>ROUND(I468*H468,2)</f>
        <v>0</v>
      </c>
      <c r="BL468" s="23" t="s">
        <v>183</v>
      </c>
      <c r="BM468" s="23" t="s">
        <v>1212</v>
      </c>
    </row>
    <row r="469" spans="2:65" s="11" customFormat="1" ht="13.5">
      <c r="B469" s="209"/>
      <c r="C469" s="210"/>
      <c r="D469" s="206" t="s">
        <v>187</v>
      </c>
      <c r="E469" s="211" t="s">
        <v>37</v>
      </c>
      <c r="F469" s="212" t="s">
        <v>1209</v>
      </c>
      <c r="G469" s="210"/>
      <c r="H469" s="213">
        <v>3.23</v>
      </c>
      <c r="I469" s="214"/>
      <c r="J469" s="210"/>
      <c r="K469" s="210"/>
      <c r="L469" s="215"/>
      <c r="M469" s="216"/>
      <c r="N469" s="217"/>
      <c r="O469" s="217"/>
      <c r="P469" s="217"/>
      <c r="Q469" s="217"/>
      <c r="R469" s="217"/>
      <c r="S469" s="217"/>
      <c r="T469" s="218"/>
      <c r="AT469" s="219" t="s">
        <v>187</v>
      </c>
      <c r="AU469" s="219" t="s">
        <v>91</v>
      </c>
      <c r="AV469" s="11" t="s">
        <v>91</v>
      </c>
      <c r="AW469" s="11" t="s">
        <v>44</v>
      </c>
      <c r="AX469" s="11" t="s">
        <v>81</v>
      </c>
      <c r="AY469" s="219" t="s">
        <v>176</v>
      </c>
    </row>
    <row r="470" spans="2:65" s="11" customFormat="1" ht="13.5">
      <c r="B470" s="209"/>
      <c r="C470" s="210"/>
      <c r="D470" s="222" t="s">
        <v>187</v>
      </c>
      <c r="E470" s="242" t="s">
        <v>37</v>
      </c>
      <c r="F470" s="243" t="s">
        <v>1213</v>
      </c>
      <c r="G470" s="210"/>
      <c r="H470" s="244">
        <v>6.6219999999999999</v>
      </c>
      <c r="I470" s="214"/>
      <c r="J470" s="210"/>
      <c r="K470" s="210"/>
      <c r="L470" s="215"/>
      <c r="M470" s="216"/>
      <c r="N470" s="217"/>
      <c r="O470" s="217"/>
      <c r="P470" s="217"/>
      <c r="Q470" s="217"/>
      <c r="R470" s="217"/>
      <c r="S470" s="217"/>
      <c r="T470" s="218"/>
      <c r="AT470" s="219" t="s">
        <v>187</v>
      </c>
      <c r="AU470" s="219" t="s">
        <v>91</v>
      </c>
      <c r="AV470" s="11" t="s">
        <v>91</v>
      </c>
      <c r="AW470" s="11" t="s">
        <v>44</v>
      </c>
      <c r="AX470" s="11" t="s">
        <v>89</v>
      </c>
      <c r="AY470" s="219" t="s">
        <v>176</v>
      </c>
    </row>
    <row r="471" spans="2:65" s="1" customFormat="1" ht="31.5" customHeight="1">
      <c r="B471" s="41"/>
      <c r="C471" s="194" t="s">
        <v>703</v>
      </c>
      <c r="D471" s="194" t="s">
        <v>178</v>
      </c>
      <c r="E471" s="195" t="s">
        <v>1214</v>
      </c>
      <c r="F471" s="196" t="s">
        <v>1215</v>
      </c>
      <c r="G471" s="197" t="s">
        <v>224</v>
      </c>
      <c r="H471" s="198">
        <v>3.3319999999999999</v>
      </c>
      <c r="I471" s="199"/>
      <c r="J471" s="200">
        <f>ROUND(I471*H471,2)</f>
        <v>0</v>
      </c>
      <c r="K471" s="196" t="s">
        <v>182</v>
      </c>
      <c r="L471" s="61"/>
      <c r="M471" s="201" t="s">
        <v>37</v>
      </c>
      <c r="N471" s="202" t="s">
        <v>52</v>
      </c>
      <c r="O471" s="42"/>
      <c r="P471" s="203">
        <f>O471*H471</f>
        <v>0</v>
      </c>
      <c r="Q471" s="203">
        <v>2.2799999999999999E-3</v>
      </c>
      <c r="R471" s="203">
        <f>Q471*H471</f>
        <v>7.596959999999999E-3</v>
      </c>
      <c r="S471" s="203">
        <v>0</v>
      </c>
      <c r="T471" s="204">
        <f>S471*H471</f>
        <v>0</v>
      </c>
      <c r="AR471" s="23" t="s">
        <v>183</v>
      </c>
      <c r="AT471" s="23" t="s">
        <v>178</v>
      </c>
      <c r="AU471" s="23" t="s">
        <v>91</v>
      </c>
      <c r="AY471" s="23" t="s">
        <v>176</v>
      </c>
      <c r="BE471" s="205">
        <f>IF(N471="základní",J471,0)</f>
        <v>0</v>
      </c>
      <c r="BF471" s="205">
        <f>IF(N471="snížená",J471,0)</f>
        <v>0</v>
      </c>
      <c r="BG471" s="205">
        <f>IF(N471="zákl. přenesená",J471,0)</f>
        <v>0</v>
      </c>
      <c r="BH471" s="205">
        <f>IF(N471="sníž. přenesená",J471,0)</f>
        <v>0</v>
      </c>
      <c r="BI471" s="205">
        <f>IF(N471="nulová",J471,0)</f>
        <v>0</v>
      </c>
      <c r="BJ471" s="23" t="s">
        <v>89</v>
      </c>
      <c r="BK471" s="205">
        <f>ROUND(I471*H471,2)</f>
        <v>0</v>
      </c>
      <c r="BL471" s="23" t="s">
        <v>183</v>
      </c>
      <c r="BM471" s="23" t="s">
        <v>1216</v>
      </c>
    </row>
    <row r="472" spans="2:65" s="11" customFormat="1" ht="13.5">
      <c r="B472" s="209"/>
      <c r="C472" s="210"/>
      <c r="D472" s="206" t="s">
        <v>187</v>
      </c>
      <c r="E472" s="211" t="s">
        <v>37</v>
      </c>
      <c r="F472" s="212" t="s">
        <v>1217</v>
      </c>
      <c r="G472" s="210"/>
      <c r="H472" s="213">
        <v>3.3319999999999999</v>
      </c>
      <c r="I472" s="214"/>
      <c r="J472" s="210"/>
      <c r="K472" s="210"/>
      <c r="L472" s="215"/>
      <c r="M472" s="216"/>
      <c r="N472" s="217"/>
      <c r="O472" s="217"/>
      <c r="P472" s="217"/>
      <c r="Q472" s="217"/>
      <c r="R472" s="217"/>
      <c r="S472" s="217"/>
      <c r="T472" s="218"/>
      <c r="AT472" s="219" t="s">
        <v>187</v>
      </c>
      <c r="AU472" s="219" t="s">
        <v>91</v>
      </c>
      <c r="AV472" s="11" t="s">
        <v>91</v>
      </c>
      <c r="AW472" s="11" t="s">
        <v>44</v>
      </c>
      <c r="AX472" s="11" t="s">
        <v>81</v>
      </c>
      <c r="AY472" s="219" t="s">
        <v>176</v>
      </c>
    </row>
    <row r="473" spans="2:65" s="12" customFormat="1" ht="13.5">
      <c r="B473" s="220"/>
      <c r="C473" s="221"/>
      <c r="D473" s="222" t="s">
        <v>187</v>
      </c>
      <c r="E473" s="223" t="s">
        <v>37</v>
      </c>
      <c r="F473" s="224" t="s">
        <v>189</v>
      </c>
      <c r="G473" s="221"/>
      <c r="H473" s="225">
        <v>3.3319999999999999</v>
      </c>
      <c r="I473" s="226"/>
      <c r="J473" s="221"/>
      <c r="K473" s="221"/>
      <c r="L473" s="227"/>
      <c r="M473" s="228"/>
      <c r="N473" s="229"/>
      <c r="O473" s="229"/>
      <c r="P473" s="229"/>
      <c r="Q473" s="229"/>
      <c r="R473" s="229"/>
      <c r="S473" s="229"/>
      <c r="T473" s="230"/>
      <c r="AT473" s="231" t="s">
        <v>187</v>
      </c>
      <c r="AU473" s="231" t="s">
        <v>91</v>
      </c>
      <c r="AV473" s="12" t="s">
        <v>183</v>
      </c>
      <c r="AW473" s="12" t="s">
        <v>6</v>
      </c>
      <c r="AX473" s="12" t="s">
        <v>89</v>
      </c>
      <c r="AY473" s="231" t="s">
        <v>176</v>
      </c>
    </row>
    <row r="474" spans="2:65" s="1" customFormat="1" ht="31.5" customHeight="1">
      <c r="B474" s="41"/>
      <c r="C474" s="194" t="s">
        <v>708</v>
      </c>
      <c r="D474" s="194" t="s">
        <v>178</v>
      </c>
      <c r="E474" s="195" t="s">
        <v>1218</v>
      </c>
      <c r="F474" s="196" t="s">
        <v>1219</v>
      </c>
      <c r="G474" s="197" t="s">
        <v>296</v>
      </c>
      <c r="H474" s="198">
        <v>192.19</v>
      </c>
      <c r="I474" s="199"/>
      <c r="J474" s="200">
        <f>ROUND(I474*H474,2)</f>
        <v>0</v>
      </c>
      <c r="K474" s="196" t="s">
        <v>182</v>
      </c>
      <c r="L474" s="61"/>
      <c r="M474" s="201" t="s">
        <v>37</v>
      </c>
      <c r="N474" s="202" t="s">
        <v>52</v>
      </c>
      <c r="O474" s="42"/>
      <c r="P474" s="203">
        <f>O474*H474</f>
        <v>0</v>
      </c>
      <c r="Q474" s="203">
        <v>0</v>
      </c>
      <c r="R474" s="203">
        <f>Q474*H474</f>
        <v>0</v>
      </c>
      <c r="S474" s="203">
        <v>0</v>
      </c>
      <c r="T474" s="204">
        <f>S474*H474</f>
        <v>0</v>
      </c>
      <c r="AR474" s="23" t="s">
        <v>183</v>
      </c>
      <c r="AT474" s="23" t="s">
        <v>178</v>
      </c>
      <c r="AU474" s="23" t="s">
        <v>91</v>
      </c>
      <c r="AY474" s="23" t="s">
        <v>176</v>
      </c>
      <c r="BE474" s="205">
        <f>IF(N474="základní",J474,0)</f>
        <v>0</v>
      </c>
      <c r="BF474" s="205">
        <f>IF(N474="snížená",J474,0)</f>
        <v>0</v>
      </c>
      <c r="BG474" s="205">
        <f>IF(N474="zákl. přenesená",J474,0)</f>
        <v>0</v>
      </c>
      <c r="BH474" s="205">
        <f>IF(N474="sníž. přenesená",J474,0)</f>
        <v>0</v>
      </c>
      <c r="BI474" s="205">
        <f>IF(N474="nulová",J474,0)</f>
        <v>0</v>
      </c>
      <c r="BJ474" s="23" t="s">
        <v>89</v>
      </c>
      <c r="BK474" s="205">
        <f>ROUND(I474*H474,2)</f>
        <v>0</v>
      </c>
      <c r="BL474" s="23" t="s">
        <v>183</v>
      </c>
      <c r="BM474" s="23" t="s">
        <v>1220</v>
      </c>
    </row>
    <row r="475" spans="2:65" s="1" customFormat="1" ht="67.5">
      <c r="B475" s="41"/>
      <c r="C475" s="63"/>
      <c r="D475" s="206" t="s">
        <v>185</v>
      </c>
      <c r="E475" s="63"/>
      <c r="F475" s="207" t="s">
        <v>1221</v>
      </c>
      <c r="G475" s="63"/>
      <c r="H475" s="63"/>
      <c r="I475" s="164"/>
      <c r="J475" s="63"/>
      <c r="K475" s="63"/>
      <c r="L475" s="61"/>
      <c r="M475" s="208"/>
      <c r="N475" s="42"/>
      <c r="O475" s="42"/>
      <c r="P475" s="42"/>
      <c r="Q475" s="42"/>
      <c r="R475" s="42"/>
      <c r="S475" s="42"/>
      <c r="T475" s="78"/>
      <c r="AT475" s="23" t="s">
        <v>185</v>
      </c>
      <c r="AU475" s="23" t="s">
        <v>91</v>
      </c>
    </row>
    <row r="476" spans="2:65" s="11" customFormat="1" ht="13.5">
      <c r="B476" s="209"/>
      <c r="C476" s="210"/>
      <c r="D476" s="206" t="s">
        <v>187</v>
      </c>
      <c r="E476" s="211" t="s">
        <v>37</v>
      </c>
      <c r="F476" s="212" t="s">
        <v>1222</v>
      </c>
      <c r="G476" s="210"/>
      <c r="H476" s="213">
        <v>57</v>
      </c>
      <c r="I476" s="214"/>
      <c r="J476" s="210"/>
      <c r="K476" s="210"/>
      <c r="L476" s="215"/>
      <c r="M476" s="216"/>
      <c r="N476" s="217"/>
      <c r="O476" s="217"/>
      <c r="P476" s="217"/>
      <c r="Q476" s="217"/>
      <c r="R476" s="217"/>
      <c r="S476" s="217"/>
      <c r="T476" s="218"/>
      <c r="AT476" s="219" t="s">
        <v>187</v>
      </c>
      <c r="AU476" s="219" t="s">
        <v>91</v>
      </c>
      <c r="AV476" s="11" t="s">
        <v>91</v>
      </c>
      <c r="AW476" s="11" t="s">
        <v>44</v>
      </c>
      <c r="AX476" s="11" t="s">
        <v>81</v>
      </c>
      <c r="AY476" s="219" t="s">
        <v>176</v>
      </c>
    </row>
    <row r="477" spans="2:65" s="11" customFormat="1" ht="13.5">
      <c r="B477" s="209"/>
      <c r="C477" s="210"/>
      <c r="D477" s="206" t="s">
        <v>187</v>
      </c>
      <c r="E477" s="211" t="s">
        <v>37</v>
      </c>
      <c r="F477" s="212" t="s">
        <v>1223</v>
      </c>
      <c r="G477" s="210"/>
      <c r="H477" s="213">
        <v>105.3</v>
      </c>
      <c r="I477" s="214"/>
      <c r="J477" s="210"/>
      <c r="K477" s="210"/>
      <c r="L477" s="215"/>
      <c r="M477" s="216"/>
      <c r="N477" s="217"/>
      <c r="O477" s="217"/>
      <c r="P477" s="217"/>
      <c r="Q477" s="217"/>
      <c r="R477" s="217"/>
      <c r="S477" s="217"/>
      <c r="T477" s="218"/>
      <c r="AT477" s="219" t="s">
        <v>187</v>
      </c>
      <c r="AU477" s="219" t="s">
        <v>91</v>
      </c>
      <c r="AV477" s="11" t="s">
        <v>91</v>
      </c>
      <c r="AW477" s="11" t="s">
        <v>44</v>
      </c>
      <c r="AX477" s="11" t="s">
        <v>81</v>
      </c>
      <c r="AY477" s="219" t="s">
        <v>176</v>
      </c>
    </row>
    <row r="478" spans="2:65" s="11" customFormat="1" ht="13.5">
      <c r="B478" s="209"/>
      <c r="C478" s="210"/>
      <c r="D478" s="206" t="s">
        <v>187</v>
      </c>
      <c r="E478" s="211" t="s">
        <v>37</v>
      </c>
      <c r="F478" s="212" t="s">
        <v>1224</v>
      </c>
      <c r="G478" s="210"/>
      <c r="H478" s="213">
        <v>29.89</v>
      </c>
      <c r="I478" s="214"/>
      <c r="J478" s="210"/>
      <c r="K478" s="210"/>
      <c r="L478" s="215"/>
      <c r="M478" s="216"/>
      <c r="N478" s="217"/>
      <c r="O478" s="217"/>
      <c r="P478" s="217"/>
      <c r="Q478" s="217"/>
      <c r="R478" s="217"/>
      <c r="S478" s="217"/>
      <c r="T478" s="218"/>
      <c r="AT478" s="219" t="s">
        <v>187</v>
      </c>
      <c r="AU478" s="219" t="s">
        <v>91</v>
      </c>
      <c r="AV478" s="11" t="s">
        <v>91</v>
      </c>
      <c r="AW478" s="11" t="s">
        <v>44</v>
      </c>
      <c r="AX478" s="11" t="s">
        <v>81</v>
      </c>
      <c r="AY478" s="219" t="s">
        <v>176</v>
      </c>
    </row>
    <row r="479" spans="2:65" s="12" customFormat="1" ht="13.5">
      <c r="B479" s="220"/>
      <c r="C479" s="221"/>
      <c r="D479" s="222" t="s">
        <v>187</v>
      </c>
      <c r="E479" s="223" t="s">
        <v>37</v>
      </c>
      <c r="F479" s="224" t="s">
        <v>189</v>
      </c>
      <c r="G479" s="221"/>
      <c r="H479" s="225">
        <v>192.19</v>
      </c>
      <c r="I479" s="226"/>
      <c r="J479" s="221"/>
      <c r="K479" s="221"/>
      <c r="L479" s="227"/>
      <c r="M479" s="228"/>
      <c r="N479" s="229"/>
      <c r="O479" s="229"/>
      <c r="P479" s="229"/>
      <c r="Q479" s="229"/>
      <c r="R479" s="229"/>
      <c r="S479" s="229"/>
      <c r="T479" s="230"/>
      <c r="AT479" s="231" t="s">
        <v>187</v>
      </c>
      <c r="AU479" s="231" t="s">
        <v>91</v>
      </c>
      <c r="AV479" s="12" t="s">
        <v>183</v>
      </c>
      <c r="AW479" s="12" t="s">
        <v>6</v>
      </c>
      <c r="AX479" s="12" t="s">
        <v>89</v>
      </c>
      <c r="AY479" s="231" t="s">
        <v>176</v>
      </c>
    </row>
    <row r="480" spans="2:65" s="1" customFormat="1" ht="22.5" customHeight="1">
      <c r="B480" s="41"/>
      <c r="C480" s="232" t="s">
        <v>713</v>
      </c>
      <c r="D480" s="232" t="s">
        <v>196</v>
      </c>
      <c r="E480" s="233" t="s">
        <v>1225</v>
      </c>
      <c r="F480" s="234" t="s">
        <v>1226</v>
      </c>
      <c r="G480" s="235" t="s">
        <v>296</v>
      </c>
      <c r="H480" s="236">
        <v>201.8</v>
      </c>
      <c r="I480" s="237"/>
      <c r="J480" s="238">
        <f>ROUND(I480*H480,2)</f>
        <v>0</v>
      </c>
      <c r="K480" s="234" t="s">
        <v>182</v>
      </c>
      <c r="L480" s="239"/>
      <c r="M480" s="240" t="s">
        <v>37</v>
      </c>
      <c r="N480" s="241" t="s">
        <v>52</v>
      </c>
      <c r="O480" s="42"/>
      <c r="P480" s="203">
        <f>O480*H480</f>
        <v>0</v>
      </c>
      <c r="Q480" s="203">
        <v>3.0000000000000001E-5</v>
      </c>
      <c r="R480" s="203">
        <f>Q480*H480</f>
        <v>6.0540000000000004E-3</v>
      </c>
      <c r="S480" s="203">
        <v>0</v>
      </c>
      <c r="T480" s="204">
        <f>S480*H480</f>
        <v>0</v>
      </c>
      <c r="AR480" s="23" t="s">
        <v>200</v>
      </c>
      <c r="AT480" s="23" t="s">
        <v>196</v>
      </c>
      <c r="AU480" s="23" t="s">
        <v>91</v>
      </c>
      <c r="AY480" s="23" t="s">
        <v>176</v>
      </c>
      <c r="BE480" s="205">
        <f>IF(N480="základní",J480,0)</f>
        <v>0</v>
      </c>
      <c r="BF480" s="205">
        <f>IF(N480="snížená",J480,0)</f>
        <v>0</v>
      </c>
      <c r="BG480" s="205">
        <f>IF(N480="zákl. přenesená",J480,0)</f>
        <v>0</v>
      </c>
      <c r="BH480" s="205">
        <f>IF(N480="sníž. přenesená",J480,0)</f>
        <v>0</v>
      </c>
      <c r="BI480" s="205">
        <f>IF(N480="nulová",J480,0)</f>
        <v>0</v>
      </c>
      <c r="BJ480" s="23" t="s">
        <v>89</v>
      </c>
      <c r="BK480" s="205">
        <f>ROUND(I480*H480,2)</f>
        <v>0</v>
      </c>
      <c r="BL480" s="23" t="s">
        <v>183</v>
      </c>
      <c r="BM480" s="23" t="s">
        <v>1227</v>
      </c>
    </row>
    <row r="481" spans="2:65" s="11" customFormat="1" ht="13.5">
      <c r="B481" s="209"/>
      <c r="C481" s="210"/>
      <c r="D481" s="222" t="s">
        <v>187</v>
      </c>
      <c r="E481" s="242" t="s">
        <v>37</v>
      </c>
      <c r="F481" s="243" t="s">
        <v>1228</v>
      </c>
      <c r="G481" s="210"/>
      <c r="H481" s="244">
        <v>201.8</v>
      </c>
      <c r="I481" s="214"/>
      <c r="J481" s="210"/>
      <c r="K481" s="210"/>
      <c r="L481" s="215"/>
      <c r="M481" s="216"/>
      <c r="N481" s="217"/>
      <c r="O481" s="217"/>
      <c r="P481" s="217"/>
      <c r="Q481" s="217"/>
      <c r="R481" s="217"/>
      <c r="S481" s="217"/>
      <c r="T481" s="218"/>
      <c r="AT481" s="219" t="s">
        <v>187</v>
      </c>
      <c r="AU481" s="219" t="s">
        <v>91</v>
      </c>
      <c r="AV481" s="11" t="s">
        <v>91</v>
      </c>
      <c r="AW481" s="11" t="s">
        <v>44</v>
      </c>
      <c r="AX481" s="11" t="s">
        <v>89</v>
      </c>
      <c r="AY481" s="219" t="s">
        <v>176</v>
      </c>
    </row>
    <row r="482" spans="2:65" s="1" customFormat="1" ht="31.5" customHeight="1">
      <c r="B482" s="41"/>
      <c r="C482" s="194" t="s">
        <v>718</v>
      </c>
      <c r="D482" s="194" t="s">
        <v>178</v>
      </c>
      <c r="E482" s="195" t="s">
        <v>1229</v>
      </c>
      <c r="F482" s="196" t="s">
        <v>1230</v>
      </c>
      <c r="G482" s="197" t="s">
        <v>296</v>
      </c>
      <c r="H482" s="198">
        <v>135.19</v>
      </c>
      <c r="I482" s="199"/>
      <c r="J482" s="200">
        <f>ROUND(I482*H482,2)</f>
        <v>0</v>
      </c>
      <c r="K482" s="196" t="s">
        <v>182</v>
      </c>
      <c r="L482" s="61"/>
      <c r="M482" s="201" t="s">
        <v>37</v>
      </c>
      <c r="N482" s="202" t="s">
        <v>52</v>
      </c>
      <c r="O482" s="42"/>
      <c r="P482" s="203">
        <f>O482*H482</f>
        <v>0</v>
      </c>
      <c r="Q482" s="203">
        <v>0</v>
      </c>
      <c r="R482" s="203">
        <f>Q482*H482</f>
        <v>0</v>
      </c>
      <c r="S482" s="203">
        <v>0</v>
      </c>
      <c r="T482" s="204">
        <f>S482*H482</f>
        <v>0</v>
      </c>
      <c r="AR482" s="23" t="s">
        <v>183</v>
      </c>
      <c r="AT482" s="23" t="s">
        <v>178</v>
      </c>
      <c r="AU482" s="23" t="s">
        <v>91</v>
      </c>
      <c r="AY482" s="23" t="s">
        <v>176</v>
      </c>
      <c r="BE482" s="205">
        <f>IF(N482="základní",J482,0)</f>
        <v>0</v>
      </c>
      <c r="BF482" s="205">
        <f>IF(N482="snížená",J482,0)</f>
        <v>0</v>
      </c>
      <c r="BG482" s="205">
        <f>IF(N482="zákl. přenesená",J482,0)</f>
        <v>0</v>
      </c>
      <c r="BH482" s="205">
        <f>IF(N482="sníž. přenesená",J482,0)</f>
        <v>0</v>
      </c>
      <c r="BI482" s="205">
        <f>IF(N482="nulová",J482,0)</f>
        <v>0</v>
      </c>
      <c r="BJ482" s="23" t="s">
        <v>89</v>
      </c>
      <c r="BK482" s="205">
        <f>ROUND(I482*H482,2)</f>
        <v>0</v>
      </c>
      <c r="BL482" s="23" t="s">
        <v>183</v>
      </c>
      <c r="BM482" s="23" t="s">
        <v>1231</v>
      </c>
    </row>
    <row r="483" spans="2:65" s="1" customFormat="1" ht="67.5">
      <c r="B483" s="41"/>
      <c r="C483" s="63"/>
      <c r="D483" s="206" t="s">
        <v>185</v>
      </c>
      <c r="E483" s="63"/>
      <c r="F483" s="207" t="s">
        <v>1221</v>
      </c>
      <c r="G483" s="63"/>
      <c r="H483" s="63"/>
      <c r="I483" s="164"/>
      <c r="J483" s="63"/>
      <c r="K483" s="63"/>
      <c r="L483" s="61"/>
      <c r="M483" s="208"/>
      <c r="N483" s="42"/>
      <c r="O483" s="42"/>
      <c r="P483" s="42"/>
      <c r="Q483" s="42"/>
      <c r="R483" s="42"/>
      <c r="S483" s="42"/>
      <c r="T483" s="78"/>
      <c r="AT483" s="23" t="s">
        <v>185</v>
      </c>
      <c r="AU483" s="23" t="s">
        <v>91</v>
      </c>
    </row>
    <row r="484" spans="2:65" s="11" customFormat="1" ht="13.5">
      <c r="B484" s="209"/>
      <c r="C484" s="210"/>
      <c r="D484" s="206" t="s">
        <v>187</v>
      </c>
      <c r="E484" s="211" t="s">
        <v>37</v>
      </c>
      <c r="F484" s="212" t="s">
        <v>1223</v>
      </c>
      <c r="G484" s="210"/>
      <c r="H484" s="213">
        <v>105.3</v>
      </c>
      <c r="I484" s="214"/>
      <c r="J484" s="210"/>
      <c r="K484" s="210"/>
      <c r="L484" s="215"/>
      <c r="M484" s="216"/>
      <c r="N484" s="217"/>
      <c r="O484" s="217"/>
      <c r="P484" s="217"/>
      <c r="Q484" s="217"/>
      <c r="R484" s="217"/>
      <c r="S484" s="217"/>
      <c r="T484" s="218"/>
      <c r="AT484" s="219" t="s">
        <v>187</v>
      </c>
      <c r="AU484" s="219" t="s">
        <v>91</v>
      </c>
      <c r="AV484" s="11" t="s">
        <v>91</v>
      </c>
      <c r="AW484" s="11" t="s">
        <v>44</v>
      </c>
      <c r="AX484" s="11" t="s">
        <v>81</v>
      </c>
      <c r="AY484" s="219" t="s">
        <v>176</v>
      </c>
    </row>
    <row r="485" spans="2:65" s="11" customFormat="1" ht="13.5">
      <c r="B485" s="209"/>
      <c r="C485" s="210"/>
      <c r="D485" s="206" t="s">
        <v>187</v>
      </c>
      <c r="E485" s="211" t="s">
        <v>37</v>
      </c>
      <c r="F485" s="212" t="s">
        <v>1224</v>
      </c>
      <c r="G485" s="210"/>
      <c r="H485" s="213">
        <v>29.89</v>
      </c>
      <c r="I485" s="214"/>
      <c r="J485" s="210"/>
      <c r="K485" s="210"/>
      <c r="L485" s="215"/>
      <c r="M485" s="216"/>
      <c r="N485" s="217"/>
      <c r="O485" s="217"/>
      <c r="P485" s="217"/>
      <c r="Q485" s="217"/>
      <c r="R485" s="217"/>
      <c r="S485" s="217"/>
      <c r="T485" s="218"/>
      <c r="AT485" s="219" t="s">
        <v>187</v>
      </c>
      <c r="AU485" s="219" t="s">
        <v>91</v>
      </c>
      <c r="AV485" s="11" t="s">
        <v>91</v>
      </c>
      <c r="AW485" s="11" t="s">
        <v>44</v>
      </c>
      <c r="AX485" s="11" t="s">
        <v>81</v>
      </c>
      <c r="AY485" s="219" t="s">
        <v>176</v>
      </c>
    </row>
    <row r="486" spans="2:65" s="12" customFormat="1" ht="13.5">
      <c r="B486" s="220"/>
      <c r="C486" s="221"/>
      <c r="D486" s="222" t="s">
        <v>187</v>
      </c>
      <c r="E486" s="223" t="s">
        <v>37</v>
      </c>
      <c r="F486" s="224" t="s">
        <v>189</v>
      </c>
      <c r="G486" s="221"/>
      <c r="H486" s="225">
        <v>135.19</v>
      </c>
      <c r="I486" s="226"/>
      <c r="J486" s="221"/>
      <c r="K486" s="221"/>
      <c r="L486" s="227"/>
      <c r="M486" s="228"/>
      <c r="N486" s="229"/>
      <c r="O486" s="229"/>
      <c r="P486" s="229"/>
      <c r="Q486" s="229"/>
      <c r="R486" s="229"/>
      <c r="S486" s="229"/>
      <c r="T486" s="230"/>
      <c r="AT486" s="231" t="s">
        <v>187</v>
      </c>
      <c r="AU486" s="231" t="s">
        <v>91</v>
      </c>
      <c r="AV486" s="12" t="s">
        <v>183</v>
      </c>
      <c r="AW486" s="12" t="s">
        <v>6</v>
      </c>
      <c r="AX486" s="12" t="s">
        <v>89</v>
      </c>
      <c r="AY486" s="231" t="s">
        <v>176</v>
      </c>
    </row>
    <row r="487" spans="2:65" s="1" customFormat="1" ht="22.5" customHeight="1">
      <c r="B487" s="41"/>
      <c r="C487" s="232" t="s">
        <v>728</v>
      </c>
      <c r="D487" s="232" t="s">
        <v>196</v>
      </c>
      <c r="E487" s="233" t="s">
        <v>1232</v>
      </c>
      <c r="F487" s="234" t="s">
        <v>1233</v>
      </c>
      <c r="G487" s="235" t="s">
        <v>296</v>
      </c>
      <c r="H487" s="236">
        <v>141.94999999999999</v>
      </c>
      <c r="I487" s="237"/>
      <c r="J487" s="238">
        <f>ROUND(I487*H487,2)</f>
        <v>0</v>
      </c>
      <c r="K487" s="234" t="s">
        <v>182</v>
      </c>
      <c r="L487" s="239"/>
      <c r="M487" s="240" t="s">
        <v>37</v>
      </c>
      <c r="N487" s="241" t="s">
        <v>52</v>
      </c>
      <c r="O487" s="42"/>
      <c r="P487" s="203">
        <f>O487*H487</f>
        <v>0</v>
      </c>
      <c r="Q487" s="203">
        <v>4.0000000000000003E-5</v>
      </c>
      <c r="R487" s="203">
        <f>Q487*H487</f>
        <v>5.6779999999999999E-3</v>
      </c>
      <c r="S487" s="203">
        <v>0</v>
      </c>
      <c r="T487" s="204">
        <f>S487*H487</f>
        <v>0</v>
      </c>
      <c r="AR487" s="23" t="s">
        <v>200</v>
      </c>
      <c r="AT487" s="23" t="s">
        <v>196</v>
      </c>
      <c r="AU487" s="23" t="s">
        <v>91</v>
      </c>
      <c r="AY487" s="23" t="s">
        <v>176</v>
      </c>
      <c r="BE487" s="205">
        <f>IF(N487="základní",J487,0)</f>
        <v>0</v>
      </c>
      <c r="BF487" s="205">
        <f>IF(N487="snížená",J487,0)</f>
        <v>0</v>
      </c>
      <c r="BG487" s="205">
        <f>IF(N487="zákl. přenesená",J487,0)</f>
        <v>0</v>
      </c>
      <c r="BH487" s="205">
        <f>IF(N487="sníž. přenesená",J487,0)</f>
        <v>0</v>
      </c>
      <c r="BI487" s="205">
        <f>IF(N487="nulová",J487,0)</f>
        <v>0</v>
      </c>
      <c r="BJ487" s="23" t="s">
        <v>89</v>
      </c>
      <c r="BK487" s="205">
        <f>ROUND(I487*H487,2)</f>
        <v>0</v>
      </c>
      <c r="BL487" s="23" t="s">
        <v>183</v>
      </c>
      <c r="BM487" s="23" t="s">
        <v>1234</v>
      </c>
    </row>
    <row r="488" spans="2:65" s="1" customFormat="1" ht="27">
      <c r="B488" s="41"/>
      <c r="C488" s="63"/>
      <c r="D488" s="206" t="s">
        <v>883</v>
      </c>
      <c r="E488" s="63"/>
      <c r="F488" s="207" t="s">
        <v>1235</v>
      </c>
      <c r="G488" s="63"/>
      <c r="H488" s="63"/>
      <c r="I488" s="164"/>
      <c r="J488" s="63"/>
      <c r="K488" s="63"/>
      <c r="L488" s="61"/>
      <c r="M488" s="208"/>
      <c r="N488" s="42"/>
      <c r="O488" s="42"/>
      <c r="P488" s="42"/>
      <c r="Q488" s="42"/>
      <c r="R488" s="42"/>
      <c r="S488" s="42"/>
      <c r="T488" s="78"/>
      <c r="AT488" s="23" t="s">
        <v>883</v>
      </c>
      <c r="AU488" s="23" t="s">
        <v>91</v>
      </c>
    </row>
    <row r="489" spans="2:65" s="11" customFormat="1" ht="13.5">
      <c r="B489" s="209"/>
      <c r="C489" s="210"/>
      <c r="D489" s="206" t="s">
        <v>187</v>
      </c>
      <c r="E489" s="211" t="s">
        <v>37</v>
      </c>
      <c r="F489" s="212" t="s">
        <v>1223</v>
      </c>
      <c r="G489" s="210"/>
      <c r="H489" s="213">
        <v>105.3</v>
      </c>
      <c r="I489" s="214"/>
      <c r="J489" s="210"/>
      <c r="K489" s="210"/>
      <c r="L489" s="215"/>
      <c r="M489" s="216"/>
      <c r="N489" s="217"/>
      <c r="O489" s="217"/>
      <c r="P489" s="217"/>
      <c r="Q489" s="217"/>
      <c r="R489" s="217"/>
      <c r="S489" s="217"/>
      <c r="T489" s="218"/>
      <c r="AT489" s="219" t="s">
        <v>187</v>
      </c>
      <c r="AU489" s="219" t="s">
        <v>91</v>
      </c>
      <c r="AV489" s="11" t="s">
        <v>91</v>
      </c>
      <c r="AW489" s="11" t="s">
        <v>44</v>
      </c>
      <c r="AX489" s="11" t="s">
        <v>81</v>
      </c>
      <c r="AY489" s="219" t="s">
        <v>176</v>
      </c>
    </row>
    <row r="490" spans="2:65" s="11" customFormat="1" ht="13.5">
      <c r="B490" s="209"/>
      <c r="C490" s="210"/>
      <c r="D490" s="206" t="s">
        <v>187</v>
      </c>
      <c r="E490" s="211" t="s">
        <v>37</v>
      </c>
      <c r="F490" s="212" t="s">
        <v>1224</v>
      </c>
      <c r="G490" s="210"/>
      <c r="H490" s="213">
        <v>29.89</v>
      </c>
      <c r="I490" s="214"/>
      <c r="J490" s="210"/>
      <c r="K490" s="210"/>
      <c r="L490" s="215"/>
      <c r="M490" s="216"/>
      <c r="N490" s="217"/>
      <c r="O490" s="217"/>
      <c r="P490" s="217"/>
      <c r="Q490" s="217"/>
      <c r="R490" s="217"/>
      <c r="S490" s="217"/>
      <c r="T490" s="218"/>
      <c r="AT490" s="219" t="s">
        <v>187</v>
      </c>
      <c r="AU490" s="219" t="s">
        <v>91</v>
      </c>
      <c r="AV490" s="11" t="s">
        <v>91</v>
      </c>
      <c r="AW490" s="11" t="s">
        <v>44</v>
      </c>
      <c r="AX490" s="11" t="s">
        <v>81</v>
      </c>
      <c r="AY490" s="219" t="s">
        <v>176</v>
      </c>
    </row>
    <row r="491" spans="2:65" s="11" customFormat="1" ht="13.5">
      <c r="B491" s="209"/>
      <c r="C491" s="210"/>
      <c r="D491" s="222" t="s">
        <v>187</v>
      </c>
      <c r="E491" s="242" t="s">
        <v>37</v>
      </c>
      <c r="F491" s="243" t="s">
        <v>1236</v>
      </c>
      <c r="G491" s="210"/>
      <c r="H491" s="244">
        <v>141.94999999999999</v>
      </c>
      <c r="I491" s="214"/>
      <c r="J491" s="210"/>
      <c r="K491" s="210"/>
      <c r="L491" s="215"/>
      <c r="M491" s="216"/>
      <c r="N491" s="217"/>
      <c r="O491" s="217"/>
      <c r="P491" s="217"/>
      <c r="Q491" s="217"/>
      <c r="R491" s="217"/>
      <c r="S491" s="217"/>
      <c r="T491" s="218"/>
      <c r="AT491" s="219" t="s">
        <v>187</v>
      </c>
      <c r="AU491" s="219" t="s">
        <v>91</v>
      </c>
      <c r="AV491" s="11" t="s">
        <v>91</v>
      </c>
      <c r="AW491" s="11" t="s">
        <v>44</v>
      </c>
      <c r="AX491" s="11" t="s">
        <v>89</v>
      </c>
      <c r="AY491" s="219" t="s">
        <v>176</v>
      </c>
    </row>
    <row r="492" spans="2:65" s="1" customFormat="1" ht="31.5" customHeight="1">
      <c r="B492" s="41"/>
      <c r="C492" s="194" t="s">
        <v>736</v>
      </c>
      <c r="D492" s="194" t="s">
        <v>178</v>
      </c>
      <c r="E492" s="195" t="s">
        <v>1237</v>
      </c>
      <c r="F492" s="196" t="s">
        <v>1238</v>
      </c>
      <c r="G492" s="197" t="s">
        <v>224</v>
      </c>
      <c r="H492" s="198">
        <v>100.8</v>
      </c>
      <c r="I492" s="199"/>
      <c r="J492" s="200">
        <f>ROUND(I492*H492,2)</f>
        <v>0</v>
      </c>
      <c r="K492" s="196" t="s">
        <v>182</v>
      </c>
      <c r="L492" s="61"/>
      <c r="M492" s="201" t="s">
        <v>37</v>
      </c>
      <c r="N492" s="202" t="s">
        <v>52</v>
      </c>
      <c r="O492" s="42"/>
      <c r="P492" s="203">
        <f>O492*H492</f>
        <v>0</v>
      </c>
      <c r="Q492" s="203">
        <v>8.3161599999999995E-3</v>
      </c>
      <c r="R492" s="203">
        <f>Q492*H492</f>
        <v>0.83826892799999997</v>
      </c>
      <c r="S492" s="203">
        <v>0</v>
      </c>
      <c r="T492" s="204">
        <f>S492*H492</f>
        <v>0</v>
      </c>
      <c r="AR492" s="23" t="s">
        <v>183</v>
      </c>
      <c r="AT492" s="23" t="s">
        <v>178</v>
      </c>
      <c r="AU492" s="23" t="s">
        <v>91</v>
      </c>
      <c r="AY492" s="23" t="s">
        <v>176</v>
      </c>
      <c r="BE492" s="205">
        <f>IF(N492="základní",J492,0)</f>
        <v>0</v>
      </c>
      <c r="BF492" s="205">
        <f>IF(N492="snížená",J492,0)</f>
        <v>0</v>
      </c>
      <c r="BG492" s="205">
        <f>IF(N492="zákl. přenesená",J492,0)</f>
        <v>0</v>
      </c>
      <c r="BH492" s="205">
        <f>IF(N492="sníž. přenesená",J492,0)</f>
        <v>0</v>
      </c>
      <c r="BI492" s="205">
        <f>IF(N492="nulová",J492,0)</f>
        <v>0</v>
      </c>
      <c r="BJ492" s="23" t="s">
        <v>89</v>
      </c>
      <c r="BK492" s="205">
        <f>ROUND(I492*H492,2)</f>
        <v>0</v>
      </c>
      <c r="BL492" s="23" t="s">
        <v>183</v>
      </c>
      <c r="BM492" s="23" t="s">
        <v>1239</v>
      </c>
    </row>
    <row r="493" spans="2:65" s="1" customFormat="1" ht="162">
      <c r="B493" s="41"/>
      <c r="C493" s="63"/>
      <c r="D493" s="206" t="s">
        <v>185</v>
      </c>
      <c r="E493" s="63"/>
      <c r="F493" s="207" t="s">
        <v>1208</v>
      </c>
      <c r="G493" s="63"/>
      <c r="H493" s="63"/>
      <c r="I493" s="164"/>
      <c r="J493" s="63"/>
      <c r="K493" s="63"/>
      <c r="L493" s="61"/>
      <c r="M493" s="208"/>
      <c r="N493" s="42"/>
      <c r="O493" s="42"/>
      <c r="P493" s="42"/>
      <c r="Q493" s="42"/>
      <c r="R493" s="42"/>
      <c r="S493" s="42"/>
      <c r="T493" s="78"/>
      <c r="AT493" s="23" t="s">
        <v>185</v>
      </c>
      <c r="AU493" s="23" t="s">
        <v>91</v>
      </c>
    </row>
    <row r="494" spans="2:65" s="11" customFormat="1" ht="13.5">
      <c r="B494" s="209"/>
      <c r="C494" s="210"/>
      <c r="D494" s="206" t="s">
        <v>187</v>
      </c>
      <c r="E494" s="211" t="s">
        <v>37</v>
      </c>
      <c r="F494" s="212" t="s">
        <v>1240</v>
      </c>
      <c r="G494" s="210"/>
      <c r="H494" s="213">
        <v>100.8</v>
      </c>
      <c r="I494" s="214"/>
      <c r="J494" s="210"/>
      <c r="K494" s="210"/>
      <c r="L494" s="215"/>
      <c r="M494" s="216"/>
      <c r="N494" s="217"/>
      <c r="O494" s="217"/>
      <c r="P494" s="217"/>
      <c r="Q494" s="217"/>
      <c r="R494" s="217"/>
      <c r="S494" s="217"/>
      <c r="T494" s="218"/>
      <c r="AT494" s="219" t="s">
        <v>187</v>
      </c>
      <c r="AU494" s="219" t="s">
        <v>91</v>
      </c>
      <c r="AV494" s="11" t="s">
        <v>91</v>
      </c>
      <c r="AW494" s="11" t="s">
        <v>44</v>
      </c>
      <c r="AX494" s="11" t="s">
        <v>81</v>
      </c>
      <c r="AY494" s="219" t="s">
        <v>176</v>
      </c>
    </row>
    <row r="495" spans="2:65" s="12" customFormat="1" ht="13.5">
      <c r="B495" s="220"/>
      <c r="C495" s="221"/>
      <c r="D495" s="222" t="s">
        <v>187</v>
      </c>
      <c r="E495" s="223" t="s">
        <v>37</v>
      </c>
      <c r="F495" s="224" t="s">
        <v>189</v>
      </c>
      <c r="G495" s="221"/>
      <c r="H495" s="225">
        <v>100.8</v>
      </c>
      <c r="I495" s="226"/>
      <c r="J495" s="221"/>
      <c r="K495" s="221"/>
      <c r="L495" s="227"/>
      <c r="M495" s="228"/>
      <c r="N495" s="229"/>
      <c r="O495" s="229"/>
      <c r="P495" s="229"/>
      <c r="Q495" s="229"/>
      <c r="R495" s="229"/>
      <c r="S495" s="229"/>
      <c r="T495" s="230"/>
      <c r="AT495" s="231" t="s">
        <v>187</v>
      </c>
      <c r="AU495" s="231" t="s">
        <v>91</v>
      </c>
      <c r="AV495" s="12" t="s">
        <v>183</v>
      </c>
      <c r="AW495" s="12" t="s">
        <v>6</v>
      </c>
      <c r="AX495" s="12" t="s">
        <v>89</v>
      </c>
      <c r="AY495" s="231" t="s">
        <v>176</v>
      </c>
    </row>
    <row r="496" spans="2:65" s="1" customFormat="1" ht="22.5" customHeight="1">
      <c r="B496" s="41"/>
      <c r="C496" s="232" t="s">
        <v>743</v>
      </c>
      <c r="D496" s="232" t="s">
        <v>196</v>
      </c>
      <c r="E496" s="233" t="s">
        <v>1241</v>
      </c>
      <c r="F496" s="234" t="s">
        <v>1242</v>
      </c>
      <c r="G496" s="235" t="s">
        <v>224</v>
      </c>
      <c r="H496" s="236">
        <v>102.816</v>
      </c>
      <c r="I496" s="237"/>
      <c r="J496" s="238">
        <f>ROUND(I496*H496,2)</f>
        <v>0</v>
      </c>
      <c r="K496" s="234" t="s">
        <v>182</v>
      </c>
      <c r="L496" s="239"/>
      <c r="M496" s="240" t="s">
        <v>37</v>
      </c>
      <c r="N496" s="241" t="s">
        <v>52</v>
      </c>
      <c r="O496" s="42"/>
      <c r="P496" s="203">
        <f>O496*H496</f>
        <v>0</v>
      </c>
      <c r="Q496" s="203">
        <v>3.0000000000000001E-3</v>
      </c>
      <c r="R496" s="203">
        <f>Q496*H496</f>
        <v>0.308448</v>
      </c>
      <c r="S496" s="203">
        <v>0</v>
      </c>
      <c r="T496" s="204">
        <f>S496*H496</f>
        <v>0</v>
      </c>
      <c r="AR496" s="23" t="s">
        <v>200</v>
      </c>
      <c r="AT496" s="23" t="s">
        <v>196</v>
      </c>
      <c r="AU496" s="23" t="s">
        <v>91</v>
      </c>
      <c r="AY496" s="23" t="s">
        <v>176</v>
      </c>
      <c r="BE496" s="205">
        <f>IF(N496="základní",J496,0)</f>
        <v>0</v>
      </c>
      <c r="BF496" s="205">
        <f>IF(N496="snížená",J496,0)</f>
        <v>0</v>
      </c>
      <c r="BG496" s="205">
        <f>IF(N496="zákl. přenesená",J496,0)</f>
        <v>0</v>
      </c>
      <c r="BH496" s="205">
        <f>IF(N496="sníž. přenesená",J496,0)</f>
        <v>0</v>
      </c>
      <c r="BI496" s="205">
        <f>IF(N496="nulová",J496,0)</f>
        <v>0</v>
      </c>
      <c r="BJ496" s="23" t="s">
        <v>89</v>
      </c>
      <c r="BK496" s="205">
        <f>ROUND(I496*H496,2)</f>
        <v>0</v>
      </c>
      <c r="BL496" s="23" t="s">
        <v>183</v>
      </c>
      <c r="BM496" s="23" t="s">
        <v>1243</v>
      </c>
    </row>
    <row r="497" spans="2:65" s="11" customFormat="1" ht="13.5">
      <c r="B497" s="209"/>
      <c r="C497" s="210"/>
      <c r="D497" s="222" t="s">
        <v>187</v>
      </c>
      <c r="E497" s="242" t="s">
        <v>37</v>
      </c>
      <c r="F497" s="243" t="s">
        <v>1244</v>
      </c>
      <c r="G497" s="210"/>
      <c r="H497" s="244">
        <v>102.816</v>
      </c>
      <c r="I497" s="214"/>
      <c r="J497" s="210"/>
      <c r="K497" s="210"/>
      <c r="L497" s="215"/>
      <c r="M497" s="216"/>
      <c r="N497" s="217"/>
      <c r="O497" s="217"/>
      <c r="P497" s="217"/>
      <c r="Q497" s="217"/>
      <c r="R497" s="217"/>
      <c r="S497" s="217"/>
      <c r="T497" s="218"/>
      <c r="AT497" s="219" t="s">
        <v>187</v>
      </c>
      <c r="AU497" s="219" t="s">
        <v>91</v>
      </c>
      <c r="AV497" s="11" t="s">
        <v>91</v>
      </c>
      <c r="AW497" s="11" t="s">
        <v>44</v>
      </c>
      <c r="AX497" s="11" t="s">
        <v>89</v>
      </c>
      <c r="AY497" s="219" t="s">
        <v>176</v>
      </c>
    </row>
    <row r="498" spans="2:65" s="1" customFormat="1" ht="31.5" customHeight="1">
      <c r="B498" s="41"/>
      <c r="C498" s="194" t="s">
        <v>749</v>
      </c>
      <c r="D498" s="194" t="s">
        <v>178</v>
      </c>
      <c r="E498" s="195" t="s">
        <v>1245</v>
      </c>
      <c r="F498" s="196" t="s">
        <v>1246</v>
      </c>
      <c r="G498" s="197" t="s">
        <v>224</v>
      </c>
      <c r="H498" s="198">
        <v>441.22699999999998</v>
      </c>
      <c r="I498" s="199"/>
      <c r="J498" s="200">
        <f>ROUND(I498*H498,2)</f>
        <v>0</v>
      </c>
      <c r="K498" s="196" t="s">
        <v>182</v>
      </c>
      <c r="L498" s="61"/>
      <c r="M498" s="201" t="s">
        <v>37</v>
      </c>
      <c r="N498" s="202" t="s">
        <v>52</v>
      </c>
      <c r="O498" s="42"/>
      <c r="P498" s="203">
        <f>O498*H498</f>
        <v>0</v>
      </c>
      <c r="Q498" s="203">
        <v>8.4961600000000009E-3</v>
      </c>
      <c r="R498" s="203">
        <f>Q498*H498</f>
        <v>3.74873518832</v>
      </c>
      <c r="S498" s="203">
        <v>0</v>
      </c>
      <c r="T498" s="204">
        <f>S498*H498</f>
        <v>0</v>
      </c>
      <c r="AR498" s="23" t="s">
        <v>183</v>
      </c>
      <c r="AT498" s="23" t="s">
        <v>178</v>
      </c>
      <c r="AU498" s="23" t="s">
        <v>91</v>
      </c>
      <c r="AY498" s="23" t="s">
        <v>176</v>
      </c>
      <c r="BE498" s="205">
        <f>IF(N498="základní",J498,0)</f>
        <v>0</v>
      </c>
      <c r="BF498" s="205">
        <f>IF(N498="snížená",J498,0)</f>
        <v>0</v>
      </c>
      <c r="BG498" s="205">
        <f>IF(N498="zákl. přenesená",J498,0)</f>
        <v>0</v>
      </c>
      <c r="BH498" s="205">
        <f>IF(N498="sníž. přenesená",J498,0)</f>
        <v>0</v>
      </c>
      <c r="BI498" s="205">
        <f>IF(N498="nulová",J498,0)</f>
        <v>0</v>
      </c>
      <c r="BJ498" s="23" t="s">
        <v>89</v>
      </c>
      <c r="BK498" s="205">
        <f>ROUND(I498*H498,2)</f>
        <v>0</v>
      </c>
      <c r="BL498" s="23" t="s">
        <v>183</v>
      </c>
      <c r="BM498" s="23" t="s">
        <v>1247</v>
      </c>
    </row>
    <row r="499" spans="2:65" s="1" customFormat="1" ht="162">
      <c r="B499" s="41"/>
      <c r="C499" s="63"/>
      <c r="D499" s="206" t="s">
        <v>185</v>
      </c>
      <c r="E499" s="63"/>
      <c r="F499" s="207" t="s">
        <v>1208</v>
      </c>
      <c r="G499" s="63"/>
      <c r="H499" s="63"/>
      <c r="I499" s="164"/>
      <c r="J499" s="63"/>
      <c r="K499" s="63"/>
      <c r="L499" s="61"/>
      <c r="M499" s="208"/>
      <c r="N499" s="42"/>
      <c r="O499" s="42"/>
      <c r="P499" s="42"/>
      <c r="Q499" s="42"/>
      <c r="R499" s="42"/>
      <c r="S499" s="42"/>
      <c r="T499" s="78"/>
      <c r="AT499" s="23" t="s">
        <v>185</v>
      </c>
      <c r="AU499" s="23" t="s">
        <v>91</v>
      </c>
    </row>
    <row r="500" spans="2:65" s="11" customFormat="1" ht="13.5">
      <c r="B500" s="209"/>
      <c r="C500" s="210"/>
      <c r="D500" s="206" t="s">
        <v>187</v>
      </c>
      <c r="E500" s="211" t="s">
        <v>37</v>
      </c>
      <c r="F500" s="212" t="s">
        <v>1248</v>
      </c>
      <c r="G500" s="210"/>
      <c r="H500" s="213">
        <v>529.79999999999995</v>
      </c>
      <c r="I500" s="214"/>
      <c r="J500" s="210"/>
      <c r="K500" s="210"/>
      <c r="L500" s="215"/>
      <c r="M500" s="216"/>
      <c r="N500" s="217"/>
      <c r="O500" s="217"/>
      <c r="P500" s="217"/>
      <c r="Q500" s="217"/>
      <c r="R500" s="217"/>
      <c r="S500" s="217"/>
      <c r="T500" s="218"/>
      <c r="AT500" s="219" t="s">
        <v>187</v>
      </c>
      <c r="AU500" s="219" t="s">
        <v>91</v>
      </c>
      <c r="AV500" s="11" t="s">
        <v>91</v>
      </c>
      <c r="AW500" s="11" t="s">
        <v>44</v>
      </c>
      <c r="AX500" s="11" t="s">
        <v>81</v>
      </c>
      <c r="AY500" s="219" t="s">
        <v>176</v>
      </c>
    </row>
    <row r="501" spans="2:65" s="13" customFormat="1" ht="13.5">
      <c r="B501" s="252"/>
      <c r="C501" s="253"/>
      <c r="D501" s="206" t="s">
        <v>187</v>
      </c>
      <c r="E501" s="254" t="s">
        <v>37</v>
      </c>
      <c r="F501" s="255" t="s">
        <v>1249</v>
      </c>
      <c r="G501" s="253"/>
      <c r="H501" s="256" t="s">
        <v>37</v>
      </c>
      <c r="I501" s="257"/>
      <c r="J501" s="253"/>
      <c r="K501" s="253"/>
      <c r="L501" s="258"/>
      <c r="M501" s="259"/>
      <c r="N501" s="260"/>
      <c r="O501" s="260"/>
      <c r="P501" s="260"/>
      <c r="Q501" s="260"/>
      <c r="R501" s="260"/>
      <c r="S501" s="260"/>
      <c r="T501" s="261"/>
      <c r="AT501" s="262" t="s">
        <v>187</v>
      </c>
      <c r="AU501" s="262" t="s">
        <v>91</v>
      </c>
      <c r="AV501" s="13" t="s">
        <v>89</v>
      </c>
      <c r="AW501" s="13" t="s">
        <v>44</v>
      </c>
      <c r="AX501" s="13" t="s">
        <v>81</v>
      </c>
      <c r="AY501" s="262" t="s">
        <v>176</v>
      </c>
    </row>
    <row r="502" spans="2:65" s="11" customFormat="1" ht="13.5">
      <c r="B502" s="209"/>
      <c r="C502" s="210"/>
      <c r="D502" s="206" t="s">
        <v>187</v>
      </c>
      <c r="E502" s="211" t="s">
        <v>37</v>
      </c>
      <c r="F502" s="212" t="s">
        <v>1250</v>
      </c>
      <c r="G502" s="210"/>
      <c r="H502" s="213">
        <v>-88.572999999999993</v>
      </c>
      <c r="I502" s="214"/>
      <c r="J502" s="210"/>
      <c r="K502" s="210"/>
      <c r="L502" s="215"/>
      <c r="M502" s="216"/>
      <c r="N502" s="217"/>
      <c r="O502" s="217"/>
      <c r="P502" s="217"/>
      <c r="Q502" s="217"/>
      <c r="R502" s="217"/>
      <c r="S502" s="217"/>
      <c r="T502" s="218"/>
      <c r="AT502" s="219" t="s">
        <v>187</v>
      </c>
      <c r="AU502" s="219" t="s">
        <v>91</v>
      </c>
      <c r="AV502" s="11" t="s">
        <v>91</v>
      </c>
      <c r="AW502" s="11" t="s">
        <v>44</v>
      </c>
      <c r="AX502" s="11" t="s">
        <v>81</v>
      </c>
      <c r="AY502" s="219" t="s">
        <v>176</v>
      </c>
    </row>
    <row r="503" spans="2:65" s="12" customFormat="1" ht="13.5">
      <c r="B503" s="220"/>
      <c r="C503" s="221"/>
      <c r="D503" s="222" t="s">
        <v>187</v>
      </c>
      <c r="E503" s="223" t="s">
        <v>37</v>
      </c>
      <c r="F503" s="224" t="s">
        <v>189</v>
      </c>
      <c r="G503" s="221"/>
      <c r="H503" s="225">
        <v>441.22699999999998</v>
      </c>
      <c r="I503" s="226"/>
      <c r="J503" s="221"/>
      <c r="K503" s="221"/>
      <c r="L503" s="227"/>
      <c r="M503" s="228"/>
      <c r="N503" s="229"/>
      <c r="O503" s="229"/>
      <c r="P503" s="229"/>
      <c r="Q503" s="229"/>
      <c r="R503" s="229"/>
      <c r="S503" s="229"/>
      <c r="T503" s="230"/>
      <c r="AT503" s="231" t="s">
        <v>187</v>
      </c>
      <c r="AU503" s="231" t="s">
        <v>91</v>
      </c>
      <c r="AV503" s="12" t="s">
        <v>183</v>
      </c>
      <c r="AW503" s="12" t="s">
        <v>6</v>
      </c>
      <c r="AX503" s="12" t="s">
        <v>89</v>
      </c>
      <c r="AY503" s="231" t="s">
        <v>176</v>
      </c>
    </row>
    <row r="504" spans="2:65" s="1" customFormat="1" ht="22.5" customHeight="1">
      <c r="B504" s="41"/>
      <c r="C504" s="232" t="s">
        <v>756</v>
      </c>
      <c r="D504" s="232" t="s">
        <v>196</v>
      </c>
      <c r="E504" s="233" t="s">
        <v>1251</v>
      </c>
      <c r="F504" s="234" t="s">
        <v>1252</v>
      </c>
      <c r="G504" s="235" t="s">
        <v>224</v>
      </c>
      <c r="H504" s="236">
        <v>450.05200000000002</v>
      </c>
      <c r="I504" s="237"/>
      <c r="J504" s="238">
        <f>ROUND(I504*H504,2)</f>
        <v>0</v>
      </c>
      <c r="K504" s="234" t="s">
        <v>182</v>
      </c>
      <c r="L504" s="239"/>
      <c r="M504" s="240" t="s">
        <v>37</v>
      </c>
      <c r="N504" s="241" t="s">
        <v>52</v>
      </c>
      <c r="O504" s="42"/>
      <c r="P504" s="203">
        <f>O504*H504</f>
        <v>0</v>
      </c>
      <c r="Q504" s="203">
        <v>2.5500000000000002E-3</v>
      </c>
      <c r="R504" s="203">
        <f>Q504*H504</f>
        <v>1.1476326000000001</v>
      </c>
      <c r="S504" s="203">
        <v>0</v>
      </c>
      <c r="T504" s="204">
        <f>S504*H504</f>
        <v>0</v>
      </c>
      <c r="AR504" s="23" t="s">
        <v>200</v>
      </c>
      <c r="AT504" s="23" t="s">
        <v>196</v>
      </c>
      <c r="AU504" s="23" t="s">
        <v>91</v>
      </c>
      <c r="AY504" s="23" t="s">
        <v>176</v>
      </c>
      <c r="BE504" s="205">
        <f>IF(N504="základní",J504,0)</f>
        <v>0</v>
      </c>
      <c r="BF504" s="205">
        <f>IF(N504="snížená",J504,0)</f>
        <v>0</v>
      </c>
      <c r="BG504" s="205">
        <f>IF(N504="zákl. přenesená",J504,0)</f>
        <v>0</v>
      </c>
      <c r="BH504" s="205">
        <f>IF(N504="sníž. přenesená",J504,0)</f>
        <v>0</v>
      </c>
      <c r="BI504" s="205">
        <f>IF(N504="nulová",J504,0)</f>
        <v>0</v>
      </c>
      <c r="BJ504" s="23" t="s">
        <v>89</v>
      </c>
      <c r="BK504" s="205">
        <f>ROUND(I504*H504,2)</f>
        <v>0</v>
      </c>
      <c r="BL504" s="23" t="s">
        <v>183</v>
      </c>
      <c r="BM504" s="23" t="s">
        <v>1253</v>
      </c>
    </row>
    <row r="505" spans="2:65" s="1" customFormat="1" ht="27">
      <c r="B505" s="41"/>
      <c r="C505" s="63"/>
      <c r="D505" s="206" t="s">
        <v>883</v>
      </c>
      <c r="E505" s="63"/>
      <c r="F505" s="207" t="s">
        <v>1254</v>
      </c>
      <c r="G505" s="63"/>
      <c r="H505" s="63"/>
      <c r="I505" s="164"/>
      <c r="J505" s="63"/>
      <c r="K505" s="63"/>
      <c r="L505" s="61"/>
      <c r="M505" s="208"/>
      <c r="N505" s="42"/>
      <c r="O505" s="42"/>
      <c r="P505" s="42"/>
      <c r="Q505" s="42"/>
      <c r="R505" s="42"/>
      <c r="S505" s="42"/>
      <c r="T505" s="78"/>
      <c r="AT505" s="23" t="s">
        <v>883</v>
      </c>
      <c r="AU505" s="23" t="s">
        <v>91</v>
      </c>
    </row>
    <row r="506" spans="2:65" s="11" customFormat="1" ht="13.5">
      <c r="B506" s="209"/>
      <c r="C506" s="210"/>
      <c r="D506" s="222" t="s">
        <v>187</v>
      </c>
      <c r="E506" s="242" t="s">
        <v>37</v>
      </c>
      <c r="F506" s="243" t="s">
        <v>1255</v>
      </c>
      <c r="G506" s="210"/>
      <c r="H506" s="244">
        <v>450.05200000000002</v>
      </c>
      <c r="I506" s="214"/>
      <c r="J506" s="210"/>
      <c r="K506" s="210"/>
      <c r="L506" s="215"/>
      <c r="M506" s="216"/>
      <c r="N506" s="217"/>
      <c r="O506" s="217"/>
      <c r="P506" s="217"/>
      <c r="Q506" s="217"/>
      <c r="R506" s="217"/>
      <c r="S506" s="217"/>
      <c r="T506" s="218"/>
      <c r="AT506" s="219" t="s">
        <v>187</v>
      </c>
      <c r="AU506" s="219" t="s">
        <v>91</v>
      </c>
      <c r="AV506" s="11" t="s">
        <v>91</v>
      </c>
      <c r="AW506" s="11" t="s">
        <v>44</v>
      </c>
      <c r="AX506" s="11" t="s">
        <v>89</v>
      </c>
      <c r="AY506" s="219" t="s">
        <v>176</v>
      </c>
    </row>
    <row r="507" spans="2:65" s="1" customFormat="1" ht="22.5" customHeight="1">
      <c r="B507" s="41"/>
      <c r="C507" s="194" t="s">
        <v>1256</v>
      </c>
      <c r="D507" s="194" t="s">
        <v>178</v>
      </c>
      <c r="E507" s="195" t="s">
        <v>1257</v>
      </c>
      <c r="F507" s="196" t="s">
        <v>1258</v>
      </c>
      <c r="G507" s="197" t="s">
        <v>296</v>
      </c>
      <c r="H507" s="198">
        <v>68</v>
      </c>
      <c r="I507" s="199"/>
      <c r="J507" s="200">
        <f>ROUND(I507*H507,2)</f>
        <v>0</v>
      </c>
      <c r="K507" s="196" t="s">
        <v>182</v>
      </c>
      <c r="L507" s="61"/>
      <c r="M507" s="201" t="s">
        <v>37</v>
      </c>
      <c r="N507" s="202" t="s">
        <v>52</v>
      </c>
      <c r="O507" s="42"/>
      <c r="P507" s="203">
        <f>O507*H507</f>
        <v>0</v>
      </c>
      <c r="Q507" s="203">
        <v>6.0000000000000002E-5</v>
      </c>
      <c r="R507" s="203">
        <f>Q507*H507</f>
        <v>4.0800000000000003E-3</v>
      </c>
      <c r="S507" s="203">
        <v>0</v>
      </c>
      <c r="T507" s="204">
        <f>S507*H507</f>
        <v>0</v>
      </c>
      <c r="AR507" s="23" t="s">
        <v>183</v>
      </c>
      <c r="AT507" s="23" t="s">
        <v>178</v>
      </c>
      <c r="AU507" s="23" t="s">
        <v>91</v>
      </c>
      <c r="AY507" s="23" t="s">
        <v>176</v>
      </c>
      <c r="BE507" s="205">
        <f>IF(N507="základní",J507,0)</f>
        <v>0</v>
      </c>
      <c r="BF507" s="205">
        <f>IF(N507="snížená",J507,0)</f>
        <v>0</v>
      </c>
      <c r="BG507" s="205">
        <f>IF(N507="zákl. přenesená",J507,0)</f>
        <v>0</v>
      </c>
      <c r="BH507" s="205">
        <f>IF(N507="sníž. přenesená",J507,0)</f>
        <v>0</v>
      </c>
      <c r="BI507" s="205">
        <f>IF(N507="nulová",J507,0)</f>
        <v>0</v>
      </c>
      <c r="BJ507" s="23" t="s">
        <v>89</v>
      </c>
      <c r="BK507" s="205">
        <f>ROUND(I507*H507,2)</f>
        <v>0</v>
      </c>
      <c r="BL507" s="23" t="s">
        <v>183</v>
      </c>
      <c r="BM507" s="23" t="s">
        <v>1259</v>
      </c>
    </row>
    <row r="508" spans="2:65" s="1" customFormat="1" ht="67.5">
      <c r="B508" s="41"/>
      <c r="C508" s="63"/>
      <c r="D508" s="206" t="s">
        <v>185</v>
      </c>
      <c r="E508" s="63"/>
      <c r="F508" s="207" t="s">
        <v>1260</v>
      </c>
      <c r="G508" s="63"/>
      <c r="H508" s="63"/>
      <c r="I508" s="164"/>
      <c r="J508" s="63"/>
      <c r="K508" s="63"/>
      <c r="L508" s="61"/>
      <c r="M508" s="208"/>
      <c r="N508" s="42"/>
      <c r="O508" s="42"/>
      <c r="P508" s="42"/>
      <c r="Q508" s="42"/>
      <c r="R508" s="42"/>
      <c r="S508" s="42"/>
      <c r="T508" s="78"/>
      <c r="AT508" s="23" t="s">
        <v>185</v>
      </c>
      <c r="AU508" s="23" t="s">
        <v>91</v>
      </c>
    </row>
    <row r="509" spans="2:65" s="11" customFormat="1" ht="13.5">
      <c r="B509" s="209"/>
      <c r="C509" s="210"/>
      <c r="D509" s="206" t="s">
        <v>187</v>
      </c>
      <c r="E509" s="211" t="s">
        <v>37</v>
      </c>
      <c r="F509" s="212" t="s">
        <v>661</v>
      </c>
      <c r="G509" s="210"/>
      <c r="H509" s="213">
        <v>68</v>
      </c>
      <c r="I509" s="214"/>
      <c r="J509" s="210"/>
      <c r="K509" s="210"/>
      <c r="L509" s="215"/>
      <c r="M509" s="216"/>
      <c r="N509" s="217"/>
      <c r="O509" s="217"/>
      <c r="P509" s="217"/>
      <c r="Q509" s="217"/>
      <c r="R509" s="217"/>
      <c r="S509" s="217"/>
      <c r="T509" s="218"/>
      <c r="AT509" s="219" t="s">
        <v>187</v>
      </c>
      <c r="AU509" s="219" t="s">
        <v>91</v>
      </c>
      <c r="AV509" s="11" t="s">
        <v>91</v>
      </c>
      <c r="AW509" s="11" t="s">
        <v>44</v>
      </c>
      <c r="AX509" s="11" t="s">
        <v>81</v>
      </c>
      <c r="AY509" s="219" t="s">
        <v>176</v>
      </c>
    </row>
    <row r="510" spans="2:65" s="12" customFormat="1" ht="13.5">
      <c r="B510" s="220"/>
      <c r="C510" s="221"/>
      <c r="D510" s="222" t="s">
        <v>187</v>
      </c>
      <c r="E510" s="223" t="s">
        <v>37</v>
      </c>
      <c r="F510" s="224" t="s">
        <v>189</v>
      </c>
      <c r="G510" s="221"/>
      <c r="H510" s="225">
        <v>68</v>
      </c>
      <c r="I510" s="226"/>
      <c r="J510" s="221"/>
      <c r="K510" s="221"/>
      <c r="L510" s="227"/>
      <c r="M510" s="228"/>
      <c r="N510" s="229"/>
      <c r="O510" s="229"/>
      <c r="P510" s="229"/>
      <c r="Q510" s="229"/>
      <c r="R510" s="229"/>
      <c r="S510" s="229"/>
      <c r="T510" s="230"/>
      <c r="AT510" s="231" t="s">
        <v>187</v>
      </c>
      <c r="AU510" s="231" t="s">
        <v>91</v>
      </c>
      <c r="AV510" s="12" t="s">
        <v>183</v>
      </c>
      <c r="AW510" s="12" t="s">
        <v>6</v>
      </c>
      <c r="AX510" s="12" t="s">
        <v>89</v>
      </c>
      <c r="AY510" s="231" t="s">
        <v>176</v>
      </c>
    </row>
    <row r="511" spans="2:65" s="1" customFormat="1" ht="22.5" customHeight="1">
      <c r="B511" s="41"/>
      <c r="C511" s="232" t="s">
        <v>1261</v>
      </c>
      <c r="D511" s="232" t="s">
        <v>196</v>
      </c>
      <c r="E511" s="233" t="s">
        <v>1262</v>
      </c>
      <c r="F511" s="234" t="s">
        <v>1263</v>
      </c>
      <c r="G511" s="235" t="s">
        <v>296</v>
      </c>
      <c r="H511" s="236">
        <v>71.400000000000006</v>
      </c>
      <c r="I511" s="237"/>
      <c r="J511" s="238">
        <f>ROUND(I511*H511,2)</f>
        <v>0</v>
      </c>
      <c r="K511" s="234" t="s">
        <v>182</v>
      </c>
      <c r="L511" s="239"/>
      <c r="M511" s="240" t="s">
        <v>37</v>
      </c>
      <c r="N511" s="241" t="s">
        <v>52</v>
      </c>
      <c r="O511" s="42"/>
      <c r="P511" s="203">
        <f>O511*H511</f>
        <v>0</v>
      </c>
      <c r="Q511" s="203">
        <v>5.1999999999999995E-4</v>
      </c>
      <c r="R511" s="203">
        <f>Q511*H511</f>
        <v>3.7128000000000001E-2</v>
      </c>
      <c r="S511" s="203">
        <v>0</v>
      </c>
      <c r="T511" s="204">
        <f>S511*H511</f>
        <v>0</v>
      </c>
      <c r="AR511" s="23" t="s">
        <v>200</v>
      </c>
      <c r="AT511" s="23" t="s">
        <v>196</v>
      </c>
      <c r="AU511" s="23" t="s">
        <v>91</v>
      </c>
      <c r="AY511" s="23" t="s">
        <v>176</v>
      </c>
      <c r="BE511" s="205">
        <f>IF(N511="základní",J511,0)</f>
        <v>0</v>
      </c>
      <c r="BF511" s="205">
        <f>IF(N511="snížená",J511,0)</f>
        <v>0</v>
      </c>
      <c r="BG511" s="205">
        <f>IF(N511="zákl. přenesená",J511,0)</f>
        <v>0</v>
      </c>
      <c r="BH511" s="205">
        <f>IF(N511="sníž. přenesená",J511,0)</f>
        <v>0</v>
      </c>
      <c r="BI511" s="205">
        <f>IF(N511="nulová",J511,0)</f>
        <v>0</v>
      </c>
      <c r="BJ511" s="23" t="s">
        <v>89</v>
      </c>
      <c r="BK511" s="205">
        <f>ROUND(I511*H511,2)</f>
        <v>0</v>
      </c>
      <c r="BL511" s="23" t="s">
        <v>183</v>
      </c>
      <c r="BM511" s="23" t="s">
        <v>1264</v>
      </c>
    </row>
    <row r="512" spans="2:65" s="11" customFormat="1" ht="13.5">
      <c r="B512" s="209"/>
      <c r="C512" s="210"/>
      <c r="D512" s="222" t="s">
        <v>187</v>
      </c>
      <c r="E512" s="242" t="s">
        <v>37</v>
      </c>
      <c r="F512" s="243" t="s">
        <v>1265</v>
      </c>
      <c r="G512" s="210"/>
      <c r="H512" s="244">
        <v>71.400000000000006</v>
      </c>
      <c r="I512" s="214"/>
      <c r="J512" s="210"/>
      <c r="K512" s="210"/>
      <c r="L512" s="215"/>
      <c r="M512" s="216"/>
      <c r="N512" s="217"/>
      <c r="O512" s="217"/>
      <c r="P512" s="217"/>
      <c r="Q512" s="217"/>
      <c r="R512" s="217"/>
      <c r="S512" s="217"/>
      <c r="T512" s="218"/>
      <c r="AT512" s="219" t="s">
        <v>187</v>
      </c>
      <c r="AU512" s="219" t="s">
        <v>91</v>
      </c>
      <c r="AV512" s="11" t="s">
        <v>91</v>
      </c>
      <c r="AW512" s="11" t="s">
        <v>44</v>
      </c>
      <c r="AX512" s="11" t="s">
        <v>89</v>
      </c>
      <c r="AY512" s="219" t="s">
        <v>176</v>
      </c>
    </row>
    <row r="513" spans="2:65" s="1" customFormat="1" ht="31.5" customHeight="1">
      <c r="B513" s="41"/>
      <c r="C513" s="194" t="s">
        <v>1266</v>
      </c>
      <c r="D513" s="194" t="s">
        <v>178</v>
      </c>
      <c r="E513" s="195" t="s">
        <v>1267</v>
      </c>
      <c r="F513" s="196" t="s">
        <v>1268</v>
      </c>
      <c r="G513" s="197" t="s">
        <v>296</v>
      </c>
      <c r="H513" s="198">
        <v>378.36</v>
      </c>
      <c r="I513" s="199"/>
      <c r="J513" s="200">
        <f>ROUND(I513*H513,2)</f>
        <v>0</v>
      </c>
      <c r="K513" s="196" t="s">
        <v>182</v>
      </c>
      <c r="L513" s="61"/>
      <c r="M513" s="201" t="s">
        <v>37</v>
      </c>
      <c r="N513" s="202" t="s">
        <v>52</v>
      </c>
      <c r="O513" s="42"/>
      <c r="P513" s="203">
        <f>O513*H513</f>
        <v>0</v>
      </c>
      <c r="Q513" s="203">
        <v>2.5017000000000003E-4</v>
      </c>
      <c r="R513" s="203">
        <f>Q513*H513</f>
        <v>9.4654321200000016E-2</v>
      </c>
      <c r="S513" s="203">
        <v>0</v>
      </c>
      <c r="T513" s="204">
        <f>S513*H513</f>
        <v>0</v>
      </c>
      <c r="AR513" s="23" t="s">
        <v>183</v>
      </c>
      <c r="AT513" s="23" t="s">
        <v>178</v>
      </c>
      <c r="AU513" s="23" t="s">
        <v>91</v>
      </c>
      <c r="AY513" s="23" t="s">
        <v>176</v>
      </c>
      <c r="BE513" s="205">
        <f>IF(N513="základní",J513,0)</f>
        <v>0</v>
      </c>
      <c r="BF513" s="205">
        <f>IF(N513="snížená",J513,0)</f>
        <v>0</v>
      </c>
      <c r="BG513" s="205">
        <f>IF(N513="zákl. přenesená",J513,0)</f>
        <v>0</v>
      </c>
      <c r="BH513" s="205">
        <f>IF(N513="sníž. přenesená",J513,0)</f>
        <v>0</v>
      </c>
      <c r="BI513" s="205">
        <f>IF(N513="nulová",J513,0)</f>
        <v>0</v>
      </c>
      <c r="BJ513" s="23" t="s">
        <v>89</v>
      </c>
      <c r="BK513" s="205">
        <f>ROUND(I513*H513,2)</f>
        <v>0</v>
      </c>
      <c r="BL513" s="23" t="s">
        <v>183</v>
      </c>
      <c r="BM513" s="23" t="s">
        <v>1269</v>
      </c>
    </row>
    <row r="514" spans="2:65" s="1" customFormat="1" ht="67.5">
      <c r="B514" s="41"/>
      <c r="C514" s="63"/>
      <c r="D514" s="222" t="s">
        <v>185</v>
      </c>
      <c r="E514" s="63"/>
      <c r="F514" s="248" t="s">
        <v>1260</v>
      </c>
      <c r="G514" s="63"/>
      <c r="H514" s="63"/>
      <c r="I514" s="164"/>
      <c r="J514" s="63"/>
      <c r="K514" s="63"/>
      <c r="L514" s="61"/>
      <c r="M514" s="208"/>
      <c r="N514" s="42"/>
      <c r="O514" s="42"/>
      <c r="P514" s="42"/>
      <c r="Q514" s="42"/>
      <c r="R514" s="42"/>
      <c r="S514" s="42"/>
      <c r="T514" s="78"/>
      <c r="AT514" s="23" t="s">
        <v>185</v>
      </c>
      <c r="AU514" s="23" t="s">
        <v>91</v>
      </c>
    </row>
    <row r="515" spans="2:65" s="1" customFormat="1" ht="22.5" customHeight="1">
      <c r="B515" s="41"/>
      <c r="C515" s="232" t="s">
        <v>1270</v>
      </c>
      <c r="D515" s="232" t="s">
        <v>196</v>
      </c>
      <c r="E515" s="233" t="s">
        <v>1225</v>
      </c>
      <c r="F515" s="234" t="s">
        <v>1226</v>
      </c>
      <c r="G515" s="235" t="s">
        <v>296</v>
      </c>
      <c r="H515" s="236">
        <v>126</v>
      </c>
      <c r="I515" s="237"/>
      <c r="J515" s="238">
        <f>ROUND(I515*H515,2)</f>
        <v>0</v>
      </c>
      <c r="K515" s="234" t="s">
        <v>182</v>
      </c>
      <c r="L515" s="239"/>
      <c r="M515" s="240" t="s">
        <v>37</v>
      </c>
      <c r="N515" s="241" t="s">
        <v>52</v>
      </c>
      <c r="O515" s="42"/>
      <c r="P515" s="203">
        <f>O515*H515</f>
        <v>0</v>
      </c>
      <c r="Q515" s="203">
        <v>3.0000000000000001E-5</v>
      </c>
      <c r="R515" s="203">
        <f>Q515*H515</f>
        <v>3.7799999999999999E-3</v>
      </c>
      <c r="S515" s="203">
        <v>0</v>
      </c>
      <c r="T515" s="204">
        <f>S515*H515</f>
        <v>0</v>
      </c>
      <c r="AR515" s="23" t="s">
        <v>200</v>
      </c>
      <c r="AT515" s="23" t="s">
        <v>196</v>
      </c>
      <c r="AU515" s="23" t="s">
        <v>91</v>
      </c>
      <c r="AY515" s="23" t="s">
        <v>176</v>
      </c>
      <c r="BE515" s="205">
        <f>IF(N515="základní",J515,0)</f>
        <v>0</v>
      </c>
      <c r="BF515" s="205">
        <f>IF(N515="snížená",J515,0)</f>
        <v>0</v>
      </c>
      <c r="BG515" s="205">
        <f>IF(N515="zákl. přenesená",J515,0)</f>
        <v>0</v>
      </c>
      <c r="BH515" s="205">
        <f>IF(N515="sníž. přenesená",J515,0)</f>
        <v>0</v>
      </c>
      <c r="BI515" s="205">
        <f>IF(N515="nulová",J515,0)</f>
        <v>0</v>
      </c>
      <c r="BJ515" s="23" t="s">
        <v>89</v>
      </c>
      <c r="BK515" s="205">
        <f>ROUND(I515*H515,2)</f>
        <v>0</v>
      </c>
      <c r="BL515" s="23" t="s">
        <v>183</v>
      </c>
      <c r="BM515" s="23" t="s">
        <v>1271</v>
      </c>
    </row>
    <row r="516" spans="2:65" s="11" customFormat="1" ht="13.5">
      <c r="B516" s="209"/>
      <c r="C516" s="210"/>
      <c r="D516" s="206" t="s">
        <v>187</v>
      </c>
      <c r="E516" s="211" t="s">
        <v>37</v>
      </c>
      <c r="F516" s="212" t="s">
        <v>1272</v>
      </c>
      <c r="G516" s="210"/>
      <c r="H516" s="213">
        <v>38</v>
      </c>
      <c r="I516" s="214"/>
      <c r="J516" s="210"/>
      <c r="K516" s="210"/>
      <c r="L516" s="215"/>
      <c r="M516" s="216"/>
      <c r="N516" s="217"/>
      <c r="O516" s="217"/>
      <c r="P516" s="217"/>
      <c r="Q516" s="217"/>
      <c r="R516" s="217"/>
      <c r="S516" s="217"/>
      <c r="T516" s="218"/>
      <c r="AT516" s="219" t="s">
        <v>187</v>
      </c>
      <c r="AU516" s="219" t="s">
        <v>91</v>
      </c>
      <c r="AV516" s="11" t="s">
        <v>91</v>
      </c>
      <c r="AW516" s="11" t="s">
        <v>44</v>
      </c>
      <c r="AX516" s="11" t="s">
        <v>81</v>
      </c>
      <c r="AY516" s="219" t="s">
        <v>176</v>
      </c>
    </row>
    <row r="517" spans="2:65" s="11" customFormat="1" ht="13.5">
      <c r="B517" s="209"/>
      <c r="C517" s="210"/>
      <c r="D517" s="206" t="s">
        <v>187</v>
      </c>
      <c r="E517" s="211" t="s">
        <v>37</v>
      </c>
      <c r="F517" s="212" t="s">
        <v>1273</v>
      </c>
      <c r="G517" s="210"/>
      <c r="H517" s="213">
        <v>71.8</v>
      </c>
      <c r="I517" s="214"/>
      <c r="J517" s="210"/>
      <c r="K517" s="210"/>
      <c r="L517" s="215"/>
      <c r="M517" s="216"/>
      <c r="N517" s="217"/>
      <c r="O517" s="217"/>
      <c r="P517" s="217"/>
      <c r="Q517" s="217"/>
      <c r="R517" s="217"/>
      <c r="S517" s="217"/>
      <c r="T517" s="218"/>
      <c r="AT517" s="219" t="s">
        <v>187</v>
      </c>
      <c r="AU517" s="219" t="s">
        <v>91</v>
      </c>
      <c r="AV517" s="11" t="s">
        <v>91</v>
      </c>
      <c r="AW517" s="11" t="s">
        <v>44</v>
      </c>
      <c r="AX517" s="11" t="s">
        <v>81</v>
      </c>
      <c r="AY517" s="219" t="s">
        <v>176</v>
      </c>
    </row>
    <row r="518" spans="2:65" s="11" customFormat="1" ht="13.5">
      <c r="B518" s="209"/>
      <c r="C518" s="210"/>
      <c r="D518" s="206" t="s">
        <v>187</v>
      </c>
      <c r="E518" s="211" t="s">
        <v>37</v>
      </c>
      <c r="F518" s="212" t="s">
        <v>1274</v>
      </c>
      <c r="G518" s="210"/>
      <c r="H518" s="213">
        <v>10.199999999999999</v>
      </c>
      <c r="I518" s="214"/>
      <c r="J518" s="210"/>
      <c r="K518" s="210"/>
      <c r="L518" s="215"/>
      <c r="M518" s="216"/>
      <c r="N518" s="217"/>
      <c r="O518" s="217"/>
      <c r="P518" s="217"/>
      <c r="Q518" s="217"/>
      <c r="R518" s="217"/>
      <c r="S518" s="217"/>
      <c r="T518" s="218"/>
      <c r="AT518" s="219" t="s">
        <v>187</v>
      </c>
      <c r="AU518" s="219" t="s">
        <v>91</v>
      </c>
      <c r="AV518" s="11" t="s">
        <v>91</v>
      </c>
      <c r="AW518" s="11" t="s">
        <v>44</v>
      </c>
      <c r="AX518" s="11" t="s">
        <v>81</v>
      </c>
      <c r="AY518" s="219" t="s">
        <v>176</v>
      </c>
    </row>
    <row r="519" spans="2:65" s="11" customFormat="1" ht="13.5">
      <c r="B519" s="209"/>
      <c r="C519" s="210"/>
      <c r="D519" s="222" t="s">
        <v>187</v>
      </c>
      <c r="E519" s="242" t="s">
        <v>37</v>
      </c>
      <c r="F519" s="243" t="s">
        <v>1275</v>
      </c>
      <c r="G519" s="210"/>
      <c r="H519" s="244">
        <v>126</v>
      </c>
      <c r="I519" s="214"/>
      <c r="J519" s="210"/>
      <c r="K519" s="210"/>
      <c r="L519" s="215"/>
      <c r="M519" s="216"/>
      <c r="N519" s="217"/>
      <c r="O519" s="217"/>
      <c r="P519" s="217"/>
      <c r="Q519" s="217"/>
      <c r="R519" s="217"/>
      <c r="S519" s="217"/>
      <c r="T519" s="218"/>
      <c r="AT519" s="219" t="s">
        <v>187</v>
      </c>
      <c r="AU519" s="219" t="s">
        <v>91</v>
      </c>
      <c r="AV519" s="11" t="s">
        <v>91</v>
      </c>
      <c r="AW519" s="11" t="s">
        <v>44</v>
      </c>
      <c r="AX519" s="11" t="s">
        <v>89</v>
      </c>
      <c r="AY519" s="219" t="s">
        <v>176</v>
      </c>
    </row>
    <row r="520" spans="2:65" s="1" customFormat="1" ht="22.5" customHeight="1">
      <c r="B520" s="41"/>
      <c r="C520" s="232" t="s">
        <v>1276</v>
      </c>
      <c r="D520" s="232" t="s">
        <v>196</v>
      </c>
      <c r="E520" s="233" t="s">
        <v>1277</v>
      </c>
      <c r="F520" s="234" t="s">
        <v>1278</v>
      </c>
      <c r="G520" s="235" t="s">
        <v>296</v>
      </c>
      <c r="H520" s="236">
        <v>149.51</v>
      </c>
      <c r="I520" s="237"/>
      <c r="J520" s="238">
        <f>ROUND(I520*H520,2)</f>
        <v>0</v>
      </c>
      <c r="K520" s="234" t="s">
        <v>182</v>
      </c>
      <c r="L520" s="239"/>
      <c r="M520" s="240" t="s">
        <v>37</v>
      </c>
      <c r="N520" s="241" t="s">
        <v>52</v>
      </c>
      <c r="O520" s="42"/>
      <c r="P520" s="203">
        <f>O520*H520</f>
        <v>0</v>
      </c>
      <c r="Q520" s="203">
        <v>3.0000000000000001E-5</v>
      </c>
      <c r="R520" s="203">
        <f>Q520*H520</f>
        <v>4.4853000000000002E-3</v>
      </c>
      <c r="S520" s="203">
        <v>0</v>
      </c>
      <c r="T520" s="204">
        <f>S520*H520</f>
        <v>0</v>
      </c>
      <c r="AR520" s="23" t="s">
        <v>200</v>
      </c>
      <c r="AT520" s="23" t="s">
        <v>196</v>
      </c>
      <c r="AU520" s="23" t="s">
        <v>91</v>
      </c>
      <c r="AY520" s="23" t="s">
        <v>176</v>
      </c>
      <c r="BE520" s="205">
        <f>IF(N520="základní",J520,0)</f>
        <v>0</v>
      </c>
      <c r="BF520" s="205">
        <f>IF(N520="snížená",J520,0)</f>
        <v>0</v>
      </c>
      <c r="BG520" s="205">
        <f>IF(N520="zákl. přenesená",J520,0)</f>
        <v>0</v>
      </c>
      <c r="BH520" s="205">
        <f>IF(N520="sníž. přenesená",J520,0)</f>
        <v>0</v>
      </c>
      <c r="BI520" s="205">
        <f>IF(N520="nulová",J520,0)</f>
        <v>0</v>
      </c>
      <c r="BJ520" s="23" t="s">
        <v>89</v>
      </c>
      <c r="BK520" s="205">
        <f>ROUND(I520*H520,2)</f>
        <v>0</v>
      </c>
      <c r="BL520" s="23" t="s">
        <v>183</v>
      </c>
      <c r="BM520" s="23" t="s">
        <v>1279</v>
      </c>
    </row>
    <row r="521" spans="2:65" s="1" customFormat="1" ht="27">
      <c r="B521" s="41"/>
      <c r="C521" s="63"/>
      <c r="D521" s="206" t="s">
        <v>883</v>
      </c>
      <c r="E521" s="63"/>
      <c r="F521" s="207" t="s">
        <v>1235</v>
      </c>
      <c r="G521" s="63"/>
      <c r="H521" s="63"/>
      <c r="I521" s="164"/>
      <c r="J521" s="63"/>
      <c r="K521" s="63"/>
      <c r="L521" s="61"/>
      <c r="M521" s="208"/>
      <c r="N521" s="42"/>
      <c r="O521" s="42"/>
      <c r="P521" s="42"/>
      <c r="Q521" s="42"/>
      <c r="R521" s="42"/>
      <c r="S521" s="42"/>
      <c r="T521" s="78"/>
      <c r="AT521" s="23" t="s">
        <v>883</v>
      </c>
      <c r="AU521" s="23" t="s">
        <v>91</v>
      </c>
    </row>
    <row r="522" spans="2:65" s="11" customFormat="1" ht="13.5">
      <c r="B522" s="209"/>
      <c r="C522" s="210"/>
      <c r="D522" s="206" t="s">
        <v>187</v>
      </c>
      <c r="E522" s="211" t="s">
        <v>37</v>
      </c>
      <c r="F522" s="212" t="s">
        <v>1280</v>
      </c>
      <c r="G522" s="210"/>
      <c r="H522" s="213">
        <v>127.38</v>
      </c>
      <c r="I522" s="214"/>
      <c r="J522" s="210"/>
      <c r="K522" s="210"/>
      <c r="L522" s="215"/>
      <c r="M522" s="216"/>
      <c r="N522" s="217"/>
      <c r="O522" s="217"/>
      <c r="P522" s="217"/>
      <c r="Q522" s="217"/>
      <c r="R522" s="217"/>
      <c r="S522" s="217"/>
      <c r="T522" s="218"/>
      <c r="AT522" s="219" t="s">
        <v>187</v>
      </c>
      <c r="AU522" s="219" t="s">
        <v>91</v>
      </c>
      <c r="AV522" s="11" t="s">
        <v>91</v>
      </c>
      <c r="AW522" s="11" t="s">
        <v>44</v>
      </c>
      <c r="AX522" s="11" t="s">
        <v>81</v>
      </c>
      <c r="AY522" s="219" t="s">
        <v>176</v>
      </c>
    </row>
    <row r="523" spans="2:65" s="11" customFormat="1" ht="13.5">
      <c r="B523" s="209"/>
      <c r="C523" s="210"/>
      <c r="D523" s="206" t="s">
        <v>187</v>
      </c>
      <c r="E523" s="211" t="s">
        <v>37</v>
      </c>
      <c r="F523" s="212" t="s">
        <v>1281</v>
      </c>
      <c r="G523" s="210"/>
      <c r="H523" s="213">
        <v>15.01</v>
      </c>
      <c r="I523" s="214"/>
      <c r="J523" s="210"/>
      <c r="K523" s="210"/>
      <c r="L523" s="215"/>
      <c r="M523" s="216"/>
      <c r="N523" s="217"/>
      <c r="O523" s="217"/>
      <c r="P523" s="217"/>
      <c r="Q523" s="217"/>
      <c r="R523" s="217"/>
      <c r="S523" s="217"/>
      <c r="T523" s="218"/>
      <c r="AT523" s="219" t="s">
        <v>187</v>
      </c>
      <c r="AU523" s="219" t="s">
        <v>91</v>
      </c>
      <c r="AV523" s="11" t="s">
        <v>91</v>
      </c>
      <c r="AW523" s="11" t="s">
        <v>44</v>
      </c>
      <c r="AX523" s="11" t="s">
        <v>81</v>
      </c>
      <c r="AY523" s="219" t="s">
        <v>176</v>
      </c>
    </row>
    <row r="524" spans="2:65" s="11" customFormat="1" ht="13.5">
      <c r="B524" s="209"/>
      <c r="C524" s="210"/>
      <c r="D524" s="222" t="s">
        <v>187</v>
      </c>
      <c r="E524" s="242" t="s">
        <v>37</v>
      </c>
      <c r="F524" s="243" t="s">
        <v>1282</v>
      </c>
      <c r="G524" s="210"/>
      <c r="H524" s="244">
        <v>149.51</v>
      </c>
      <c r="I524" s="214"/>
      <c r="J524" s="210"/>
      <c r="K524" s="210"/>
      <c r="L524" s="215"/>
      <c r="M524" s="216"/>
      <c r="N524" s="217"/>
      <c r="O524" s="217"/>
      <c r="P524" s="217"/>
      <c r="Q524" s="217"/>
      <c r="R524" s="217"/>
      <c r="S524" s="217"/>
      <c r="T524" s="218"/>
      <c r="AT524" s="219" t="s">
        <v>187</v>
      </c>
      <c r="AU524" s="219" t="s">
        <v>91</v>
      </c>
      <c r="AV524" s="11" t="s">
        <v>91</v>
      </c>
      <c r="AW524" s="11" t="s">
        <v>44</v>
      </c>
      <c r="AX524" s="11" t="s">
        <v>89</v>
      </c>
      <c r="AY524" s="219" t="s">
        <v>176</v>
      </c>
    </row>
    <row r="525" spans="2:65" s="1" customFormat="1" ht="22.5" customHeight="1">
      <c r="B525" s="41"/>
      <c r="C525" s="232" t="s">
        <v>1283</v>
      </c>
      <c r="D525" s="232" t="s">
        <v>196</v>
      </c>
      <c r="E525" s="233" t="s">
        <v>1284</v>
      </c>
      <c r="F525" s="234" t="s">
        <v>1285</v>
      </c>
      <c r="G525" s="235" t="s">
        <v>296</v>
      </c>
      <c r="H525" s="236">
        <v>63.41</v>
      </c>
      <c r="I525" s="237"/>
      <c r="J525" s="238">
        <f>ROUND(I525*H525,2)</f>
        <v>0</v>
      </c>
      <c r="K525" s="234" t="s">
        <v>182</v>
      </c>
      <c r="L525" s="239"/>
      <c r="M525" s="240" t="s">
        <v>37</v>
      </c>
      <c r="N525" s="241" t="s">
        <v>52</v>
      </c>
      <c r="O525" s="42"/>
      <c r="P525" s="203">
        <f>O525*H525</f>
        <v>0</v>
      </c>
      <c r="Q525" s="203">
        <v>2.9999999999999997E-4</v>
      </c>
      <c r="R525" s="203">
        <f>Q525*H525</f>
        <v>1.9022999999999998E-2</v>
      </c>
      <c r="S525" s="203">
        <v>0</v>
      </c>
      <c r="T525" s="204">
        <f>S525*H525</f>
        <v>0</v>
      </c>
      <c r="AR525" s="23" t="s">
        <v>200</v>
      </c>
      <c r="AT525" s="23" t="s">
        <v>196</v>
      </c>
      <c r="AU525" s="23" t="s">
        <v>91</v>
      </c>
      <c r="AY525" s="23" t="s">
        <v>176</v>
      </c>
      <c r="BE525" s="205">
        <f>IF(N525="základní",J525,0)</f>
        <v>0</v>
      </c>
      <c r="BF525" s="205">
        <f>IF(N525="snížená",J525,0)</f>
        <v>0</v>
      </c>
      <c r="BG525" s="205">
        <f>IF(N525="zákl. přenesená",J525,0)</f>
        <v>0</v>
      </c>
      <c r="BH525" s="205">
        <f>IF(N525="sníž. přenesená",J525,0)</f>
        <v>0</v>
      </c>
      <c r="BI525" s="205">
        <f>IF(N525="nulová",J525,0)</f>
        <v>0</v>
      </c>
      <c r="BJ525" s="23" t="s">
        <v>89</v>
      </c>
      <c r="BK525" s="205">
        <f>ROUND(I525*H525,2)</f>
        <v>0</v>
      </c>
      <c r="BL525" s="23" t="s">
        <v>183</v>
      </c>
      <c r="BM525" s="23" t="s">
        <v>1286</v>
      </c>
    </row>
    <row r="526" spans="2:65" s="11" customFormat="1" ht="13.5">
      <c r="B526" s="209"/>
      <c r="C526" s="210"/>
      <c r="D526" s="206" t="s">
        <v>187</v>
      </c>
      <c r="E526" s="211" t="s">
        <v>37</v>
      </c>
      <c r="F526" s="212" t="s">
        <v>1287</v>
      </c>
      <c r="G526" s="210"/>
      <c r="H526" s="213">
        <v>55.58</v>
      </c>
      <c r="I526" s="214"/>
      <c r="J526" s="210"/>
      <c r="K526" s="210"/>
      <c r="L526" s="215"/>
      <c r="M526" s="216"/>
      <c r="N526" s="217"/>
      <c r="O526" s="217"/>
      <c r="P526" s="217"/>
      <c r="Q526" s="217"/>
      <c r="R526" s="217"/>
      <c r="S526" s="217"/>
      <c r="T526" s="218"/>
      <c r="AT526" s="219" t="s">
        <v>187</v>
      </c>
      <c r="AU526" s="219" t="s">
        <v>91</v>
      </c>
      <c r="AV526" s="11" t="s">
        <v>91</v>
      </c>
      <c r="AW526" s="11" t="s">
        <v>44</v>
      </c>
      <c r="AX526" s="11" t="s">
        <v>81</v>
      </c>
      <c r="AY526" s="219" t="s">
        <v>176</v>
      </c>
    </row>
    <row r="527" spans="2:65" s="11" customFormat="1" ht="13.5">
      <c r="B527" s="209"/>
      <c r="C527" s="210"/>
      <c r="D527" s="206" t="s">
        <v>187</v>
      </c>
      <c r="E527" s="211" t="s">
        <v>37</v>
      </c>
      <c r="F527" s="212" t="s">
        <v>1288</v>
      </c>
      <c r="G527" s="210"/>
      <c r="H527" s="213">
        <v>4.8099999999999996</v>
      </c>
      <c r="I527" s="214"/>
      <c r="J527" s="210"/>
      <c r="K527" s="210"/>
      <c r="L527" s="215"/>
      <c r="M527" s="216"/>
      <c r="N527" s="217"/>
      <c r="O527" s="217"/>
      <c r="P527" s="217"/>
      <c r="Q527" s="217"/>
      <c r="R527" s="217"/>
      <c r="S527" s="217"/>
      <c r="T527" s="218"/>
      <c r="AT527" s="219" t="s">
        <v>187</v>
      </c>
      <c r="AU527" s="219" t="s">
        <v>91</v>
      </c>
      <c r="AV527" s="11" t="s">
        <v>91</v>
      </c>
      <c r="AW527" s="11" t="s">
        <v>44</v>
      </c>
      <c r="AX527" s="11" t="s">
        <v>81</v>
      </c>
      <c r="AY527" s="219" t="s">
        <v>176</v>
      </c>
    </row>
    <row r="528" spans="2:65" s="11" customFormat="1" ht="13.5">
      <c r="B528" s="209"/>
      <c r="C528" s="210"/>
      <c r="D528" s="222" t="s">
        <v>187</v>
      </c>
      <c r="E528" s="242" t="s">
        <v>37</v>
      </c>
      <c r="F528" s="243" t="s">
        <v>1289</v>
      </c>
      <c r="G528" s="210"/>
      <c r="H528" s="244">
        <v>63.41</v>
      </c>
      <c r="I528" s="214"/>
      <c r="J528" s="210"/>
      <c r="K528" s="210"/>
      <c r="L528" s="215"/>
      <c r="M528" s="216"/>
      <c r="N528" s="217"/>
      <c r="O528" s="217"/>
      <c r="P528" s="217"/>
      <c r="Q528" s="217"/>
      <c r="R528" s="217"/>
      <c r="S528" s="217"/>
      <c r="T528" s="218"/>
      <c r="AT528" s="219" t="s">
        <v>187</v>
      </c>
      <c r="AU528" s="219" t="s">
        <v>91</v>
      </c>
      <c r="AV528" s="11" t="s">
        <v>91</v>
      </c>
      <c r="AW528" s="11" t="s">
        <v>44</v>
      </c>
      <c r="AX528" s="11" t="s">
        <v>89</v>
      </c>
      <c r="AY528" s="219" t="s">
        <v>176</v>
      </c>
    </row>
    <row r="529" spans="2:65" s="1" customFormat="1" ht="22.5" customHeight="1">
      <c r="B529" s="41"/>
      <c r="C529" s="232" t="s">
        <v>1290</v>
      </c>
      <c r="D529" s="232" t="s">
        <v>196</v>
      </c>
      <c r="E529" s="233" t="s">
        <v>1291</v>
      </c>
      <c r="F529" s="234" t="s">
        <v>1292</v>
      </c>
      <c r="G529" s="235" t="s">
        <v>296</v>
      </c>
      <c r="H529" s="236">
        <v>58.359000000000002</v>
      </c>
      <c r="I529" s="237"/>
      <c r="J529" s="238">
        <f>ROUND(I529*H529,2)</f>
        <v>0</v>
      </c>
      <c r="K529" s="234" t="s">
        <v>182</v>
      </c>
      <c r="L529" s="239"/>
      <c r="M529" s="240" t="s">
        <v>37</v>
      </c>
      <c r="N529" s="241" t="s">
        <v>52</v>
      </c>
      <c r="O529" s="42"/>
      <c r="P529" s="203">
        <f>O529*H529</f>
        <v>0</v>
      </c>
      <c r="Q529" s="203">
        <v>2.0000000000000001E-4</v>
      </c>
      <c r="R529" s="203">
        <f>Q529*H529</f>
        <v>1.1671800000000001E-2</v>
      </c>
      <c r="S529" s="203">
        <v>0</v>
      </c>
      <c r="T529" s="204">
        <f>S529*H529</f>
        <v>0</v>
      </c>
      <c r="AR529" s="23" t="s">
        <v>200</v>
      </c>
      <c r="AT529" s="23" t="s">
        <v>196</v>
      </c>
      <c r="AU529" s="23" t="s">
        <v>91</v>
      </c>
      <c r="AY529" s="23" t="s">
        <v>176</v>
      </c>
      <c r="BE529" s="205">
        <f>IF(N529="základní",J529,0)</f>
        <v>0</v>
      </c>
      <c r="BF529" s="205">
        <f>IF(N529="snížená",J529,0)</f>
        <v>0</v>
      </c>
      <c r="BG529" s="205">
        <f>IF(N529="zákl. přenesená",J529,0)</f>
        <v>0</v>
      </c>
      <c r="BH529" s="205">
        <f>IF(N529="sníž. přenesená",J529,0)</f>
        <v>0</v>
      </c>
      <c r="BI529" s="205">
        <f>IF(N529="nulová",J529,0)</f>
        <v>0</v>
      </c>
      <c r="BJ529" s="23" t="s">
        <v>89</v>
      </c>
      <c r="BK529" s="205">
        <f>ROUND(I529*H529,2)</f>
        <v>0</v>
      </c>
      <c r="BL529" s="23" t="s">
        <v>183</v>
      </c>
      <c r="BM529" s="23" t="s">
        <v>1293</v>
      </c>
    </row>
    <row r="530" spans="2:65" s="11" customFormat="1" ht="13.5">
      <c r="B530" s="209"/>
      <c r="C530" s="210"/>
      <c r="D530" s="206" t="s">
        <v>187</v>
      </c>
      <c r="E530" s="211" t="s">
        <v>37</v>
      </c>
      <c r="F530" s="212" t="s">
        <v>1287</v>
      </c>
      <c r="G530" s="210"/>
      <c r="H530" s="213">
        <v>55.58</v>
      </c>
      <c r="I530" s="214"/>
      <c r="J530" s="210"/>
      <c r="K530" s="210"/>
      <c r="L530" s="215"/>
      <c r="M530" s="216"/>
      <c r="N530" s="217"/>
      <c r="O530" s="217"/>
      <c r="P530" s="217"/>
      <c r="Q530" s="217"/>
      <c r="R530" s="217"/>
      <c r="S530" s="217"/>
      <c r="T530" s="218"/>
      <c r="AT530" s="219" t="s">
        <v>187</v>
      </c>
      <c r="AU530" s="219" t="s">
        <v>91</v>
      </c>
      <c r="AV530" s="11" t="s">
        <v>91</v>
      </c>
      <c r="AW530" s="11" t="s">
        <v>44</v>
      </c>
      <c r="AX530" s="11" t="s">
        <v>81</v>
      </c>
      <c r="AY530" s="219" t="s">
        <v>176</v>
      </c>
    </row>
    <row r="531" spans="2:65" s="11" customFormat="1" ht="13.5">
      <c r="B531" s="209"/>
      <c r="C531" s="210"/>
      <c r="D531" s="222" t="s">
        <v>187</v>
      </c>
      <c r="E531" s="242" t="s">
        <v>37</v>
      </c>
      <c r="F531" s="243" t="s">
        <v>1294</v>
      </c>
      <c r="G531" s="210"/>
      <c r="H531" s="244">
        <v>58.359000000000002</v>
      </c>
      <c r="I531" s="214"/>
      <c r="J531" s="210"/>
      <c r="K531" s="210"/>
      <c r="L531" s="215"/>
      <c r="M531" s="216"/>
      <c r="N531" s="217"/>
      <c r="O531" s="217"/>
      <c r="P531" s="217"/>
      <c r="Q531" s="217"/>
      <c r="R531" s="217"/>
      <c r="S531" s="217"/>
      <c r="T531" s="218"/>
      <c r="AT531" s="219" t="s">
        <v>187</v>
      </c>
      <c r="AU531" s="219" t="s">
        <v>91</v>
      </c>
      <c r="AV531" s="11" t="s">
        <v>91</v>
      </c>
      <c r="AW531" s="11" t="s">
        <v>44</v>
      </c>
      <c r="AX531" s="11" t="s">
        <v>89</v>
      </c>
      <c r="AY531" s="219" t="s">
        <v>176</v>
      </c>
    </row>
    <row r="532" spans="2:65" s="1" customFormat="1" ht="31.5" customHeight="1">
      <c r="B532" s="41"/>
      <c r="C532" s="194" t="s">
        <v>1295</v>
      </c>
      <c r="D532" s="194" t="s">
        <v>178</v>
      </c>
      <c r="E532" s="195" t="s">
        <v>1296</v>
      </c>
      <c r="F532" s="196" t="s">
        <v>1297</v>
      </c>
      <c r="G532" s="197" t="s">
        <v>224</v>
      </c>
      <c r="H532" s="198">
        <v>471.53699999999998</v>
      </c>
      <c r="I532" s="199"/>
      <c r="J532" s="200">
        <f>ROUND(I532*H532,2)</f>
        <v>0</v>
      </c>
      <c r="K532" s="196" t="s">
        <v>182</v>
      </c>
      <c r="L532" s="61"/>
      <c r="M532" s="201" t="s">
        <v>37</v>
      </c>
      <c r="N532" s="202" t="s">
        <v>52</v>
      </c>
      <c r="O532" s="42"/>
      <c r="P532" s="203">
        <f>O532*H532</f>
        <v>0</v>
      </c>
      <c r="Q532" s="203">
        <v>2.2799999999999999E-3</v>
      </c>
      <c r="R532" s="203">
        <f>Q532*H532</f>
        <v>1.0751043599999999</v>
      </c>
      <c r="S532" s="203">
        <v>0</v>
      </c>
      <c r="T532" s="204">
        <f>S532*H532</f>
        <v>0</v>
      </c>
      <c r="AR532" s="23" t="s">
        <v>183</v>
      </c>
      <c r="AT532" s="23" t="s">
        <v>178</v>
      </c>
      <c r="AU532" s="23" t="s">
        <v>91</v>
      </c>
      <c r="AY532" s="23" t="s">
        <v>176</v>
      </c>
      <c r="BE532" s="205">
        <f>IF(N532="základní",J532,0)</f>
        <v>0</v>
      </c>
      <c r="BF532" s="205">
        <f>IF(N532="snížená",J532,0)</f>
        <v>0</v>
      </c>
      <c r="BG532" s="205">
        <f>IF(N532="zákl. přenesená",J532,0)</f>
        <v>0</v>
      </c>
      <c r="BH532" s="205">
        <f>IF(N532="sníž. přenesená",J532,0)</f>
        <v>0</v>
      </c>
      <c r="BI532" s="205">
        <f>IF(N532="nulová",J532,0)</f>
        <v>0</v>
      </c>
      <c r="BJ532" s="23" t="s">
        <v>89</v>
      </c>
      <c r="BK532" s="205">
        <f>ROUND(I532*H532,2)</f>
        <v>0</v>
      </c>
      <c r="BL532" s="23" t="s">
        <v>183</v>
      </c>
      <c r="BM532" s="23" t="s">
        <v>1298</v>
      </c>
    </row>
    <row r="533" spans="2:65" s="11" customFormat="1" ht="13.5">
      <c r="B533" s="209"/>
      <c r="C533" s="210"/>
      <c r="D533" s="206" t="s">
        <v>187</v>
      </c>
      <c r="E533" s="211" t="s">
        <v>37</v>
      </c>
      <c r="F533" s="212" t="s">
        <v>1299</v>
      </c>
      <c r="G533" s="210"/>
      <c r="H533" s="213">
        <v>530.4</v>
      </c>
      <c r="I533" s="214"/>
      <c r="J533" s="210"/>
      <c r="K533" s="210"/>
      <c r="L533" s="215"/>
      <c r="M533" s="216"/>
      <c r="N533" s="217"/>
      <c r="O533" s="217"/>
      <c r="P533" s="217"/>
      <c r="Q533" s="217"/>
      <c r="R533" s="217"/>
      <c r="S533" s="217"/>
      <c r="T533" s="218"/>
      <c r="AT533" s="219" t="s">
        <v>187</v>
      </c>
      <c r="AU533" s="219" t="s">
        <v>91</v>
      </c>
      <c r="AV533" s="11" t="s">
        <v>91</v>
      </c>
      <c r="AW533" s="11" t="s">
        <v>44</v>
      </c>
      <c r="AX533" s="11" t="s">
        <v>81</v>
      </c>
      <c r="AY533" s="219" t="s">
        <v>176</v>
      </c>
    </row>
    <row r="534" spans="2:65" s="11" customFormat="1" ht="13.5">
      <c r="B534" s="209"/>
      <c r="C534" s="210"/>
      <c r="D534" s="206" t="s">
        <v>187</v>
      </c>
      <c r="E534" s="211" t="s">
        <v>37</v>
      </c>
      <c r="F534" s="212" t="s">
        <v>1300</v>
      </c>
      <c r="G534" s="210"/>
      <c r="H534" s="213">
        <v>4.08</v>
      </c>
      <c r="I534" s="214"/>
      <c r="J534" s="210"/>
      <c r="K534" s="210"/>
      <c r="L534" s="215"/>
      <c r="M534" s="216"/>
      <c r="N534" s="217"/>
      <c r="O534" s="217"/>
      <c r="P534" s="217"/>
      <c r="Q534" s="217"/>
      <c r="R534" s="217"/>
      <c r="S534" s="217"/>
      <c r="T534" s="218"/>
      <c r="AT534" s="219" t="s">
        <v>187</v>
      </c>
      <c r="AU534" s="219" t="s">
        <v>91</v>
      </c>
      <c r="AV534" s="11" t="s">
        <v>91</v>
      </c>
      <c r="AW534" s="11" t="s">
        <v>44</v>
      </c>
      <c r="AX534" s="11" t="s">
        <v>81</v>
      </c>
      <c r="AY534" s="219" t="s">
        <v>176</v>
      </c>
    </row>
    <row r="535" spans="2:65" s="13" customFormat="1" ht="13.5">
      <c r="B535" s="252"/>
      <c r="C535" s="253"/>
      <c r="D535" s="206" t="s">
        <v>187</v>
      </c>
      <c r="E535" s="254" t="s">
        <v>37</v>
      </c>
      <c r="F535" s="255" t="s">
        <v>1249</v>
      </c>
      <c r="G535" s="253"/>
      <c r="H535" s="256" t="s">
        <v>37</v>
      </c>
      <c r="I535" s="257"/>
      <c r="J535" s="253"/>
      <c r="K535" s="253"/>
      <c r="L535" s="258"/>
      <c r="M535" s="259"/>
      <c r="N535" s="260"/>
      <c r="O535" s="260"/>
      <c r="P535" s="260"/>
      <c r="Q535" s="260"/>
      <c r="R535" s="260"/>
      <c r="S535" s="260"/>
      <c r="T535" s="261"/>
      <c r="AT535" s="262" t="s">
        <v>187</v>
      </c>
      <c r="AU535" s="262" t="s">
        <v>91</v>
      </c>
      <c r="AV535" s="13" t="s">
        <v>89</v>
      </c>
      <c r="AW535" s="13" t="s">
        <v>44</v>
      </c>
      <c r="AX535" s="13" t="s">
        <v>81</v>
      </c>
      <c r="AY535" s="262" t="s">
        <v>176</v>
      </c>
    </row>
    <row r="536" spans="2:65" s="11" customFormat="1" ht="13.5">
      <c r="B536" s="209"/>
      <c r="C536" s="210"/>
      <c r="D536" s="206" t="s">
        <v>187</v>
      </c>
      <c r="E536" s="211" t="s">
        <v>37</v>
      </c>
      <c r="F536" s="212" t="s">
        <v>1250</v>
      </c>
      <c r="G536" s="210"/>
      <c r="H536" s="213">
        <v>-88.572999999999993</v>
      </c>
      <c r="I536" s="214"/>
      <c r="J536" s="210"/>
      <c r="K536" s="210"/>
      <c r="L536" s="215"/>
      <c r="M536" s="216"/>
      <c r="N536" s="217"/>
      <c r="O536" s="217"/>
      <c r="P536" s="217"/>
      <c r="Q536" s="217"/>
      <c r="R536" s="217"/>
      <c r="S536" s="217"/>
      <c r="T536" s="218"/>
      <c r="AT536" s="219" t="s">
        <v>187</v>
      </c>
      <c r="AU536" s="219" t="s">
        <v>91</v>
      </c>
      <c r="AV536" s="11" t="s">
        <v>91</v>
      </c>
      <c r="AW536" s="11" t="s">
        <v>44</v>
      </c>
      <c r="AX536" s="11" t="s">
        <v>81</v>
      </c>
      <c r="AY536" s="219" t="s">
        <v>176</v>
      </c>
    </row>
    <row r="537" spans="2:65" s="13" customFormat="1" ht="13.5">
      <c r="B537" s="252"/>
      <c r="C537" s="253"/>
      <c r="D537" s="206" t="s">
        <v>187</v>
      </c>
      <c r="E537" s="254" t="s">
        <v>37</v>
      </c>
      <c r="F537" s="255" t="s">
        <v>1301</v>
      </c>
      <c r="G537" s="253"/>
      <c r="H537" s="256" t="s">
        <v>37</v>
      </c>
      <c r="I537" s="257"/>
      <c r="J537" s="253"/>
      <c r="K537" s="253"/>
      <c r="L537" s="258"/>
      <c r="M537" s="259"/>
      <c r="N537" s="260"/>
      <c r="O537" s="260"/>
      <c r="P537" s="260"/>
      <c r="Q537" s="260"/>
      <c r="R537" s="260"/>
      <c r="S537" s="260"/>
      <c r="T537" s="261"/>
      <c r="AT537" s="262" t="s">
        <v>187</v>
      </c>
      <c r="AU537" s="262" t="s">
        <v>91</v>
      </c>
      <c r="AV537" s="13" t="s">
        <v>89</v>
      </c>
      <c r="AW537" s="13" t="s">
        <v>44</v>
      </c>
      <c r="AX537" s="13" t="s">
        <v>81</v>
      </c>
      <c r="AY537" s="262" t="s">
        <v>176</v>
      </c>
    </row>
    <row r="538" spans="2:65" s="11" customFormat="1" ht="13.5">
      <c r="B538" s="209"/>
      <c r="C538" s="210"/>
      <c r="D538" s="206" t="s">
        <v>187</v>
      </c>
      <c r="E538" s="211" t="s">
        <v>37</v>
      </c>
      <c r="F538" s="212" t="s">
        <v>1302</v>
      </c>
      <c r="G538" s="210"/>
      <c r="H538" s="213">
        <v>22.928000000000001</v>
      </c>
      <c r="I538" s="214"/>
      <c r="J538" s="210"/>
      <c r="K538" s="210"/>
      <c r="L538" s="215"/>
      <c r="M538" s="216"/>
      <c r="N538" s="217"/>
      <c r="O538" s="217"/>
      <c r="P538" s="217"/>
      <c r="Q538" s="217"/>
      <c r="R538" s="217"/>
      <c r="S538" s="217"/>
      <c r="T538" s="218"/>
      <c r="AT538" s="219" t="s">
        <v>187</v>
      </c>
      <c r="AU538" s="219" t="s">
        <v>91</v>
      </c>
      <c r="AV538" s="11" t="s">
        <v>91</v>
      </c>
      <c r="AW538" s="11" t="s">
        <v>44</v>
      </c>
      <c r="AX538" s="11" t="s">
        <v>81</v>
      </c>
      <c r="AY538" s="219" t="s">
        <v>176</v>
      </c>
    </row>
    <row r="539" spans="2:65" s="11" customFormat="1" ht="13.5">
      <c r="B539" s="209"/>
      <c r="C539" s="210"/>
      <c r="D539" s="206" t="s">
        <v>187</v>
      </c>
      <c r="E539" s="211" t="s">
        <v>37</v>
      </c>
      <c r="F539" s="212" t="s">
        <v>1303</v>
      </c>
      <c r="G539" s="210"/>
      <c r="H539" s="213">
        <v>2.702</v>
      </c>
      <c r="I539" s="214"/>
      <c r="J539" s="210"/>
      <c r="K539" s="210"/>
      <c r="L539" s="215"/>
      <c r="M539" s="216"/>
      <c r="N539" s="217"/>
      <c r="O539" s="217"/>
      <c r="P539" s="217"/>
      <c r="Q539" s="217"/>
      <c r="R539" s="217"/>
      <c r="S539" s="217"/>
      <c r="T539" s="218"/>
      <c r="AT539" s="219" t="s">
        <v>187</v>
      </c>
      <c r="AU539" s="219" t="s">
        <v>91</v>
      </c>
      <c r="AV539" s="11" t="s">
        <v>91</v>
      </c>
      <c r="AW539" s="11" t="s">
        <v>44</v>
      </c>
      <c r="AX539" s="11" t="s">
        <v>81</v>
      </c>
      <c r="AY539" s="219" t="s">
        <v>176</v>
      </c>
    </row>
    <row r="540" spans="2:65" s="12" customFormat="1" ht="13.5">
      <c r="B540" s="220"/>
      <c r="C540" s="221"/>
      <c r="D540" s="222" t="s">
        <v>187</v>
      </c>
      <c r="E540" s="223" t="s">
        <v>37</v>
      </c>
      <c r="F540" s="224" t="s">
        <v>189</v>
      </c>
      <c r="G540" s="221"/>
      <c r="H540" s="225">
        <v>471.53699999999998</v>
      </c>
      <c r="I540" s="226"/>
      <c r="J540" s="221"/>
      <c r="K540" s="221"/>
      <c r="L540" s="227"/>
      <c r="M540" s="228"/>
      <c r="N540" s="229"/>
      <c r="O540" s="229"/>
      <c r="P540" s="229"/>
      <c r="Q540" s="229"/>
      <c r="R540" s="229"/>
      <c r="S540" s="229"/>
      <c r="T540" s="230"/>
      <c r="AT540" s="231" t="s">
        <v>187</v>
      </c>
      <c r="AU540" s="231" t="s">
        <v>91</v>
      </c>
      <c r="AV540" s="12" t="s">
        <v>183</v>
      </c>
      <c r="AW540" s="12" t="s">
        <v>6</v>
      </c>
      <c r="AX540" s="12" t="s">
        <v>89</v>
      </c>
      <c r="AY540" s="231" t="s">
        <v>176</v>
      </c>
    </row>
    <row r="541" spans="2:65" s="1" customFormat="1" ht="22.5" customHeight="1">
      <c r="B541" s="41"/>
      <c r="C541" s="194" t="s">
        <v>1304</v>
      </c>
      <c r="D541" s="194" t="s">
        <v>178</v>
      </c>
      <c r="E541" s="195" t="s">
        <v>1305</v>
      </c>
      <c r="F541" s="196" t="s">
        <v>1306</v>
      </c>
      <c r="G541" s="197" t="s">
        <v>224</v>
      </c>
      <c r="H541" s="198">
        <v>55.76</v>
      </c>
      <c r="I541" s="199"/>
      <c r="J541" s="200">
        <f>ROUND(I541*H541,2)</f>
        <v>0</v>
      </c>
      <c r="K541" s="196" t="s">
        <v>182</v>
      </c>
      <c r="L541" s="61"/>
      <c r="M541" s="201" t="s">
        <v>37</v>
      </c>
      <c r="N541" s="202" t="s">
        <v>52</v>
      </c>
      <c r="O541" s="42"/>
      <c r="P541" s="203">
        <f>O541*H541</f>
        <v>0</v>
      </c>
      <c r="Q541" s="203">
        <v>2.0400000000000001E-2</v>
      </c>
      <c r="R541" s="203">
        <f>Q541*H541</f>
        <v>1.1375040000000001</v>
      </c>
      <c r="S541" s="203">
        <v>0</v>
      </c>
      <c r="T541" s="204">
        <f>S541*H541</f>
        <v>0</v>
      </c>
      <c r="AR541" s="23" t="s">
        <v>183</v>
      </c>
      <c r="AT541" s="23" t="s">
        <v>178</v>
      </c>
      <c r="AU541" s="23" t="s">
        <v>91</v>
      </c>
      <c r="AY541" s="23" t="s">
        <v>176</v>
      </c>
      <c r="BE541" s="205">
        <f>IF(N541="základní",J541,0)</f>
        <v>0</v>
      </c>
      <c r="BF541" s="205">
        <f>IF(N541="snížená",J541,0)</f>
        <v>0</v>
      </c>
      <c r="BG541" s="205">
        <f>IF(N541="zákl. přenesená",J541,0)</f>
        <v>0</v>
      </c>
      <c r="BH541" s="205">
        <f>IF(N541="sníž. přenesená",J541,0)</f>
        <v>0</v>
      </c>
      <c r="BI541" s="205">
        <f>IF(N541="nulová",J541,0)</f>
        <v>0</v>
      </c>
      <c r="BJ541" s="23" t="s">
        <v>89</v>
      </c>
      <c r="BK541" s="205">
        <f>ROUND(I541*H541,2)</f>
        <v>0</v>
      </c>
      <c r="BL541" s="23" t="s">
        <v>183</v>
      </c>
      <c r="BM541" s="23" t="s">
        <v>1307</v>
      </c>
    </row>
    <row r="542" spans="2:65" s="11" customFormat="1" ht="13.5">
      <c r="B542" s="209"/>
      <c r="C542" s="210"/>
      <c r="D542" s="206" t="s">
        <v>187</v>
      </c>
      <c r="E542" s="211" t="s">
        <v>37</v>
      </c>
      <c r="F542" s="212" t="s">
        <v>1308</v>
      </c>
      <c r="G542" s="210"/>
      <c r="H542" s="213">
        <v>55.76</v>
      </c>
      <c r="I542" s="214"/>
      <c r="J542" s="210"/>
      <c r="K542" s="210"/>
      <c r="L542" s="215"/>
      <c r="M542" s="216"/>
      <c r="N542" s="217"/>
      <c r="O542" s="217"/>
      <c r="P542" s="217"/>
      <c r="Q542" s="217"/>
      <c r="R542" s="217"/>
      <c r="S542" s="217"/>
      <c r="T542" s="218"/>
      <c r="AT542" s="219" t="s">
        <v>187</v>
      </c>
      <c r="AU542" s="219" t="s">
        <v>91</v>
      </c>
      <c r="AV542" s="11" t="s">
        <v>91</v>
      </c>
      <c r="AW542" s="11" t="s">
        <v>44</v>
      </c>
      <c r="AX542" s="11" t="s">
        <v>81</v>
      </c>
      <c r="AY542" s="219" t="s">
        <v>176</v>
      </c>
    </row>
    <row r="543" spans="2:65" s="12" customFormat="1" ht="13.5">
      <c r="B543" s="220"/>
      <c r="C543" s="221"/>
      <c r="D543" s="222" t="s">
        <v>187</v>
      </c>
      <c r="E543" s="223" t="s">
        <v>37</v>
      </c>
      <c r="F543" s="224" t="s">
        <v>189</v>
      </c>
      <c r="G543" s="221"/>
      <c r="H543" s="225">
        <v>55.76</v>
      </c>
      <c r="I543" s="226"/>
      <c r="J543" s="221"/>
      <c r="K543" s="221"/>
      <c r="L543" s="227"/>
      <c r="M543" s="228"/>
      <c r="N543" s="229"/>
      <c r="O543" s="229"/>
      <c r="P543" s="229"/>
      <c r="Q543" s="229"/>
      <c r="R543" s="229"/>
      <c r="S543" s="229"/>
      <c r="T543" s="230"/>
      <c r="AT543" s="231" t="s">
        <v>187</v>
      </c>
      <c r="AU543" s="231" t="s">
        <v>91</v>
      </c>
      <c r="AV543" s="12" t="s">
        <v>183</v>
      </c>
      <c r="AW543" s="12" t="s">
        <v>6</v>
      </c>
      <c r="AX543" s="12" t="s">
        <v>89</v>
      </c>
      <c r="AY543" s="231" t="s">
        <v>176</v>
      </c>
    </row>
    <row r="544" spans="2:65" s="1" customFormat="1" ht="22.5" customHeight="1">
      <c r="B544" s="41"/>
      <c r="C544" s="194" t="s">
        <v>1309</v>
      </c>
      <c r="D544" s="194" t="s">
        <v>178</v>
      </c>
      <c r="E544" s="195" t="s">
        <v>1310</v>
      </c>
      <c r="F544" s="196" t="s">
        <v>1311</v>
      </c>
      <c r="G544" s="197" t="s">
        <v>224</v>
      </c>
      <c r="H544" s="198">
        <v>143.49</v>
      </c>
      <c r="I544" s="199"/>
      <c r="J544" s="200">
        <f>ROUND(I544*H544,2)</f>
        <v>0</v>
      </c>
      <c r="K544" s="196" t="s">
        <v>182</v>
      </c>
      <c r="L544" s="61"/>
      <c r="M544" s="201" t="s">
        <v>37</v>
      </c>
      <c r="N544" s="202" t="s">
        <v>52</v>
      </c>
      <c r="O544" s="42"/>
      <c r="P544" s="203">
        <f>O544*H544</f>
        <v>0</v>
      </c>
      <c r="Q544" s="203">
        <v>3.0599999999999999E-2</v>
      </c>
      <c r="R544" s="203">
        <f>Q544*H544</f>
        <v>4.3907940000000005</v>
      </c>
      <c r="S544" s="203">
        <v>0</v>
      </c>
      <c r="T544" s="204">
        <f>S544*H544</f>
        <v>0</v>
      </c>
      <c r="AR544" s="23" t="s">
        <v>183</v>
      </c>
      <c r="AT544" s="23" t="s">
        <v>178</v>
      </c>
      <c r="AU544" s="23" t="s">
        <v>91</v>
      </c>
      <c r="AY544" s="23" t="s">
        <v>176</v>
      </c>
      <c r="BE544" s="205">
        <f>IF(N544="základní",J544,0)</f>
        <v>0</v>
      </c>
      <c r="BF544" s="205">
        <f>IF(N544="snížená",J544,0)</f>
        <v>0</v>
      </c>
      <c r="BG544" s="205">
        <f>IF(N544="zákl. přenesená",J544,0)</f>
        <v>0</v>
      </c>
      <c r="BH544" s="205">
        <f>IF(N544="sníž. přenesená",J544,0)</f>
        <v>0</v>
      </c>
      <c r="BI544" s="205">
        <f>IF(N544="nulová",J544,0)</f>
        <v>0</v>
      </c>
      <c r="BJ544" s="23" t="s">
        <v>89</v>
      </c>
      <c r="BK544" s="205">
        <f>ROUND(I544*H544,2)</f>
        <v>0</v>
      </c>
      <c r="BL544" s="23" t="s">
        <v>183</v>
      </c>
      <c r="BM544" s="23" t="s">
        <v>1312</v>
      </c>
    </row>
    <row r="545" spans="2:65" s="11" customFormat="1" ht="13.5">
      <c r="B545" s="209"/>
      <c r="C545" s="210"/>
      <c r="D545" s="206" t="s">
        <v>187</v>
      </c>
      <c r="E545" s="211" t="s">
        <v>37</v>
      </c>
      <c r="F545" s="212" t="s">
        <v>1313</v>
      </c>
      <c r="G545" s="210"/>
      <c r="H545" s="213">
        <v>143.49</v>
      </c>
      <c r="I545" s="214"/>
      <c r="J545" s="210"/>
      <c r="K545" s="210"/>
      <c r="L545" s="215"/>
      <c r="M545" s="216"/>
      <c r="N545" s="217"/>
      <c r="O545" s="217"/>
      <c r="P545" s="217"/>
      <c r="Q545" s="217"/>
      <c r="R545" s="217"/>
      <c r="S545" s="217"/>
      <c r="T545" s="218"/>
      <c r="AT545" s="219" t="s">
        <v>187</v>
      </c>
      <c r="AU545" s="219" t="s">
        <v>91</v>
      </c>
      <c r="AV545" s="11" t="s">
        <v>91</v>
      </c>
      <c r="AW545" s="11" t="s">
        <v>44</v>
      </c>
      <c r="AX545" s="11" t="s">
        <v>81</v>
      </c>
      <c r="AY545" s="219" t="s">
        <v>176</v>
      </c>
    </row>
    <row r="546" spans="2:65" s="12" customFormat="1" ht="13.5">
      <c r="B546" s="220"/>
      <c r="C546" s="221"/>
      <c r="D546" s="222" t="s">
        <v>187</v>
      </c>
      <c r="E546" s="223" t="s">
        <v>37</v>
      </c>
      <c r="F546" s="224" t="s">
        <v>189</v>
      </c>
      <c r="G546" s="221"/>
      <c r="H546" s="225">
        <v>143.49</v>
      </c>
      <c r="I546" s="226"/>
      <c r="J546" s="221"/>
      <c r="K546" s="221"/>
      <c r="L546" s="227"/>
      <c r="M546" s="228"/>
      <c r="N546" s="229"/>
      <c r="O546" s="229"/>
      <c r="P546" s="229"/>
      <c r="Q546" s="229"/>
      <c r="R546" s="229"/>
      <c r="S546" s="229"/>
      <c r="T546" s="230"/>
      <c r="AT546" s="231" t="s">
        <v>187</v>
      </c>
      <c r="AU546" s="231" t="s">
        <v>91</v>
      </c>
      <c r="AV546" s="12" t="s">
        <v>183</v>
      </c>
      <c r="AW546" s="12" t="s">
        <v>6</v>
      </c>
      <c r="AX546" s="12" t="s">
        <v>89</v>
      </c>
      <c r="AY546" s="231" t="s">
        <v>176</v>
      </c>
    </row>
    <row r="547" spans="2:65" s="1" customFormat="1" ht="22.5" customHeight="1">
      <c r="B547" s="41"/>
      <c r="C547" s="194" t="s">
        <v>1314</v>
      </c>
      <c r="D547" s="194" t="s">
        <v>178</v>
      </c>
      <c r="E547" s="195" t="s">
        <v>1315</v>
      </c>
      <c r="F547" s="196" t="s">
        <v>1316</v>
      </c>
      <c r="G547" s="197" t="s">
        <v>224</v>
      </c>
      <c r="H547" s="198">
        <v>199.25</v>
      </c>
      <c r="I547" s="199"/>
      <c r="J547" s="200">
        <f>ROUND(I547*H547,2)</f>
        <v>0</v>
      </c>
      <c r="K547" s="196" t="s">
        <v>182</v>
      </c>
      <c r="L547" s="61"/>
      <c r="M547" s="201" t="s">
        <v>37</v>
      </c>
      <c r="N547" s="202" t="s">
        <v>52</v>
      </c>
      <c r="O547" s="42"/>
      <c r="P547" s="203">
        <f>O547*H547</f>
        <v>0</v>
      </c>
      <c r="Q547" s="203">
        <v>4.0999999999999999E-4</v>
      </c>
      <c r="R547" s="203">
        <f>Q547*H547</f>
        <v>8.1692500000000001E-2</v>
      </c>
      <c r="S547" s="203">
        <v>0</v>
      </c>
      <c r="T547" s="204">
        <f>S547*H547</f>
        <v>0</v>
      </c>
      <c r="AR547" s="23" t="s">
        <v>183</v>
      </c>
      <c r="AT547" s="23" t="s">
        <v>178</v>
      </c>
      <c r="AU547" s="23" t="s">
        <v>91</v>
      </c>
      <c r="AY547" s="23" t="s">
        <v>176</v>
      </c>
      <c r="BE547" s="205">
        <f>IF(N547="základní",J547,0)</f>
        <v>0</v>
      </c>
      <c r="BF547" s="205">
        <f>IF(N547="snížená",J547,0)</f>
        <v>0</v>
      </c>
      <c r="BG547" s="205">
        <f>IF(N547="zákl. přenesená",J547,0)</f>
        <v>0</v>
      </c>
      <c r="BH547" s="205">
        <f>IF(N547="sníž. přenesená",J547,0)</f>
        <v>0</v>
      </c>
      <c r="BI547" s="205">
        <f>IF(N547="nulová",J547,0)</f>
        <v>0</v>
      </c>
      <c r="BJ547" s="23" t="s">
        <v>89</v>
      </c>
      <c r="BK547" s="205">
        <f>ROUND(I547*H547,2)</f>
        <v>0</v>
      </c>
      <c r="BL547" s="23" t="s">
        <v>183</v>
      </c>
      <c r="BM547" s="23" t="s">
        <v>1317</v>
      </c>
    </row>
    <row r="548" spans="2:65" s="1" customFormat="1" ht="31.5" customHeight="1">
      <c r="B548" s="41"/>
      <c r="C548" s="194" t="s">
        <v>1318</v>
      </c>
      <c r="D548" s="194" t="s">
        <v>178</v>
      </c>
      <c r="E548" s="195" t="s">
        <v>1319</v>
      </c>
      <c r="F548" s="196" t="s">
        <v>1320</v>
      </c>
      <c r="G548" s="197" t="s">
        <v>342</v>
      </c>
      <c r="H548" s="198">
        <v>32</v>
      </c>
      <c r="I548" s="199"/>
      <c r="J548" s="200">
        <f>ROUND(I548*H548,2)</f>
        <v>0</v>
      </c>
      <c r="K548" s="196" t="s">
        <v>182</v>
      </c>
      <c r="L548" s="61"/>
      <c r="M548" s="201" t="s">
        <v>37</v>
      </c>
      <c r="N548" s="202" t="s">
        <v>52</v>
      </c>
      <c r="O548" s="42"/>
      <c r="P548" s="203">
        <f>O548*H548</f>
        <v>0</v>
      </c>
      <c r="Q548" s="203">
        <v>4.8000000000000001E-4</v>
      </c>
      <c r="R548" s="203">
        <f>Q548*H548</f>
        <v>1.536E-2</v>
      </c>
      <c r="S548" s="203">
        <v>0</v>
      </c>
      <c r="T548" s="204">
        <f>S548*H548</f>
        <v>0</v>
      </c>
      <c r="AR548" s="23" t="s">
        <v>183</v>
      </c>
      <c r="AT548" s="23" t="s">
        <v>178</v>
      </c>
      <c r="AU548" s="23" t="s">
        <v>91</v>
      </c>
      <c r="AY548" s="23" t="s">
        <v>176</v>
      </c>
      <c r="BE548" s="205">
        <f>IF(N548="základní",J548,0)</f>
        <v>0</v>
      </c>
      <c r="BF548" s="205">
        <f>IF(N548="snížená",J548,0)</f>
        <v>0</v>
      </c>
      <c r="BG548" s="205">
        <f>IF(N548="zákl. přenesená",J548,0)</f>
        <v>0</v>
      </c>
      <c r="BH548" s="205">
        <f>IF(N548="sníž. přenesená",J548,0)</f>
        <v>0</v>
      </c>
      <c r="BI548" s="205">
        <f>IF(N548="nulová",J548,0)</f>
        <v>0</v>
      </c>
      <c r="BJ548" s="23" t="s">
        <v>89</v>
      </c>
      <c r="BK548" s="205">
        <f>ROUND(I548*H548,2)</f>
        <v>0</v>
      </c>
      <c r="BL548" s="23" t="s">
        <v>183</v>
      </c>
      <c r="BM548" s="23" t="s">
        <v>1321</v>
      </c>
    </row>
    <row r="549" spans="2:65" s="1" customFormat="1" ht="121.5">
      <c r="B549" s="41"/>
      <c r="C549" s="63"/>
      <c r="D549" s="222" t="s">
        <v>185</v>
      </c>
      <c r="E549" s="63"/>
      <c r="F549" s="248" t="s">
        <v>1322</v>
      </c>
      <c r="G549" s="63"/>
      <c r="H549" s="63"/>
      <c r="I549" s="164"/>
      <c r="J549" s="63"/>
      <c r="K549" s="63"/>
      <c r="L549" s="61"/>
      <c r="M549" s="208"/>
      <c r="N549" s="42"/>
      <c r="O549" s="42"/>
      <c r="P549" s="42"/>
      <c r="Q549" s="42"/>
      <c r="R549" s="42"/>
      <c r="S549" s="42"/>
      <c r="T549" s="78"/>
      <c r="AT549" s="23" t="s">
        <v>185</v>
      </c>
      <c r="AU549" s="23" t="s">
        <v>91</v>
      </c>
    </row>
    <row r="550" spans="2:65" s="1" customFormat="1" ht="22.5" customHeight="1">
      <c r="B550" s="41"/>
      <c r="C550" s="232" t="s">
        <v>1323</v>
      </c>
      <c r="D550" s="232" t="s">
        <v>196</v>
      </c>
      <c r="E550" s="233" t="s">
        <v>1324</v>
      </c>
      <c r="F550" s="234" t="s">
        <v>1325</v>
      </c>
      <c r="G550" s="235" t="s">
        <v>342</v>
      </c>
      <c r="H550" s="236">
        <v>1</v>
      </c>
      <c r="I550" s="237"/>
      <c r="J550" s="238">
        <f>ROUND(I550*H550,2)</f>
        <v>0</v>
      </c>
      <c r="K550" s="234" t="s">
        <v>182</v>
      </c>
      <c r="L550" s="239"/>
      <c r="M550" s="240" t="s">
        <v>37</v>
      </c>
      <c r="N550" s="241" t="s">
        <v>52</v>
      </c>
      <c r="O550" s="42"/>
      <c r="P550" s="203">
        <f>O550*H550</f>
        <v>0</v>
      </c>
      <c r="Q550" s="203">
        <v>1.3599999999999999E-2</v>
      </c>
      <c r="R550" s="203">
        <f>Q550*H550</f>
        <v>1.3599999999999999E-2</v>
      </c>
      <c r="S550" s="203">
        <v>0</v>
      </c>
      <c r="T550" s="204">
        <f>S550*H550</f>
        <v>0</v>
      </c>
      <c r="AR550" s="23" t="s">
        <v>200</v>
      </c>
      <c r="AT550" s="23" t="s">
        <v>196</v>
      </c>
      <c r="AU550" s="23" t="s">
        <v>91</v>
      </c>
      <c r="AY550" s="23" t="s">
        <v>176</v>
      </c>
      <c r="BE550" s="205">
        <f>IF(N550="základní",J550,0)</f>
        <v>0</v>
      </c>
      <c r="BF550" s="205">
        <f>IF(N550="snížená",J550,0)</f>
        <v>0</v>
      </c>
      <c r="BG550" s="205">
        <f>IF(N550="zákl. přenesená",J550,0)</f>
        <v>0</v>
      </c>
      <c r="BH550" s="205">
        <f>IF(N550="sníž. přenesená",J550,0)</f>
        <v>0</v>
      </c>
      <c r="BI550" s="205">
        <f>IF(N550="nulová",J550,0)</f>
        <v>0</v>
      </c>
      <c r="BJ550" s="23" t="s">
        <v>89</v>
      </c>
      <c r="BK550" s="205">
        <f>ROUND(I550*H550,2)</f>
        <v>0</v>
      </c>
      <c r="BL550" s="23" t="s">
        <v>183</v>
      </c>
      <c r="BM550" s="23" t="s">
        <v>1326</v>
      </c>
    </row>
    <row r="551" spans="2:65" s="1" customFormat="1" ht="22.5" customHeight="1">
      <c r="B551" s="41"/>
      <c r="C551" s="232" t="s">
        <v>1327</v>
      </c>
      <c r="D551" s="232" t="s">
        <v>196</v>
      </c>
      <c r="E551" s="233" t="s">
        <v>1328</v>
      </c>
      <c r="F551" s="234" t="s">
        <v>1329</v>
      </c>
      <c r="G551" s="235" t="s">
        <v>342</v>
      </c>
      <c r="H551" s="236">
        <v>4</v>
      </c>
      <c r="I551" s="237"/>
      <c r="J551" s="238">
        <f>ROUND(I551*H551,2)</f>
        <v>0</v>
      </c>
      <c r="K551" s="234" t="s">
        <v>182</v>
      </c>
      <c r="L551" s="239"/>
      <c r="M551" s="240" t="s">
        <v>37</v>
      </c>
      <c r="N551" s="241" t="s">
        <v>52</v>
      </c>
      <c r="O551" s="42"/>
      <c r="P551" s="203">
        <f>O551*H551</f>
        <v>0</v>
      </c>
      <c r="Q551" s="203">
        <v>1.3310000000000001E-2</v>
      </c>
      <c r="R551" s="203">
        <f>Q551*H551</f>
        <v>5.3240000000000003E-2</v>
      </c>
      <c r="S551" s="203">
        <v>0</v>
      </c>
      <c r="T551" s="204">
        <f>S551*H551</f>
        <v>0</v>
      </c>
      <c r="AR551" s="23" t="s">
        <v>200</v>
      </c>
      <c r="AT551" s="23" t="s">
        <v>196</v>
      </c>
      <c r="AU551" s="23" t="s">
        <v>91</v>
      </c>
      <c r="AY551" s="23" t="s">
        <v>176</v>
      </c>
      <c r="BE551" s="205">
        <f>IF(N551="základní",J551,0)</f>
        <v>0</v>
      </c>
      <c r="BF551" s="205">
        <f>IF(N551="snížená",J551,0)</f>
        <v>0</v>
      </c>
      <c r="BG551" s="205">
        <f>IF(N551="zákl. přenesená",J551,0)</f>
        <v>0</v>
      </c>
      <c r="BH551" s="205">
        <f>IF(N551="sníž. přenesená",J551,0)</f>
        <v>0</v>
      </c>
      <c r="BI551" s="205">
        <f>IF(N551="nulová",J551,0)</f>
        <v>0</v>
      </c>
      <c r="BJ551" s="23" t="s">
        <v>89</v>
      </c>
      <c r="BK551" s="205">
        <f>ROUND(I551*H551,2)</f>
        <v>0</v>
      </c>
      <c r="BL551" s="23" t="s">
        <v>183</v>
      </c>
      <c r="BM551" s="23" t="s">
        <v>1330</v>
      </c>
    </row>
    <row r="552" spans="2:65" s="11" customFormat="1" ht="13.5">
      <c r="B552" s="209"/>
      <c r="C552" s="210"/>
      <c r="D552" s="206" t="s">
        <v>187</v>
      </c>
      <c r="E552" s="211" t="s">
        <v>37</v>
      </c>
      <c r="F552" s="212" t="s">
        <v>1331</v>
      </c>
      <c r="G552" s="210"/>
      <c r="H552" s="213">
        <v>4</v>
      </c>
      <c r="I552" s="214"/>
      <c r="J552" s="210"/>
      <c r="K552" s="210"/>
      <c r="L552" s="215"/>
      <c r="M552" s="216"/>
      <c r="N552" s="217"/>
      <c r="O552" s="217"/>
      <c r="P552" s="217"/>
      <c r="Q552" s="217"/>
      <c r="R552" s="217"/>
      <c r="S552" s="217"/>
      <c r="T552" s="218"/>
      <c r="AT552" s="219" t="s">
        <v>187</v>
      </c>
      <c r="AU552" s="219" t="s">
        <v>91</v>
      </c>
      <c r="AV552" s="11" t="s">
        <v>91</v>
      </c>
      <c r="AW552" s="11" t="s">
        <v>44</v>
      </c>
      <c r="AX552" s="11" t="s">
        <v>81</v>
      </c>
      <c r="AY552" s="219" t="s">
        <v>176</v>
      </c>
    </row>
    <row r="553" spans="2:65" s="12" customFormat="1" ht="13.5">
      <c r="B553" s="220"/>
      <c r="C553" s="221"/>
      <c r="D553" s="222" t="s">
        <v>187</v>
      </c>
      <c r="E553" s="223" t="s">
        <v>37</v>
      </c>
      <c r="F553" s="224" t="s">
        <v>189</v>
      </c>
      <c r="G553" s="221"/>
      <c r="H553" s="225">
        <v>4</v>
      </c>
      <c r="I553" s="226"/>
      <c r="J553" s="221"/>
      <c r="K553" s="221"/>
      <c r="L553" s="227"/>
      <c r="M553" s="228"/>
      <c r="N553" s="229"/>
      <c r="O553" s="229"/>
      <c r="P553" s="229"/>
      <c r="Q553" s="229"/>
      <c r="R553" s="229"/>
      <c r="S553" s="229"/>
      <c r="T553" s="230"/>
      <c r="AT553" s="231" t="s">
        <v>187</v>
      </c>
      <c r="AU553" s="231" t="s">
        <v>91</v>
      </c>
      <c r="AV553" s="12" t="s">
        <v>183</v>
      </c>
      <c r="AW553" s="12" t="s">
        <v>6</v>
      </c>
      <c r="AX553" s="12" t="s">
        <v>89</v>
      </c>
      <c r="AY553" s="231" t="s">
        <v>176</v>
      </c>
    </row>
    <row r="554" spans="2:65" s="1" customFormat="1" ht="22.5" customHeight="1">
      <c r="B554" s="41"/>
      <c r="C554" s="232" t="s">
        <v>1332</v>
      </c>
      <c r="D554" s="232" t="s">
        <v>196</v>
      </c>
      <c r="E554" s="233" t="s">
        <v>1333</v>
      </c>
      <c r="F554" s="234" t="s">
        <v>1334</v>
      </c>
      <c r="G554" s="235" t="s">
        <v>342</v>
      </c>
      <c r="H554" s="236">
        <v>1</v>
      </c>
      <c r="I554" s="237"/>
      <c r="J554" s="238">
        <f t="shared" ref="J554:J559" si="10">ROUND(I554*H554,2)</f>
        <v>0</v>
      </c>
      <c r="K554" s="234" t="s">
        <v>182</v>
      </c>
      <c r="L554" s="239"/>
      <c r="M554" s="240" t="s">
        <v>37</v>
      </c>
      <c r="N554" s="241" t="s">
        <v>52</v>
      </c>
      <c r="O554" s="42"/>
      <c r="P554" s="203">
        <f t="shared" ref="P554:P559" si="11">O554*H554</f>
        <v>0</v>
      </c>
      <c r="Q554" s="203">
        <v>1.23E-2</v>
      </c>
      <c r="R554" s="203">
        <f t="shared" ref="R554:R559" si="12">Q554*H554</f>
        <v>1.23E-2</v>
      </c>
      <c r="S554" s="203">
        <v>0</v>
      </c>
      <c r="T554" s="204">
        <f t="shared" ref="T554:T559" si="13">S554*H554</f>
        <v>0</v>
      </c>
      <c r="AR554" s="23" t="s">
        <v>200</v>
      </c>
      <c r="AT554" s="23" t="s">
        <v>196</v>
      </c>
      <c r="AU554" s="23" t="s">
        <v>91</v>
      </c>
      <c r="AY554" s="23" t="s">
        <v>176</v>
      </c>
      <c r="BE554" s="205">
        <f t="shared" ref="BE554:BE559" si="14">IF(N554="základní",J554,0)</f>
        <v>0</v>
      </c>
      <c r="BF554" s="205">
        <f t="shared" ref="BF554:BF559" si="15">IF(N554="snížená",J554,0)</f>
        <v>0</v>
      </c>
      <c r="BG554" s="205">
        <f t="shared" ref="BG554:BG559" si="16">IF(N554="zákl. přenesená",J554,0)</f>
        <v>0</v>
      </c>
      <c r="BH554" s="205">
        <f t="shared" ref="BH554:BH559" si="17">IF(N554="sníž. přenesená",J554,0)</f>
        <v>0</v>
      </c>
      <c r="BI554" s="205">
        <f t="shared" ref="BI554:BI559" si="18">IF(N554="nulová",J554,0)</f>
        <v>0</v>
      </c>
      <c r="BJ554" s="23" t="s">
        <v>89</v>
      </c>
      <c r="BK554" s="205">
        <f t="shared" ref="BK554:BK559" si="19">ROUND(I554*H554,2)</f>
        <v>0</v>
      </c>
      <c r="BL554" s="23" t="s">
        <v>183</v>
      </c>
      <c r="BM554" s="23" t="s">
        <v>1335</v>
      </c>
    </row>
    <row r="555" spans="2:65" s="1" customFormat="1" ht="22.5" customHeight="1">
      <c r="B555" s="41"/>
      <c r="C555" s="232" t="s">
        <v>1336</v>
      </c>
      <c r="D555" s="232" t="s">
        <v>196</v>
      </c>
      <c r="E555" s="233" t="s">
        <v>1337</v>
      </c>
      <c r="F555" s="234" t="s">
        <v>1338</v>
      </c>
      <c r="G555" s="235" t="s">
        <v>342</v>
      </c>
      <c r="H555" s="236">
        <v>4</v>
      </c>
      <c r="I555" s="237"/>
      <c r="J555" s="238">
        <f t="shared" si="10"/>
        <v>0</v>
      </c>
      <c r="K555" s="234" t="s">
        <v>182</v>
      </c>
      <c r="L555" s="239"/>
      <c r="M555" s="240" t="s">
        <v>37</v>
      </c>
      <c r="N555" s="241" t="s">
        <v>52</v>
      </c>
      <c r="O555" s="42"/>
      <c r="P555" s="203">
        <f t="shared" si="11"/>
        <v>0</v>
      </c>
      <c r="Q555" s="203">
        <v>1.29E-2</v>
      </c>
      <c r="R555" s="203">
        <f t="shared" si="12"/>
        <v>5.16E-2</v>
      </c>
      <c r="S555" s="203">
        <v>0</v>
      </c>
      <c r="T555" s="204">
        <f t="shared" si="13"/>
        <v>0</v>
      </c>
      <c r="AR555" s="23" t="s">
        <v>200</v>
      </c>
      <c r="AT555" s="23" t="s">
        <v>196</v>
      </c>
      <c r="AU555" s="23" t="s">
        <v>91</v>
      </c>
      <c r="AY555" s="23" t="s">
        <v>176</v>
      </c>
      <c r="BE555" s="205">
        <f t="shared" si="14"/>
        <v>0</v>
      </c>
      <c r="BF555" s="205">
        <f t="shared" si="15"/>
        <v>0</v>
      </c>
      <c r="BG555" s="205">
        <f t="shared" si="16"/>
        <v>0</v>
      </c>
      <c r="BH555" s="205">
        <f t="shared" si="17"/>
        <v>0</v>
      </c>
      <c r="BI555" s="205">
        <f t="shared" si="18"/>
        <v>0</v>
      </c>
      <c r="BJ555" s="23" t="s">
        <v>89</v>
      </c>
      <c r="BK555" s="205">
        <f t="shared" si="19"/>
        <v>0</v>
      </c>
      <c r="BL555" s="23" t="s">
        <v>183</v>
      </c>
      <c r="BM555" s="23" t="s">
        <v>1339</v>
      </c>
    </row>
    <row r="556" spans="2:65" s="1" customFormat="1" ht="22.5" customHeight="1">
      <c r="B556" s="41"/>
      <c r="C556" s="232" t="s">
        <v>1340</v>
      </c>
      <c r="D556" s="232" t="s">
        <v>196</v>
      </c>
      <c r="E556" s="233" t="s">
        <v>1341</v>
      </c>
      <c r="F556" s="234" t="s">
        <v>1342</v>
      </c>
      <c r="G556" s="235" t="s">
        <v>342</v>
      </c>
      <c r="H556" s="236">
        <v>4</v>
      </c>
      <c r="I556" s="237"/>
      <c r="J556" s="238">
        <f t="shared" si="10"/>
        <v>0</v>
      </c>
      <c r="K556" s="234" t="s">
        <v>182</v>
      </c>
      <c r="L556" s="239"/>
      <c r="M556" s="240" t="s">
        <v>37</v>
      </c>
      <c r="N556" s="241" t="s">
        <v>52</v>
      </c>
      <c r="O556" s="42"/>
      <c r="P556" s="203">
        <f t="shared" si="11"/>
        <v>0</v>
      </c>
      <c r="Q556" s="203">
        <v>1.32E-2</v>
      </c>
      <c r="R556" s="203">
        <f t="shared" si="12"/>
        <v>5.28E-2</v>
      </c>
      <c r="S556" s="203">
        <v>0</v>
      </c>
      <c r="T556" s="204">
        <f t="shared" si="13"/>
        <v>0</v>
      </c>
      <c r="AR556" s="23" t="s">
        <v>200</v>
      </c>
      <c r="AT556" s="23" t="s">
        <v>196</v>
      </c>
      <c r="AU556" s="23" t="s">
        <v>91</v>
      </c>
      <c r="AY556" s="23" t="s">
        <v>176</v>
      </c>
      <c r="BE556" s="205">
        <f t="shared" si="14"/>
        <v>0</v>
      </c>
      <c r="BF556" s="205">
        <f t="shared" si="15"/>
        <v>0</v>
      </c>
      <c r="BG556" s="205">
        <f t="shared" si="16"/>
        <v>0</v>
      </c>
      <c r="BH556" s="205">
        <f t="shared" si="17"/>
        <v>0</v>
      </c>
      <c r="BI556" s="205">
        <f t="shared" si="18"/>
        <v>0</v>
      </c>
      <c r="BJ556" s="23" t="s">
        <v>89</v>
      </c>
      <c r="BK556" s="205">
        <f t="shared" si="19"/>
        <v>0</v>
      </c>
      <c r="BL556" s="23" t="s">
        <v>183</v>
      </c>
      <c r="BM556" s="23" t="s">
        <v>1343</v>
      </c>
    </row>
    <row r="557" spans="2:65" s="1" customFormat="1" ht="22.5" customHeight="1">
      <c r="B557" s="41"/>
      <c r="C557" s="232" t="s">
        <v>1344</v>
      </c>
      <c r="D557" s="232" t="s">
        <v>196</v>
      </c>
      <c r="E557" s="233" t="s">
        <v>1345</v>
      </c>
      <c r="F557" s="234" t="s">
        <v>1346</v>
      </c>
      <c r="G557" s="235" t="s">
        <v>342</v>
      </c>
      <c r="H557" s="236">
        <v>3</v>
      </c>
      <c r="I557" s="237"/>
      <c r="J557" s="238">
        <f t="shared" si="10"/>
        <v>0</v>
      </c>
      <c r="K557" s="234" t="s">
        <v>182</v>
      </c>
      <c r="L557" s="239"/>
      <c r="M557" s="240" t="s">
        <v>37</v>
      </c>
      <c r="N557" s="241" t="s">
        <v>52</v>
      </c>
      <c r="O557" s="42"/>
      <c r="P557" s="203">
        <f t="shared" si="11"/>
        <v>0</v>
      </c>
      <c r="Q557" s="203">
        <v>1.35E-2</v>
      </c>
      <c r="R557" s="203">
        <f t="shared" si="12"/>
        <v>4.0500000000000001E-2</v>
      </c>
      <c r="S557" s="203">
        <v>0</v>
      </c>
      <c r="T557" s="204">
        <f t="shared" si="13"/>
        <v>0</v>
      </c>
      <c r="AR557" s="23" t="s">
        <v>200</v>
      </c>
      <c r="AT557" s="23" t="s">
        <v>196</v>
      </c>
      <c r="AU557" s="23" t="s">
        <v>91</v>
      </c>
      <c r="AY557" s="23" t="s">
        <v>176</v>
      </c>
      <c r="BE557" s="205">
        <f t="shared" si="14"/>
        <v>0</v>
      </c>
      <c r="BF557" s="205">
        <f t="shared" si="15"/>
        <v>0</v>
      </c>
      <c r="BG557" s="205">
        <f t="shared" si="16"/>
        <v>0</v>
      </c>
      <c r="BH557" s="205">
        <f t="shared" si="17"/>
        <v>0</v>
      </c>
      <c r="BI557" s="205">
        <f t="shared" si="18"/>
        <v>0</v>
      </c>
      <c r="BJ557" s="23" t="s">
        <v>89</v>
      </c>
      <c r="BK557" s="205">
        <f t="shared" si="19"/>
        <v>0</v>
      </c>
      <c r="BL557" s="23" t="s">
        <v>183</v>
      </c>
      <c r="BM557" s="23" t="s">
        <v>1347</v>
      </c>
    </row>
    <row r="558" spans="2:65" s="1" customFormat="1" ht="22.5" customHeight="1">
      <c r="B558" s="41"/>
      <c r="C558" s="232" t="s">
        <v>1348</v>
      </c>
      <c r="D558" s="232" t="s">
        <v>196</v>
      </c>
      <c r="E558" s="233" t="s">
        <v>1349</v>
      </c>
      <c r="F558" s="234" t="s">
        <v>1350</v>
      </c>
      <c r="G558" s="235" t="s">
        <v>342</v>
      </c>
      <c r="H558" s="236">
        <v>2</v>
      </c>
      <c r="I558" s="237"/>
      <c r="J558" s="238">
        <f t="shared" si="10"/>
        <v>0</v>
      </c>
      <c r="K558" s="234" t="s">
        <v>37</v>
      </c>
      <c r="L558" s="239"/>
      <c r="M558" s="240" t="s">
        <v>37</v>
      </c>
      <c r="N558" s="241" t="s">
        <v>52</v>
      </c>
      <c r="O558" s="42"/>
      <c r="P558" s="203">
        <f t="shared" si="11"/>
        <v>0</v>
      </c>
      <c r="Q558" s="203">
        <v>0</v>
      </c>
      <c r="R558" s="203">
        <f t="shared" si="12"/>
        <v>0</v>
      </c>
      <c r="S558" s="203">
        <v>0</v>
      </c>
      <c r="T558" s="204">
        <f t="shared" si="13"/>
        <v>0</v>
      </c>
      <c r="AR558" s="23" t="s">
        <v>200</v>
      </c>
      <c r="AT558" s="23" t="s">
        <v>196</v>
      </c>
      <c r="AU558" s="23" t="s">
        <v>91</v>
      </c>
      <c r="AY558" s="23" t="s">
        <v>176</v>
      </c>
      <c r="BE558" s="205">
        <f t="shared" si="14"/>
        <v>0</v>
      </c>
      <c r="BF558" s="205">
        <f t="shared" si="15"/>
        <v>0</v>
      </c>
      <c r="BG558" s="205">
        <f t="shared" si="16"/>
        <v>0</v>
      </c>
      <c r="BH558" s="205">
        <f t="shared" si="17"/>
        <v>0</v>
      </c>
      <c r="BI558" s="205">
        <f t="shared" si="18"/>
        <v>0</v>
      </c>
      <c r="BJ558" s="23" t="s">
        <v>89</v>
      </c>
      <c r="BK558" s="205">
        <f t="shared" si="19"/>
        <v>0</v>
      </c>
      <c r="BL558" s="23" t="s">
        <v>183</v>
      </c>
      <c r="BM558" s="23" t="s">
        <v>1351</v>
      </c>
    </row>
    <row r="559" spans="2:65" s="1" customFormat="1" ht="22.5" customHeight="1">
      <c r="B559" s="41"/>
      <c r="C559" s="232" t="s">
        <v>1352</v>
      </c>
      <c r="D559" s="232" t="s">
        <v>196</v>
      </c>
      <c r="E559" s="233" t="s">
        <v>1353</v>
      </c>
      <c r="F559" s="234" t="s">
        <v>1354</v>
      </c>
      <c r="G559" s="235" t="s">
        <v>342</v>
      </c>
      <c r="H559" s="236">
        <v>7</v>
      </c>
      <c r="I559" s="237"/>
      <c r="J559" s="238">
        <f t="shared" si="10"/>
        <v>0</v>
      </c>
      <c r="K559" s="234" t="s">
        <v>37</v>
      </c>
      <c r="L559" s="239"/>
      <c r="M559" s="240" t="s">
        <v>37</v>
      </c>
      <c r="N559" s="241" t="s">
        <v>52</v>
      </c>
      <c r="O559" s="42"/>
      <c r="P559" s="203">
        <f t="shared" si="11"/>
        <v>0</v>
      </c>
      <c r="Q559" s="203">
        <v>0</v>
      </c>
      <c r="R559" s="203">
        <f t="shared" si="12"/>
        <v>0</v>
      </c>
      <c r="S559" s="203">
        <v>0</v>
      </c>
      <c r="T559" s="204">
        <f t="shared" si="13"/>
        <v>0</v>
      </c>
      <c r="AR559" s="23" t="s">
        <v>200</v>
      </c>
      <c r="AT559" s="23" t="s">
        <v>196</v>
      </c>
      <c r="AU559" s="23" t="s">
        <v>91</v>
      </c>
      <c r="AY559" s="23" t="s">
        <v>176</v>
      </c>
      <c r="BE559" s="205">
        <f t="shared" si="14"/>
        <v>0</v>
      </c>
      <c r="BF559" s="205">
        <f t="shared" si="15"/>
        <v>0</v>
      </c>
      <c r="BG559" s="205">
        <f t="shared" si="16"/>
        <v>0</v>
      </c>
      <c r="BH559" s="205">
        <f t="shared" si="17"/>
        <v>0</v>
      </c>
      <c r="BI559" s="205">
        <f t="shared" si="18"/>
        <v>0</v>
      </c>
      <c r="BJ559" s="23" t="s">
        <v>89</v>
      </c>
      <c r="BK559" s="205">
        <f t="shared" si="19"/>
        <v>0</v>
      </c>
      <c r="BL559" s="23" t="s">
        <v>183</v>
      </c>
      <c r="BM559" s="23" t="s">
        <v>1355</v>
      </c>
    </row>
    <row r="560" spans="2:65" s="11" customFormat="1" ht="13.5">
      <c r="B560" s="209"/>
      <c r="C560" s="210"/>
      <c r="D560" s="206" t="s">
        <v>187</v>
      </c>
      <c r="E560" s="211" t="s">
        <v>37</v>
      </c>
      <c r="F560" s="212" t="s">
        <v>1356</v>
      </c>
      <c r="G560" s="210"/>
      <c r="H560" s="213">
        <v>7</v>
      </c>
      <c r="I560" s="214"/>
      <c r="J560" s="210"/>
      <c r="K560" s="210"/>
      <c r="L560" s="215"/>
      <c r="M560" s="216"/>
      <c r="N560" s="217"/>
      <c r="O560" s="217"/>
      <c r="P560" s="217"/>
      <c r="Q560" s="217"/>
      <c r="R560" s="217"/>
      <c r="S560" s="217"/>
      <c r="T560" s="218"/>
      <c r="AT560" s="219" t="s">
        <v>187</v>
      </c>
      <c r="AU560" s="219" t="s">
        <v>91</v>
      </c>
      <c r="AV560" s="11" t="s">
        <v>91</v>
      </c>
      <c r="AW560" s="11" t="s">
        <v>44</v>
      </c>
      <c r="AX560" s="11" t="s">
        <v>81</v>
      </c>
      <c r="AY560" s="219" t="s">
        <v>176</v>
      </c>
    </row>
    <row r="561" spans="2:65" s="12" customFormat="1" ht="13.5">
      <c r="B561" s="220"/>
      <c r="C561" s="221"/>
      <c r="D561" s="222" t="s">
        <v>187</v>
      </c>
      <c r="E561" s="223" t="s">
        <v>37</v>
      </c>
      <c r="F561" s="224" t="s">
        <v>189</v>
      </c>
      <c r="G561" s="221"/>
      <c r="H561" s="225">
        <v>7</v>
      </c>
      <c r="I561" s="226"/>
      <c r="J561" s="221"/>
      <c r="K561" s="221"/>
      <c r="L561" s="227"/>
      <c r="M561" s="228"/>
      <c r="N561" s="229"/>
      <c r="O561" s="229"/>
      <c r="P561" s="229"/>
      <c r="Q561" s="229"/>
      <c r="R561" s="229"/>
      <c r="S561" s="229"/>
      <c r="T561" s="230"/>
      <c r="AT561" s="231" t="s">
        <v>187</v>
      </c>
      <c r="AU561" s="231" t="s">
        <v>91</v>
      </c>
      <c r="AV561" s="12" t="s">
        <v>183</v>
      </c>
      <c r="AW561" s="12" t="s">
        <v>6</v>
      </c>
      <c r="AX561" s="12" t="s">
        <v>89</v>
      </c>
      <c r="AY561" s="231" t="s">
        <v>176</v>
      </c>
    </row>
    <row r="562" spans="2:65" s="1" customFormat="1" ht="22.5" customHeight="1">
      <c r="B562" s="41"/>
      <c r="C562" s="232" t="s">
        <v>1357</v>
      </c>
      <c r="D562" s="232" t="s">
        <v>196</v>
      </c>
      <c r="E562" s="233" t="s">
        <v>1358</v>
      </c>
      <c r="F562" s="234" t="s">
        <v>1359</v>
      </c>
      <c r="G562" s="235" t="s">
        <v>342</v>
      </c>
      <c r="H562" s="236">
        <v>1</v>
      </c>
      <c r="I562" s="237"/>
      <c r="J562" s="238">
        <f>ROUND(I562*H562,2)</f>
        <v>0</v>
      </c>
      <c r="K562" s="234" t="s">
        <v>37</v>
      </c>
      <c r="L562" s="239"/>
      <c r="M562" s="240" t="s">
        <v>37</v>
      </c>
      <c r="N562" s="241" t="s">
        <v>52</v>
      </c>
      <c r="O562" s="42"/>
      <c r="P562" s="203">
        <f>O562*H562</f>
        <v>0</v>
      </c>
      <c r="Q562" s="203">
        <v>0</v>
      </c>
      <c r="R562" s="203">
        <f>Q562*H562</f>
        <v>0</v>
      </c>
      <c r="S562" s="203">
        <v>0</v>
      </c>
      <c r="T562" s="204">
        <f>S562*H562</f>
        <v>0</v>
      </c>
      <c r="AR562" s="23" t="s">
        <v>200</v>
      </c>
      <c r="AT562" s="23" t="s">
        <v>196</v>
      </c>
      <c r="AU562" s="23" t="s">
        <v>91</v>
      </c>
      <c r="AY562" s="23" t="s">
        <v>176</v>
      </c>
      <c r="BE562" s="205">
        <f>IF(N562="základní",J562,0)</f>
        <v>0</v>
      </c>
      <c r="BF562" s="205">
        <f>IF(N562="snížená",J562,0)</f>
        <v>0</v>
      </c>
      <c r="BG562" s="205">
        <f>IF(N562="zákl. přenesená",J562,0)</f>
        <v>0</v>
      </c>
      <c r="BH562" s="205">
        <f>IF(N562="sníž. přenesená",J562,0)</f>
        <v>0</v>
      </c>
      <c r="BI562" s="205">
        <f>IF(N562="nulová",J562,0)</f>
        <v>0</v>
      </c>
      <c r="BJ562" s="23" t="s">
        <v>89</v>
      </c>
      <c r="BK562" s="205">
        <f>ROUND(I562*H562,2)</f>
        <v>0</v>
      </c>
      <c r="BL562" s="23" t="s">
        <v>183</v>
      </c>
      <c r="BM562" s="23" t="s">
        <v>1360</v>
      </c>
    </row>
    <row r="563" spans="2:65" s="11" customFormat="1" ht="13.5">
      <c r="B563" s="209"/>
      <c r="C563" s="210"/>
      <c r="D563" s="206" t="s">
        <v>187</v>
      </c>
      <c r="E563" s="211" t="s">
        <v>37</v>
      </c>
      <c r="F563" s="212" t="s">
        <v>89</v>
      </c>
      <c r="G563" s="210"/>
      <c r="H563" s="213">
        <v>1</v>
      </c>
      <c r="I563" s="214"/>
      <c r="J563" s="210"/>
      <c r="K563" s="210"/>
      <c r="L563" s="215"/>
      <c r="M563" s="216"/>
      <c r="N563" s="217"/>
      <c r="O563" s="217"/>
      <c r="P563" s="217"/>
      <c r="Q563" s="217"/>
      <c r="R563" s="217"/>
      <c r="S563" s="217"/>
      <c r="T563" s="218"/>
      <c r="AT563" s="219" t="s">
        <v>187</v>
      </c>
      <c r="AU563" s="219" t="s">
        <v>91</v>
      </c>
      <c r="AV563" s="11" t="s">
        <v>91</v>
      </c>
      <c r="AW563" s="11" t="s">
        <v>44</v>
      </c>
      <c r="AX563" s="11" t="s">
        <v>81</v>
      </c>
      <c r="AY563" s="219" t="s">
        <v>176</v>
      </c>
    </row>
    <row r="564" spans="2:65" s="12" customFormat="1" ht="13.5">
      <c r="B564" s="220"/>
      <c r="C564" s="221"/>
      <c r="D564" s="222" t="s">
        <v>187</v>
      </c>
      <c r="E564" s="223" t="s">
        <v>37</v>
      </c>
      <c r="F564" s="224" t="s">
        <v>189</v>
      </c>
      <c r="G564" s="221"/>
      <c r="H564" s="225">
        <v>1</v>
      </c>
      <c r="I564" s="226"/>
      <c r="J564" s="221"/>
      <c r="K564" s="221"/>
      <c r="L564" s="227"/>
      <c r="M564" s="228"/>
      <c r="N564" s="229"/>
      <c r="O564" s="229"/>
      <c r="P564" s="229"/>
      <c r="Q564" s="229"/>
      <c r="R564" s="229"/>
      <c r="S564" s="229"/>
      <c r="T564" s="230"/>
      <c r="AT564" s="231" t="s">
        <v>187</v>
      </c>
      <c r="AU564" s="231" t="s">
        <v>91</v>
      </c>
      <c r="AV564" s="12" t="s">
        <v>183</v>
      </c>
      <c r="AW564" s="12" t="s">
        <v>6</v>
      </c>
      <c r="AX564" s="12" t="s">
        <v>89</v>
      </c>
      <c r="AY564" s="231" t="s">
        <v>176</v>
      </c>
    </row>
    <row r="565" spans="2:65" s="1" customFormat="1" ht="22.5" customHeight="1">
      <c r="B565" s="41"/>
      <c r="C565" s="232" t="s">
        <v>1361</v>
      </c>
      <c r="D565" s="232" t="s">
        <v>196</v>
      </c>
      <c r="E565" s="233" t="s">
        <v>1362</v>
      </c>
      <c r="F565" s="234" t="s">
        <v>1363</v>
      </c>
      <c r="G565" s="235" t="s">
        <v>342</v>
      </c>
      <c r="H565" s="236">
        <v>5</v>
      </c>
      <c r="I565" s="237"/>
      <c r="J565" s="238">
        <f>ROUND(I565*H565,2)</f>
        <v>0</v>
      </c>
      <c r="K565" s="234" t="s">
        <v>37</v>
      </c>
      <c r="L565" s="239"/>
      <c r="M565" s="240" t="s">
        <v>37</v>
      </c>
      <c r="N565" s="241" t="s">
        <v>52</v>
      </c>
      <c r="O565" s="42"/>
      <c r="P565" s="203">
        <f>O565*H565</f>
        <v>0</v>
      </c>
      <c r="Q565" s="203">
        <v>0</v>
      </c>
      <c r="R565" s="203">
        <f>Q565*H565</f>
        <v>0</v>
      </c>
      <c r="S565" s="203">
        <v>0</v>
      </c>
      <c r="T565" s="204">
        <f>S565*H565</f>
        <v>0</v>
      </c>
      <c r="AR565" s="23" t="s">
        <v>200</v>
      </c>
      <c r="AT565" s="23" t="s">
        <v>196</v>
      </c>
      <c r="AU565" s="23" t="s">
        <v>91</v>
      </c>
      <c r="AY565" s="23" t="s">
        <v>176</v>
      </c>
      <c r="BE565" s="205">
        <f>IF(N565="základní",J565,0)</f>
        <v>0</v>
      </c>
      <c r="BF565" s="205">
        <f>IF(N565="snížená",J565,0)</f>
        <v>0</v>
      </c>
      <c r="BG565" s="205">
        <f>IF(N565="zákl. přenesená",J565,0)</f>
        <v>0</v>
      </c>
      <c r="BH565" s="205">
        <f>IF(N565="sníž. přenesená",J565,0)</f>
        <v>0</v>
      </c>
      <c r="BI565" s="205">
        <f>IF(N565="nulová",J565,0)</f>
        <v>0</v>
      </c>
      <c r="BJ565" s="23" t="s">
        <v>89</v>
      </c>
      <c r="BK565" s="205">
        <f>ROUND(I565*H565,2)</f>
        <v>0</v>
      </c>
      <c r="BL565" s="23" t="s">
        <v>183</v>
      </c>
      <c r="BM565" s="23" t="s">
        <v>1364</v>
      </c>
    </row>
    <row r="566" spans="2:65" s="11" customFormat="1" ht="13.5">
      <c r="B566" s="209"/>
      <c r="C566" s="210"/>
      <c r="D566" s="206" t="s">
        <v>187</v>
      </c>
      <c r="E566" s="211" t="s">
        <v>37</v>
      </c>
      <c r="F566" s="212" t="s">
        <v>209</v>
      </c>
      <c r="G566" s="210"/>
      <c r="H566" s="213">
        <v>5</v>
      </c>
      <c r="I566" s="214"/>
      <c r="J566" s="210"/>
      <c r="K566" s="210"/>
      <c r="L566" s="215"/>
      <c r="M566" s="216"/>
      <c r="N566" s="217"/>
      <c r="O566" s="217"/>
      <c r="P566" s="217"/>
      <c r="Q566" s="217"/>
      <c r="R566" s="217"/>
      <c r="S566" s="217"/>
      <c r="T566" s="218"/>
      <c r="AT566" s="219" t="s">
        <v>187</v>
      </c>
      <c r="AU566" s="219" t="s">
        <v>91</v>
      </c>
      <c r="AV566" s="11" t="s">
        <v>91</v>
      </c>
      <c r="AW566" s="11" t="s">
        <v>44</v>
      </c>
      <c r="AX566" s="11" t="s">
        <v>81</v>
      </c>
      <c r="AY566" s="219" t="s">
        <v>176</v>
      </c>
    </row>
    <row r="567" spans="2:65" s="12" customFormat="1" ht="13.5">
      <c r="B567" s="220"/>
      <c r="C567" s="221"/>
      <c r="D567" s="222" t="s">
        <v>187</v>
      </c>
      <c r="E567" s="223" t="s">
        <v>37</v>
      </c>
      <c r="F567" s="224" t="s">
        <v>189</v>
      </c>
      <c r="G567" s="221"/>
      <c r="H567" s="225">
        <v>5</v>
      </c>
      <c r="I567" s="226"/>
      <c r="J567" s="221"/>
      <c r="K567" s="221"/>
      <c r="L567" s="227"/>
      <c r="M567" s="228"/>
      <c r="N567" s="229"/>
      <c r="O567" s="229"/>
      <c r="P567" s="229"/>
      <c r="Q567" s="229"/>
      <c r="R567" s="229"/>
      <c r="S567" s="229"/>
      <c r="T567" s="230"/>
      <c r="AT567" s="231" t="s">
        <v>187</v>
      </c>
      <c r="AU567" s="231" t="s">
        <v>91</v>
      </c>
      <c r="AV567" s="12" t="s">
        <v>183</v>
      </c>
      <c r="AW567" s="12" t="s">
        <v>6</v>
      </c>
      <c r="AX567" s="12" t="s">
        <v>89</v>
      </c>
      <c r="AY567" s="231" t="s">
        <v>176</v>
      </c>
    </row>
    <row r="568" spans="2:65" s="1" customFormat="1" ht="22.5" customHeight="1">
      <c r="B568" s="41"/>
      <c r="C568" s="194" t="s">
        <v>1365</v>
      </c>
      <c r="D568" s="194" t="s">
        <v>178</v>
      </c>
      <c r="E568" s="195" t="s">
        <v>1366</v>
      </c>
      <c r="F568" s="196" t="s">
        <v>1367</v>
      </c>
      <c r="G568" s="197" t="s">
        <v>224</v>
      </c>
      <c r="H568" s="198">
        <v>3.4</v>
      </c>
      <c r="I568" s="199"/>
      <c r="J568" s="200">
        <f>ROUND(I568*H568,2)</f>
        <v>0</v>
      </c>
      <c r="K568" s="196" t="s">
        <v>37</v>
      </c>
      <c r="L568" s="61"/>
      <c r="M568" s="201" t="s">
        <v>37</v>
      </c>
      <c r="N568" s="202" t="s">
        <v>52</v>
      </c>
      <c r="O568" s="42"/>
      <c r="P568" s="203">
        <f>O568*H568</f>
        <v>0</v>
      </c>
      <c r="Q568" s="203">
        <v>0</v>
      </c>
      <c r="R568" s="203">
        <f>Q568*H568</f>
        <v>0</v>
      </c>
      <c r="S568" s="203">
        <v>0</v>
      </c>
      <c r="T568" s="204">
        <f>S568*H568</f>
        <v>0</v>
      </c>
      <c r="AR568" s="23" t="s">
        <v>183</v>
      </c>
      <c r="AT568" s="23" t="s">
        <v>178</v>
      </c>
      <c r="AU568" s="23" t="s">
        <v>91</v>
      </c>
      <c r="AY568" s="23" t="s">
        <v>176</v>
      </c>
      <c r="BE568" s="205">
        <f>IF(N568="základní",J568,0)</f>
        <v>0</v>
      </c>
      <c r="BF568" s="205">
        <f>IF(N568="snížená",J568,0)</f>
        <v>0</v>
      </c>
      <c r="BG568" s="205">
        <f>IF(N568="zákl. přenesená",J568,0)</f>
        <v>0</v>
      </c>
      <c r="BH568" s="205">
        <f>IF(N568="sníž. přenesená",J568,0)</f>
        <v>0</v>
      </c>
      <c r="BI568" s="205">
        <f>IF(N568="nulová",J568,0)</f>
        <v>0</v>
      </c>
      <c r="BJ568" s="23" t="s">
        <v>89</v>
      </c>
      <c r="BK568" s="205">
        <f>ROUND(I568*H568,2)</f>
        <v>0</v>
      </c>
      <c r="BL568" s="23" t="s">
        <v>183</v>
      </c>
      <c r="BM568" s="23" t="s">
        <v>1368</v>
      </c>
    </row>
    <row r="569" spans="2:65" s="11" customFormat="1" ht="13.5">
      <c r="B569" s="209"/>
      <c r="C569" s="210"/>
      <c r="D569" s="206" t="s">
        <v>187</v>
      </c>
      <c r="E569" s="211" t="s">
        <v>37</v>
      </c>
      <c r="F569" s="212" t="s">
        <v>1369</v>
      </c>
      <c r="G569" s="210"/>
      <c r="H569" s="213">
        <v>3.4</v>
      </c>
      <c r="I569" s="214"/>
      <c r="J569" s="210"/>
      <c r="K569" s="210"/>
      <c r="L569" s="215"/>
      <c r="M569" s="216"/>
      <c r="N569" s="217"/>
      <c r="O569" s="217"/>
      <c r="P569" s="217"/>
      <c r="Q569" s="217"/>
      <c r="R569" s="217"/>
      <c r="S569" s="217"/>
      <c r="T569" s="218"/>
      <c r="AT569" s="219" t="s">
        <v>187</v>
      </c>
      <c r="AU569" s="219" t="s">
        <v>91</v>
      </c>
      <c r="AV569" s="11" t="s">
        <v>91</v>
      </c>
      <c r="AW569" s="11" t="s">
        <v>44</v>
      </c>
      <c r="AX569" s="11" t="s">
        <v>81</v>
      </c>
      <c r="AY569" s="219" t="s">
        <v>176</v>
      </c>
    </row>
    <row r="570" spans="2:65" s="12" customFormat="1" ht="13.5">
      <c r="B570" s="220"/>
      <c r="C570" s="221"/>
      <c r="D570" s="222" t="s">
        <v>187</v>
      </c>
      <c r="E570" s="223" t="s">
        <v>37</v>
      </c>
      <c r="F570" s="224" t="s">
        <v>189</v>
      </c>
      <c r="G570" s="221"/>
      <c r="H570" s="225">
        <v>3.4</v>
      </c>
      <c r="I570" s="226"/>
      <c r="J570" s="221"/>
      <c r="K570" s="221"/>
      <c r="L570" s="227"/>
      <c r="M570" s="228"/>
      <c r="N570" s="229"/>
      <c r="O570" s="229"/>
      <c r="P570" s="229"/>
      <c r="Q570" s="229"/>
      <c r="R570" s="229"/>
      <c r="S570" s="229"/>
      <c r="T570" s="230"/>
      <c r="AT570" s="231" t="s">
        <v>187</v>
      </c>
      <c r="AU570" s="231" t="s">
        <v>91</v>
      </c>
      <c r="AV570" s="12" t="s">
        <v>183</v>
      </c>
      <c r="AW570" s="12" t="s">
        <v>6</v>
      </c>
      <c r="AX570" s="12" t="s">
        <v>89</v>
      </c>
      <c r="AY570" s="231" t="s">
        <v>176</v>
      </c>
    </row>
    <row r="571" spans="2:65" s="1" customFormat="1" ht="31.5" customHeight="1">
      <c r="B571" s="41"/>
      <c r="C571" s="194" t="s">
        <v>1370</v>
      </c>
      <c r="D571" s="194" t="s">
        <v>178</v>
      </c>
      <c r="E571" s="195" t="s">
        <v>1371</v>
      </c>
      <c r="F571" s="196" t="s">
        <v>1372</v>
      </c>
      <c r="G571" s="197" t="s">
        <v>224</v>
      </c>
      <c r="H571" s="198">
        <v>54.5</v>
      </c>
      <c r="I571" s="199"/>
      <c r="J571" s="200">
        <f>ROUND(I571*H571,2)</f>
        <v>0</v>
      </c>
      <c r="K571" s="196" t="s">
        <v>182</v>
      </c>
      <c r="L571" s="61"/>
      <c r="M571" s="201" t="s">
        <v>37</v>
      </c>
      <c r="N571" s="202" t="s">
        <v>52</v>
      </c>
      <c r="O571" s="42"/>
      <c r="P571" s="203">
        <f>O571*H571</f>
        <v>0</v>
      </c>
      <c r="Q571" s="203">
        <v>6.28E-3</v>
      </c>
      <c r="R571" s="203">
        <f>Q571*H571</f>
        <v>0.34226000000000001</v>
      </c>
      <c r="S571" s="203">
        <v>0</v>
      </c>
      <c r="T571" s="204">
        <f>S571*H571</f>
        <v>0</v>
      </c>
      <c r="AR571" s="23" t="s">
        <v>183</v>
      </c>
      <c r="AT571" s="23" t="s">
        <v>178</v>
      </c>
      <c r="AU571" s="23" t="s">
        <v>91</v>
      </c>
      <c r="AY571" s="23" t="s">
        <v>176</v>
      </c>
      <c r="BE571" s="205">
        <f>IF(N571="základní",J571,0)</f>
        <v>0</v>
      </c>
      <c r="BF571" s="205">
        <f>IF(N571="snížená",J571,0)</f>
        <v>0</v>
      </c>
      <c r="BG571" s="205">
        <f>IF(N571="zákl. přenesená",J571,0)</f>
        <v>0</v>
      </c>
      <c r="BH571" s="205">
        <f>IF(N571="sníž. přenesená",J571,0)</f>
        <v>0</v>
      </c>
      <c r="BI571" s="205">
        <f>IF(N571="nulová",J571,0)</f>
        <v>0</v>
      </c>
      <c r="BJ571" s="23" t="s">
        <v>89</v>
      </c>
      <c r="BK571" s="205">
        <f>ROUND(I571*H571,2)</f>
        <v>0</v>
      </c>
      <c r="BL571" s="23" t="s">
        <v>183</v>
      </c>
      <c r="BM571" s="23" t="s">
        <v>1373</v>
      </c>
    </row>
    <row r="572" spans="2:65" s="11" customFormat="1" ht="13.5">
      <c r="B572" s="209"/>
      <c r="C572" s="210"/>
      <c r="D572" s="206" t="s">
        <v>187</v>
      </c>
      <c r="E572" s="211" t="s">
        <v>37</v>
      </c>
      <c r="F572" s="212" t="s">
        <v>1374</v>
      </c>
      <c r="G572" s="210"/>
      <c r="H572" s="213">
        <v>11.2</v>
      </c>
      <c r="I572" s="214"/>
      <c r="J572" s="210"/>
      <c r="K572" s="210"/>
      <c r="L572" s="215"/>
      <c r="M572" s="216"/>
      <c r="N572" s="217"/>
      <c r="O572" s="217"/>
      <c r="P572" s="217"/>
      <c r="Q572" s="217"/>
      <c r="R572" s="217"/>
      <c r="S572" s="217"/>
      <c r="T572" s="218"/>
      <c r="AT572" s="219" t="s">
        <v>187</v>
      </c>
      <c r="AU572" s="219" t="s">
        <v>91</v>
      </c>
      <c r="AV572" s="11" t="s">
        <v>91</v>
      </c>
      <c r="AW572" s="11" t="s">
        <v>44</v>
      </c>
      <c r="AX572" s="11" t="s">
        <v>81</v>
      </c>
      <c r="AY572" s="219" t="s">
        <v>176</v>
      </c>
    </row>
    <row r="573" spans="2:65" s="11" customFormat="1" ht="13.5">
      <c r="B573" s="209"/>
      <c r="C573" s="210"/>
      <c r="D573" s="206" t="s">
        <v>187</v>
      </c>
      <c r="E573" s="211" t="s">
        <v>37</v>
      </c>
      <c r="F573" s="212" t="s">
        <v>1375</v>
      </c>
      <c r="G573" s="210"/>
      <c r="H573" s="213">
        <v>5.6</v>
      </c>
      <c r="I573" s="214"/>
      <c r="J573" s="210"/>
      <c r="K573" s="210"/>
      <c r="L573" s="215"/>
      <c r="M573" s="216"/>
      <c r="N573" s="217"/>
      <c r="O573" s="217"/>
      <c r="P573" s="217"/>
      <c r="Q573" s="217"/>
      <c r="R573" s="217"/>
      <c r="S573" s="217"/>
      <c r="T573" s="218"/>
      <c r="AT573" s="219" t="s">
        <v>187</v>
      </c>
      <c r="AU573" s="219" t="s">
        <v>91</v>
      </c>
      <c r="AV573" s="11" t="s">
        <v>91</v>
      </c>
      <c r="AW573" s="11" t="s">
        <v>44</v>
      </c>
      <c r="AX573" s="11" t="s">
        <v>81</v>
      </c>
      <c r="AY573" s="219" t="s">
        <v>176</v>
      </c>
    </row>
    <row r="574" spans="2:65" s="11" customFormat="1" ht="13.5">
      <c r="B574" s="209"/>
      <c r="C574" s="210"/>
      <c r="D574" s="206" t="s">
        <v>187</v>
      </c>
      <c r="E574" s="211" t="s">
        <v>37</v>
      </c>
      <c r="F574" s="212" t="s">
        <v>1376</v>
      </c>
      <c r="G574" s="210"/>
      <c r="H574" s="213">
        <v>18.079999999999998</v>
      </c>
      <c r="I574" s="214"/>
      <c r="J574" s="210"/>
      <c r="K574" s="210"/>
      <c r="L574" s="215"/>
      <c r="M574" s="216"/>
      <c r="N574" s="217"/>
      <c r="O574" s="217"/>
      <c r="P574" s="217"/>
      <c r="Q574" s="217"/>
      <c r="R574" s="217"/>
      <c r="S574" s="217"/>
      <c r="T574" s="218"/>
      <c r="AT574" s="219" t="s">
        <v>187</v>
      </c>
      <c r="AU574" s="219" t="s">
        <v>91</v>
      </c>
      <c r="AV574" s="11" t="s">
        <v>91</v>
      </c>
      <c r="AW574" s="11" t="s">
        <v>44</v>
      </c>
      <c r="AX574" s="11" t="s">
        <v>81</v>
      </c>
      <c r="AY574" s="219" t="s">
        <v>176</v>
      </c>
    </row>
    <row r="575" spans="2:65" s="11" customFormat="1" ht="13.5">
      <c r="B575" s="209"/>
      <c r="C575" s="210"/>
      <c r="D575" s="206" t="s">
        <v>187</v>
      </c>
      <c r="E575" s="211" t="s">
        <v>37</v>
      </c>
      <c r="F575" s="212" t="s">
        <v>1377</v>
      </c>
      <c r="G575" s="210"/>
      <c r="H575" s="213">
        <v>16.95</v>
      </c>
      <c r="I575" s="214"/>
      <c r="J575" s="210"/>
      <c r="K575" s="210"/>
      <c r="L575" s="215"/>
      <c r="M575" s="216"/>
      <c r="N575" s="217"/>
      <c r="O575" s="217"/>
      <c r="P575" s="217"/>
      <c r="Q575" s="217"/>
      <c r="R575" s="217"/>
      <c r="S575" s="217"/>
      <c r="T575" s="218"/>
      <c r="AT575" s="219" t="s">
        <v>187</v>
      </c>
      <c r="AU575" s="219" t="s">
        <v>91</v>
      </c>
      <c r="AV575" s="11" t="s">
        <v>91</v>
      </c>
      <c r="AW575" s="11" t="s">
        <v>44</v>
      </c>
      <c r="AX575" s="11" t="s">
        <v>81</v>
      </c>
      <c r="AY575" s="219" t="s">
        <v>176</v>
      </c>
    </row>
    <row r="576" spans="2:65" s="11" customFormat="1" ht="13.5">
      <c r="B576" s="209"/>
      <c r="C576" s="210"/>
      <c r="D576" s="206" t="s">
        <v>187</v>
      </c>
      <c r="E576" s="211" t="s">
        <v>37</v>
      </c>
      <c r="F576" s="212" t="s">
        <v>1378</v>
      </c>
      <c r="G576" s="210"/>
      <c r="H576" s="213">
        <v>2.67</v>
      </c>
      <c r="I576" s="214"/>
      <c r="J576" s="210"/>
      <c r="K576" s="210"/>
      <c r="L576" s="215"/>
      <c r="M576" s="216"/>
      <c r="N576" s="217"/>
      <c r="O576" s="217"/>
      <c r="P576" s="217"/>
      <c r="Q576" s="217"/>
      <c r="R576" s="217"/>
      <c r="S576" s="217"/>
      <c r="T576" s="218"/>
      <c r="AT576" s="219" t="s">
        <v>187</v>
      </c>
      <c r="AU576" s="219" t="s">
        <v>91</v>
      </c>
      <c r="AV576" s="11" t="s">
        <v>91</v>
      </c>
      <c r="AW576" s="11" t="s">
        <v>44</v>
      </c>
      <c r="AX576" s="11" t="s">
        <v>81</v>
      </c>
      <c r="AY576" s="219" t="s">
        <v>176</v>
      </c>
    </row>
    <row r="577" spans="2:65" s="12" customFormat="1" ht="13.5">
      <c r="B577" s="220"/>
      <c r="C577" s="221"/>
      <c r="D577" s="222" t="s">
        <v>187</v>
      </c>
      <c r="E577" s="223" t="s">
        <v>37</v>
      </c>
      <c r="F577" s="224" t="s">
        <v>189</v>
      </c>
      <c r="G577" s="221"/>
      <c r="H577" s="225">
        <v>54.5</v>
      </c>
      <c r="I577" s="226"/>
      <c r="J577" s="221"/>
      <c r="K577" s="221"/>
      <c r="L577" s="227"/>
      <c r="M577" s="228"/>
      <c r="N577" s="229"/>
      <c r="O577" s="229"/>
      <c r="P577" s="229"/>
      <c r="Q577" s="229"/>
      <c r="R577" s="229"/>
      <c r="S577" s="229"/>
      <c r="T577" s="230"/>
      <c r="AT577" s="231" t="s">
        <v>187</v>
      </c>
      <c r="AU577" s="231" t="s">
        <v>91</v>
      </c>
      <c r="AV577" s="12" t="s">
        <v>183</v>
      </c>
      <c r="AW577" s="12" t="s">
        <v>6</v>
      </c>
      <c r="AX577" s="12" t="s">
        <v>89</v>
      </c>
      <c r="AY577" s="231" t="s">
        <v>176</v>
      </c>
    </row>
    <row r="578" spans="2:65" s="1" customFormat="1" ht="31.5" customHeight="1">
      <c r="B578" s="41"/>
      <c r="C578" s="194" t="s">
        <v>1379</v>
      </c>
      <c r="D578" s="194" t="s">
        <v>178</v>
      </c>
      <c r="E578" s="195" t="s">
        <v>1380</v>
      </c>
      <c r="F578" s="196" t="s">
        <v>1381</v>
      </c>
      <c r="G578" s="197" t="s">
        <v>224</v>
      </c>
      <c r="H578" s="198">
        <v>88.572999999999993</v>
      </c>
      <c r="I578" s="199"/>
      <c r="J578" s="200">
        <f>ROUND(I578*H578,2)</f>
        <v>0</v>
      </c>
      <c r="K578" s="196" t="s">
        <v>182</v>
      </c>
      <c r="L578" s="61"/>
      <c r="M578" s="201" t="s">
        <v>37</v>
      </c>
      <c r="N578" s="202" t="s">
        <v>52</v>
      </c>
      <c r="O578" s="42"/>
      <c r="P578" s="203">
        <f>O578*H578</f>
        <v>0</v>
      </c>
      <c r="Q578" s="203">
        <v>1.21E-4</v>
      </c>
      <c r="R578" s="203">
        <f>Q578*H578</f>
        <v>1.0717332999999999E-2</v>
      </c>
      <c r="S578" s="203">
        <v>0</v>
      </c>
      <c r="T578" s="204">
        <f>S578*H578</f>
        <v>0</v>
      </c>
      <c r="AR578" s="23" t="s">
        <v>183</v>
      </c>
      <c r="AT578" s="23" t="s">
        <v>178</v>
      </c>
      <c r="AU578" s="23" t="s">
        <v>91</v>
      </c>
      <c r="AY578" s="23" t="s">
        <v>176</v>
      </c>
      <c r="BE578" s="205">
        <f>IF(N578="základní",J578,0)</f>
        <v>0</v>
      </c>
      <c r="BF578" s="205">
        <f>IF(N578="snížená",J578,0)</f>
        <v>0</v>
      </c>
      <c r="BG578" s="205">
        <f>IF(N578="zákl. přenesená",J578,0)</f>
        <v>0</v>
      </c>
      <c r="BH578" s="205">
        <f>IF(N578="sníž. přenesená",J578,0)</f>
        <v>0</v>
      </c>
      <c r="BI578" s="205">
        <f>IF(N578="nulová",J578,0)</f>
        <v>0</v>
      </c>
      <c r="BJ578" s="23" t="s">
        <v>89</v>
      </c>
      <c r="BK578" s="205">
        <f>ROUND(I578*H578,2)</f>
        <v>0</v>
      </c>
      <c r="BL578" s="23" t="s">
        <v>183</v>
      </c>
      <c r="BM578" s="23" t="s">
        <v>1382</v>
      </c>
    </row>
    <row r="579" spans="2:65" s="1" customFormat="1" ht="40.5">
      <c r="B579" s="41"/>
      <c r="C579" s="63"/>
      <c r="D579" s="206" t="s">
        <v>185</v>
      </c>
      <c r="E579" s="63"/>
      <c r="F579" s="207" t="s">
        <v>1383</v>
      </c>
      <c r="G579" s="63"/>
      <c r="H579" s="63"/>
      <c r="I579" s="164"/>
      <c r="J579" s="63"/>
      <c r="K579" s="63"/>
      <c r="L579" s="61"/>
      <c r="M579" s="208"/>
      <c r="N579" s="42"/>
      <c r="O579" s="42"/>
      <c r="P579" s="42"/>
      <c r="Q579" s="42"/>
      <c r="R579" s="42"/>
      <c r="S579" s="42"/>
      <c r="T579" s="78"/>
      <c r="AT579" s="23" t="s">
        <v>185</v>
      </c>
      <c r="AU579" s="23" t="s">
        <v>91</v>
      </c>
    </row>
    <row r="580" spans="2:65" s="13" customFormat="1" ht="13.5">
      <c r="B580" s="252"/>
      <c r="C580" s="253"/>
      <c r="D580" s="206" t="s">
        <v>187</v>
      </c>
      <c r="E580" s="254" t="s">
        <v>37</v>
      </c>
      <c r="F580" s="255" t="s">
        <v>1249</v>
      </c>
      <c r="G580" s="253"/>
      <c r="H580" s="256" t="s">
        <v>37</v>
      </c>
      <c r="I580" s="257"/>
      <c r="J580" s="253"/>
      <c r="K580" s="253"/>
      <c r="L580" s="258"/>
      <c r="M580" s="259"/>
      <c r="N580" s="260"/>
      <c r="O580" s="260"/>
      <c r="P580" s="260"/>
      <c r="Q580" s="260"/>
      <c r="R580" s="260"/>
      <c r="S580" s="260"/>
      <c r="T580" s="261"/>
      <c r="AT580" s="262" t="s">
        <v>187</v>
      </c>
      <c r="AU580" s="262" t="s">
        <v>91</v>
      </c>
      <c r="AV580" s="13" t="s">
        <v>89</v>
      </c>
      <c r="AW580" s="13" t="s">
        <v>44</v>
      </c>
      <c r="AX580" s="13" t="s">
        <v>81</v>
      </c>
      <c r="AY580" s="262" t="s">
        <v>176</v>
      </c>
    </row>
    <row r="581" spans="2:65" s="11" customFormat="1" ht="13.5">
      <c r="B581" s="209"/>
      <c r="C581" s="210"/>
      <c r="D581" s="206" t="s">
        <v>187</v>
      </c>
      <c r="E581" s="211" t="s">
        <v>37</v>
      </c>
      <c r="F581" s="212" t="s">
        <v>1384</v>
      </c>
      <c r="G581" s="210"/>
      <c r="H581" s="213">
        <v>88.572999999999993</v>
      </c>
      <c r="I581" s="214"/>
      <c r="J581" s="210"/>
      <c r="K581" s="210"/>
      <c r="L581" s="215"/>
      <c r="M581" s="216"/>
      <c r="N581" s="217"/>
      <c r="O581" s="217"/>
      <c r="P581" s="217"/>
      <c r="Q581" s="217"/>
      <c r="R581" s="217"/>
      <c r="S581" s="217"/>
      <c r="T581" s="218"/>
      <c r="AT581" s="219" t="s">
        <v>187</v>
      </c>
      <c r="AU581" s="219" t="s">
        <v>91</v>
      </c>
      <c r="AV581" s="11" t="s">
        <v>91</v>
      </c>
      <c r="AW581" s="11" t="s">
        <v>44</v>
      </c>
      <c r="AX581" s="11" t="s">
        <v>81</v>
      </c>
      <c r="AY581" s="219" t="s">
        <v>176</v>
      </c>
    </row>
    <row r="582" spans="2:65" s="12" customFormat="1" ht="13.5">
      <c r="B582" s="220"/>
      <c r="C582" s="221"/>
      <c r="D582" s="222" t="s">
        <v>187</v>
      </c>
      <c r="E582" s="223" t="s">
        <v>37</v>
      </c>
      <c r="F582" s="224" t="s">
        <v>189</v>
      </c>
      <c r="G582" s="221"/>
      <c r="H582" s="225">
        <v>88.572999999999993</v>
      </c>
      <c r="I582" s="226"/>
      <c r="J582" s="221"/>
      <c r="K582" s="221"/>
      <c r="L582" s="227"/>
      <c r="M582" s="228"/>
      <c r="N582" s="229"/>
      <c r="O582" s="229"/>
      <c r="P582" s="229"/>
      <c r="Q582" s="229"/>
      <c r="R582" s="229"/>
      <c r="S582" s="229"/>
      <c r="T582" s="230"/>
      <c r="AT582" s="231" t="s">
        <v>187</v>
      </c>
      <c r="AU582" s="231" t="s">
        <v>91</v>
      </c>
      <c r="AV582" s="12" t="s">
        <v>183</v>
      </c>
      <c r="AW582" s="12" t="s">
        <v>6</v>
      </c>
      <c r="AX582" s="12" t="s">
        <v>89</v>
      </c>
      <c r="AY582" s="231" t="s">
        <v>176</v>
      </c>
    </row>
    <row r="583" spans="2:65" s="1" customFormat="1" ht="31.5" customHeight="1">
      <c r="B583" s="41"/>
      <c r="C583" s="194" t="s">
        <v>1385</v>
      </c>
      <c r="D583" s="194" t="s">
        <v>178</v>
      </c>
      <c r="E583" s="195" t="s">
        <v>1386</v>
      </c>
      <c r="F583" s="196" t="s">
        <v>1387</v>
      </c>
      <c r="G583" s="197" t="s">
        <v>181</v>
      </c>
      <c r="H583" s="198">
        <v>11.914999999999999</v>
      </c>
      <c r="I583" s="199"/>
      <c r="J583" s="200">
        <f>ROUND(I583*H583,2)</f>
        <v>0</v>
      </c>
      <c r="K583" s="196" t="s">
        <v>182</v>
      </c>
      <c r="L583" s="61"/>
      <c r="M583" s="201" t="s">
        <v>37</v>
      </c>
      <c r="N583" s="202" t="s">
        <v>52</v>
      </c>
      <c r="O583" s="42"/>
      <c r="P583" s="203">
        <f>O583*H583</f>
        <v>0</v>
      </c>
      <c r="Q583" s="203">
        <v>2.45329</v>
      </c>
      <c r="R583" s="203">
        <f>Q583*H583</f>
        <v>29.230950349999997</v>
      </c>
      <c r="S583" s="203">
        <v>0</v>
      </c>
      <c r="T583" s="204">
        <f>S583*H583</f>
        <v>0</v>
      </c>
      <c r="AR583" s="23" t="s">
        <v>183</v>
      </c>
      <c r="AT583" s="23" t="s">
        <v>178</v>
      </c>
      <c r="AU583" s="23" t="s">
        <v>91</v>
      </c>
      <c r="AY583" s="23" t="s">
        <v>176</v>
      </c>
      <c r="BE583" s="205">
        <f>IF(N583="základní",J583,0)</f>
        <v>0</v>
      </c>
      <c r="BF583" s="205">
        <f>IF(N583="snížená",J583,0)</f>
        <v>0</v>
      </c>
      <c r="BG583" s="205">
        <f>IF(N583="zákl. přenesená",J583,0)</f>
        <v>0</v>
      </c>
      <c r="BH583" s="205">
        <f>IF(N583="sníž. přenesená",J583,0)</f>
        <v>0</v>
      </c>
      <c r="BI583" s="205">
        <f>IF(N583="nulová",J583,0)</f>
        <v>0</v>
      </c>
      <c r="BJ583" s="23" t="s">
        <v>89</v>
      </c>
      <c r="BK583" s="205">
        <f>ROUND(I583*H583,2)</f>
        <v>0</v>
      </c>
      <c r="BL583" s="23" t="s">
        <v>183</v>
      </c>
      <c r="BM583" s="23" t="s">
        <v>1388</v>
      </c>
    </row>
    <row r="584" spans="2:65" s="1" customFormat="1" ht="175.5">
      <c r="B584" s="41"/>
      <c r="C584" s="63"/>
      <c r="D584" s="206" t="s">
        <v>185</v>
      </c>
      <c r="E584" s="63"/>
      <c r="F584" s="207" t="s">
        <v>230</v>
      </c>
      <c r="G584" s="63"/>
      <c r="H584" s="63"/>
      <c r="I584" s="164"/>
      <c r="J584" s="63"/>
      <c r="K584" s="63"/>
      <c r="L584" s="61"/>
      <c r="M584" s="208"/>
      <c r="N584" s="42"/>
      <c r="O584" s="42"/>
      <c r="P584" s="42"/>
      <c r="Q584" s="42"/>
      <c r="R584" s="42"/>
      <c r="S584" s="42"/>
      <c r="T584" s="78"/>
      <c r="AT584" s="23" t="s">
        <v>185</v>
      </c>
      <c r="AU584" s="23" t="s">
        <v>91</v>
      </c>
    </row>
    <row r="585" spans="2:65" s="11" customFormat="1" ht="13.5">
      <c r="B585" s="209"/>
      <c r="C585" s="210"/>
      <c r="D585" s="206" t="s">
        <v>187</v>
      </c>
      <c r="E585" s="211" t="s">
        <v>37</v>
      </c>
      <c r="F585" s="212" t="s">
        <v>1389</v>
      </c>
      <c r="G585" s="210"/>
      <c r="H585" s="213">
        <v>3.948</v>
      </c>
      <c r="I585" s="214"/>
      <c r="J585" s="210"/>
      <c r="K585" s="210"/>
      <c r="L585" s="215"/>
      <c r="M585" s="216"/>
      <c r="N585" s="217"/>
      <c r="O585" s="217"/>
      <c r="P585" s="217"/>
      <c r="Q585" s="217"/>
      <c r="R585" s="217"/>
      <c r="S585" s="217"/>
      <c r="T585" s="218"/>
      <c r="AT585" s="219" t="s">
        <v>187</v>
      </c>
      <c r="AU585" s="219" t="s">
        <v>91</v>
      </c>
      <c r="AV585" s="11" t="s">
        <v>91</v>
      </c>
      <c r="AW585" s="11" t="s">
        <v>44</v>
      </c>
      <c r="AX585" s="11" t="s">
        <v>81</v>
      </c>
      <c r="AY585" s="219" t="s">
        <v>176</v>
      </c>
    </row>
    <row r="586" spans="2:65" s="11" customFormat="1" ht="13.5">
      <c r="B586" s="209"/>
      <c r="C586" s="210"/>
      <c r="D586" s="206" t="s">
        <v>187</v>
      </c>
      <c r="E586" s="211" t="s">
        <v>37</v>
      </c>
      <c r="F586" s="212" t="s">
        <v>1390</v>
      </c>
      <c r="G586" s="210"/>
      <c r="H586" s="213">
        <v>4.5010000000000003</v>
      </c>
      <c r="I586" s="214"/>
      <c r="J586" s="210"/>
      <c r="K586" s="210"/>
      <c r="L586" s="215"/>
      <c r="M586" s="216"/>
      <c r="N586" s="217"/>
      <c r="O586" s="217"/>
      <c r="P586" s="217"/>
      <c r="Q586" s="217"/>
      <c r="R586" s="217"/>
      <c r="S586" s="217"/>
      <c r="T586" s="218"/>
      <c r="AT586" s="219" t="s">
        <v>187</v>
      </c>
      <c r="AU586" s="219" t="s">
        <v>91</v>
      </c>
      <c r="AV586" s="11" t="s">
        <v>91</v>
      </c>
      <c r="AW586" s="11" t="s">
        <v>44</v>
      </c>
      <c r="AX586" s="11" t="s">
        <v>81</v>
      </c>
      <c r="AY586" s="219" t="s">
        <v>176</v>
      </c>
    </row>
    <row r="587" spans="2:65" s="11" customFormat="1" ht="13.5">
      <c r="B587" s="209"/>
      <c r="C587" s="210"/>
      <c r="D587" s="206" t="s">
        <v>187</v>
      </c>
      <c r="E587" s="211" t="s">
        <v>37</v>
      </c>
      <c r="F587" s="212" t="s">
        <v>1391</v>
      </c>
      <c r="G587" s="210"/>
      <c r="H587" s="213">
        <v>3.4660000000000002</v>
      </c>
      <c r="I587" s="214"/>
      <c r="J587" s="210"/>
      <c r="K587" s="210"/>
      <c r="L587" s="215"/>
      <c r="M587" s="216"/>
      <c r="N587" s="217"/>
      <c r="O587" s="217"/>
      <c r="P587" s="217"/>
      <c r="Q587" s="217"/>
      <c r="R587" s="217"/>
      <c r="S587" s="217"/>
      <c r="T587" s="218"/>
      <c r="AT587" s="219" t="s">
        <v>187</v>
      </c>
      <c r="AU587" s="219" t="s">
        <v>91</v>
      </c>
      <c r="AV587" s="11" t="s">
        <v>91</v>
      </c>
      <c r="AW587" s="11" t="s">
        <v>44</v>
      </c>
      <c r="AX587" s="11" t="s">
        <v>81</v>
      </c>
      <c r="AY587" s="219" t="s">
        <v>176</v>
      </c>
    </row>
    <row r="588" spans="2:65" s="12" customFormat="1" ht="13.5">
      <c r="B588" s="220"/>
      <c r="C588" s="221"/>
      <c r="D588" s="222" t="s">
        <v>187</v>
      </c>
      <c r="E588" s="223" t="s">
        <v>37</v>
      </c>
      <c r="F588" s="224" t="s">
        <v>189</v>
      </c>
      <c r="G588" s="221"/>
      <c r="H588" s="225">
        <v>11.914999999999999</v>
      </c>
      <c r="I588" s="226"/>
      <c r="J588" s="221"/>
      <c r="K588" s="221"/>
      <c r="L588" s="227"/>
      <c r="M588" s="228"/>
      <c r="N588" s="229"/>
      <c r="O588" s="229"/>
      <c r="P588" s="229"/>
      <c r="Q588" s="229"/>
      <c r="R588" s="229"/>
      <c r="S588" s="229"/>
      <c r="T588" s="230"/>
      <c r="AT588" s="231" t="s">
        <v>187</v>
      </c>
      <c r="AU588" s="231" t="s">
        <v>91</v>
      </c>
      <c r="AV588" s="12" t="s">
        <v>183</v>
      </c>
      <c r="AW588" s="12" t="s">
        <v>6</v>
      </c>
      <c r="AX588" s="12" t="s">
        <v>89</v>
      </c>
      <c r="AY588" s="231" t="s">
        <v>176</v>
      </c>
    </row>
    <row r="589" spans="2:65" s="1" customFormat="1" ht="22.5" customHeight="1">
      <c r="B589" s="41"/>
      <c r="C589" s="194" t="s">
        <v>1392</v>
      </c>
      <c r="D589" s="194" t="s">
        <v>178</v>
      </c>
      <c r="E589" s="195" t="s">
        <v>233</v>
      </c>
      <c r="F589" s="196" t="s">
        <v>234</v>
      </c>
      <c r="G589" s="197" t="s">
        <v>199</v>
      </c>
      <c r="H589" s="198">
        <v>0.80600000000000005</v>
      </c>
      <c r="I589" s="199"/>
      <c r="J589" s="200">
        <f>ROUND(I589*H589,2)</f>
        <v>0</v>
      </c>
      <c r="K589" s="196" t="s">
        <v>182</v>
      </c>
      <c r="L589" s="61"/>
      <c r="M589" s="201" t="s">
        <v>37</v>
      </c>
      <c r="N589" s="202" t="s">
        <v>52</v>
      </c>
      <c r="O589" s="42"/>
      <c r="P589" s="203">
        <f>O589*H589</f>
        <v>0</v>
      </c>
      <c r="Q589" s="203">
        <v>1.0530555952</v>
      </c>
      <c r="R589" s="203">
        <f>Q589*H589</f>
        <v>0.84876280973120011</v>
      </c>
      <c r="S589" s="203">
        <v>0</v>
      </c>
      <c r="T589" s="204">
        <f>S589*H589</f>
        <v>0</v>
      </c>
      <c r="AR589" s="23" t="s">
        <v>183</v>
      </c>
      <c r="AT589" s="23" t="s">
        <v>178</v>
      </c>
      <c r="AU589" s="23" t="s">
        <v>91</v>
      </c>
      <c r="AY589" s="23" t="s">
        <v>176</v>
      </c>
      <c r="BE589" s="205">
        <f>IF(N589="základní",J589,0)</f>
        <v>0</v>
      </c>
      <c r="BF589" s="205">
        <f>IF(N589="snížená",J589,0)</f>
        <v>0</v>
      </c>
      <c r="BG589" s="205">
        <f>IF(N589="zákl. přenesená",J589,0)</f>
        <v>0</v>
      </c>
      <c r="BH589" s="205">
        <f>IF(N589="sníž. přenesená",J589,0)</f>
        <v>0</v>
      </c>
      <c r="BI589" s="205">
        <f>IF(N589="nulová",J589,0)</f>
        <v>0</v>
      </c>
      <c r="BJ589" s="23" t="s">
        <v>89</v>
      </c>
      <c r="BK589" s="205">
        <f>ROUND(I589*H589,2)</f>
        <v>0</v>
      </c>
      <c r="BL589" s="23" t="s">
        <v>183</v>
      </c>
      <c r="BM589" s="23" t="s">
        <v>1393</v>
      </c>
    </row>
    <row r="590" spans="2:65" s="11" customFormat="1" ht="13.5">
      <c r="B590" s="209"/>
      <c r="C590" s="210"/>
      <c r="D590" s="206" t="s">
        <v>187</v>
      </c>
      <c r="E590" s="211" t="s">
        <v>37</v>
      </c>
      <c r="F590" s="212" t="s">
        <v>1394</v>
      </c>
      <c r="G590" s="210"/>
      <c r="H590" s="213">
        <v>0.80600000000000005</v>
      </c>
      <c r="I590" s="214"/>
      <c r="J590" s="210"/>
      <c r="K590" s="210"/>
      <c r="L590" s="215"/>
      <c r="M590" s="216"/>
      <c r="N590" s="217"/>
      <c r="O590" s="217"/>
      <c r="P590" s="217"/>
      <c r="Q590" s="217"/>
      <c r="R590" s="217"/>
      <c r="S590" s="217"/>
      <c r="T590" s="218"/>
      <c r="AT590" s="219" t="s">
        <v>187</v>
      </c>
      <c r="AU590" s="219" t="s">
        <v>91</v>
      </c>
      <c r="AV590" s="11" t="s">
        <v>91</v>
      </c>
      <c r="AW590" s="11" t="s">
        <v>44</v>
      </c>
      <c r="AX590" s="11" t="s">
        <v>81</v>
      </c>
      <c r="AY590" s="219" t="s">
        <v>176</v>
      </c>
    </row>
    <row r="591" spans="2:65" s="12" customFormat="1" ht="13.5">
      <c r="B591" s="220"/>
      <c r="C591" s="221"/>
      <c r="D591" s="222" t="s">
        <v>187</v>
      </c>
      <c r="E591" s="223" t="s">
        <v>37</v>
      </c>
      <c r="F591" s="224" t="s">
        <v>189</v>
      </c>
      <c r="G591" s="221"/>
      <c r="H591" s="225">
        <v>0.80600000000000005</v>
      </c>
      <c r="I591" s="226"/>
      <c r="J591" s="221"/>
      <c r="K591" s="221"/>
      <c r="L591" s="227"/>
      <c r="M591" s="228"/>
      <c r="N591" s="229"/>
      <c r="O591" s="229"/>
      <c r="P591" s="229"/>
      <c r="Q591" s="229"/>
      <c r="R591" s="229"/>
      <c r="S591" s="229"/>
      <c r="T591" s="230"/>
      <c r="AT591" s="231" t="s">
        <v>187</v>
      </c>
      <c r="AU591" s="231" t="s">
        <v>91</v>
      </c>
      <c r="AV591" s="12" t="s">
        <v>183</v>
      </c>
      <c r="AW591" s="12" t="s">
        <v>6</v>
      </c>
      <c r="AX591" s="12" t="s">
        <v>89</v>
      </c>
      <c r="AY591" s="231" t="s">
        <v>176</v>
      </c>
    </row>
    <row r="592" spans="2:65" s="1" customFormat="1" ht="22.5" customHeight="1">
      <c r="B592" s="41"/>
      <c r="C592" s="194" t="s">
        <v>1395</v>
      </c>
      <c r="D592" s="194" t="s">
        <v>178</v>
      </c>
      <c r="E592" s="195" t="s">
        <v>1396</v>
      </c>
      <c r="F592" s="196" t="s">
        <v>1397</v>
      </c>
      <c r="G592" s="197" t="s">
        <v>224</v>
      </c>
      <c r="H592" s="198">
        <v>234.036</v>
      </c>
      <c r="I592" s="199"/>
      <c r="J592" s="200">
        <f>ROUND(I592*H592,2)</f>
        <v>0</v>
      </c>
      <c r="K592" s="196" t="s">
        <v>182</v>
      </c>
      <c r="L592" s="61"/>
      <c r="M592" s="201" t="s">
        <v>37</v>
      </c>
      <c r="N592" s="202" t="s">
        <v>52</v>
      </c>
      <c r="O592" s="42"/>
      <c r="P592" s="203">
        <f>O592*H592</f>
        <v>0</v>
      </c>
      <c r="Q592" s="203">
        <v>1.2E-4</v>
      </c>
      <c r="R592" s="203">
        <f>Q592*H592</f>
        <v>2.8084319999999999E-2</v>
      </c>
      <c r="S592" s="203">
        <v>0</v>
      </c>
      <c r="T592" s="204">
        <f>S592*H592</f>
        <v>0</v>
      </c>
      <c r="AR592" s="23" t="s">
        <v>183</v>
      </c>
      <c r="AT592" s="23" t="s">
        <v>178</v>
      </c>
      <c r="AU592" s="23" t="s">
        <v>91</v>
      </c>
      <c r="AY592" s="23" t="s">
        <v>176</v>
      </c>
      <c r="BE592" s="205">
        <f>IF(N592="základní",J592,0)</f>
        <v>0</v>
      </c>
      <c r="BF592" s="205">
        <f>IF(N592="snížená",J592,0)</f>
        <v>0</v>
      </c>
      <c r="BG592" s="205">
        <f>IF(N592="zákl. přenesená",J592,0)</f>
        <v>0</v>
      </c>
      <c r="BH592" s="205">
        <f>IF(N592="sníž. přenesená",J592,0)</f>
        <v>0</v>
      </c>
      <c r="BI592" s="205">
        <f>IF(N592="nulová",J592,0)</f>
        <v>0</v>
      </c>
      <c r="BJ592" s="23" t="s">
        <v>89</v>
      </c>
      <c r="BK592" s="205">
        <f>ROUND(I592*H592,2)</f>
        <v>0</v>
      </c>
      <c r="BL592" s="23" t="s">
        <v>183</v>
      </c>
      <c r="BM592" s="23" t="s">
        <v>1398</v>
      </c>
    </row>
    <row r="593" spans="2:65" s="11" customFormat="1" ht="13.5">
      <c r="B593" s="209"/>
      <c r="C593" s="210"/>
      <c r="D593" s="222" t="s">
        <v>187</v>
      </c>
      <c r="E593" s="242" t="s">
        <v>37</v>
      </c>
      <c r="F593" s="243" t="s">
        <v>1399</v>
      </c>
      <c r="G593" s="210"/>
      <c r="H593" s="244">
        <v>234.036</v>
      </c>
      <c r="I593" s="214"/>
      <c r="J593" s="210"/>
      <c r="K593" s="210"/>
      <c r="L593" s="215"/>
      <c r="M593" s="216"/>
      <c r="N593" s="217"/>
      <c r="O593" s="217"/>
      <c r="P593" s="217"/>
      <c r="Q593" s="217"/>
      <c r="R593" s="217"/>
      <c r="S593" s="217"/>
      <c r="T593" s="218"/>
      <c r="AT593" s="219" t="s">
        <v>187</v>
      </c>
      <c r="AU593" s="219" t="s">
        <v>91</v>
      </c>
      <c r="AV593" s="11" t="s">
        <v>91</v>
      </c>
      <c r="AW593" s="11" t="s">
        <v>44</v>
      </c>
      <c r="AX593" s="11" t="s">
        <v>89</v>
      </c>
      <c r="AY593" s="219" t="s">
        <v>176</v>
      </c>
    </row>
    <row r="594" spans="2:65" s="1" customFormat="1" ht="22.5" customHeight="1">
      <c r="B594" s="41"/>
      <c r="C594" s="194" t="s">
        <v>1400</v>
      </c>
      <c r="D594" s="194" t="s">
        <v>178</v>
      </c>
      <c r="E594" s="195" t="s">
        <v>1401</v>
      </c>
      <c r="F594" s="196" t="s">
        <v>1402</v>
      </c>
      <c r="G594" s="197" t="s">
        <v>224</v>
      </c>
      <c r="H594" s="198">
        <v>25.7</v>
      </c>
      <c r="I594" s="199"/>
      <c r="J594" s="200">
        <f>ROUND(I594*H594,2)</f>
        <v>0</v>
      </c>
      <c r="K594" s="196" t="s">
        <v>182</v>
      </c>
      <c r="L594" s="61"/>
      <c r="M594" s="201" t="s">
        <v>37</v>
      </c>
      <c r="N594" s="202" t="s">
        <v>52</v>
      </c>
      <c r="O594" s="42"/>
      <c r="P594" s="203">
        <f>O594*H594</f>
        <v>0</v>
      </c>
      <c r="Q594" s="203">
        <v>0.3674</v>
      </c>
      <c r="R594" s="203">
        <f>Q594*H594</f>
        <v>9.4421800000000005</v>
      </c>
      <c r="S594" s="203">
        <v>0</v>
      </c>
      <c r="T594" s="204">
        <f>S594*H594</f>
        <v>0</v>
      </c>
      <c r="AR594" s="23" t="s">
        <v>183</v>
      </c>
      <c r="AT594" s="23" t="s">
        <v>178</v>
      </c>
      <c r="AU594" s="23" t="s">
        <v>91</v>
      </c>
      <c r="AY594" s="23" t="s">
        <v>176</v>
      </c>
      <c r="BE594" s="205">
        <f>IF(N594="základní",J594,0)</f>
        <v>0</v>
      </c>
      <c r="BF594" s="205">
        <f>IF(N594="snížená",J594,0)</f>
        <v>0</v>
      </c>
      <c r="BG594" s="205">
        <f>IF(N594="zákl. přenesená",J594,0)</f>
        <v>0</v>
      </c>
      <c r="BH594" s="205">
        <f>IF(N594="sníž. přenesená",J594,0)</f>
        <v>0</v>
      </c>
      <c r="BI594" s="205">
        <f>IF(N594="nulová",J594,0)</f>
        <v>0</v>
      </c>
      <c r="BJ594" s="23" t="s">
        <v>89</v>
      </c>
      <c r="BK594" s="205">
        <f>ROUND(I594*H594,2)</f>
        <v>0</v>
      </c>
      <c r="BL594" s="23" t="s">
        <v>183</v>
      </c>
      <c r="BM594" s="23" t="s">
        <v>1403</v>
      </c>
    </row>
    <row r="595" spans="2:65" s="11" customFormat="1" ht="13.5">
      <c r="B595" s="209"/>
      <c r="C595" s="210"/>
      <c r="D595" s="206" t="s">
        <v>187</v>
      </c>
      <c r="E595" s="211" t="s">
        <v>37</v>
      </c>
      <c r="F595" s="212" t="s">
        <v>1404</v>
      </c>
      <c r="G595" s="210"/>
      <c r="H595" s="213">
        <v>25.7</v>
      </c>
      <c r="I595" s="214"/>
      <c r="J595" s="210"/>
      <c r="K595" s="210"/>
      <c r="L595" s="215"/>
      <c r="M595" s="216"/>
      <c r="N595" s="217"/>
      <c r="O595" s="217"/>
      <c r="P595" s="217"/>
      <c r="Q595" s="217"/>
      <c r="R595" s="217"/>
      <c r="S595" s="217"/>
      <c r="T595" s="218"/>
      <c r="AT595" s="219" t="s">
        <v>187</v>
      </c>
      <c r="AU595" s="219" t="s">
        <v>91</v>
      </c>
      <c r="AV595" s="11" t="s">
        <v>91</v>
      </c>
      <c r="AW595" s="11" t="s">
        <v>44</v>
      </c>
      <c r="AX595" s="11" t="s">
        <v>81</v>
      </c>
      <c r="AY595" s="219" t="s">
        <v>176</v>
      </c>
    </row>
    <row r="596" spans="2:65" s="12" customFormat="1" ht="13.5">
      <c r="B596" s="220"/>
      <c r="C596" s="221"/>
      <c r="D596" s="206" t="s">
        <v>187</v>
      </c>
      <c r="E596" s="245" t="s">
        <v>37</v>
      </c>
      <c r="F596" s="246" t="s">
        <v>189</v>
      </c>
      <c r="G596" s="221"/>
      <c r="H596" s="247">
        <v>25.7</v>
      </c>
      <c r="I596" s="226"/>
      <c r="J596" s="221"/>
      <c r="K596" s="221"/>
      <c r="L596" s="227"/>
      <c r="M596" s="228"/>
      <c r="N596" s="229"/>
      <c r="O596" s="229"/>
      <c r="P596" s="229"/>
      <c r="Q596" s="229"/>
      <c r="R596" s="229"/>
      <c r="S596" s="229"/>
      <c r="T596" s="230"/>
      <c r="AT596" s="231" t="s">
        <v>187</v>
      </c>
      <c r="AU596" s="231" t="s">
        <v>91</v>
      </c>
      <c r="AV596" s="12" t="s">
        <v>183</v>
      </c>
      <c r="AW596" s="12" t="s">
        <v>6</v>
      </c>
      <c r="AX596" s="12" t="s">
        <v>89</v>
      </c>
      <c r="AY596" s="231" t="s">
        <v>176</v>
      </c>
    </row>
    <row r="597" spans="2:65" s="10" customFormat="1" ht="29.85" customHeight="1">
      <c r="B597" s="177"/>
      <c r="C597" s="178"/>
      <c r="D597" s="191" t="s">
        <v>80</v>
      </c>
      <c r="E597" s="192" t="s">
        <v>1405</v>
      </c>
      <c r="F597" s="192" t="s">
        <v>1406</v>
      </c>
      <c r="G597" s="178"/>
      <c r="H597" s="178"/>
      <c r="I597" s="181"/>
      <c r="J597" s="193">
        <f>BK597</f>
        <v>0</v>
      </c>
      <c r="K597" s="178"/>
      <c r="L597" s="183"/>
      <c r="M597" s="184"/>
      <c r="N597" s="185"/>
      <c r="O597" s="185"/>
      <c r="P597" s="186">
        <f>SUM(P598:P630)</f>
        <v>0</v>
      </c>
      <c r="Q597" s="185"/>
      <c r="R597" s="186">
        <f>SUM(R598:R630)</f>
        <v>0</v>
      </c>
      <c r="S597" s="185"/>
      <c r="T597" s="187">
        <f>SUM(T598:T630)</f>
        <v>0</v>
      </c>
      <c r="AR597" s="188" t="s">
        <v>89</v>
      </c>
      <c r="AT597" s="189" t="s">
        <v>80</v>
      </c>
      <c r="AU597" s="189" t="s">
        <v>89</v>
      </c>
      <c r="AY597" s="188" t="s">
        <v>176</v>
      </c>
      <c r="BK597" s="190">
        <f>SUM(BK598:BK630)</f>
        <v>0</v>
      </c>
    </row>
    <row r="598" spans="2:65" s="1" customFormat="1" ht="22.5" customHeight="1">
      <c r="B598" s="41"/>
      <c r="C598" s="194" t="s">
        <v>1407</v>
      </c>
      <c r="D598" s="194" t="s">
        <v>178</v>
      </c>
      <c r="E598" s="195" t="s">
        <v>1408</v>
      </c>
      <c r="F598" s="196" t="s">
        <v>1409</v>
      </c>
      <c r="G598" s="197" t="s">
        <v>377</v>
      </c>
      <c r="H598" s="198">
        <v>6</v>
      </c>
      <c r="I598" s="199"/>
      <c r="J598" s="200">
        <f t="shared" ref="J598:J622" si="20">ROUND(I598*H598,2)</f>
        <v>0</v>
      </c>
      <c r="K598" s="196" t="s">
        <v>37</v>
      </c>
      <c r="L598" s="61"/>
      <c r="M598" s="201" t="s">
        <v>37</v>
      </c>
      <c r="N598" s="202" t="s">
        <v>52</v>
      </c>
      <c r="O598" s="42"/>
      <c r="P598" s="203">
        <f t="shared" ref="P598:P622" si="21">O598*H598</f>
        <v>0</v>
      </c>
      <c r="Q598" s="203">
        <v>0</v>
      </c>
      <c r="R598" s="203">
        <f t="shared" ref="R598:R622" si="22">Q598*H598</f>
        <v>0</v>
      </c>
      <c r="S598" s="203">
        <v>0</v>
      </c>
      <c r="T598" s="204">
        <f t="shared" ref="T598:T622" si="23">S598*H598</f>
        <v>0</v>
      </c>
      <c r="AR598" s="23" t="s">
        <v>183</v>
      </c>
      <c r="AT598" s="23" t="s">
        <v>178</v>
      </c>
      <c r="AU598" s="23" t="s">
        <v>91</v>
      </c>
      <c r="AY598" s="23" t="s">
        <v>176</v>
      </c>
      <c r="BE598" s="205">
        <f t="shared" ref="BE598:BE622" si="24">IF(N598="základní",J598,0)</f>
        <v>0</v>
      </c>
      <c r="BF598" s="205">
        <f t="shared" ref="BF598:BF622" si="25">IF(N598="snížená",J598,0)</f>
        <v>0</v>
      </c>
      <c r="BG598" s="205">
        <f t="shared" ref="BG598:BG622" si="26">IF(N598="zákl. přenesená",J598,0)</f>
        <v>0</v>
      </c>
      <c r="BH598" s="205">
        <f t="shared" ref="BH598:BH622" si="27">IF(N598="sníž. přenesená",J598,0)</f>
        <v>0</v>
      </c>
      <c r="BI598" s="205">
        <f t="shared" ref="BI598:BI622" si="28">IF(N598="nulová",J598,0)</f>
        <v>0</v>
      </c>
      <c r="BJ598" s="23" t="s">
        <v>89</v>
      </c>
      <c r="BK598" s="205">
        <f t="shared" ref="BK598:BK622" si="29">ROUND(I598*H598,2)</f>
        <v>0</v>
      </c>
      <c r="BL598" s="23" t="s">
        <v>183</v>
      </c>
      <c r="BM598" s="23" t="s">
        <v>1410</v>
      </c>
    </row>
    <row r="599" spans="2:65" s="1" customFormat="1" ht="22.5" customHeight="1">
      <c r="B599" s="41"/>
      <c r="C599" s="194" t="s">
        <v>1411</v>
      </c>
      <c r="D599" s="194" t="s">
        <v>178</v>
      </c>
      <c r="E599" s="195" t="s">
        <v>1412</v>
      </c>
      <c r="F599" s="196" t="s">
        <v>1413</v>
      </c>
      <c r="G599" s="197" t="s">
        <v>377</v>
      </c>
      <c r="H599" s="198">
        <v>6</v>
      </c>
      <c r="I599" s="199"/>
      <c r="J599" s="200">
        <f t="shared" si="20"/>
        <v>0</v>
      </c>
      <c r="K599" s="196" t="s">
        <v>37</v>
      </c>
      <c r="L599" s="61"/>
      <c r="M599" s="201" t="s">
        <v>37</v>
      </c>
      <c r="N599" s="202" t="s">
        <v>52</v>
      </c>
      <c r="O599" s="42"/>
      <c r="P599" s="203">
        <f t="shared" si="21"/>
        <v>0</v>
      </c>
      <c r="Q599" s="203">
        <v>0</v>
      </c>
      <c r="R599" s="203">
        <f t="shared" si="22"/>
        <v>0</v>
      </c>
      <c r="S599" s="203">
        <v>0</v>
      </c>
      <c r="T599" s="204">
        <f t="shared" si="23"/>
        <v>0</v>
      </c>
      <c r="AR599" s="23" t="s">
        <v>183</v>
      </c>
      <c r="AT599" s="23" t="s">
        <v>178</v>
      </c>
      <c r="AU599" s="23" t="s">
        <v>91</v>
      </c>
      <c r="AY599" s="23" t="s">
        <v>176</v>
      </c>
      <c r="BE599" s="205">
        <f t="shared" si="24"/>
        <v>0</v>
      </c>
      <c r="BF599" s="205">
        <f t="shared" si="25"/>
        <v>0</v>
      </c>
      <c r="BG599" s="205">
        <f t="shared" si="26"/>
        <v>0</v>
      </c>
      <c r="BH599" s="205">
        <f t="shared" si="27"/>
        <v>0</v>
      </c>
      <c r="BI599" s="205">
        <f t="shared" si="28"/>
        <v>0</v>
      </c>
      <c r="BJ599" s="23" t="s">
        <v>89</v>
      </c>
      <c r="BK599" s="205">
        <f t="shared" si="29"/>
        <v>0</v>
      </c>
      <c r="BL599" s="23" t="s">
        <v>183</v>
      </c>
      <c r="BM599" s="23" t="s">
        <v>1414</v>
      </c>
    </row>
    <row r="600" spans="2:65" s="1" customFormat="1" ht="31.5" customHeight="1">
      <c r="B600" s="41"/>
      <c r="C600" s="194" t="s">
        <v>1415</v>
      </c>
      <c r="D600" s="194" t="s">
        <v>178</v>
      </c>
      <c r="E600" s="195" t="s">
        <v>1416</v>
      </c>
      <c r="F600" s="196" t="s">
        <v>1417</v>
      </c>
      <c r="G600" s="197" t="s">
        <v>377</v>
      </c>
      <c r="H600" s="198">
        <v>1</v>
      </c>
      <c r="I600" s="199"/>
      <c r="J600" s="200">
        <f t="shared" si="20"/>
        <v>0</v>
      </c>
      <c r="K600" s="196" t="s">
        <v>37</v>
      </c>
      <c r="L600" s="61"/>
      <c r="M600" s="201" t="s">
        <v>37</v>
      </c>
      <c r="N600" s="202" t="s">
        <v>52</v>
      </c>
      <c r="O600" s="42"/>
      <c r="P600" s="203">
        <f t="shared" si="21"/>
        <v>0</v>
      </c>
      <c r="Q600" s="203">
        <v>0</v>
      </c>
      <c r="R600" s="203">
        <f t="shared" si="22"/>
        <v>0</v>
      </c>
      <c r="S600" s="203">
        <v>0</v>
      </c>
      <c r="T600" s="204">
        <f t="shared" si="23"/>
        <v>0</v>
      </c>
      <c r="AR600" s="23" t="s">
        <v>183</v>
      </c>
      <c r="AT600" s="23" t="s">
        <v>178</v>
      </c>
      <c r="AU600" s="23" t="s">
        <v>91</v>
      </c>
      <c r="AY600" s="23" t="s">
        <v>176</v>
      </c>
      <c r="BE600" s="205">
        <f t="shared" si="24"/>
        <v>0</v>
      </c>
      <c r="BF600" s="205">
        <f t="shared" si="25"/>
        <v>0</v>
      </c>
      <c r="BG600" s="205">
        <f t="shared" si="26"/>
        <v>0</v>
      </c>
      <c r="BH600" s="205">
        <f t="shared" si="27"/>
        <v>0</v>
      </c>
      <c r="BI600" s="205">
        <f t="shared" si="28"/>
        <v>0</v>
      </c>
      <c r="BJ600" s="23" t="s">
        <v>89</v>
      </c>
      <c r="BK600" s="205">
        <f t="shared" si="29"/>
        <v>0</v>
      </c>
      <c r="BL600" s="23" t="s">
        <v>183</v>
      </c>
      <c r="BM600" s="23" t="s">
        <v>1418</v>
      </c>
    </row>
    <row r="601" spans="2:65" s="1" customFormat="1" ht="22.5" customHeight="1">
      <c r="B601" s="41"/>
      <c r="C601" s="194" t="s">
        <v>1419</v>
      </c>
      <c r="D601" s="194" t="s">
        <v>178</v>
      </c>
      <c r="E601" s="195" t="s">
        <v>1420</v>
      </c>
      <c r="F601" s="196" t="s">
        <v>1421</v>
      </c>
      <c r="G601" s="197" t="s">
        <v>377</v>
      </c>
      <c r="H601" s="198">
        <v>3</v>
      </c>
      <c r="I601" s="199"/>
      <c r="J601" s="200">
        <f t="shared" si="20"/>
        <v>0</v>
      </c>
      <c r="K601" s="196" t="s">
        <v>37</v>
      </c>
      <c r="L601" s="61"/>
      <c r="M601" s="201" t="s">
        <v>37</v>
      </c>
      <c r="N601" s="202" t="s">
        <v>52</v>
      </c>
      <c r="O601" s="42"/>
      <c r="P601" s="203">
        <f t="shared" si="21"/>
        <v>0</v>
      </c>
      <c r="Q601" s="203">
        <v>0</v>
      </c>
      <c r="R601" s="203">
        <f t="shared" si="22"/>
        <v>0</v>
      </c>
      <c r="S601" s="203">
        <v>0</v>
      </c>
      <c r="T601" s="204">
        <f t="shared" si="23"/>
        <v>0</v>
      </c>
      <c r="AR601" s="23" t="s">
        <v>183</v>
      </c>
      <c r="AT601" s="23" t="s">
        <v>178</v>
      </c>
      <c r="AU601" s="23" t="s">
        <v>91</v>
      </c>
      <c r="AY601" s="23" t="s">
        <v>176</v>
      </c>
      <c r="BE601" s="205">
        <f t="shared" si="24"/>
        <v>0</v>
      </c>
      <c r="BF601" s="205">
        <f t="shared" si="25"/>
        <v>0</v>
      </c>
      <c r="BG601" s="205">
        <f t="shared" si="26"/>
        <v>0</v>
      </c>
      <c r="BH601" s="205">
        <f t="shared" si="27"/>
        <v>0</v>
      </c>
      <c r="BI601" s="205">
        <f t="shared" si="28"/>
        <v>0</v>
      </c>
      <c r="BJ601" s="23" t="s">
        <v>89</v>
      </c>
      <c r="BK601" s="205">
        <f t="shared" si="29"/>
        <v>0</v>
      </c>
      <c r="BL601" s="23" t="s">
        <v>183</v>
      </c>
      <c r="BM601" s="23" t="s">
        <v>1422</v>
      </c>
    </row>
    <row r="602" spans="2:65" s="1" customFormat="1" ht="22.5" customHeight="1">
      <c r="B602" s="41"/>
      <c r="C602" s="194" t="s">
        <v>1423</v>
      </c>
      <c r="D602" s="194" t="s">
        <v>178</v>
      </c>
      <c r="E602" s="195" t="s">
        <v>1424</v>
      </c>
      <c r="F602" s="196" t="s">
        <v>1425</v>
      </c>
      <c r="G602" s="197" t="s">
        <v>377</v>
      </c>
      <c r="H602" s="198">
        <v>4</v>
      </c>
      <c r="I602" s="199"/>
      <c r="J602" s="200">
        <f t="shared" si="20"/>
        <v>0</v>
      </c>
      <c r="K602" s="196" t="s">
        <v>37</v>
      </c>
      <c r="L602" s="61"/>
      <c r="M602" s="201" t="s">
        <v>37</v>
      </c>
      <c r="N602" s="202" t="s">
        <v>52</v>
      </c>
      <c r="O602" s="42"/>
      <c r="P602" s="203">
        <f t="shared" si="21"/>
        <v>0</v>
      </c>
      <c r="Q602" s="203">
        <v>0</v>
      </c>
      <c r="R602" s="203">
        <f t="shared" si="22"/>
        <v>0</v>
      </c>
      <c r="S602" s="203">
        <v>0</v>
      </c>
      <c r="T602" s="204">
        <f t="shared" si="23"/>
        <v>0</v>
      </c>
      <c r="AR602" s="23" t="s">
        <v>183</v>
      </c>
      <c r="AT602" s="23" t="s">
        <v>178</v>
      </c>
      <c r="AU602" s="23" t="s">
        <v>91</v>
      </c>
      <c r="AY602" s="23" t="s">
        <v>176</v>
      </c>
      <c r="BE602" s="205">
        <f t="shared" si="24"/>
        <v>0</v>
      </c>
      <c r="BF602" s="205">
        <f t="shared" si="25"/>
        <v>0</v>
      </c>
      <c r="BG602" s="205">
        <f t="shared" si="26"/>
        <v>0</v>
      </c>
      <c r="BH602" s="205">
        <f t="shared" si="27"/>
        <v>0</v>
      </c>
      <c r="BI602" s="205">
        <f t="shared" si="28"/>
        <v>0</v>
      </c>
      <c r="BJ602" s="23" t="s">
        <v>89</v>
      </c>
      <c r="BK602" s="205">
        <f t="shared" si="29"/>
        <v>0</v>
      </c>
      <c r="BL602" s="23" t="s">
        <v>183</v>
      </c>
      <c r="BM602" s="23" t="s">
        <v>1426</v>
      </c>
    </row>
    <row r="603" spans="2:65" s="1" customFormat="1" ht="31.5" customHeight="1">
      <c r="B603" s="41"/>
      <c r="C603" s="194" t="s">
        <v>1427</v>
      </c>
      <c r="D603" s="194" t="s">
        <v>178</v>
      </c>
      <c r="E603" s="195" t="s">
        <v>1428</v>
      </c>
      <c r="F603" s="196" t="s">
        <v>1429</v>
      </c>
      <c r="G603" s="197" t="s">
        <v>377</v>
      </c>
      <c r="H603" s="198">
        <v>2</v>
      </c>
      <c r="I603" s="199"/>
      <c r="J603" s="200">
        <f t="shared" si="20"/>
        <v>0</v>
      </c>
      <c r="K603" s="196" t="s">
        <v>37</v>
      </c>
      <c r="L603" s="61"/>
      <c r="M603" s="201" t="s">
        <v>37</v>
      </c>
      <c r="N603" s="202" t="s">
        <v>52</v>
      </c>
      <c r="O603" s="42"/>
      <c r="P603" s="203">
        <f t="shared" si="21"/>
        <v>0</v>
      </c>
      <c r="Q603" s="203">
        <v>0</v>
      </c>
      <c r="R603" s="203">
        <f t="shared" si="22"/>
        <v>0</v>
      </c>
      <c r="S603" s="203">
        <v>0</v>
      </c>
      <c r="T603" s="204">
        <f t="shared" si="23"/>
        <v>0</v>
      </c>
      <c r="AR603" s="23" t="s">
        <v>183</v>
      </c>
      <c r="AT603" s="23" t="s">
        <v>178</v>
      </c>
      <c r="AU603" s="23" t="s">
        <v>91</v>
      </c>
      <c r="AY603" s="23" t="s">
        <v>176</v>
      </c>
      <c r="BE603" s="205">
        <f t="shared" si="24"/>
        <v>0</v>
      </c>
      <c r="BF603" s="205">
        <f t="shared" si="25"/>
        <v>0</v>
      </c>
      <c r="BG603" s="205">
        <f t="shared" si="26"/>
        <v>0</v>
      </c>
      <c r="BH603" s="205">
        <f t="shared" si="27"/>
        <v>0</v>
      </c>
      <c r="BI603" s="205">
        <f t="shared" si="28"/>
        <v>0</v>
      </c>
      <c r="BJ603" s="23" t="s">
        <v>89</v>
      </c>
      <c r="BK603" s="205">
        <f t="shared" si="29"/>
        <v>0</v>
      </c>
      <c r="BL603" s="23" t="s">
        <v>183</v>
      </c>
      <c r="BM603" s="23" t="s">
        <v>1430</v>
      </c>
    </row>
    <row r="604" spans="2:65" s="1" customFormat="1" ht="31.5" customHeight="1">
      <c r="B604" s="41"/>
      <c r="C604" s="194" t="s">
        <v>1431</v>
      </c>
      <c r="D604" s="194" t="s">
        <v>178</v>
      </c>
      <c r="E604" s="195" t="s">
        <v>1432</v>
      </c>
      <c r="F604" s="196" t="s">
        <v>1433</v>
      </c>
      <c r="G604" s="197" t="s">
        <v>377</v>
      </c>
      <c r="H604" s="198">
        <v>1</v>
      </c>
      <c r="I604" s="199"/>
      <c r="J604" s="200">
        <f t="shared" si="20"/>
        <v>0</v>
      </c>
      <c r="K604" s="196" t="s">
        <v>37</v>
      </c>
      <c r="L604" s="61"/>
      <c r="M604" s="201" t="s">
        <v>37</v>
      </c>
      <c r="N604" s="202" t="s">
        <v>52</v>
      </c>
      <c r="O604" s="42"/>
      <c r="P604" s="203">
        <f t="shared" si="21"/>
        <v>0</v>
      </c>
      <c r="Q604" s="203">
        <v>0</v>
      </c>
      <c r="R604" s="203">
        <f t="shared" si="22"/>
        <v>0</v>
      </c>
      <c r="S604" s="203">
        <v>0</v>
      </c>
      <c r="T604" s="204">
        <f t="shared" si="23"/>
        <v>0</v>
      </c>
      <c r="AR604" s="23" t="s">
        <v>183</v>
      </c>
      <c r="AT604" s="23" t="s">
        <v>178</v>
      </c>
      <c r="AU604" s="23" t="s">
        <v>91</v>
      </c>
      <c r="AY604" s="23" t="s">
        <v>176</v>
      </c>
      <c r="BE604" s="205">
        <f t="shared" si="24"/>
        <v>0</v>
      </c>
      <c r="BF604" s="205">
        <f t="shared" si="25"/>
        <v>0</v>
      </c>
      <c r="BG604" s="205">
        <f t="shared" si="26"/>
        <v>0</v>
      </c>
      <c r="BH604" s="205">
        <f t="shared" si="27"/>
        <v>0</v>
      </c>
      <c r="BI604" s="205">
        <f t="shared" si="28"/>
        <v>0</v>
      </c>
      <c r="BJ604" s="23" t="s">
        <v>89</v>
      </c>
      <c r="BK604" s="205">
        <f t="shared" si="29"/>
        <v>0</v>
      </c>
      <c r="BL604" s="23" t="s">
        <v>183</v>
      </c>
      <c r="BM604" s="23" t="s">
        <v>1434</v>
      </c>
    </row>
    <row r="605" spans="2:65" s="1" customFormat="1" ht="31.5" customHeight="1">
      <c r="B605" s="41"/>
      <c r="C605" s="194" t="s">
        <v>1435</v>
      </c>
      <c r="D605" s="194" t="s">
        <v>178</v>
      </c>
      <c r="E605" s="195" t="s">
        <v>1436</v>
      </c>
      <c r="F605" s="196" t="s">
        <v>1437</v>
      </c>
      <c r="G605" s="197" t="s">
        <v>377</v>
      </c>
      <c r="H605" s="198">
        <v>3</v>
      </c>
      <c r="I605" s="199"/>
      <c r="J605" s="200">
        <f t="shared" si="20"/>
        <v>0</v>
      </c>
      <c r="K605" s="196" t="s">
        <v>37</v>
      </c>
      <c r="L605" s="61"/>
      <c r="M605" s="201" t="s">
        <v>37</v>
      </c>
      <c r="N605" s="202" t="s">
        <v>52</v>
      </c>
      <c r="O605" s="42"/>
      <c r="P605" s="203">
        <f t="shared" si="21"/>
        <v>0</v>
      </c>
      <c r="Q605" s="203">
        <v>0</v>
      </c>
      <c r="R605" s="203">
        <f t="shared" si="22"/>
        <v>0</v>
      </c>
      <c r="S605" s="203">
        <v>0</v>
      </c>
      <c r="T605" s="204">
        <f t="shared" si="23"/>
        <v>0</v>
      </c>
      <c r="AR605" s="23" t="s">
        <v>183</v>
      </c>
      <c r="AT605" s="23" t="s">
        <v>178</v>
      </c>
      <c r="AU605" s="23" t="s">
        <v>91</v>
      </c>
      <c r="AY605" s="23" t="s">
        <v>176</v>
      </c>
      <c r="BE605" s="205">
        <f t="shared" si="24"/>
        <v>0</v>
      </c>
      <c r="BF605" s="205">
        <f t="shared" si="25"/>
        <v>0</v>
      </c>
      <c r="BG605" s="205">
        <f t="shared" si="26"/>
        <v>0</v>
      </c>
      <c r="BH605" s="205">
        <f t="shared" si="27"/>
        <v>0</v>
      </c>
      <c r="BI605" s="205">
        <f t="shared" si="28"/>
        <v>0</v>
      </c>
      <c r="BJ605" s="23" t="s">
        <v>89</v>
      </c>
      <c r="BK605" s="205">
        <f t="shared" si="29"/>
        <v>0</v>
      </c>
      <c r="BL605" s="23" t="s">
        <v>183</v>
      </c>
      <c r="BM605" s="23" t="s">
        <v>1438</v>
      </c>
    </row>
    <row r="606" spans="2:65" s="1" customFormat="1" ht="31.5" customHeight="1">
      <c r="B606" s="41"/>
      <c r="C606" s="194" t="s">
        <v>1439</v>
      </c>
      <c r="D606" s="194" t="s">
        <v>178</v>
      </c>
      <c r="E606" s="195" t="s">
        <v>1440</v>
      </c>
      <c r="F606" s="196" t="s">
        <v>1441</v>
      </c>
      <c r="G606" s="197" t="s">
        <v>377</v>
      </c>
      <c r="H606" s="198">
        <v>1</v>
      </c>
      <c r="I606" s="199"/>
      <c r="J606" s="200">
        <f t="shared" si="20"/>
        <v>0</v>
      </c>
      <c r="K606" s="196" t="s">
        <v>37</v>
      </c>
      <c r="L606" s="61"/>
      <c r="M606" s="201" t="s">
        <v>37</v>
      </c>
      <c r="N606" s="202" t="s">
        <v>52</v>
      </c>
      <c r="O606" s="42"/>
      <c r="P606" s="203">
        <f t="shared" si="21"/>
        <v>0</v>
      </c>
      <c r="Q606" s="203">
        <v>0</v>
      </c>
      <c r="R606" s="203">
        <f t="shared" si="22"/>
        <v>0</v>
      </c>
      <c r="S606" s="203">
        <v>0</v>
      </c>
      <c r="T606" s="204">
        <f t="shared" si="23"/>
        <v>0</v>
      </c>
      <c r="AR606" s="23" t="s">
        <v>183</v>
      </c>
      <c r="AT606" s="23" t="s">
        <v>178</v>
      </c>
      <c r="AU606" s="23" t="s">
        <v>91</v>
      </c>
      <c r="AY606" s="23" t="s">
        <v>176</v>
      </c>
      <c r="BE606" s="205">
        <f t="shared" si="24"/>
        <v>0</v>
      </c>
      <c r="BF606" s="205">
        <f t="shared" si="25"/>
        <v>0</v>
      </c>
      <c r="BG606" s="205">
        <f t="shared" si="26"/>
        <v>0</v>
      </c>
      <c r="BH606" s="205">
        <f t="shared" si="27"/>
        <v>0</v>
      </c>
      <c r="BI606" s="205">
        <f t="shared" si="28"/>
        <v>0</v>
      </c>
      <c r="BJ606" s="23" t="s">
        <v>89</v>
      </c>
      <c r="BK606" s="205">
        <f t="shared" si="29"/>
        <v>0</v>
      </c>
      <c r="BL606" s="23" t="s">
        <v>183</v>
      </c>
      <c r="BM606" s="23" t="s">
        <v>1442</v>
      </c>
    </row>
    <row r="607" spans="2:65" s="1" customFormat="1" ht="31.5" customHeight="1">
      <c r="B607" s="41"/>
      <c r="C607" s="194" t="s">
        <v>1443</v>
      </c>
      <c r="D607" s="194" t="s">
        <v>178</v>
      </c>
      <c r="E607" s="195" t="s">
        <v>1444</v>
      </c>
      <c r="F607" s="196" t="s">
        <v>1445</v>
      </c>
      <c r="G607" s="197" t="s">
        <v>377</v>
      </c>
      <c r="H607" s="198">
        <v>1</v>
      </c>
      <c r="I607" s="199"/>
      <c r="J607" s="200">
        <f t="shared" si="20"/>
        <v>0</v>
      </c>
      <c r="K607" s="196" t="s">
        <v>37</v>
      </c>
      <c r="L607" s="61"/>
      <c r="M607" s="201" t="s">
        <v>37</v>
      </c>
      <c r="N607" s="202" t="s">
        <v>52</v>
      </c>
      <c r="O607" s="42"/>
      <c r="P607" s="203">
        <f t="shared" si="21"/>
        <v>0</v>
      </c>
      <c r="Q607" s="203">
        <v>0</v>
      </c>
      <c r="R607" s="203">
        <f t="shared" si="22"/>
        <v>0</v>
      </c>
      <c r="S607" s="203">
        <v>0</v>
      </c>
      <c r="T607" s="204">
        <f t="shared" si="23"/>
        <v>0</v>
      </c>
      <c r="AR607" s="23" t="s">
        <v>183</v>
      </c>
      <c r="AT607" s="23" t="s">
        <v>178</v>
      </c>
      <c r="AU607" s="23" t="s">
        <v>91</v>
      </c>
      <c r="AY607" s="23" t="s">
        <v>176</v>
      </c>
      <c r="BE607" s="205">
        <f t="shared" si="24"/>
        <v>0</v>
      </c>
      <c r="BF607" s="205">
        <f t="shared" si="25"/>
        <v>0</v>
      </c>
      <c r="BG607" s="205">
        <f t="shared" si="26"/>
        <v>0</v>
      </c>
      <c r="BH607" s="205">
        <f t="shared" si="27"/>
        <v>0</v>
      </c>
      <c r="BI607" s="205">
        <f t="shared" si="28"/>
        <v>0</v>
      </c>
      <c r="BJ607" s="23" t="s">
        <v>89</v>
      </c>
      <c r="BK607" s="205">
        <f t="shared" si="29"/>
        <v>0</v>
      </c>
      <c r="BL607" s="23" t="s">
        <v>183</v>
      </c>
      <c r="BM607" s="23" t="s">
        <v>1446</v>
      </c>
    </row>
    <row r="608" spans="2:65" s="1" customFormat="1" ht="22.5" customHeight="1">
      <c r="B608" s="41"/>
      <c r="C608" s="194" t="s">
        <v>1447</v>
      </c>
      <c r="D608" s="194" t="s">
        <v>178</v>
      </c>
      <c r="E608" s="195" t="s">
        <v>1448</v>
      </c>
      <c r="F608" s="196" t="s">
        <v>1449</v>
      </c>
      <c r="G608" s="197" t="s">
        <v>377</v>
      </c>
      <c r="H608" s="198">
        <v>3</v>
      </c>
      <c r="I608" s="199"/>
      <c r="J608" s="200">
        <f t="shared" si="20"/>
        <v>0</v>
      </c>
      <c r="K608" s="196" t="s">
        <v>37</v>
      </c>
      <c r="L608" s="61"/>
      <c r="M608" s="201" t="s">
        <v>37</v>
      </c>
      <c r="N608" s="202" t="s">
        <v>52</v>
      </c>
      <c r="O608" s="42"/>
      <c r="P608" s="203">
        <f t="shared" si="21"/>
        <v>0</v>
      </c>
      <c r="Q608" s="203">
        <v>0</v>
      </c>
      <c r="R608" s="203">
        <f t="shared" si="22"/>
        <v>0</v>
      </c>
      <c r="S608" s="203">
        <v>0</v>
      </c>
      <c r="T608" s="204">
        <f t="shared" si="23"/>
        <v>0</v>
      </c>
      <c r="AR608" s="23" t="s">
        <v>183</v>
      </c>
      <c r="AT608" s="23" t="s">
        <v>178</v>
      </c>
      <c r="AU608" s="23" t="s">
        <v>91</v>
      </c>
      <c r="AY608" s="23" t="s">
        <v>176</v>
      </c>
      <c r="BE608" s="205">
        <f t="shared" si="24"/>
        <v>0</v>
      </c>
      <c r="BF608" s="205">
        <f t="shared" si="25"/>
        <v>0</v>
      </c>
      <c r="BG608" s="205">
        <f t="shared" si="26"/>
        <v>0</v>
      </c>
      <c r="BH608" s="205">
        <f t="shared" si="27"/>
        <v>0</v>
      </c>
      <c r="BI608" s="205">
        <f t="shared" si="28"/>
        <v>0</v>
      </c>
      <c r="BJ608" s="23" t="s">
        <v>89</v>
      </c>
      <c r="BK608" s="205">
        <f t="shared" si="29"/>
        <v>0</v>
      </c>
      <c r="BL608" s="23" t="s">
        <v>183</v>
      </c>
      <c r="BM608" s="23" t="s">
        <v>1450</v>
      </c>
    </row>
    <row r="609" spans="2:65" s="1" customFormat="1" ht="22.5" customHeight="1">
      <c r="B609" s="41"/>
      <c r="C609" s="194" t="s">
        <v>1451</v>
      </c>
      <c r="D609" s="194" t="s">
        <v>178</v>
      </c>
      <c r="E609" s="195" t="s">
        <v>1452</v>
      </c>
      <c r="F609" s="196" t="s">
        <v>1453</v>
      </c>
      <c r="G609" s="197" t="s">
        <v>377</v>
      </c>
      <c r="H609" s="198">
        <v>3</v>
      </c>
      <c r="I609" s="199"/>
      <c r="J609" s="200">
        <f t="shared" si="20"/>
        <v>0</v>
      </c>
      <c r="K609" s="196" t="s">
        <v>37</v>
      </c>
      <c r="L609" s="61"/>
      <c r="M609" s="201" t="s">
        <v>37</v>
      </c>
      <c r="N609" s="202" t="s">
        <v>52</v>
      </c>
      <c r="O609" s="42"/>
      <c r="P609" s="203">
        <f t="shared" si="21"/>
        <v>0</v>
      </c>
      <c r="Q609" s="203">
        <v>0</v>
      </c>
      <c r="R609" s="203">
        <f t="shared" si="22"/>
        <v>0</v>
      </c>
      <c r="S609" s="203">
        <v>0</v>
      </c>
      <c r="T609" s="204">
        <f t="shared" si="23"/>
        <v>0</v>
      </c>
      <c r="AR609" s="23" t="s">
        <v>183</v>
      </c>
      <c r="AT609" s="23" t="s">
        <v>178</v>
      </c>
      <c r="AU609" s="23" t="s">
        <v>91</v>
      </c>
      <c r="AY609" s="23" t="s">
        <v>176</v>
      </c>
      <c r="BE609" s="205">
        <f t="shared" si="24"/>
        <v>0</v>
      </c>
      <c r="BF609" s="205">
        <f t="shared" si="25"/>
        <v>0</v>
      </c>
      <c r="BG609" s="205">
        <f t="shared" si="26"/>
        <v>0</v>
      </c>
      <c r="BH609" s="205">
        <f t="shared" si="27"/>
        <v>0</v>
      </c>
      <c r="BI609" s="205">
        <f t="shared" si="28"/>
        <v>0</v>
      </c>
      <c r="BJ609" s="23" t="s">
        <v>89</v>
      </c>
      <c r="BK609" s="205">
        <f t="shared" si="29"/>
        <v>0</v>
      </c>
      <c r="BL609" s="23" t="s">
        <v>183</v>
      </c>
      <c r="BM609" s="23" t="s">
        <v>1454</v>
      </c>
    </row>
    <row r="610" spans="2:65" s="1" customFormat="1" ht="22.5" customHeight="1">
      <c r="B610" s="41"/>
      <c r="C610" s="194" t="s">
        <v>1455</v>
      </c>
      <c r="D610" s="194" t="s">
        <v>178</v>
      </c>
      <c r="E610" s="195" t="s">
        <v>1456</v>
      </c>
      <c r="F610" s="196" t="s">
        <v>1457</v>
      </c>
      <c r="G610" s="197" t="s">
        <v>377</v>
      </c>
      <c r="H610" s="198">
        <v>1</v>
      </c>
      <c r="I610" s="199"/>
      <c r="J610" s="200">
        <f t="shared" si="20"/>
        <v>0</v>
      </c>
      <c r="K610" s="196" t="s">
        <v>37</v>
      </c>
      <c r="L610" s="61"/>
      <c r="M610" s="201" t="s">
        <v>37</v>
      </c>
      <c r="N610" s="202" t="s">
        <v>52</v>
      </c>
      <c r="O610" s="42"/>
      <c r="P610" s="203">
        <f t="shared" si="21"/>
        <v>0</v>
      </c>
      <c r="Q610" s="203">
        <v>0</v>
      </c>
      <c r="R610" s="203">
        <f t="shared" si="22"/>
        <v>0</v>
      </c>
      <c r="S610" s="203">
        <v>0</v>
      </c>
      <c r="T610" s="204">
        <f t="shared" si="23"/>
        <v>0</v>
      </c>
      <c r="AR610" s="23" t="s">
        <v>183</v>
      </c>
      <c r="AT610" s="23" t="s">
        <v>178</v>
      </c>
      <c r="AU610" s="23" t="s">
        <v>91</v>
      </c>
      <c r="AY610" s="23" t="s">
        <v>176</v>
      </c>
      <c r="BE610" s="205">
        <f t="shared" si="24"/>
        <v>0</v>
      </c>
      <c r="BF610" s="205">
        <f t="shared" si="25"/>
        <v>0</v>
      </c>
      <c r="BG610" s="205">
        <f t="shared" si="26"/>
        <v>0</v>
      </c>
      <c r="BH610" s="205">
        <f t="shared" si="27"/>
        <v>0</v>
      </c>
      <c r="BI610" s="205">
        <f t="shared" si="28"/>
        <v>0</v>
      </c>
      <c r="BJ610" s="23" t="s">
        <v>89</v>
      </c>
      <c r="BK610" s="205">
        <f t="shared" si="29"/>
        <v>0</v>
      </c>
      <c r="BL610" s="23" t="s">
        <v>183</v>
      </c>
      <c r="BM610" s="23" t="s">
        <v>1458</v>
      </c>
    </row>
    <row r="611" spans="2:65" s="1" customFormat="1" ht="22.5" customHeight="1">
      <c r="B611" s="41"/>
      <c r="C611" s="194" t="s">
        <v>1459</v>
      </c>
      <c r="D611" s="194" t="s">
        <v>178</v>
      </c>
      <c r="E611" s="195" t="s">
        <v>1460</v>
      </c>
      <c r="F611" s="196" t="s">
        <v>1461</v>
      </c>
      <c r="G611" s="197" t="s">
        <v>377</v>
      </c>
      <c r="H611" s="198">
        <v>4</v>
      </c>
      <c r="I611" s="199"/>
      <c r="J611" s="200">
        <f t="shared" si="20"/>
        <v>0</v>
      </c>
      <c r="K611" s="196" t="s">
        <v>37</v>
      </c>
      <c r="L611" s="61"/>
      <c r="M611" s="201" t="s">
        <v>37</v>
      </c>
      <c r="N611" s="202" t="s">
        <v>52</v>
      </c>
      <c r="O611" s="42"/>
      <c r="P611" s="203">
        <f t="shared" si="21"/>
        <v>0</v>
      </c>
      <c r="Q611" s="203">
        <v>0</v>
      </c>
      <c r="R611" s="203">
        <f t="shared" si="22"/>
        <v>0</v>
      </c>
      <c r="S611" s="203">
        <v>0</v>
      </c>
      <c r="T611" s="204">
        <f t="shared" si="23"/>
        <v>0</v>
      </c>
      <c r="AR611" s="23" t="s">
        <v>183</v>
      </c>
      <c r="AT611" s="23" t="s">
        <v>178</v>
      </c>
      <c r="AU611" s="23" t="s">
        <v>91</v>
      </c>
      <c r="AY611" s="23" t="s">
        <v>176</v>
      </c>
      <c r="BE611" s="205">
        <f t="shared" si="24"/>
        <v>0</v>
      </c>
      <c r="BF611" s="205">
        <f t="shared" si="25"/>
        <v>0</v>
      </c>
      <c r="BG611" s="205">
        <f t="shared" si="26"/>
        <v>0</v>
      </c>
      <c r="BH611" s="205">
        <f t="shared" si="27"/>
        <v>0</v>
      </c>
      <c r="BI611" s="205">
        <f t="shared" si="28"/>
        <v>0</v>
      </c>
      <c r="BJ611" s="23" t="s">
        <v>89</v>
      </c>
      <c r="BK611" s="205">
        <f t="shared" si="29"/>
        <v>0</v>
      </c>
      <c r="BL611" s="23" t="s">
        <v>183</v>
      </c>
      <c r="BM611" s="23" t="s">
        <v>1462</v>
      </c>
    </row>
    <row r="612" spans="2:65" s="1" customFormat="1" ht="22.5" customHeight="1">
      <c r="B612" s="41"/>
      <c r="C612" s="194" t="s">
        <v>1463</v>
      </c>
      <c r="D612" s="194" t="s">
        <v>178</v>
      </c>
      <c r="E612" s="195" t="s">
        <v>1464</v>
      </c>
      <c r="F612" s="196" t="s">
        <v>1465</v>
      </c>
      <c r="G612" s="197" t="s">
        <v>377</v>
      </c>
      <c r="H612" s="198">
        <v>1</v>
      </c>
      <c r="I612" s="199"/>
      <c r="J612" s="200">
        <f t="shared" si="20"/>
        <v>0</v>
      </c>
      <c r="K612" s="196" t="s">
        <v>37</v>
      </c>
      <c r="L612" s="61"/>
      <c r="M612" s="201" t="s">
        <v>37</v>
      </c>
      <c r="N612" s="202" t="s">
        <v>52</v>
      </c>
      <c r="O612" s="42"/>
      <c r="P612" s="203">
        <f t="shared" si="21"/>
        <v>0</v>
      </c>
      <c r="Q612" s="203">
        <v>0</v>
      </c>
      <c r="R612" s="203">
        <f t="shared" si="22"/>
        <v>0</v>
      </c>
      <c r="S612" s="203">
        <v>0</v>
      </c>
      <c r="T612" s="204">
        <f t="shared" si="23"/>
        <v>0</v>
      </c>
      <c r="AR612" s="23" t="s">
        <v>183</v>
      </c>
      <c r="AT612" s="23" t="s">
        <v>178</v>
      </c>
      <c r="AU612" s="23" t="s">
        <v>91</v>
      </c>
      <c r="AY612" s="23" t="s">
        <v>176</v>
      </c>
      <c r="BE612" s="205">
        <f t="shared" si="24"/>
        <v>0</v>
      </c>
      <c r="BF612" s="205">
        <f t="shared" si="25"/>
        <v>0</v>
      </c>
      <c r="BG612" s="205">
        <f t="shared" si="26"/>
        <v>0</v>
      </c>
      <c r="BH612" s="205">
        <f t="shared" si="27"/>
        <v>0</v>
      </c>
      <c r="BI612" s="205">
        <f t="shared" si="28"/>
        <v>0</v>
      </c>
      <c r="BJ612" s="23" t="s">
        <v>89</v>
      </c>
      <c r="BK612" s="205">
        <f t="shared" si="29"/>
        <v>0</v>
      </c>
      <c r="BL612" s="23" t="s">
        <v>183</v>
      </c>
      <c r="BM612" s="23" t="s">
        <v>1466</v>
      </c>
    </row>
    <row r="613" spans="2:65" s="1" customFormat="1" ht="22.5" customHeight="1">
      <c r="B613" s="41"/>
      <c r="C613" s="194" t="s">
        <v>1467</v>
      </c>
      <c r="D613" s="194" t="s">
        <v>178</v>
      </c>
      <c r="E613" s="195" t="s">
        <v>1468</v>
      </c>
      <c r="F613" s="196" t="s">
        <v>1469</v>
      </c>
      <c r="G613" s="197" t="s">
        <v>377</v>
      </c>
      <c r="H613" s="198">
        <v>1</v>
      </c>
      <c r="I613" s="199"/>
      <c r="J613" s="200">
        <f t="shared" si="20"/>
        <v>0</v>
      </c>
      <c r="K613" s="196" t="s">
        <v>37</v>
      </c>
      <c r="L613" s="61"/>
      <c r="M613" s="201" t="s">
        <v>37</v>
      </c>
      <c r="N613" s="202" t="s">
        <v>52</v>
      </c>
      <c r="O613" s="42"/>
      <c r="P613" s="203">
        <f t="shared" si="21"/>
        <v>0</v>
      </c>
      <c r="Q613" s="203">
        <v>0</v>
      </c>
      <c r="R613" s="203">
        <f t="shared" si="22"/>
        <v>0</v>
      </c>
      <c r="S613" s="203">
        <v>0</v>
      </c>
      <c r="T613" s="204">
        <f t="shared" si="23"/>
        <v>0</v>
      </c>
      <c r="AR613" s="23" t="s">
        <v>183</v>
      </c>
      <c r="AT613" s="23" t="s">
        <v>178</v>
      </c>
      <c r="AU613" s="23" t="s">
        <v>91</v>
      </c>
      <c r="AY613" s="23" t="s">
        <v>176</v>
      </c>
      <c r="BE613" s="205">
        <f t="shared" si="24"/>
        <v>0</v>
      </c>
      <c r="BF613" s="205">
        <f t="shared" si="25"/>
        <v>0</v>
      </c>
      <c r="BG613" s="205">
        <f t="shared" si="26"/>
        <v>0</v>
      </c>
      <c r="BH613" s="205">
        <f t="shared" si="27"/>
        <v>0</v>
      </c>
      <c r="BI613" s="205">
        <f t="shared" si="28"/>
        <v>0</v>
      </c>
      <c r="BJ613" s="23" t="s">
        <v>89</v>
      </c>
      <c r="BK613" s="205">
        <f t="shared" si="29"/>
        <v>0</v>
      </c>
      <c r="BL613" s="23" t="s">
        <v>183</v>
      </c>
      <c r="BM613" s="23" t="s">
        <v>1470</v>
      </c>
    </row>
    <row r="614" spans="2:65" s="1" customFormat="1" ht="22.5" customHeight="1">
      <c r="B614" s="41"/>
      <c r="C614" s="194" t="s">
        <v>1471</v>
      </c>
      <c r="D614" s="194" t="s">
        <v>178</v>
      </c>
      <c r="E614" s="195" t="s">
        <v>1472</v>
      </c>
      <c r="F614" s="196" t="s">
        <v>1473</v>
      </c>
      <c r="G614" s="197" t="s">
        <v>377</v>
      </c>
      <c r="H614" s="198">
        <v>2</v>
      </c>
      <c r="I614" s="199"/>
      <c r="J614" s="200">
        <f t="shared" si="20"/>
        <v>0</v>
      </c>
      <c r="K614" s="196" t="s">
        <v>37</v>
      </c>
      <c r="L614" s="61"/>
      <c r="M614" s="201" t="s">
        <v>37</v>
      </c>
      <c r="N614" s="202" t="s">
        <v>52</v>
      </c>
      <c r="O614" s="42"/>
      <c r="P614" s="203">
        <f t="shared" si="21"/>
        <v>0</v>
      </c>
      <c r="Q614" s="203">
        <v>0</v>
      </c>
      <c r="R614" s="203">
        <f t="shared" si="22"/>
        <v>0</v>
      </c>
      <c r="S614" s="203">
        <v>0</v>
      </c>
      <c r="T614" s="204">
        <f t="shared" si="23"/>
        <v>0</v>
      </c>
      <c r="AR614" s="23" t="s">
        <v>183</v>
      </c>
      <c r="AT614" s="23" t="s">
        <v>178</v>
      </c>
      <c r="AU614" s="23" t="s">
        <v>91</v>
      </c>
      <c r="AY614" s="23" t="s">
        <v>176</v>
      </c>
      <c r="BE614" s="205">
        <f t="shared" si="24"/>
        <v>0</v>
      </c>
      <c r="BF614" s="205">
        <f t="shared" si="25"/>
        <v>0</v>
      </c>
      <c r="BG614" s="205">
        <f t="shared" si="26"/>
        <v>0</v>
      </c>
      <c r="BH614" s="205">
        <f t="shared" si="27"/>
        <v>0</v>
      </c>
      <c r="BI614" s="205">
        <f t="shared" si="28"/>
        <v>0</v>
      </c>
      <c r="BJ614" s="23" t="s">
        <v>89</v>
      </c>
      <c r="BK614" s="205">
        <f t="shared" si="29"/>
        <v>0</v>
      </c>
      <c r="BL614" s="23" t="s">
        <v>183</v>
      </c>
      <c r="BM614" s="23" t="s">
        <v>1474</v>
      </c>
    </row>
    <row r="615" spans="2:65" s="1" customFormat="1" ht="22.5" customHeight="1">
      <c r="B615" s="41"/>
      <c r="C615" s="194" t="s">
        <v>1475</v>
      </c>
      <c r="D615" s="194" t="s">
        <v>178</v>
      </c>
      <c r="E615" s="195" t="s">
        <v>1476</v>
      </c>
      <c r="F615" s="196" t="s">
        <v>1477</v>
      </c>
      <c r="G615" s="197" t="s">
        <v>377</v>
      </c>
      <c r="H615" s="198">
        <v>2</v>
      </c>
      <c r="I615" s="199"/>
      <c r="J615" s="200">
        <f t="shared" si="20"/>
        <v>0</v>
      </c>
      <c r="K615" s="196" t="s">
        <v>37</v>
      </c>
      <c r="L615" s="61"/>
      <c r="M615" s="201" t="s">
        <v>37</v>
      </c>
      <c r="N615" s="202" t="s">
        <v>52</v>
      </c>
      <c r="O615" s="42"/>
      <c r="P615" s="203">
        <f t="shared" si="21"/>
        <v>0</v>
      </c>
      <c r="Q615" s="203">
        <v>0</v>
      </c>
      <c r="R615" s="203">
        <f t="shared" si="22"/>
        <v>0</v>
      </c>
      <c r="S615" s="203">
        <v>0</v>
      </c>
      <c r="T615" s="204">
        <f t="shared" si="23"/>
        <v>0</v>
      </c>
      <c r="AR615" s="23" t="s">
        <v>183</v>
      </c>
      <c r="AT615" s="23" t="s">
        <v>178</v>
      </c>
      <c r="AU615" s="23" t="s">
        <v>91</v>
      </c>
      <c r="AY615" s="23" t="s">
        <v>176</v>
      </c>
      <c r="BE615" s="205">
        <f t="shared" si="24"/>
        <v>0</v>
      </c>
      <c r="BF615" s="205">
        <f t="shared" si="25"/>
        <v>0</v>
      </c>
      <c r="BG615" s="205">
        <f t="shared" si="26"/>
        <v>0</v>
      </c>
      <c r="BH615" s="205">
        <f t="shared" si="27"/>
        <v>0</v>
      </c>
      <c r="BI615" s="205">
        <f t="shared" si="28"/>
        <v>0</v>
      </c>
      <c r="BJ615" s="23" t="s">
        <v>89</v>
      </c>
      <c r="BK615" s="205">
        <f t="shared" si="29"/>
        <v>0</v>
      </c>
      <c r="BL615" s="23" t="s">
        <v>183</v>
      </c>
      <c r="BM615" s="23" t="s">
        <v>1478</v>
      </c>
    </row>
    <row r="616" spans="2:65" s="1" customFormat="1" ht="31.5" customHeight="1">
      <c r="B616" s="41"/>
      <c r="C616" s="194" t="s">
        <v>1479</v>
      </c>
      <c r="D616" s="194" t="s">
        <v>178</v>
      </c>
      <c r="E616" s="195" t="s">
        <v>1480</v>
      </c>
      <c r="F616" s="196" t="s">
        <v>1481</v>
      </c>
      <c r="G616" s="197" t="s">
        <v>377</v>
      </c>
      <c r="H616" s="198">
        <v>1</v>
      </c>
      <c r="I616" s="199"/>
      <c r="J616" s="200">
        <f t="shared" si="20"/>
        <v>0</v>
      </c>
      <c r="K616" s="196" t="s">
        <v>37</v>
      </c>
      <c r="L616" s="61"/>
      <c r="M616" s="201" t="s">
        <v>37</v>
      </c>
      <c r="N616" s="202" t="s">
        <v>52</v>
      </c>
      <c r="O616" s="42"/>
      <c r="P616" s="203">
        <f t="shared" si="21"/>
        <v>0</v>
      </c>
      <c r="Q616" s="203">
        <v>0</v>
      </c>
      <c r="R616" s="203">
        <f t="shared" si="22"/>
        <v>0</v>
      </c>
      <c r="S616" s="203">
        <v>0</v>
      </c>
      <c r="T616" s="204">
        <f t="shared" si="23"/>
        <v>0</v>
      </c>
      <c r="AR616" s="23" t="s">
        <v>183</v>
      </c>
      <c r="AT616" s="23" t="s">
        <v>178</v>
      </c>
      <c r="AU616" s="23" t="s">
        <v>91</v>
      </c>
      <c r="AY616" s="23" t="s">
        <v>176</v>
      </c>
      <c r="BE616" s="205">
        <f t="shared" si="24"/>
        <v>0</v>
      </c>
      <c r="BF616" s="205">
        <f t="shared" si="25"/>
        <v>0</v>
      </c>
      <c r="BG616" s="205">
        <f t="shared" si="26"/>
        <v>0</v>
      </c>
      <c r="BH616" s="205">
        <f t="shared" si="27"/>
        <v>0</v>
      </c>
      <c r="BI616" s="205">
        <f t="shared" si="28"/>
        <v>0</v>
      </c>
      <c r="BJ616" s="23" t="s">
        <v>89</v>
      </c>
      <c r="BK616" s="205">
        <f t="shared" si="29"/>
        <v>0</v>
      </c>
      <c r="BL616" s="23" t="s">
        <v>183</v>
      </c>
      <c r="BM616" s="23" t="s">
        <v>1482</v>
      </c>
    </row>
    <row r="617" spans="2:65" s="1" customFormat="1" ht="31.5" customHeight="1">
      <c r="B617" s="41"/>
      <c r="C617" s="194" t="s">
        <v>1483</v>
      </c>
      <c r="D617" s="194" t="s">
        <v>178</v>
      </c>
      <c r="E617" s="195" t="s">
        <v>1484</v>
      </c>
      <c r="F617" s="196" t="s">
        <v>1485</v>
      </c>
      <c r="G617" s="197" t="s">
        <v>377</v>
      </c>
      <c r="H617" s="198">
        <v>2</v>
      </c>
      <c r="I617" s="199"/>
      <c r="J617" s="200">
        <f t="shared" si="20"/>
        <v>0</v>
      </c>
      <c r="K617" s="196" t="s">
        <v>37</v>
      </c>
      <c r="L617" s="61"/>
      <c r="M617" s="201" t="s">
        <v>37</v>
      </c>
      <c r="N617" s="202" t="s">
        <v>52</v>
      </c>
      <c r="O617" s="42"/>
      <c r="P617" s="203">
        <f t="shared" si="21"/>
        <v>0</v>
      </c>
      <c r="Q617" s="203">
        <v>0</v>
      </c>
      <c r="R617" s="203">
        <f t="shared" si="22"/>
        <v>0</v>
      </c>
      <c r="S617" s="203">
        <v>0</v>
      </c>
      <c r="T617" s="204">
        <f t="shared" si="23"/>
        <v>0</v>
      </c>
      <c r="AR617" s="23" t="s">
        <v>183</v>
      </c>
      <c r="AT617" s="23" t="s">
        <v>178</v>
      </c>
      <c r="AU617" s="23" t="s">
        <v>91</v>
      </c>
      <c r="AY617" s="23" t="s">
        <v>176</v>
      </c>
      <c r="BE617" s="205">
        <f t="shared" si="24"/>
        <v>0</v>
      </c>
      <c r="BF617" s="205">
        <f t="shared" si="25"/>
        <v>0</v>
      </c>
      <c r="BG617" s="205">
        <f t="shared" si="26"/>
        <v>0</v>
      </c>
      <c r="BH617" s="205">
        <f t="shared" si="27"/>
        <v>0</v>
      </c>
      <c r="BI617" s="205">
        <f t="shared" si="28"/>
        <v>0</v>
      </c>
      <c r="BJ617" s="23" t="s">
        <v>89</v>
      </c>
      <c r="BK617" s="205">
        <f t="shared" si="29"/>
        <v>0</v>
      </c>
      <c r="BL617" s="23" t="s">
        <v>183</v>
      </c>
      <c r="BM617" s="23" t="s">
        <v>1486</v>
      </c>
    </row>
    <row r="618" spans="2:65" s="1" customFormat="1" ht="31.5" customHeight="1">
      <c r="B618" s="41"/>
      <c r="C618" s="194" t="s">
        <v>1487</v>
      </c>
      <c r="D618" s="194" t="s">
        <v>178</v>
      </c>
      <c r="E618" s="195" t="s">
        <v>1488</v>
      </c>
      <c r="F618" s="196" t="s">
        <v>1489</v>
      </c>
      <c r="G618" s="197" t="s">
        <v>377</v>
      </c>
      <c r="H618" s="198">
        <v>1</v>
      </c>
      <c r="I618" s="199"/>
      <c r="J618" s="200">
        <f t="shared" si="20"/>
        <v>0</v>
      </c>
      <c r="K618" s="196" t="s">
        <v>37</v>
      </c>
      <c r="L618" s="61"/>
      <c r="M618" s="201" t="s">
        <v>37</v>
      </c>
      <c r="N618" s="202" t="s">
        <v>52</v>
      </c>
      <c r="O618" s="42"/>
      <c r="P618" s="203">
        <f t="shared" si="21"/>
        <v>0</v>
      </c>
      <c r="Q618" s="203">
        <v>0</v>
      </c>
      <c r="R618" s="203">
        <f t="shared" si="22"/>
        <v>0</v>
      </c>
      <c r="S618" s="203">
        <v>0</v>
      </c>
      <c r="T618" s="204">
        <f t="shared" si="23"/>
        <v>0</v>
      </c>
      <c r="AR618" s="23" t="s">
        <v>183</v>
      </c>
      <c r="AT618" s="23" t="s">
        <v>178</v>
      </c>
      <c r="AU618" s="23" t="s">
        <v>91</v>
      </c>
      <c r="AY618" s="23" t="s">
        <v>176</v>
      </c>
      <c r="BE618" s="205">
        <f t="shared" si="24"/>
        <v>0</v>
      </c>
      <c r="BF618" s="205">
        <f t="shared" si="25"/>
        <v>0</v>
      </c>
      <c r="BG618" s="205">
        <f t="shared" si="26"/>
        <v>0</v>
      </c>
      <c r="BH618" s="205">
        <f t="shared" si="27"/>
        <v>0</v>
      </c>
      <c r="BI618" s="205">
        <f t="shared" si="28"/>
        <v>0</v>
      </c>
      <c r="BJ618" s="23" t="s">
        <v>89</v>
      </c>
      <c r="BK618" s="205">
        <f t="shared" si="29"/>
        <v>0</v>
      </c>
      <c r="BL618" s="23" t="s">
        <v>183</v>
      </c>
      <c r="BM618" s="23" t="s">
        <v>1490</v>
      </c>
    </row>
    <row r="619" spans="2:65" s="1" customFormat="1" ht="31.5" customHeight="1">
      <c r="B619" s="41"/>
      <c r="C619" s="194" t="s">
        <v>1491</v>
      </c>
      <c r="D619" s="194" t="s">
        <v>178</v>
      </c>
      <c r="E619" s="195" t="s">
        <v>1492</v>
      </c>
      <c r="F619" s="196" t="s">
        <v>1493</v>
      </c>
      <c r="G619" s="197" t="s">
        <v>377</v>
      </c>
      <c r="H619" s="198">
        <v>1</v>
      </c>
      <c r="I619" s="199"/>
      <c r="J619" s="200">
        <f t="shared" si="20"/>
        <v>0</v>
      </c>
      <c r="K619" s="196" t="s">
        <v>37</v>
      </c>
      <c r="L619" s="61"/>
      <c r="M619" s="201" t="s">
        <v>37</v>
      </c>
      <c r="N619" s="202" t="s">
        <v>52</v>
      </c>
      <c r="O619" s="42"/>
      <c r="P619" s="203">
        <f t="shared" si="21"/>
        <v>0</v>
      </c>
      <c r="Q619" s="203">
        <v>0</v>
      </c>
      <c r="R619" s="203">
        <f t="shared" si="22"/>
        <v>0</v>
      </c>
      <c r="S619" s="203">
        <v>0</v>
      </c>
      <c r="T619" s="204">
        <f t="shared" si="23"/>
        <v>0</v>
      </c>
      <c r="AR619" s="23" t="s">
        <v>183</v>
      </c>
      <c r="AT619" s="23" t="s">
        <v>178</v>
      </c>
      <c r="AU619" s="23" t="s">
        <v>91</v>
      </c>
      <c r="AY619" s="23" t="s">
        <v>176</v>
      </c>
      <c r="BE619" s="205">
        <f t="shared" si="24"/>
        <v>0</v>
      </c>
      <c r="BF619" s="205">
        <f t="shared" si="25"/>
        <v>0</v>
      </c>
      <c r="BG619" s="205">
        <f t="shared" si="26"/>
        <v>0</v>
      </c>
      <c r="BH619" s="205">
        <f t="shared" si="27"/>
        <v>0</v>
      </c>
      <c r="BI619" s="205">
        <f t="shared" si="28"/>
        <v>0</v>
      </c>
      <c r="BJ619" s="23" t="s">
        <v>89</v>
      </c>
      <c r="BK619" s="205">
        <f t="shared" si="29"/>
        <v>0</v>
      </c>
      <c r="BL619" s="23" t="s">
        <v>183</v>
      </c>
      <c r="BM619" s="23" t="s">
        <v>1494</v>
      </c>
    </row>
    <row r="620" spans="2:65" s="1" customFormat="1" ht="31.5" customHeight="1">
      <c r="B620" s="41"/>
      <c r="C620" s="194" t="s">
        <v>1495</v>
      </c>
      <c r="D620" s="194" t="s">
        <v>178</v>
      </c>
      <c r="E620" s="195" t="s">
        <v>1496</v>
      </c>
      <c r="F620" s="196" t="s">
        <v>1497</v>
      </c>
      <c r="G620" s="197" t="s">
        <v>377</v>
      </c>
      <c r="H620" s="198">
        <v>1</v>
      </c>
      <c r="I620" s="199"/>
      <c r="J620" s="200">
        <f t="shared" si="20"/>
        <v>0</v>
      </c>
      <c r="K620" s="196" t="s">
        <v>37</v>
      </c>
      <c r="L620" s="61"/>
      <c r="M620" s="201" t="s">
        <v>37</v>
      </c>
      <c r="N620" s="202" t="s">
        <v>52</v>
      </c>
      <c r="O620" s="42"/>
      <c r="P620" s="203">
        <f t="shared" si="21"/>
        <v>0</v>
      </c>
      <c r="Q620" s="203">
        <v>0</v>
      </c>
      <c r="R620" s="203">
        <f t="shared" si="22"/>
        <v>0</v>
      </c>
      <c r="S620" s="203">
        <v>0</v>
      </c>
      <c r="T620" s="204">
        <f t="shared" si="23"/>
        <v>0</v>
      </c>
      <c r="AR620" s="23" t="s">
        <v>183</v>
      </c>
      <c r="AT620" s="23" t="s">
        <v>178</v>
      </c>
      <c r="AU620" s="23" t="s">
        <v>91</v>
      </c>
      <c r="AY620" s="23" t="s">
        <v>176</v>
      </c>
      <c r="BE620" s="205">
        <f t="shared" si="24"/>
        <v>0</v>
      </c>
      <c r="BF620" s="205">
        <f t="shared" si="25"/>
        <v>0</v>
      </c>
      <c r="BG620" s="205">
        <f t="shared" si="26"/>
        <v>0</v>
      </c>
      <c r="BH620" s="205">
        <f t="shared" si="27"/>
        <v>0</v>
      </c>
      <c r="BI620" s="205">
        <f t="shared" si="28"/>
        <v>0</v>
      </c>
      <c r="BJ620" s="23" t="s">
        <v>89</v>
      </c>
      <c r="BK620" s="205">
        <f t="shared" si="29"/>
        <v>0</v>
      </c>
      <c r="BL620" s="23" t="s">
        <v>183</v>
      </c>
      <c r="BM620" s="23" t="s">
        <v>1498</v>
      </c>
    </row>
    <row r="621" spans="2:65" s="1" customFormat="1" ht="31.5" customHeight="1">
      <c r="B621" s="41"/>
      <c r="C621" s="194" t="s">
        <v>1499</v>
      </c>
      <c r="D621" s="194" t="s">
        <v>178</v>
      </c>
      <c r="E621" s="195" t="s">
        <v>1500</v>
      </c>
      <c r="F621" s="196" t="s">
        <v>1501</v>
      </c>
      <c r="G621" s="197" t="s">
        <v>377</v>
      </c>
      <c r="H621" s="198">
        <v>2</v>
      </c>
      <c r="I621" s="199"/>
      <c r="J621" s="200">
        <f t="shared" si="20"/>
        <v>0</v>
      </c>
      <c r="K621" s="196" t="s">
        <v>37</v>
      </c>
      <c r="L621" s="61"/>
      <c r="M621" s="201" t="s">
        <v>37</v>
      </c>
      <c r="N621" s="202" t="s">
        <v>52</v>
      </c>
      <c r="O621" s="42"/>
      <c r="P621" s="203">
        <f t="shared" si="21"/>
        <v>0</v>
      </c>
      <c r="Q621" s="203">
        <v>0</v>
      </c>
      <c r="R621" s="203">
        <f t="shared" si="22"/>
        <v>0</v>
      </c>
      <c r="S621" s="203">
        <v>0</v>
      </c>
      <c r="T621" s="204">
        <f t="shared" si="23"/>
        <v>0</v>
      </c>
      <c r="AR621" s="23" t="s">
        <v>183</v>
      </c>
      <c r="AT621" s="23" t="s">
        <v>178</v>
      </c>
      <c r="AU621" s="23" t="s">
        <v>91</v>
      </c>
      <c r="AY621" s="23" t="s">
        <v>176</v>
      </c>
      <c r="BE621" s="205">
        <f t="shared" si="24"/>
        <v>0</v>
      </c>
      <c r="BF621" s="205">
        <f t="shared" si="25"/>
        <v>0</v>
      </c>
      <c r="BG621" s="205">
        <f t="shared" si="26"/>
        <v>0</v>
      </c>
      <c r="BH621" s="205">
        <f t="shared" si="27"/>
        <v>0</v>
      </c>
      <c r="BI621" s="205">
        <f t="shared" si="28"/>
        <v>0</v>
      </c>
      <c r="BJ621" s="23" t="s">
        <v>89</v>
      </c>
      <c r="BK621" s="205">
        <f t="shared" si="29"/>
        <v>0</v>
      </c>
      <c r="BL621" s="23" t="s">
        <v>183</v>
      </c>
      <c r="BM621" s="23" t="s">
        <v>1502</v>
      </c>
    </row>
    <row r="622" spans="2:65" s="1" customFormat="1" ht="22.5" customHeight="1">
      <c r="B622" s="41"/>
      <c r="C622" s="194" t="s">
        <v>1503</v>
      </c>
      <c r="D622" s="194" t="s">
        <v>178</v>
      </c>
      <c r="E622" s="195" t="s">
        <v>1504</v>
      </c>
      <c r="F622" s="196" t="s">
        <v>1505</v>
      </c>
      <c r="G622" s="197" t="s">
        <v>377</v>
      </c>
      <c r="H622" s="198">
        <v>2</v>
      </c>
      <c r="I622" s="199"/>
      <c r="J622" s="200">
        <f t="shared" si="20"/>
        <v>0</v>
      </c>
      <c r="K622" s="196" t="s">
        <v>37</v>
      </c>
      <c r="L622" s="61"/>
      <c r="M622" s="201" t="s">
        <v>37</v>
      </c>
      <c r="N622" s="202" t="s">
        <v>52</v>
      </c>
      <c r="O622" s="42"/>
      <c r="P622" s="203">
        <f t="shared" si="21"/>
        <v>0</v>
      </c>
      <c r="Q622" s="203">
        <v>0</v>
      </c>
      <c r="R622" s="203">
        <f t="shared" si="22"/>
        <v>0</v>
      </c>
      <c r="S622" s="203">
        <v>0</v>
      </c>
      <c r="T622" s="204">
        <f t="shared" si="23"/>
        <v>0</v>
      </c>
      <c r="AR622" s="23" t="s">
        <v>183</v>
      </c>
      <c r="AT622" s="23" t="s">
        <v>178</v>
      </c>
      <c r="AU622" s="23" t="s">
        <v>91</v>
      </c>
      <c r="AY622" s="23" t="s">
        <v>176</v>
      </c>
      <c r="BE622" s="205">
        <f t="shared" si="24"/>
        <v>0</v>
      </c>
      <c r="BF622" s="205">
        <f t="shared" si="25"/>
        <v>0</v>
      </c>
      <c r="BG622" s="205">
        <f t="shared" si="26"/>
        <v>0</v>
      </c>
      <c r="BH622" s="205">
        <f t="shared" si="27"/>
        <v>0</v>
      </c>
      <c r="BI622" s="205">
        <f t="shared" si="28"/>
        <v>0</v>
      </c>
      <c r="BJ622" s="23" t="s">
        <v>89</v>
      </c>
      <c r="BK622" s="205">
        <f t="shared" si="29"/>
        <v>0</v>
      </c>
      <c r="BL622" s="23" t="s">
        <v>183</v>
      </c>
      <c r="BM622" s="23" t="s">
        <v>1506</v>
      </c>
    </row>
    <row r="623" spans="2:65" s="11" customFormat="1" ht="13.5">
      <c r="B623" s="209"/>
      <c r="C623" s="210"/>
      <c r="D623" s="222" t="s">
        <v>187</v>
      </c>
      <c r="E623" s="242" t="s">
        <v>37</v>
      </c>
      <c r="F623" s="243" t="s">
        <v>91</v>
      </c>
      <c r="G623" s="210"/>
      <c r="H623" s="244">
        <v>2</v>
      </c>
      <c r="I623" s="214"/>
      <c r="J623" s="210"/>
      <c r="K623" s="210"/>
      <c r="L623" s="215"/>
      <c r="M623" s="216"/>
      <c r="N623" s="217"/>
      <c r="O623" s="217"/>
      <c r="P623" s="217"/>
      <c r="Q623" s="217"/>
      <c r="R623" s="217"/>
      <c r="S623" s="217"/>
      <c r="T623" s="218"/>
      <c r="AT623" s="219" t="s">
        <v>187</v>
      </c>
      <c r="AU623" s="219" t="s">
        <v>91</v>
      </c>
      <c r="AV623" s="11" t="s">
        <v>91</v>
      </c>
      <c r="AW623" s="11" t="s">
        <v>44</v>
      </c>
      <c r="AX623" s="11" t="s">
        <v>89</v>
      </c>
      <c r="AY623" s="219" t="s">
        <v>176</v>
      </c>
    </row>
    <row r="624" spans="2:65" s="1" customFormat="1" ht="22.5" customHeight="1">
      <c r="B624" s="41"/>
      <c r="C624" s="194" t="s">
        <v>1507</v>
      </c>
      <c r="D624" s="194" t="s">
        <v>178</v>
      </c>
      <c r="E624" s="195" t="s">
        <v>1508</v>
      </c>
      <c r="F624" s="196" t="s">
        <v>1509</v>
      </c>
      <c r="G624" s="197" t="s">
        <v>377</v>
      </c>
      <c r="H624" s="198">
        <v>7</v>
      </c>
      <c r="I624" s="199"/>
      <c r="J624" s="200">
        <f>ROUND(I624*H624,2)</f>
        <v>0</v>
      </c>
      <c r="K624" s="196" t="s">
        <v>37</v>
      </c>
      <c r="L624" s="61"/>
      <c r="M624" s="201" t="s">
        <v>37</v>
      </c>
      <c r="N624" s="202" t="s">
        <v>52</v>
      </c>
      <c r="O624" s="42"/>
      <c r="P624" s="203">
        <f>O624*H624</f>
        <v>0</v>
      </c>
      <c r="Q624" s="203">
        <v>0</v>
      </c>
      <c r="R624" s="203">
        <f>Q624*H624</f>
        <v>0</v>
      </c>
      <c r="S624" s="203">
        <v>0</v>
      </c>
      <c r="T624" s="204">
        <f>S624*H624</f>
        <v>0</v>
      </c>
      <c r="AR624" s="23" t="s">
        <v>183</v>
      </c>
      <c r="AT624" s="23" t="s">
        <v>178</v>
      </c>
      <c r="AU624" s="23" t="s">
        <v>91</v>
      </c>
      <c r="AY624" s="23" t="s">
        <v>176</v>
      </c>
      <c r="BE624" s="205">
        <f>IF(N624="základní",J624,0)</f>
        <v>0</v>
      </c>
      <c r="BF624" s="205">
        <f>IF(N624="snížená",J624,0)</f>
        <v>0</v>
      </c>
      <c r="BG624" s="205">
        <f>IF(N624="zákl. přenesená",J624,0)</f>
        <v>0</v>
      </c>
      <c r="BH624" s="205">
        <f>IF(N624="sníž. přenesená",J624,0)</f>
        <v>0</v>
      </c>
      <c r="BI624" s="205">
        <f>IF(N624="nulová",J624,0)</f>
        <v>0</v>
      </c>
      <c r="BJ624" s="23" t="s">
        <v>89</v>
      </c>
      <c r="BK624" s="205">
        <f>ROUND(I624*H624,2)</f>
        <v>0</v>
      </c>
      <c r="BL624" s="23" t="s">
        <v>183</v>
      </c>
      <c r="BM624" s="23" t="s">
        <v>1510</v>
      </c>
    </row>
    <row r="625" spans="2:65" s="1" customFormat="1" ht="22.5" customHeight="1">
      <c r="B625" s="41"/>
      <c r="C625" s="194" t="s">
        <v>1511</v>
      </c>
      <c r="D625" s="194" t="s">
        <v>178</v>
      </c>
      <c r="E625" s="195" t="s">
        <v>1512</v>
      </c>
      <c r="F625" s="196" t="s">
        <v>1513</v>
      </c>
      <c r="G625" s="197" t="s">
        <v>377</v>
      </c>
      <c r="H625" s="198">
        <v>1</v>
      </c>
      <c r="I625" s="199"/>
      <c r="J625" s="200">
        <f>ROUND(I625*H625,2)</f>
        <v>0</v>
      </c>
      <c r="K625" s="196" t="s">
        <v>37</v>
      </c>
      <c r="L625" s="61"/>
      <c r="M625" s="201" t="s">
        <v>37</v>
      </c>
      <c r="N625" s="202" t="s">
        <v>52</v>
      </c>
      <c r="O625" s="42"/>
      <c r="P625" s="203">
        <f>O625*H625</f>
        <v>0</v>
      </c>
      <c r="Q625" s="203">
        <v>0</v>
      </c>
      <c r="R625" s="203">
        <f>Q625*H625</f>
        <v>0</v>
      </c>
      <c r="S625" s="203">
        <v>0</v>
      </c>
      <c r="T625" s="204">
        <f>S625*H625</f>
        <v>0</v>
      </c>
      <c r="AR625" s="23" t="s">
        <v>183</v>
      </c>
      <c r="AT625" s="23" t="s">
        <v>178</v>
      </c>
      <c r="AU625" s="23" t="s">
        <v>91</v>
      </c>
      <c r="AY625" s="23" t="s">
        <v>176</v>
      </c>
      <c r="BE625" s="205">
        <f>IF(N625="základní",J625,0)</f>
        <v>0</v>
      </c>
      <c r="BF625" s="205">
        <f>IF(N625="snížená",J625,0)</f>
        <v>0</v>
      </c>
      <c r="BG625" s="205">
        <f>IF(N625="zákl. přenesená",J625,0)</f>
        <v>0</v>
      </c>
      <c r="BH625" s="205">
        <f>IF(N625="sníž. přenesená",J625,0)</f>
        <v>0</v>
      </c>
      <c r="BI625" s="205">
        <f>IF(N625="nulová",J625,0)</f>
        <v>0</v>
      </c>
      <c r="BJ625" s="23" t="s">
        <v>89</v>
      </c>
      <c r="BK625" s="205">
        <f>ROUND(I625*H625,2)</f>
        <v>0</v>
      </c>
      <c r="BL625" s="23" t="s">
        <v>183</v>
      </c>
      <c r="BM625" s="23" t="s">
        <v>1514</v>
      </c>
    </row>
    <row r="626" spans="2:65" s="1" customFormat="1" ht="22.5" customHeight="1">
      <c r="B626" s="41"/>
      <c r="C626" s="194" t="s">
        <v>1515</v>
      </c>
      <c r="D626" s="194" t="s">
        <v>178</v>
      </c>
      <c r="E626" s="195" t="s">
        <v>1516</v>
      </c>
      <c r="F626" s="196" t="s">
        <v>1517</v>
      </c>
      <c r="G626" s="197" t="s">
        <v>377</v>
      </c>
      <c r="H626" s="198">
        <v>3</v>
      </c>
      <c r="I626" s="199"/>
      <c r="J626" s="200">
        <f>ROUND(I626*H626,2)</f>
        <v>0</v>
      </c>
      <c r="K626" s="196" t="s">
        <v>37</v>
      </c>
      <c r="L626" s="61"/>
      <c r="M626" s="201" t="s">
        <v>37</v>
      </c>
      <c r="N626" s="202" t="s">
        <v>52</v>
      </c>
      <c r="O626" s="42"/>
      <c r="P626" s="203">
        <f>O626*H626</f>
        <v>0</v>
      </c>
      <c r="Q626" s="203">
        <v>0</v>
      </c>
      <c r="R626" s="203">
        <f>Q626*H626</f>
        <v>0</v>
      </c>
      <c r="S626" s="203">
        <v>0</v>
      </c>
      <c r="T626" s="204">
        <f>S626*H626</f>
        <v>0</v>
      </c>
      <c r="AR626" s="23" t="s">
        <v>183</v>
      </c>
      <c r="AT626" s="23" t="s">
        <v>178</v>
      </c>
      <c r="AU626" s="23" t="s">
        <v>91</v>
      </c>
      <c r="AY626" s="23" t="s">
        <v>176</v>
      </c>
      <c r="BE626" s="205">
        <f>IF(N626="základní",J626,0)</f>
        <v>0</v>
      </c>
      <c r="BF626" s="205">
        <f>IF(N626="snížená",J626,0)</f>
        <v>0</v>
      </c>
      <c r="BG626" s="205">
        <f>IF(N626="zákl. přenesená",J626,0)</f>
        <v>0</v>
      </c>
      <c r="BH626" s="205">
        <f>IF(N626="sníž. přenesená",J626,0)</f>
        <v>0</v>
      </c>
      <c r="BI626" s="205">
        <f>IF(N626="nulová",J626,0)</f>
        <v>0</v>
      </c>
      <c r="BJ626" s="23" t="s">
        <v>89</v>
      </c>
      <c r="BK626" s="205">
        <f>ROUND(I626*H626,2)</f>
        <v>0</v>
      </c>
      <c r="BL626" s="23" t="s">
        <v>183</v>
      </c>
      <c r="BM626" s="23" t="s">
        <v>1518</v>
      </c>
    </row>
    <row r="627" spans="2:65" s="1" customFormat="1" ht="22.5" customHeight="1">
      <c r="B627" s="41"/>
      <c r="C627" s="194" t="s">
        <v>1519</v>
      </c>
      <c r="D627" s="194" t="s">
        <v>178</v>
      </c>
      <c r="E627" s="195" t="s">
        <v>1520</v>
      </c>
      <c r="F627" s="196" t="s">
        <v>1521</v>
      </c>
      <c r="G627" s="197" t="s">
        <v>377</v>
      </c>
      <c r="H627" s="198">
        <v>2</v>
      </c>
      <c r="I627" s="199"/>
      <c r="J627" s="200">
        <f>ROUND(I627*H627,2)</f>
        <v>0</v>
      </c>
      <c r="K627" s="196" t="s">
        <v>37</v>
      </c>
      <c r="L627" s="61"/>
      <c r="M627" s="201" t="s">
        <v>37</v>
      </c>
      <c r="N627" s="202" t="s">
        <v>52</v>
      </c>
      <c r="O627" s="42"/>
      <c r="P627" s="203">
        <f>O627*H627</f>
        <v>0</v>
      </c>
      <c r="Q627" s="203">
        <v>0</v>
      </c>
      <c r="R627" s="203">
        <f>Q627*H627</f>
        <v>0</v>
      </c>
      <c r="S627" s="203">
        <v>0</v>
      </c>
      <c r="T627" s="204">
        <f>S627*H627</f>
        <v>0</v>
      </c>
      <c r="AR627" s="23" t="s">
        <v>183</v>
      </c>
      <c r="AT627" s="23" t="s">
        <v>178</v>
      </c>
      <c r="AU627" s="23" t="s">
        <v>91</v>
      </c>
      <c r="AY627" s="23" t="s">
        <v>176</v>
      </c>
      <c r="BE627" s="205">
        <f>IF(N627="základní",J627,0)</f>
        <v>0</v>
      </c>
      <c r="BF627" s="205">
        <f>IF(N627="snížená",J627,0)</f>
        <v>0</v>
      </c>
      <c r="BG627" s="205">
        <f>IF(N627="zákl. přenesená",J627,0)</f>
        <v>0</v>
      </c>
      <c r="BH627" s="205">
        <f>IF(N627="sníž. přenesená",J627,0)</f>
        <v>0</v>
      </c>
      <c r="BI627" s="205">
        <f>IF(N627="nulová",J627,0)</f>
        <v>0</v>
      </c>
      <c r="BJ627" s="23" t="s">
        <v>89</v>
      </c>
      <c r="BK627" s="205">
        <f>ROUND(I627*H627,2)</f>
        <v>0</v>
      </c>
      <c r="BL627" s="23" t="s">
        <v>183</v>
      </c>
      <c r="BM627" s="23" t="s">
        <v>1522</v>
      </c>
    </row>
    <row r="628" spans="2:65" s="1" customFormat="1" ht="22.5" customHeight="1">
      <c r="B628" s="41"/>
      <c r="C628" s="194" t="s">
        <v>1523</v>
      </c>
      <c r="D628" s="194" t="s">
        <v>178</v>
      </c>
      <c r="E628" s="195" t="s">
        <v>1524</v>
      </c>
      <c r="F628" s="196" t="s">
        <v>1525</v>
      </c>
      <c r="G628" s="197" t="s">
        <v>377</v>
      </c>
      <c r="H628" s="198">
        <v>36</v>
      </c>
      <c r="I628" s="199"/>
      <c r="J628" s="200">
        <f>ROUND(I628*H628,2)</f>
        <v>0</v>
      </c>
      <c r="K628" s="196" t="s">
        <v>37</v>
      </c>
      <c r="L628" s="61"/>
      <c r="M628" s="201" t="s">
        <v>37</v>
      </c>
      <c r="N628" s="202" t="s">
        <v>52</v>
      </c>
      <c r="O628" s="42"/>
      <c r="P628" s="203">
        <f>O628*H628</f>
        <v>0</v>
      </c>
      <c r="Q628" s="203">
        <v>0</v>
      </c>
      <c r="R628" s="203">
        <f>Q628*H628</f>
        <v>0</v>
      </c>
      <c r="S628" s="203">
        <v>0</v>
      </c>
      <c r="T628" s="204">
        <f>S628*H628</f>
        <v>0</v>
      </c>
      <c r="AR628" s="23" t="s">
        <v>183</v>
      </c>
      <c r="AT628" s="23" t="s">
        <v>178</v>
      </c>
      <c r="AU628" s="23" t="s">
        <v>91</v>
      </c>
      <c r="AY628" s="23" t="s">
        <v>176</v>
      </c>
      <c r="BE628" s="205">
        <f>IF(N628="základní",J628,0)</f>
        <v>0</v>
      </c>
      <c r="BF628" s="205">
        <f>IF(N628="snížená",J628,0)</f>
        <v>0</v>
      </c>
      <c r="BG628" s="205">
        <f>IF(N628="zákl. přenesená",J628,0)</f>
        <v>0</v>
      </c>
      <c r="BH628" s="205">
        <f>IF(N628="sníž. přenesená",J628,0)</f>
        <v>0</v>
      </c>
      <c r="BI628" s="205">
        <f>IF(N628="nulová",J628,0)</f>
        <v>0</v>
      </c>
      <c r="BJ628" s="23" t="s">
        <v>89</v>
      </c>
      <c r="BK628" s="205">
        <f>ROUND(I628*H628,2)</f>
        <v>0</v>
      </c>
      <c r="BL628" s="23" t="s">
        <v>183</v>
      </c>
      <c r="BM628" s="23" t="s">
        <v>1526</v>
      </c>
    </row>
    <row r="629" spans="2:65" s="11" customFormat="1" ht="13.5">
      <c r="B629" s="209"/>
      <c r="C629" s="210"/>
      <c r="D629" s="206" t="s">
        <v>187</v>
      </c>
      <c r="E629" s="211" t="s">
        <v>37</v>
      </c>
      <c r="F629" s="212" t="s">
        <v>1527</v>
      </c>
      <c r="G629" s="210"/>
      <c r="H629" s="213">
        <v>36</v>
      </c>
      <c r="I629" s="214"/>
      <c r="J629" s="210"/>
      <c r="K629" s="210"/>
      <c r="L629" s="215"/>
      <c r="M629" s="216"/>
      <c r="N629" s="217"/>
      <c r="O629" s="217"/>
      <c r="P629" s="217"/>
      <c r="Q629" s="217"/>
      <c r="R629" s="217"/>
      <c r="S629" s="217"/>
      <c r="T629" s="218"/>
      <c r="AT629" s="219" t="s">
        <v>187</v>
      </c>
      <c r="AU629" s="219" t="s">
        <v>91</v>
      </c>
      <c r="AV629" s="11" t="s">
        <v>91</v>
      </c>
      <c r="AW629" s="11" t="s">
        <v>44</v>
      </c>
      <c r="AX629" s="11" t="s">
        <v>81</v>
      </c>
      <c r="AY629" s="219" t="s">
        <v>176</v>
      </c>
    </row>
    <row r="630" spans="2:65" s="12" customFormat="1" ht="13.5">
      <c r="B630" s="220"/>
      <c r="C630" s="221"/>
      <c r="D630" s="206" t="s">
        <v>187</v>
      </c>
      <c r="E630" s="245" t="s">
        <v>37</v>
      </c>
      <c r="F630" s="246" t="s">
        <v>189</v>
      </c>
      <c r="G630" s="221"/>
      <c r="H630" s="247">
        <v>36</v>
      </c>
      <c r="I630" s="226"/>
      <c r="J630" s="221"/>
      <c r="K630" s="221"/>
      <c r="L630" s="227"/>
      <c r="M630" s="228"/>
      <c r="N630" s="229"/>
      <c r="O630" s="229"/>
      <c r="P630" s="229"/>
      <c r="Q630" s="229"/>
      <c r="R630" s="229"/>
      <c r="S630" s="229"/>
      <c r="T630" s="230"/>
      <c r="AT630" s="231" t="s">
        <v>187</v>
      </c>
      <c r="AU630" s="231" t="s">
        <v>91</v>
      </c>
      <c r="AV630" s="12" t="s">
        <v>183</v>
      </c>
      <c r="AW630" s="12" t="s">
        <v>6</v>
      </c>
      <c r="AX630" s="12" t="s">
        <v>89</v>
      </c>
      <c r="AY630" s="231" t="s">
        <v>176</v>
      </c>
    </row>
    <row r="631" spans="2:65" s="10" customFormat="1" ht="29.85" customHeight="1">
      <c r="B631" s="177"/>
      <c r="C631" s="178"/>
      <c r="D631" s="191" t="s">
        <v>80</v>
      </c>
      <c r="E631" s="192" t="s">
        <v>232</v>
      </c>
      <c r="F631" s="192" t="s">
        <v>237</v>
      </c>
      <c r="G631" s="178"/>
      <c r="H631" s="178"/>
      <c r="I631" s="181"/>
      <c r="J631" s="193">
        <f>BK631</f>
        <v>0</v>
      </c>
      <c r="K631" s="178"/>
      <c r="L631" s="183"/>
      <c r="M631" s="184"/>
      <c r="N631" s="185"/>
      <c r="O631" s="185"/>
      <c r="P631" s="186">
        <f>SUM(P632:P693)</f>
        <v>0</v>
      </c>
      <c r="Q631" s="185"/>
      <c r="R631" s="186">
        <f>SUM(R632:R693)</f>
        <v>9.4191884999999989</v>
      </c>
      <c r="S631" s="185"/>
      <c r="T631" s="187">
        <f>SUM(T632:T693)</f>
        <v>0</v>
      </c>
      <c r="AR631" s="188" t="s">
        <v>89</v>
      </c>
      <c r="AT631" s="189" t="s">
        <v>80</v>
      </c>
      <c r="AU631" s="189" t="s">
        <v>89</v>
      </c>
      <c r="AY631" s="188" t="s">
        <v>176</v>
      </c>
      <c r="BK631" s="190">
        <f>SUM(BK632:BK693)</f>
        <v>0</v>
      </c>
    </row>
    <row r="632" spans="2:65" s="1" customFormat="1" ht="44.25" customHeight="1">
      <c r="B632" s="41"/>
      <c r="C632" s="194" t="s">
        <v>1528</v>
      </c>
      <c r="D632" s="194" t="s">
        <v>178</v>
      </c>
      <c r="E632" s="195" t="s">
        <v>1529</v>
      </c>
      <c r="F632" s="196" t="s">
        <v>1530</v>
      </c>
      <c r="G632" s="197" t="s">
        <v>296</v>
      </c>
      <c r="H632" s="198">
        <v>53</v>
      </c>
      <c r="I632" s="199"/>
      <c r="J632" s="200">
        <f>ROUND(I632*H632,2)</f>
        <v>0</v>
      </c>
      <c r="K632" s="196" t="s">
        <v>182</v>
      </c>
      <c r="L632" s="61"/>
      <c r="M632" s="201" t="s">
        <v>37</v>
      </c>
      <c r="N632" s="202" t="s">
        <v>52</v>
      </c>
      <c r="O632" s="42"/>
      <c r="P632" s="203">
        <f>O632*H632</f>
        <v>0</v>
      </c>
      <c r="Q632" s="203">
        <v>0.12949959999999999</v>
      </c>
      <c r="R632" s="203">
        <f>Q632*H632</f>
        <v>6.8634787999999993</v>
      </c>
      <c r="S632" s="203">
        <v>0</v>
      </c>
      <c r="T632" s="204">
        <f>S632*H632</f>
        <v>0</v>
      </c>
      <c r="AR632" s="23" t="s">
        <v>183</v>
      </c>
      <c r="AT632" s="23" t="s">
        <v>178</v>
      </c>
      <c r="AU632" s="23" t="s">
        <v>91</v>
      </c>
      <c r="AY632" s="23" t="s">
        <v>176</v>
      </c>
      <c r="BE632" s="205">
        <f>IF(N632="základní",J632,0)</f>
        <v>0</v>
      </c>
      <c r="BF632" s="205">
        <f>IF(N632="snížená",J632,0)</f>
        <v>0</v>
      </c>
      <c r="BG632" s="205">
        <f>IF(N632="zákl. přenesená",J632,0)</f>
        <v>0</v>
      </c>
      <c r="BH632" s="205">
        <f>IF(N632="sníž. přenesená",J632,0)</f>
        <v>0</v>
      </c>
      <c r="BI632" s="205">
        <f>IF(N632="nulová",J632,0)</f>
        <v>0</v>
      </c>
      <c r="BJ632" s="23" t="s">
        <v>89</v>
      </c>
      <c r="BK632" s="205">
        <f>ROUND(I632*H632,2)</f>
        <v>0</v>
      </c>
      <c r="BL632" s="23" t="s">
        <v>183</v>
      </c>
      <c r="BM632" s="23" t="s">
        <v>1531</v>
      </c>
    </row>
    <row r="633" spans="2:65" s="1" customFormat="1" ht="94.5">
      <c r="B633" s="41"/>
      <c r="C633" s="63"/>
      <c r="D633" s="222" t="s">
        <v>185</v>
      </c>
      <c r="E633" s="63"/>
      <c r="F633" s="248" t="s">
        <v>1532</v>
      </c>
      <c r="G633" s="63"/>
      <c r="H633" s="63"/>
      <c r="I633" s="164"/>
      <c r="J633" s="63"/>
      <c r="K633" s="63"/>
      <c r="L633" s="61"/>
      <c r="M633" s="208"/>
      <c r="N633" s="42"/>
      <c r="O633" s="42"/>
      <c r="P633" s="42"/>
      <c r="Q633" s="42"/>
      <c r="R633" s="42"/>
      <c r="S633" s="42"/>
      <c r="T633" s="78"/>
      <c r="AT633" s="23" t="s">
        <v>185</v>
      </c>
      <c r="AU633" s="23" t="s">
        <v>91</v>
      </c>
    </row>
    <row r="634" spans="2:65" s="1" customFormat="1" ht="22.5" customHeight="1">
      <c r="B634" s="41"/>
      <c r="C634" s="232" t="s">
        <v>1533</v>
      </c>
      <c r="D634" s="232" t="s">
        <v>196</v>
      </c>
      <c r="E634" s="233" t="s">
        <v>1534</v>
      </c>
      <c r="F634" s="234" t="s">
        <v>1535</v>
      </c>
      <c r="G634" s="235" t="s">
        <v>342</v>
      </c>
      <c r="H634" s="236">
        <v>52.5</v>
      </c>
      <c r="I634" s="237"/>
      <c r="J634" s="238">
        <f>ROUND(I634*H634,2)</f>
        <v>0</v>
      </c>
      <c r="K634" s="234" t="s">
        <v>182</v>
      </c>
      <c r="L634" s="239"/>
      <c r="M634" s="240" t="s">
        <v>37</v>
      </c>
      <c r="N634" s="241" t="s">
        <v>52</v>
      </c>
      <c r="O634" s="42"/>
      <c r="P634" s="203">
        <f>O634*H634</f>
        <v>0</v>
      </c>
      <c r="Q634" s="203">
        <v>4.4999999999999998E-2</v>
      </c>
      <c r="R634" s="203">
        <f>Q634*H634</f>
        <v>2.3624999999999998</v>
      </c>
      <c r="S634" s="203">
        <v>0</v>
      </c>
      <c r="T634" s="204">
        <f>S634*H634</f>
        <v>0</v>
      </c>
      <c r="AR634" s="23" t="s">
        <v>200</v>
      </c>
      <c r="AT634" s="23" t="s">
        <v>196</v>
      </c>
      <c r="AU634" s="23" t="s">
        <v>91</v>
      </c>
      <c r="AY634" s="23" t="s">
        <v>176</v>
      </c>
      <c r="BE634" s="205">
        <f>IF(N634="základní",J634,0)</f>
        <v>0</v>
      </c>
      <c r="BF634" s="205">
        <f>IF(N634="snížená",J634,0)</f>
        <v>0</v>
      </c>
      <c r="BG634" s="205">
        <f>IF(N634="zákl. přenesená",J634,0)</f>
        <v>0</v>
      </c>
      <c r="BH634" s="205">
        <f>IF(N634="sníž. přenesená",J634,0)</f>
        <v>0</v>
      </c>
      <c r="BI634" s="205">
        <f>IF(N634="nulová",J634,0)</f>
        <v>0</v>
      </c>
      <c r="BJ634" s="23" t="s">
        <v>89</v>
      </c>
      <c r="BK634" s="205">
        <f>ROUND(I634*H634,2)</f>
        <v>0</v>
      </c>
      <c r="BL634" s="23" t="s">
        <v>183</v>
      </c>
      <c r="BM634" s="23" t="s">
        <v>1536</v>
      </c>
    </row>
    <row r="635" spans="2:65" s="11" customFormat="1" ht="13.5">
      <c r="B635" s="209"/>
      <c r="C635" s="210"/>
      <c r="D635" s="206" t="s">
        <v>187</v>
      </c>
      <c r="E635" s="211" t="s">
        <v>37</v>
      </c>
      <c r="F635" s="212" t="s">
        <v>1537</v>
      </c>
      <c r="G635" s="210"/>
      <c r="H635" s="213">
        <v>50</v>
      </c>
      <c r="I635" s="214"/>
      <c r="J635" s="210"/>
      <c r="K635" s="210"/>
      <c r="L635" s="215"/>
      <c r="M635" s="216"/>
      <c r="N635" s="217"/>
      <c r="O635" s="217"/>
      <c r="P635" s="217"/>
      <c r="Q635" s="217"/>
      <c r="R635" s="217"/>
      <c r="S635" s="217"/>
      <c r="T635" s="218"/>
      <c r="AT635" s="219" t="s">
        <v>187</v>
      </c>
      <c r="AU635" s="219" t="s">
        <v>91</v>
      </c>
      <c r="AV635" s="11" t="s">
        <v>91</v>
      </c>
      <c r="AW635" s="11" t="s">
        <v>44</v>
      </c>
      <c r="AX635" s="11" t="s">
        <v>81</v>
      </c>
      <c r="AY635" s="219" t="s">
        <v>176</v>
      </c>
    </row>
    <row r="636" spans="2:65" s="11" customFormat="1" ht="13.5">
      <c r="B636" s="209"/>
      <c r="C636" s="210"/>
      <c r="D636" s="222" t="s">
        <v>187</v>
      </c>
      <c r="E636" s="242" t="s">
        <v>37</v>
      </c>
      <c r="F636" s="243" t="s">
        <v>1538</v>
      </c>
      <c r="G636" s="210"/>
      <c r="H636" s="244">
        <v>52.5</v>
      </c>
      <c r="I636" s="214"/>
      <c r="J636" s="210"/>
      <c r="K636" s="210"/>
      <c r="L636" s="215"/>
      <c r="M636" s="216"/>
      <c r="N636" s="217"/>
      <c r="O636" s="217"/>
      <c r="P636" s="217"/>
      <c r="Q636" s="217"/>
      <c r="R636" s="217"/>
      <c r="S636" s="217"/>
      <c r="T636" s="218"/>
      <c r="AT636" s="219" t="s">
        <v>187</v>
      </c>
      <c r="AU636" s="219" t="s">
        <v>91</v>
      </c>
      <c r="AV636" s="11" t="s">
        <v>91</v>
      </c>
      <c r="AW636" s="11" t="s">
        <v>44</v>
      </c>
      <c r="AX636" s="11" t="s">
        <v>89</v>
      </c>
      <c r="AY636" s="219" t="s">
        <v>176</v>
      </c>
    </row>
    <row r="637" spans="2:65" s="1" customFormat="1" ht="22.5" customHeight="1">
      <c r="B637" s="41"/>
      <c r="C637" s="232" t="s">
        <v>1539</v>
      </c>
      <c r="D637" s="232" t="s">
        <v>196</v>
      </c>
      <c r="E637" s="233" t="s">
        <v>1540</v>
      </c>
      <c r="F637" s="234" t="s">
        <v>1541</v>
      </c>
      <c r="G637" s="235" t="s">
        <v>342</v>
      </c>
      <c r="H637" s="236">
        <v>6</v>
      </c>
      <c r="I637" s="237"/>
      <c r="J637" s="238">
        <f>ROUND(I637*H637,2)</f>
        <v>0</v>
      </c>
      <c r="K637" s="234" t="s">
        <v>182</v>
      </c>
      <c r="L637" s="239"/>
      <c r="M637" s="240" t="s">
        <v>37</v>
      </c>
      <c r="N637" s="241" t="s">
        <v>52</v>
      </c>
      <c r="O637" s="42"/>
      <c r="P637" s="203">
        <f>O637*H637</f>
        <v>0</v>
      </c>
      <c r="Q637" s="203">
        <v>2.3E-2</v>
      </c>
      <c r="R637" s="203">
        <f>Q637*H637</f>
        <v>0.13800000000000001</v>
      </c>
      <c r="S637" s="203">
        <v>0</v>
      </c>
      <c r="T637" s="204">
        <f>S637*H637</f>
        <v>0</v>
      </c>
      <c r="AR637" s="23" t="s">
        <v>200</v>
      </c>
      <c r="AT637" s="23" t="s">
        <v>196</v>
      </c>
      <c r="AU637" s="23" t="s">
        <v>91</v>
      </c>
      <c r="AY637" s="23" t="s">
        <v>176</v>
      </c>
      <c r="BE637" s="205">
        <f>IF(N637="základní",J637,0)</f>
        <v>0</v>
      </c>
      <c r="BF637" s="205">
        <f>IF(N637="snížená",J637,0)</f>
        <v>0</v>
      </c>
      <c r="BG637" s="205">
        <f>IF(N637="zákl. přenesená",J637,0)</f>
        <v>0</v>
      </c>
      <c r="BH637" s="205">
        <f>IF(N637="sníž. přenesená",J637,0)</f>
        <v>0</v>
      </c>
      <c r="BI637" s="205">
        <f>IF(N637="nulová",J637,0)</f>
        <v>0</v>
      </c>
      <c r="BJ637" s="23" t="s">
        <v>89</v>
      </c>
      <c r="BK637" s="205">
        <f>ROUND(I637*H637,2)</f>
        <v>0</v>
      </c>
      <c r="BL637" s="23" t="s">
        <v>183</v>
      </c>
      <c r="BM637" s="23" t="s">
        <v>1542</v>
      </c>
    </row>
    <row r="638" spans="2:65" s="11" customFormat="1" ht="13.5">
      <c r="B638" s="209"/>
      <c r="C638" s="210"/>
      <c r="D638" s="206" t="s">
        <v>187</v>
      </c>
      <c r="E638" s="211" t="s">
        <v>37</v>
      </c>
      <c r="F638" s="212" t="s">
        <v>1543</v>
      </c>
      <c r="G638" s="210"/>
      <c r="H638" s="213">
        <v>3</v>
      </c>
      <c r="I638" s="214"/>
      <c r="J638" s="210"/>
      <c r="K638" s="210"/>
      <c r="L638" s="215"/>
      <c r="M638" s="216"/>
      <c r="N638" s="217"/>
      <c r="O638" s="217"/>
      <c r="P638" s="217"/>
      <c r="Q638" s="217"/>
      <c r="R638" s="217"/>
      <c r="S638" s="217"/>
      <c r="T638" s="218"/>
      <c r="AT638" s="219" t="s">
        <v>187</v>
      </c>
      <c r="AU638" s="219" t="s">
        <v>91</v>
      </c>
      <c r="AV638" s="11" t="s">
        <v>91</v>
      </c>
      <c r="AW638" s="11" t="s">
        <v>44</v>
      </c>
      <c r="AX638" s="11" t="s">
        <v>81</v>
      </c>
      <c r="AY638" s="219" t="s">
        <v>176</v>
      </c>
    </row>
    <row r="639" spans="2:65" s="11" customFormat="1" ht="13.5">
      <c r="B639" s="209"/>
      <c r="C639" s="210"/>
      <c r="D639" s="222" t="s">
        <v>187</v>
      </c>
      <c r="E639" s="242" t="s">
        <v>37</v>
      </c>
      <c r="F639" s="243" t="s">
        <v>1544</v>
      </c>
      <c r="G639" s="210"/>
      <c r="H639" s="244">
        <v>6</v>
      </c>
      <c r="I639" s="214"/>
      <c r="J639" s="210"/>
      <c r="K639" s="210"/>
      <c r="L639" s="215"/>
      <c r="M639" s="216"/>
      <c r="N639" s="217"/>
      <c r="O639" s="217"/>
      <c r="P639" s="217"/>
      <c r="Q639" s="217"/>
      <c r="R639" s="217"/>
      <c r="S639" s="217"/>
      <c r="T639" s="218"/>
      <c r="AT639" s="219" t="s">
        <v>187</v>
      </c>
      <c r="AU639" s="219" t="s">
        <v>91</v>
      </c>
      <c r="AV639" s="11" t="s">
        <v>91</v>
      </c>
      <c r="AW639" s="11" t="s">
        <v>44</v>
      </c>
      <c r="AX639" s="11" t="s">
        <v>89</v>
      </c>
      <c r="AY639" s="219" t="s">
        <v>176</v>
      </c>
    </row>
    <row r="640" spans="2:65" s="1" customFormat="1" ht="31.5" customHeight="1">
      <c r="B640" s="41"/>
      <c r="C640" s="194" t="s">
        <v>1545</v>
      </c>
      <c r="D640" s="194" t="s">
        <v>178</v>
      </c>
      <c r="E640" s="195" t="s">
        <v>239</v>
      </c>
      <c r="F640" s="196" t="s">
        <v>240</v>
      </c>
      <c r="G640" s="197" t="s">
        <v>224</v>
      </c>
      <c r="H640" s="198">
        <v>394.69</v>
      </c>
      <c r="I640" s="199"/>
      <c r="J640" s="200">
        <f>ROUND(I640*H640,2)</f>
        <v>0</v>
      </c>
      <c r="K640" s="196" t="s">
        <v>182</v>
      </c>
      <c r="L640" s="61"/>
      <c r="M640" s="201" t="s">
        <v>37</v>
      </c>
      <c r="N640" s="202" t="s">
        <v>52</v>
      </c>
      <c r="O640" s="42"/>
      <c r="P640" s="203">
        <f>O640*H640</f>
        <v>0</v>
      </c>
      <c r="Q640" s="203">
        <v>1.2999999999999999E-4</v>
      </c>
      <c r="R640" s="203">
        <f>Q640*H640</f>
        <v>5.1309699999999993E-2</v>
      </c>
      <c r="S640" s="203">
        <v>0</v>
      </c>
      <c r="T640" s="204">
        <f>S640*H640</f>
        <v>0</v>
      </c>
      <c r="AR640" s="23" t="s">
        <v>183</v>
      </c>
      <c r="AT640" s="23" t="s">
        <v>178</v>
      </c>
      <c r="AU640" s="23" t="s">
        <v>91</v>
      </c>
      <c r="AY640" s="23" t="s">
        <v>176</v>
      </c>
      <c r="BE640" s="205">
        <f>IF(N640="základní",J640,0)</f>
        <v>0</v>
      </c>
      <c r="BF640" s="205">
        <f>IF(N640="snížená",J640,0)</f>
        <v>0</v>
      </c>
      <c r="BG640" s="205">
        <f>IF(N640="zákl. přenesená",J640,0)</f>
        <v>0</v>
      </c>
      <c r="BH640" s="205">
        <f>IF(N640="sníž. přenesená",J640,0)</f>
        <v>0</v>
      </c>
      <c r="BI640" s="205">
        <f>IF(N640="nulová",J640,0)</f>
        <v>0</v>
      </c>
      <c r="BJ640" s="23" t="s">
        <v>89</v>
      </c>
      <c r="BK640" s="205">
        <f>ROUND(I640*H640,2)</f>
        <v>0</v>
      </c>
      <c r="BL640" s="23" t="s">
        <v>183</v>
      </c>
      <c r="BM640" s="23" t="s">
        <v>1546</v>
      </c>
    </row>
    <row r="641" spans="2:65" s="1" customFormat="1" ht="54">
      <c r="B641" s="41"/>
      <c r="C641" s="63"/>
      <c r="D641" s="206" t="s">
        <v>185</v>
      </c>
      <c r="E641" s="63"/>
      <c r="F641" s="207" t="s">
        <v>242</v>
      </c>
      <c r="G641" s="63"/>
      <c r="H641" s="63"/>
      <c r="I641" s="164"/>
      <c r="J641" s="63"/>
      <c r="K641" s="63"/>
      <c r="L641" s="61"/>
      <c r="M641" s="208"/>
      <c r="N641" s="42"/>
      <c r="O641" s="42"/>
      <c r="P641" s="42"/>
      <c r="Q641" s="42"/>
      <c r="R641" s="42"/>
      <c r="S641" s="42"/>
      <c r="T641" s="78"/>
      <c r="AT641" s="23" t="s">
        <v>185</v>
      </c>
      <c r="AU641" s="23" t="s">
        <v>91</v>
      </c>
    </row>
    <row r="642" spans="2:65" s="11" customFormat="1" ht="40.5">
      <c r="B642" s="209"/>
      <c r="C642" s="210"/>
      <c r="D642" s="206" t="s">
        <v>187</v>
      </c>
      <c r="E642" s="211" t="s">
        <v>37</v>
      </c>
      <c r="F642" s="212" t="s">
        <v>1547</v>
      </c>
      <c r="G642" s="210"/>
      <c r="H642" s="213">
        <v>195.44</v>
      </c>
      <c r="I642" s="214"/>
      <c r="J642" s="210"/>
      <c r="K642" s="210"/>
      <c r="L642" s="215"/>
      <c r="M642" s="216"/>
      <c r="N642" s="217"/>
      <c r="O642" s="217"/>
      <c r="P642" s="217"/>
      <c r="Q642" s="217"/>
      <c r="R642" s="217"/>
      <c r="S642" s="217"/>
      <c r="T642" s="218"/>
      <c r="AT642" s="219" t="s">
        <v>187</v>
      </c>
      <c r="AU642" s="219" t="s">
        <v>91</v>
      </c>
      <c r="AV642" s="11" t="s">
        <v>91</v>
      </c>
      <c r="AW642" s="11" t="s">
        <v>44</v>
      </c>
      <c r="AX642" s="11" t="s">
        <v>81</v>
      </c>
      <c r="AY642" s="219" t="s">
        <v>176</v>
      </c>
    </row>
    <row r="643" spans="2:65" s="11" customFormat="1" ht="27">
      <c r="B643" s="209"/>
      <c r="C643" s="210"/>
      <c r="D643" s="206" t="s">
        <v>187</v>
      </c>
      <c r="E643" s="211" t="s">
        <v>37</v>
      </c>
      <c r="F643" s="212" t="s">
        <v>1548</v>
      </c>
      <c r="G643" s="210"/>
      <c r="H643" s="213">
        <v>199.25</v>
      </c>
      <c r="I643" s="214"/>
      <c r="J643" s="210"/>
      <c r="K643" s="210"/>
      <c r="L643" s="215"/>
      <c r="M643" s="216"/>
      <c r="N643" s="217"/>
      <c r="O643" s="217"/>
      <c r="P643" s="217"/>
      <c r="Q643" s="217"/>
      <c r="R643" s="217"/>
      <c r="S643" s="217"/>
      <c r="T643" s="218"/>
      <c r="AT643" s="219" t="s">
        <v>187</v>
      </c>
      <c r="AU643" s="219" t="s">
        <v>91</v>
      </c>
      <c r="AV643" s="11" t="s">
        <v>91</v>
      </c>
      <c r="AW643" s="11" t="s">
        <v>44</v>
      </c>
      <c r="AX643" s="11" t="s">
        <v>81</v>
      </c>
      <c r="AY643" s="219" t="s">
        <v>176</v>
      </c>
    </row>
    <row r="644" spans="2:65" s="12" customFormat="1" ht="13.5">
      <c r="B644" s="220"/>
      <c r="C644" s="221"/>
      <c r="D644" s="222" t="s">
        <v>187</v>
      </c>
      <c r="E644" s="223" t="s">
        <v>37</v>
      </c>
      <c r="F644" s="224" t="s">
        <v>189</v>
      </c>
      <c r="G644" s="221"/>
      <c r="H644" s="225">
        <v>394.69</v>
      </c>
      <c r="I644" s="226"/>
      <c r="J644" s="221"/>
      <c r="K644" s="221"/>
      <c r="L644" s="227"/>
      <c r="M644" s="228"/>
      <c r="N644" s="229"/>
      <c r="O644" s="229"/>
      <c r="P644" s="229"/>
      <c r="Q644" s="229"/>
      <c r="R644" s="229"/>
      <c r="S644" s="229"/>
      <c r="T644" s="230"/>
      <c r="AT644" s="231" t="s">
        <v>187</v>
      </c>
      <c r="AU644" s="231" t="s">
        <v>91</v>
      </c>
      <c r="AV644" s="12" t="s">
        <v>183</v>
      </c>
      <c r="AW644" s="12" t="s">
        <v>6</v>
      </c>
      <c r="AX644" s="12" t="s">
        <v>89</v>
      </c>
      <c r="AY644" s="231" t="s">
        <v>176</v>
      </c>
    </row>
    <row r="645" spans="2:65" s="1" customFormat="1" ht="31.5" customHeight="1">
      <c r="B645" s="41"/>
      <c r="C645" s="194" t="s">
        <v>1549</v>
      </c>
      <c r="D645" s="194" t="s">
        <v>178</v>
      </c>
      <c r="E645" s="195" t="s">
        <v>1550</v>
      </c>
      <c r="F645" s="196" t="s">
        <v>1551</v>
      </c>
      <c r="G645" s="197" t="s">
        <v>296</v>
      </c>
      <c r="H645" s="198">
        <v>6</v>
      </c>
      <c r="I645" s="199"/>
      <c r="J645" s="200">
        <f>ROUND(I645*H645,2)</f>
        <v>0</v>
      </c>
      <c r="K645" s="196" t="s">
        <v>182</v>
      </c>
      <c r="L645" s="61"/>
      <c r="M645" s="201" t="s">
        <v>37</v>
      </c>
      <c r="N645" s="202" t="s">
        <v>52</v>
      </c>
      <c r="O645" s="42"/>
      <c r="P645" s="203">
        <f>O645*H645</f>
        <v>0</v>
      </c>
      <c r="Q645" s="203">
        <v>0</v>
      </c>
      <c r="R645" s="203">
        <f>Q645*H645</f>
        <v>0</v>
      </c>
      <c r="S645" s="203">
        <v>0</v>
      </c>
      <c r="T645" s="204">
        <f>S645*H645</f>
        <v>0</v>
      </c>
      <c r="AR645" s="23" t="s">
        <v>183</v>
      </c>
      <c r="AT645" s="23" t="s">
        <v>178</v>
      </c>
      <c r="AU645" s="23" t="s">
        <v>91</v>
      </c>
      <c r="AY645" s="23" t="s">
        <v>176</v>
      </c>
      <c r="BE645" s="205">
        <f>IF(N645="základní",J645,0)</f>
        <v>0</v>
      </c>
      <c r="BF645" s="205">
        <f>IF(N645="snížená",J645,0)</f>
        <v>0</v>
      </c>
      <c r="BG645" s="205">
        <f>IF(N645="zákl. přenesená",J645,0)</f>
        <v>0</v>
      </c>
      <c r="BH645" s="205">
        <f>IF(N645="sníž. přenesená",J645,0)</f>
        <v>0</v>
      </c>
      <c r="BI645" s="205">
        <f>IF(N645="nulová",J645,0)</f>
        <v>0</v>
      </c>
      <c r="BJ645" s="23" t="s">
        <v>89</v>
      </c>
      <c r="BK645" s="205">
        <f>ROUND(I645*H645,2)</f>
        <v>0</v>
      </c>
      <c r="BL645" s="23" t="s">
        <v>183</v>
      </c>
      <c r="BM645" s="23" t="s">
        <v>1552</v>
      </c>
    </row>
    <row r="646" spans="2:65" s="1" customFormat="1" ht="81">
      <c r="B646" s="41"/>
      <c r="C646" s="63"/>
      <c r="D646" s="222" t="s">
        <v>185</v>
      </c>
      <c r="E646" s="63"/>
      <c r="F646" s="248" t="s">
        <v>1553</v>
      </c>
      <c r="G646" s="63"/>
      <c r="H646" s="63"/>
      <c r="I646" s="164"/>
      <c r="J646" s="63"/>
      <c r="K646" s="63"/>
      <c r="L646" s="61"/>
      <c r="M646" s="208"/>
      <c r="N646" s="42"/>
      <c r="O646" s="42"/>
      <c r="P646" s="42"/>
      <c r="Q646" s="42"/>
      <c r="R646" s="42"/>
      <c r="S646" s="42"/>
      <c r="T646" s="78"/>
      <c r="AT646" s="23" t="s">
        <v>185</v>
      </c>
      <c r="AU646" s="23" t="s">
        <v>91</v>
      </c>
    </row>
    <row r="647" spans="2:65" s="1" customFormat="1" ht="31.5" customHeight="1">
      <c r="B647" s="41"/>
      <c r="C647" s="194" t="s">
        <v>1554</v>
      </c>
      <c r="D647" s="194" t="s">
        <v>178</v>
      </c>
      <c r="E647" s="195" t="s">
        <v>1555</v>
      </c>
      <c r="F647" s="196" t="s">
        <v>1556</v>
      </c>
      <c r="G647" s="197" t="s">
        <v>296</v>
      </c>
      <c r="H647" s="198">
        <v>6</v>
      </c>
      <c r="I647" s="199"/>
      <c r="J647" s="200">
        <f>ROUND(I647*H647,2)</f>
        <v>0</v>
      </c>
      <c r="K647" s="196" t="s">
        <v>182</v>
      </c>
      <c r="L647" s="61"/>
      <c r="M647" s="201" t="s">
        <v>37</v>
      </c>
      <c r="N647" s="202" t="s">
        <v>52</v>
      </c>
      <c r="O647" s="42"/>
      <c r="P647" s="203">
        <f>O647*H647</f>
        <v>0</v>
      </c>
      <c r="Q647" s="203">
        <v>0</v>
      </c>
      <c r="R647" s="203">
        <f>Q647*H647</f>
        <v>0</v>
      </c>
      <c r="S647" s="203">
        <v>0</v>
      </c>
      <c r="T647" s="204">
        <f>S647*H647</f>
        <v>0</v>
      </c>
      <c r="AR647" s="23" t="s">
        <v>183</v>
      </c>
      <c r="AT647" s="23" t="s">
        <v>178</v>
      </c>
      <c r="AU647" s="23" t="s">
        <v>91</v>
      </c>
      <c r="AY647" s="23" t="s">
        <v>176</v>
      </c>
      <c r="BE647" s="205">
        <f>IF(N647="základní",J647,0)</f>
        <v>0</v>
      </c>
      <c r="BF647" s="205">
        <f>IF(N647="snížená",J647,0)</f>
        <v>0</v>
      </c>
      <c r="BG647" s="205">
        <f>IF(N647="zákl. přenesená",J647,0)</f>
        <v>0</v>
      </c>
      <c r="BH647" s="205">
        <f>IF(N647="sníž. přenesená",J647,0)</f>
        <v>0</v>
      </c>
      <c r="BI647" s="205">
        <f>IF(N647="nulová",J647,0)</f>
        <v>0</v>
      </c>
      <c r="BJ647" s="23" t="s">
        <v>89</v>
      </c>
      <c r="BK647" s="205">
        <f>ROUND(I647*H647,2)</f>
        <v>0</v>
      </c>
      <c r="BL647" s="23" t="s">
        <v>183</v>
      </c>
      <c r="BM647" s="23" t="s">
        <v>1557</v>
      </c>
    </row>
    <row r="648" spans="2:65" s="1" customFormat="1" ht="40.5">
      <c r="B648" s="41"/>
      <c r="C648" s="63"/>
      <c r="D648" s="222" t="s">
        <v>185</v>
      </c>
      <c r="E648" s="63"/>
      <c r="F648" s="248" t="s">
        <v>1558</v>
      </c>
      <c r="G648" s="63"/>
      <c r="H648" s="63"/>
      <c r="I648" s="164"/>
      <c r="J648" s="63"/>
      <c r="K648" s="63"/>
      <c r="L648" s="61"/>
      <c r="M648" s="208"/>
      <c r="N648" s="42"/>
      <c r="O648" s="42"/>
      <c r="P648" s="42"/>
      <c r="Q648" s="42"/>
      <c r="R648" s="42"/>
      <c r="S648" s="42"/>
      <c r="T648" s="78"/>
      <c r="AT648" s="23" t="s">
        <v>185</v>
      </c>
      <c r="AU648" s="23" t="s">
        <v>91</v>
      </c>
    </row>
    <row r="649" spans="2:65" s="1" customFormat="1" ht="22.5" customHeight="1">
      <c r="B649" s="41"/>
      <c r="C649" s="194" t="s">
        <v>1559</v>
      </c>
      <c r="D649" s="194" t="s">
        <v>178</v>
      </c>
      <c r="E649" s="195" t="s">
        <v>1560</v>
      </c>
      <c r="F649" s="196" t="s">
        <v>1561</v>
      </c>
      <c r="G649" s="197" t="s">
        <v>377</v>
      </c>
      <c r="H649" s="198">
        <v>1</v>
      </c>
      <c r="I649" s="199"/>
      <c r="J649" s="200">
        <f t="shared" ref="J649:J657" si="30">ROUND(I649*H649,2)</f>
        <v>0</v>
      </c>
      <c r="K649" s="196" t="s">
        <v>37</v>
      </c>
      <c r="L649" s="61"/>
      <c r="M649" s="201" t="s">
        <v>37</v>
      </c>
      <c r="N649" s="202" t="s">
        <v>52</v>
      </c>
      <c r="O649" s="42"/>
      <c r="P649" s="203">
        <f t="shared" ref="P649:P657" si="31">O649*H649</f>
        <v>0</v>
      </c>
      <c r="Q649" s="203">
        <v>0</v>
      </c>
      <c r="R649" s="203">
        <f t="shared" ref="R649:R657" si="32">Q649*H649</f>
        <v>0</v>
      </c>
      <c r="S649" s="203">
        <v>0</v>
      </c>
      <c r="T649" s="204">
        <f t="shared" ref="T649:T657" si="33">S649*H649</f>
        <v>0</v>
      </c>
      <c r="AR649" s="23" t="s">
        <v>183</v>
      </c>
      <c r="AT649" s="23" t="s">
        <v>178</v>
      </c>
      <c r="AU649" s="23" t="s">
        <v>91</v>
      </c>
      <c r="AY649" s="23" t="s">
        <v>176</v>
      </c>
      <c r="BE649" s="205">
        <f t="shared" ref="BE649:BE657" si="34">IF(N649="základní",J649,0)</f>
        <v>0</v>
      </c>
      <c r="BF649" s="205">
        <f t="shared" ref="BF649:BF657" si="35">IF(N649="snížená",J649,0)</f>
        <v>0</v>
      </c>
      <c r="BG649" s="205">
        <f t="shared" ref="BG649:BG657" si="36">IF(N649="zákl. přenesená",J649,0)</f>
        <v>0</v>
      </c>
      <c r="BH649" s="205">
        <f t="shared" ref="BH649:BH657" si="37">IF(N649="sníž. přenesená",J649,0)</f>
        <v>0</v>
      </c>
      <c r="BI649" s="205">
        <f t="shared" ref="BI649:BI657" si="38">IF(N649="nulová",J649,0)</f>
        <v>0</v>
      </c>
      <c r="BJ649" s="23" t="s">
        <v>89</v>
      </c>
      <c r="BK649" s="205">
        <f t="shared" ref="BK649:BK657" si="39">ROUND(I649*H649,2)</f>
        <v>0</v>
      </c>
      <c r="BL649" s="23" t="s">
        <v>183</v>
      </c>
      <c r="BM649" s="23" t="s">
        <v>1562</v>
      </c>
    </row>
    <row r="650" spans="2:65" s="1" customFormat="1" ht="22.5" customHeight="1">
      <c r="B650" s="41"/>
      <c r="C650" s="194" t="s">
        <v>1563</v>
      </c>
      <c r="D650" s="194" t="s">
        <v>178</v>
      </c>
      <c r="E650" s="195" t="s">
        <v>1564</v>
      </c>
      <c r="F650" s="196" t="s">
        <v>1565</v>
      </c>
      <c r="G650" s="197" t="s">
        <v>377</v>
      </c>
      <c r="H650" s="198">
        <v>1</v>
      </c>
      <c r="I650" s="199"/>
      <c r="J650" s="200">
        <f t="shared" si="30"/>
        <v>0</v>
      </c>
      <c r="K650" s="196" t="s">
        <v>37</v>
      </c>
      <c r="L650" s="61"/>
      <c r="M650" s="201" t="s">
        <v>37</v>
      </c>
      <c r="N650" s="202" t="s">
        <v>52</v>
      </c>
      <c r="O650" s="42"/>
      <c r="P650" s="203">
        <f t="shared" si="31"/>
        <v>0</v>
      </c>
      <c r="Q650" s="203">
        <v>0</v>
      </c>
      <c r="R650" s="203">
        <f t="shared" si="32"/>
        <v>0</v>
      </c>
      <c r="S650" s="203">
        <v>0</v>
      </c>
      <c r="T650" s="204">
        <f t="shared" si="33"/>
        <v>0</v>
      </c>
      <c r="AR650" s="23" t="s">
        <v>183</v>
      </c>
      <c r="AT650" s="23" t="s">
        <v>178</v>
      </c>
      <c r="AU650" s="23" t="s">
        <v>91</v>
      </c>
      <c r="AY650" s="23" t="s">
        <v>176</v>
      </c>
      <c r="BE650" s="205">
        <f t="shared" si="34"/>
        <v>0</v>
      </c>
      <c r="BF650" s="205">
        <f t="shared" si="35"/>
        <v>0</v>
      </c>
      <c r="BG650" s="205">
        <f t="shared" si="36"/>
        <v>0</v>
      </c>
      <c r="BH650" s="205">
        <f t="shared" si="37"/>
        <v>0</v>
      </c>
      <c r="BI650" s="205">
        <f t="shared" si="38"/>
        <v>0</v>
      </c>
      <c r="BJ650" s="23" t="s">
        <v>89</v>
      </c>
      <c r="BK650" s="205">
        <f t="shared" si="39"/>
        <v>0</v>
      </c>
      <c r="BL650" s="23" t="s">
        <v>183</v>
      </c>
      <c r="BM650" s="23" t="s">
        <v>1566</v>
      </c>
    </row>
    <row r="651" spans="2:65" s="1" customFormat="1" ht="22.5" customHeight="1">
      <c r="B651" s="41"/>
      <c r="C651" s="194" t="s">
        <v>1567</v>
      </c>
      <c r="D651" s="194" t="s">
        <v>178</v>
      </c>
      <c r="E651" s="195" t="s">
        <v>1568</v>
      </c>
      <c r="F651" s="196" t="s">
        <v>1569</v>
      </c>
      <c r="G651" s="197" t="s">
        <v>377</v>
      </c>
      <c r="H651" s="198">
        <v>1</v>
      </c>
      <c r="I651" s="199"/>
      <c r="J651" s="200">
        <f t="shared" si="30"/>
        <v>0</v>
      </c>
      <c r="K651" s="196" t="s">
        <v>37</v>
      </c>
      <c r="L651" s="61"/>
      <c r="M651" s="201" t="s">
        <v>37</v>
      </c>
      <c r="N651" s="202" t="s">
        <v>52</v>
      </c>
      <c r="O651" s="42"/>
      <c r="P651" s="203">
        <f t="shared" si="31"/>
        <v>0</v>
      </c>
      <c r="Q651" s="203">
        <v>0</v>
      </c>
      <c r="R651" s="203">
        <f t="shared" si="32"/>
        <v>0</v>
      </c>
      <c r="S651" s="203">
        <v>0</v>
      </c>
      <c r="T651" s="204">
        <f t="shared" si="33"/>
        <v>0</v>
      </c>
      <c r="AR651" s="23" t="s">
        <v>183</v>
      </c>
      <c r="AT651" s="23" t="s">
        <v>178</v>
      </c>
      <c r="AU651" s="23" t="s">
        <v>91</v>
      </c>
      <c r="AY651" s="23" t="s">
        <v>176</v>
      </c>
      <c r="BE651" s="205">
        <f t="shared" si="34"/>
        <v>0</v>
      </c>
      <c r="BF651" s="205">
        <f t="shared" si="35"/>
        <v>0</v>
      </c>
      <c r="BG651" s="205">
        <f t="shared" si="36"/>
        <v>0</v>
      </c>
      <c r="BH651" s="205">
        <f t="shared" si="37"/>
        <v>0</v>
      </c>
      <c r="BI651" s="205">
        <f t="shared" si="38"/>
        <v>0</v>
      </c>
      <c r="BJ651" s="23" t="s">
        <v>89</v>
      </c>
      <c r="BK651" s="205">
        <f t="shared" si="39"/>
        <v>0</v>
      </c>
      <c r="BL651" s="23" t="s">
        <v>183</v>
      </c>
      <c r="BM651" s="23" t="s">
        <v>1570</v>
      </c>
    </row>
    <row r="652" spans="2:65" s="1" customFormat="1" ht="22.5" customHeight="1">
      <c r="B652" s="41"/>
      <c r="C652" s="194" t="s">
        <v>1571</v>
      </c>
      <c r="D652" s="194" t="s">
        <v>178</v>
      </c>
      <c r="E652" s="195" t="s">
        <v>1572</v>
      </c>
      <c r="F652" s="196" t="s">
        <v>1573</v>
      </c>
      <c r="G652" s="197" t="s">
        <v>377</v>
      </c>
      <c r="H652" s="198">
        <v>1</v>
      </c>
      <c r="I652" s="199"/>
      <c r="J652" s="200">
        <f t="shared" si="30"/>
        <v>0</v>
      </c>
      <c r="K652" s="196" t="s">
        <v>37</v>
      </c>
      <c r="L652" s="61"/>
      <c r="M652" s="201" t="s">
        <v>37</v>
      </c>
      <c r="N652" s="202" t="s">
        <v>52</v>
      </c>
      <c r="O652" s="42"/>
      <c r="P652" s="203">
        <f t="shared" si="31"/>
        <v>0</v>
      </c>
      <c r="Q652" s="203">
        <v>0</v>
      </c>
      <c r="R652" s="203">
        <f t="shared" si="32"/>
        <v>0</v>
      </c>
      <c r="S652" s="203">
        <v>0</v>
      </c>
      <c r="T652" s="204">
        <f t="shared" si="33"/>
        <v>0</v>
      </c>
      <c r="AR652" s="23" t="s">
        <v>183</v>
      </c>
      <c r="AT652" s="23" t="s">
        <v>178</v>
      </c>
      <c r="AU652" s="23" t="s">
        <v>91</v>
      </c>
      <c r="AY652" s="23" t="s">
        <v>176</v>
      </c>
      <c r="BE652" s="205">
        <f t="shared" si="34"/>
        <v>0</v>
      </c>
      <c r="BF652" s="205">
        <f t="shared" si="35"/>
        <v>0</v>
      </c>
      <c r="BG652" s="205">
        <f t="shared" si="36"/>
        <v>0</v>
      </c>
      <c r="BH652" s="205">
        <f t="shared" si="37"/>
        <v>0</v>
      </c>
      <c r="BI652" s="205">
        <f t="shared" si="38"/>
        <v>0</v>
      </c>
      <c r="BJ652" s="23" t="s">
        <v>89</v>
      </c>
      <c r="BK652" s="205">
        <f t="shared" si="39"/>
        <v>0</v>
      </c>
      <c r="BL652" s="23" t="s">
        <v>183</v>
      </c>
      <c r="BM652" s="23" t="s">
        <v>1574</v>
      </c>
    </row>
    <row r="653" spans="2:65" s="1" customFormat="1" ht="22.5" customHeight="1">
      <c r="B653" s="41"/>
      <c r="C653" s="194" t="s">
        <v>1575</v>
      </c>
      <c r="D653" s="194" t="s">
        <v>178</v>
      </c>
      <c r="E653" s="195" t="s">
        <v>1576</v>
      </c>
      <c r="F653" s="196" t="s">
        <v>1577</v>
      </c>
      <c r="G653" s="197" t="s">
        <v>377</v>
      </c>
      <c r="H653" s="198">
        <v>1</v>
      </c>
      <c r="I653" s="199"/>
      <c r="J653" s="200">
        <f t="shared" si="30"/>
        <v>0</v>
      </c>
      <c r="K653" s="196" t="s">
        <v>37</v>
      </c>
      <c r="L653" s="61"/>
      <c r="M653" s="201" t="s">
        <v>37</v>
      </c>
      <c r="N653" s="202" t="s">
        <v>52</v>
      </c>
      <c r="O653" s="42"/>
      <c r="P653" s="203">
        <f t="shared" si="31"/>
        <v>0</v>
      </c>
      <c r="Q653" s="203">
        <v>0</v>
      </c>
      <c r="R653" s="203">
        <f t="shared" si="32"/>
        <v>0</v>
      </c>
      <c r="S653" s="203">
        <v>0</v>
      </c>
      <c r="T653" s="204">
        <f t="shared" si="33"/>
        <v>0</v>
      </c>
      <c r="AR653" s="23" t="s">
        <v>183</v>
      </c>
      <c r="AT653" s="23" t="s">
        <v>178</v>
      </c>
      <c r="AU653" s="23" t="s">
        <v>91</v>
      </c>
      <c r="AY653" s="23" t="s">
        <v>176</v>
      </c>
      <c r="BE653" s="205">
        <f t="shared" si="34"/>
        <v>0</v>
      </c>
      <c r="BF653" s="205">
        <f t="shared" si="35"/>
        <v>0</v>
      </c>
      <c r="BG653" s="205">
        <f t="shared" si="36"/>
        <v>0</v>
      </c>
      <c r="BH653" s="205">
        <f t="shared" si="37"/>
        <v>0</v>
      </c>
      <c r="BI653" s="205">
        <f t="shared" si="38"/>
        <v>0</v>
      </c>
      <c r="BJ653" s="23" t="s">
        <v>89</v>
      </c>
      <c r="BK653" s="205">
        <f t="shared" si="39"/>
        <v>0</v>
      </c>
      <c r="BL653" s="23" t="s">
        <v>183</v>
      </c>
      <c r="BM653" s="23" t="s">
        <v>1578</v>
      </c>
    </row>
    <row r="654" spans="2:65" s="1" customFormat="1" ht="22.5" customHeight="1">
      <c r="B654" s="41"/>
      <c r="C654" s="194" t="s">
        <v>1579</v>
      </c>
      <c r="D654" s="194" t="s">
        <v>178</v>
      </c>
      <c r="E654" s="195" t="s">
        <v>1580</v>
      </c>
      <c r="F654" s="196" t="s">
        <v>1581</v>
      </c>
      <c r="G654" s="197" t="s">
        <v>377</v>
      </c>
      <c r="H654" s="198">
        <v>1</v>
      </c>
      <c r="I654" s="199"/>
      <c r="J654" s="200">
        <f t="shared" si="30"/>
        <v>0</v>
      </c>
      <c r="K654" s="196" t="s">
        <v>37</v>
      </c>
      <c r="L654" s="61"/>
      <c r="M654" s="201" t="s">
        <v>37</v>
      </c>
      <c r="N654" s="202" t="s">
        <v>52</v>
      </c>
      <c r="O654" s="42"/>
      <c r="P654" s="203">
        <f t="shared" si="31"/>
        <v>0</v>
      </c>
      <c r="Q654" s="203">
        <v>0</v>
      </c>
      <c r="R654" s="203">
        <f t="shared" si="32"/>
        <v>0</v>
      </c>
      <c r="S654" s="203">
        <v>0</v>
      </c>
      <c r="T654" s="204">
        <f t="shared" si="33"/>
        <v>0</v>
      </c>
      <c r="AR654" s="23" t="s">
        <v>183</v>
      </c>
      <c r="AT654" s="23" t="s">
        <v>178</v>
      </c>
      <c r="AU654" s="23" t="s">
        <v>91</v>
      </c>
      <c r="AY654" s="23" t="s">
        <v>176</v>
      </c>
      <c r="BE654" s="205">
        <f t="shared" si="34"/>
        <v>0</v>
      </c>
      <c r="BF654" s="205">
        <f t="shared" si="35"/>
        <v>0</v>
      </c>
      <c r="BG654" s="205">
        <f t="shared" si="36"/>
        <v>0</v>
      </c>
      <c r="BH654" s="205">
        <f t="shared" si="37"/>
        <v>0</v>
      </c>
      <c r="BI654" s="205">
        <f t="shared" si="38"/>
        <v>0</v>
      </c>
      <c r="BJ654" s="23" t="s">
        <v>89</v>
      </c>
      <c r="BK654" s="205">
        <f t="shared" si="39"/>
        <v>0</v>
      </c>
      <c r="BL654" s="23" t="s">
        <v>183</v>
      </c>
      <c r="BM654" s="23" t="s">
        <v>1582</v>
      </c>
    </row>
    <row r="655" spans="2:65" s="1" customFormat="1" ht="22.5" customHeight="1">
      <c r="B655" s="41"/>
      <c r="C655" s="194" t="s">
        <v>1583</v>
      </c>
      <c r="D655" s="194" t="s">
        <v>178</v>
      </c>
      <c r="E655" s="195" t="s">
        <v>1584</v>
      </c>
      <c r="F655" s="196" t="s">
        <v>1585</v>
      </c>
      <c r="G655" s="197" t="s">
        <v>377</v>
      </c>
      <c r="H655" s="198">
        <v>1</v>
      </c>
      <c r="I655" s="199"/>
      <c r="J655" s="200">
        <f t="shared" si="30"/>
        <v>0</v>
      </c>
      <c r="K655" s="196" t="s">
        <v>37</v>
      </c>
      <c r="L655" s="61"/>
      <c r="M655" s="201" t="s">
        <v>37</v>
      </c>
      <c r="N655" s="202" t="s">
        <v>52</v>
      </c>
      <c r="O655" s="42"/>
      <c r="P655" s="203">
        <f t="shared" si="31"/>
        <v>0</v>
      </c>
      <c r="Q655" s="203">
        <v>0</v>
      </c>
      <c r="R655" s="203">
        <f t="shared" si="32"/>
        <v>0</v>
      </c>
      <c r="S655" s="203">
        <v>0</v>
      </c>
      <c r="T655" s="204">
        <f t="shared" si="33"/>
        <v>0</v>
      </c>
      <c r="AR655" s="23" t="s">
        <v>183</v>
      </c>
      <c r="AT655" s="23" t="s">
        <v>178</v>
      </c>
      <c r="AU655" s="23" t="s">
        <v>91</v>
      </c>
      <c r="AY655" s="23" t="s">
        <v>176</v>
      </c>
      <c r="BE655" s="205">
        <f t="shared" si="34"/>
        <v>0</v>
      </c>
      <c r="BF655" s="205">
        <f t="shared" si="35"/>
        <v>0</v>
      </c>
      <c r="BG655" s="205">
        <f t="shared" si="36"/>
        <v>0</v>
      </c>
      <c r="BH655" s="205">
        <f t="shared" si="37"/>
        <v>0</v>
      </c>
      <c r="BI655" s="205">
        <f t="shared" si="38"/>
        <v>0</v>
      </c>
      <c r="BJ655" s="23" t="s">
        <v>89</v>
      </c>
      <c r="BK655" s="205">
        <f t="shared" si="39"/>
        <v>0</v>
      </c>
      <c r="BL655" s="23" t="s">
        <v>183</v>
      </c>
      <c r="BM655" s="23" t="s">
        <v>1586</v>
      </c>
    </row>
    <row r="656" spans="2:65" s="1" customFormat="1" ht="22.5" customHeight="1">
      <c r="B656" s="41"/>
      <c r="C656" s="194" t="s">
        <v>1587</v>
      </c>
      <c r="D656" s="194" t="s">
        <v>178</v>
      </c>
      <c r="E656" s="195" t="s">
        <v>1588</v>
      </c>
      <c r="F656" s="196" t="s">
        <v>1589</v>
      </c>
      <c r="G656" s="197" t="s">
        <v>377</v>
      </c>
      <c r="H656" s="198">
        <v>4</v>
      </c>
      <c r="I656" s="199"/>
      <c r="J656" s="200">
        <f t="shared" si="30"/>
        <v>0</v>
      </c>
      <c r="K656" s="196" t="s">
        <v>37</v>
      </c>
      <c r="L656" s="61"/>
      <c r="M656" s="201" t="s">
        <v>37</v>
      </c>
      <c r="N656" s="202" t="s">
        <v>52</v>
      </c>
      <c r="O656" s="42"/>
      <c r="P656" s="203">
        <f t="shared" si="31"/>
        <v>0</v>
      </c>
      <c r="Q656" s="203">
        <v>0</v>
      </c>
      <c r="R656" s="203">
        <f t="shared" si="32"/>
        <v>0</v>
      </c>
      <c r="S656" s="203">
        <v>0</v>
      </c>
      <c r="T656" s="204">
        <f t="shared" si="33"/>
        <v>0</v>
      </c>
      <c r="AR656" s="23" t="s">
        <v>183</v>
      </c>
      <c r="AT656" s="23" t="s">
        <v>178</v>
      </c>
      <c r="AU656" s="23" t="s">
        <v>91</v>
      </c>
      <c r="AY656" s="23" t="s">
        <v>176</v>
      </c>
      <c r="BE656" s="205">
        <f t="shared" si="34"/>
        <v>0</v>
      </c>
      <c r="BF656" s="205">
        <f t="shared" si="35"/>
        <v>0</v>
      </c>
      <c r="BG656" s="205">
        <f t="shared" si="36"/>
        <v>0</v>
      </c>
      <c r="BH656" s="205">
        <f t="shared" si="37"/>
        <v>0</v>
      </c>
      <c r="BI656" s="205">
        <f t="shared" si="38"/>
        <v>0</v>
      </c>
      <c r="BJ656" s="23" t="s">
        <v>89</v>
      </c>
      <c r="BK656" s="205">
        <f t="shared" si="39"/>
        <v>0</v>
      </c>
      <c r="BL656" s="23" t="s">
        <v>183</v>
      </c>
      <c r="BM656" s="23" t="s">
        <v>1590</v>
      </c>
    </row>
    <row r="657" spans="2:65" s="1" customFormat="1" ht="22.5" customHeight="1">
      <c r="B657" s="41"/>
      <c r="C657" s="194" t="s">
        <v>1591</v>
      </c>
      <c r="D657" s="194" t="s">
        <v>178</v>
      </c>
      <c r="E657" s="195" t="s">
        <v>1592</v>
      </c>
      <c r="F657" s="196" t="s">
        <v>1593</v>
      </c>
      <c r="G657" s="197" t="s">
        <v>377</v>
      </c>
      <c r="H657" s="198">
        <v>2</v>
      </c>
      <c r="I657" s="199"/>
      <c r="J657" s="200">
        <f t="shared" si="30"/>
        <v>0</v>
      </c>
      <c r="K657" s="196" t="s">
        <v>37</v>
      </c>
      <c r="L657" s="61"/>
      <c r="M657" s="201" t="s">
        <v>37</v>
      </c>
      <c r="N657" s="202" t="s">
        <v>52</v>
      </c>
      <c r="O657" s="42"/>
      <c r="P657" s="203">
        <f t="shared" si="31"/>
        <v>0</v>
      </c>
      <c r="Q657" s="203">
        <v>0</v>
      </c>
      <c r="R657" s="203">
        <f t="shared" si="32"/>
        <v>0</v>
      </c>
      <c r="S657" s="203">
        <v>0</v>
      </c>
      <c r="T657" s="204">
        <f t="shared" si="33"/>
        <v>0</v>
      </c>
      <c r="AR657" s="23" t="s">
        <v>183</v>
      </c>
      <c r="AT657" s="23" t="s">
        <v>178</v>
      </c>
      <c r="AU657" s="23" t="s">
        <v>91</v>
      </c>
      <c r="AY657" s="23" t="s">
        <v>176</v>
      </c>
      <c r="BE657" s="205">
        <f t="shared" si="34"/>
        <v>0</v>
      </c>
      <c r="BF657" s="205">
        <f t="shared" si="35"/>
        <v>0</v>
      </c>
      <c r="BG657" s="205">
        <f t="shared" si="36"/>
        <v>0</v>
      </c>
      <c r="BH657" s="205">
        <f t="shared" si="37"/>
        <v>0</v>
      </c>
      <c r="BI657" s="205">
        <f t="shared" si="38"/>
        <v>0</v>
      </c>
      <c r="BJ657" s="23" t="s">
        <v>89</v>
      </c>
      <c r="BK657" s="205">
        <f t="shared" si="39"/>
        <v>0</v>
      </c>
      <c r="BL657" s="23" t="s">
        <v>183</v>
      </c>
      <c r="BM657" s="23" t="s">
        <v>1594</v>
      </c>
    </row>
    <row r="658" spans="2:65" s="11" customFormat="1" ht="13.5">
      <c r="B658" s="209"/>
      <c r="C658" s="210"/>
      <c r="D658" s="222" t="s">
        <v>187</v>
      </c>
      <c r="E658" s="242" t="s">
        <v>37</v>
      </c>
      <c r="F658" s="243" t="s">
        <v>1595</v>
      </c>
      <c r="G658" s="210"/>
      <c r="H658" s="244">
        <v>2</v>
      </c>
      <c r="I658" s="214"/>
      <c r="J658" s="210"/>
      <c r="K658" s="210"/>
      <c r="L658" s="215"/>
      <c r="M658" s="216"/>
      <c r="N658" s="217"/>
      <c r="O658" s="217"/>
      <c r="P658" s="217"/>
      <c r="Q658" s="217"/>
      <c r="R658" s="217"/>
      <c r="S658" s="217"/>
      <c r="T658" s="218"/>
      <c r="AT658" s="219" t="s">
        <v>187</v>
      </c>
      <c r="AU658" s="219" t="s">
        <v>91</v>
      </c>
      <c r="AV658" s="11" t="s">
        <v>91</v>
      </c>
      <c r="AW658" s="11" t="s">
        <v>44</v>
      </c>
      <c r="AX658" s="11" t="s">
        <v>89</v>
      </c>
      <c r="AY658" s="219" t="s">
        <v>176</v>
      </c>
    </row>
    <row r="659" spans="2:65" s="1" customFormat="1" ht="31.5" customHeight="1">
      <c r="B659" s="41"/>
      <c r="C659" s="194" t="s">
        <v>1596</v>
      </c>
      <c r="D659" s="194" t="s">
        <v>178</v>
      </c>
      <c r="E659" s="195" t="s">
        <v>1597</v>
      </c>
      <c r="F659" s="196" t="s">
        <v>1598</v>
      </c>
      <c r="G659" s="197" t="s">
        <v>224</v>
      </c>
      <c r="H659" s="198">
        <v>646.72</v>
      </c>
      <c r="I659" s="199"/>
      <c r="J659" s="200">
        <f>ROUND(I659*H659,2)</f>
        <v>0</v>
      </c>
      <c r="K659" s="196" t="s">
        <v>182</v>
      </c>
      <c r="L659" s="61"/>
      <c r="M659" s="201" t="s">
        <v>37</v>
      </c>
      <c r="N659" s="202" t="s">
        <v>52</v>
      </c>
      <c r="O659" s="42"/>
      <c r="P659" s="203">
        <f>O659*H659</f>
        <v>0</v>
      </c>
      <c r="Q659" s="203">
        <v>0</v>
      </c>
      <c r="R659" s="203">
        <f>Q659*H659</f>
        <v>0</v>
      </c>
      <c r="S659" s="203">
        <v>0</v>
      </c>
      <c r="T659" s="204">
        <f>S659*H659</f>
        <v>0</v>
      </c>
      <c r="AR659" s="23" t="s">
        <v>183</v>
      </c>
      <c r="AT659" s="23" t="s">
        <v>178</v>
      </c>
      <c r="AU659" s="23" t="s">
        <v>91</v>
      </c>
      <c r="AY659" s="23" t="s">
        <v>176</v>
      </c>
      <c r="BE659" s="205">
        <f>IF(N659="základní",J659,0)</f>
        <v>0</v>
      </c>
      <c r="BF659" s="205">
        <f>IF(N659="snížená",J659,0)</f>
        <v>0</v>
      </c>
      <c r="BG659" s="205">
        <f>IF(N659="zákl. přenesená",J659,0)</f>
        <v>0</v>
      </c>
      <c r="BH659" s="205">
        <f>IF(N659="sníž. přenesená",J659,0)</f>
        <v>0</v>
      </c>
      <c r="BI659" s="205">
        <f>IF(N659="nulová",J659,0)</f>
        <v>0</v>
      </c>
      <c r="BJ659" s="23" t="s">
        <v>89</v>
      </c>
      <c r="BK659" s="205">
        <f>ROUND(I659*H659,2)</f>
        <v>0</v>
      </c>
      <c r="BL659" s="23" t="s">
        <v>183</v>
      </c>
      <c r="BM659" s="23" t="s">
        <v>1599</v>
      </c>
    </row>
    <row r="660" spans="2:65" s="1" customFormat="1" ht="67.5">
      <c r="B660" s="41"/>
      <c r="C660" s="63"/>
      <c r="D660" s="206" t="s">
        <v>185</v>
      </c>
      <c r="E660" s="63"/>
      <c r="F660" s="207" t="s">
        <v>1600</v>
      </c>
      <c r="G660" s="63"/>
      <c r="H660" s="63"/>
      <c r="I660" s="164"/>
      <c r="J660" s="63"/>
      <c r="K660" s="63"/>
      <c r="L660" s="61"/>
      <c r="M660" s="208"/>
      <c r="N660" s="42"/>
      <c r="O660" s="42"/>
      <c r="P660" s="42"/>
      <c r="Q660" s="42"/>
      <c r="R660" s="42"/>
      <c r="S660" s="42"/>
      <c r="T660" s="78"/>
      <c r="AT660" s="23" t="s">
        <v>185</v>
      </c>
      <c r="AU660" s="23" t="s">
        <v>91</v>
      </c>
    </row>
    <row r="661" spans="2:65" s="11" customFormat="1" ht="13.5">
      <c r="B661" s="209"/>
      <c r="C661" s="210"/>
      <c r="D661" s="206" t="s">
        <v>187</v>
      </c>
      <c r="E661" s="211" t="s">
        <v>37</v>
      </c>
      <c r="F661" s="212" t="s">
        <v>1601</v>
      </c>
      <c r="G661" s="210"/>
      <c r="H661" s="213">
        <v>646.72</v>
      </c>
      <c r="I661" s="214"/>
      <c r="J661" s="210"/>
      <c r="K661" s="210"/>
      <c r="L661" s="215"/>
      <c r="M661" s="216"/>
      <c r="N661" s="217"/>
      <c r="O661" s="217"/>
      <c r="P661" s="217"/>
      <c r="Q661" s="217"/>
      <c r="R661" s="217"/>
      <c r="S661" s="217"/>
      <c r="T661" s="218"/>
      <c r="AT661" s="219" t="s">
        <v>187</v>
      </c>
      <c r="AU661" s="219" t="s">
        <v>91</v>
      </c>
      <c r="AV661" s="11" t="s">
        <v>91</v>
      </c>
      <c r="AW661" s="11" t="s">
        <v>44</v>
      </c>
      <c r="AX661" s="11" t="s">
        <v>81</v>
      </c>
      <c r="AY661" s="219" t="s">
        <v>176</v>
      </c>
    </row>
    <row r="662" spans="2:65" s="12" customFormat="1" ht="13.5">
      <c r="B662" s="220"/>
      <c r="C662" s="221"/>
      <c r="D662" s="222" t="s">
        <v>187</v>
      </c>
      <c r="E662" s="223" t="s">
        <v>37</v>
      </c>
      <c r="F662" s="224" t="s">
        <v>189</v>
      </c>
      <c r="G662" s="221"/>
      <c r="H662" s="225">
        <v>646.72</v>
      </c>
      <c r="I662" s="226"/>
      <c r="J662" s="221"/>
      <c r="K662" s="221"/>
      <c r="L662" s="227"/>
      <c r="M662" s="228"/>
      <c r="N662" s="229"/>
      <c r="O662" s="229"/>
      <c r="P662" s="229"/>
      <c r="Q662" s="229"/>
      <c r="R662" s="229"/>
      <c r="S662" s="229"/>
      <c r="T662" s="230"/>
      <c r="AT662" s="231" t="s">
        <v>187</v>
      </c>
      <c r="AU662" s="231" t="s">
        <v>91</v>
      </c>
      <c r="AV662" s="12" t="s">
        <v>183</v>
      </c>
      <c r="AW662" s="12" t="s">
        <v>6</v>
      </c>
      <c r="AX662" s="12" t="s">
        <v>89</v>
      </c>
      <c r="AY662" s="231" t="s">
        <v>176</v>
      </c>
    </row>
    <row r="663" spans="2:65" s="1" customFormat="1" ht="44.25" customHeight="1">
      <c r="B663" s="41"/>
      <c r="C663" s="194" t="s">
        <v>1602</v>
      </c>
      <c r="D663" s="194" t="s">
        <v>178</v>
      </c>
      <c r="E663" s="195" t="s">
        <v>1603</v>
      </c>
      <c r="F663" s="196" t="s">
        <v>1604</v>
      </c>
      <c r="G663" s="197" t="s">
        <v>224</v>
      </c>
      <c r="H663" s="198">
        <v>19401.599999999999</v>
      </c>
      <c r="I663" s="199"/>
      <c r="J663" s="200">
        <f>ROUND(I663*H663,2)</f>
        <v>0</v>
      </c>
      <c r="K663" s="196" t="s">
        <v>182</v>
      </c>
      <c r="L663" s="61"/>
      <c r="M663" s="201" t="s">
        <v>37</v>
      </c>
      <c r="N663" s="202" t="s">
        <v>52</v>
      </c>
      <c r="O663" s="42"/>
      <c r="P663" s="203">
        <f>O663*H663</f>
        <v>0</v>
      </c>
      <c r="Q663" s="203">
        <v>0</v>
      </c>
      <c r="R663" s="203">
        <f>Q663*H663</f>
        <v>0</v>
      </c>
      <c r="S663" s="203">
        <v>0</v>
      </c>
      <c r="T663" s="204">
        <f>S663*H663</f>
        <v>0</v>
      </c>
      <c r="AR663" s="23" t="s">
        <v>183</v>
      </c>
      <c r="AT663" s="23" t="s">
        <v>178</v>
      </c>
      <c r="AU663" s="23" t="s">
        <v>91</v>
      </c>
      <c r="AY663" s="23" t="s">
        <v>176</v>
      </c>
      <c r="BE663" s="205">
        <f>IF(N663="základní",J663,0)</f>
        <v>0</v>
      </c>
      <c r="BF663" s="205">
        <f>IF(N663="snížená",J663,0)</f>
        <v>0</v>
      </c>
      <c r="BG663" s="205">
        <f>IF(N663="zákl. přenesená",J663,0)</f>
        <v>0</v>
      </c>
      <c r="BH663" s="205">
        <f>IF(N663="sníž. přenesená",J663,0)</f>
        <v>0</v>
      </c>
      <c r="BI663" s="205">
        <f>IF(N663="nulová",J663,0)</f>
        <v>0</v>
      </c>
      <c r="BJ663" s="23" t="s">
        <v>89</v>
      </c>
      <c r="BK663" s="205">
        <f>ROUND(I663*H663,2)</f>
        <v>0</v>
      </c>
      <c r="BL663" s="23" t="s">
        <v>183</v>
      </c>
      <c r="BM663" s="23" t="s">
        <v>1605</v>
      </c>
    </row>
    <row r="664" spans="2:65" s="1" customFormat="1" ht="67.5">
      <c r="B664" s="41"/>
      <c r="C664" s="63"/>
      <c r="D664" s="206" t="s">
        <v>185</v>
      </c>
      <c r="E664" s="63"/>
      <c r="F664" s="207" t="s">
        <v>1600</v>
      </c>
      <c r="G664" s="63"/>
      <c r="H664" s="63"/>
      <c r="I664" s="164"/>
      <c r="J664" s="63"/>
      <c r="K664" s="63"/>
      <c r="L664" s="61"/>
      <c r="M664" s="208"/>
      <c r="N664" s="42"/>
      <c r="O664" s="42"/>
      <c r="P664" s="42"/>
      <c r="Q664" s="42"/>
      <c r="R664" s="42"/>
      <c r="S664" s="42"/>
      <c r="T664" s="78"/>
      <c r="AT664" s="23" t="s">
        <v>185</v>
      </c>
      <c r="AU664" s="23" t="s">
        <v>91</v>
      </c>
    </row>
    <row r="665" spans="2:65" s="11" customFormat="1" ht="13.5">
      <c r="B665" s="209"/>
      <c r="C665" s="210"/>
      <c r="D665" s="206" t="s">
        <v>187</v>
      </c>
      <c r="E665" s="211" t="s">
        <v>37</v>
      </c>
      <c r="F665" s="212" t="s">
        <v>1601</v>
      </c>
      <c r="G665" s="210"/>
      <c r="H665" s="213">
        <v>646.72</v>
      </c>
      <c r="I665" s="214"/>
      <c r="J665" s="210"/>
      <c r="K665" s="210"/>
      <c r="L665" s="215"/>
      <c r="M665" s="216"/>
      <c r="N665" s="217"/>
      <c r="O665" s="217"/>
      <c r="P665" s="217"/>
      <c r="Q665" s="217"/>
      <c r="R665" s="217"/>
      <c r="S665" s="217"/>
      <c r="T665" s="218"/>
      <c r="AT665" s="219" t="s">
        <v>187</v>
      </c>
      <c r="AU665" s="219" t="s">
        <v>91</v>
      </c>
      <c r="AV665" s="11" t="s">
        <v>91</v>
      </c>
      <c r="AW665" s="11" t="s">
        <v>44</v>
      </c>
      <c r="AX665" s="11" t="s">
        <v>81</v>
      </c>
      <c r="AY665" s="219" t="s">
        <v>176</v>
      </c>
    </row>
    <row r="666" spans="2:65" s="11" customFormat="1" ht="13.5">
      <c r="B666" s="209"/>
      <c r="C666" s="210"/>
      <c r="D666" s="222" t="s">
        <v>187</v>
      </c>
      <c r="E666" s="242" t="s">
        <v>37</v>
      </c>
      <c r="F666" s="243" t="s">
        <v>1606</v>
      </c>
      <c r="G666" s="210"/>
      <c r="H666" s="244">
        <v>19401.599999999999</v>
      </c>
      <c r="I666" s="214"/>
      <c r="J666" s="210"/>
      <c r="K666" s="210"/>
      <c r="L666" s="215"/>
      <c r="M666" s="216"/>
      <c r="N666" s="217"/>
      <c r="O666" s="217"/>
      <c r="P666" s="217"/>
      <c r="Q666" s="217"/>
      <c r="R666" s="217"/>
      <c r="S666" s="217"/>
      <c r="T666" s="218"/>
      <c r="AT666" s="219" t="s">
        <v>187</v>
      </c>
      <c r="AU666" s="219" t="s">
        <v>91</v>
      </c>
      <c r="AV666" s="11" t="s">
        <v>91</v>
      </c>
      <c r="AW666" s="11" t="s">
        <v>44</v>
      </c>
      <c r="AX666" s="11" t="s">
        <v>89</v>
      </c>
      <c r="AY666" s="219" t="s">
        <v>176</v>
      </c>
    </row>
    <row r="667" spans="2:65" s="1" customFormat="1" ht="31.5" customHeight="1">
      <c r="B667" s="41"/>
      <c r="C667" s="194" t="s">
        <v>1607</v>
      </c>
      <c r="D667" s="194" t="s">
        <v>178</v>
      </c>
      <c r="E667" s="195" t="s">
        <v>1608</v>
      </c>
      <c r="F667" s="196" t="s">
        <v>1609</v>
      </c>
      <c r="G667" s="197" t="s">
        <v>224</v>
      </c>
      <c r="H667" s="198">
        <v>646.72</v>
      </c>
      <c r="I667" s="199"/>
      <c r="J667" s="200">
        <f>ROUND(I667*H667,2)</f>
        <v>0</v>
      </c>
      <c r="K667" s="196" t="s">
        <v>182</v>
      </c>
      <c r="L667" s="61"/>
      <c r="M667" s="201" t="s">
        <v>37</v>
      </c>
      <c r="N667" s="202" t="s">
        <v>52</v>
      </c>
      <c r="O667" s="42"/>
      <c r="P667" s="203">
        <f>O667*H667</f>
        <v>0</v>
      </c>
      <c r="Q667" s="203">
        <v>0</v>
      </c>
      <c r="R667" s="203">
        <f>Q667*H667</f>
        <v>0</v>
      </c>
      <c r="S667" s="203">
        <v>0</v>
      </c>
      <c r="T667" s="204">
        <f>S667*H667</f>
        <v>0</v>
      </c>
      <c r="AR667" s="23" t="s">
        <v>183</v>
      </c>
      <c r="AT667" s="23" t="s">
        <v>178</v>
      </c>
      <c r="AU667" s="23" t="s">
        <v>91</v>
      </c>
      <c r="AY667" s="23" t="s">
        <v>176</v>
      </c>
      <c r="BE667" s="205">
        <f>IF(N667="základní",J667,0)</f>
        <v>0</v>
      </c>
      <c r="BF667" s="205">
        <f>IF(N667="snížená",J667,0)</f>
        <v>0</v>
      </c>
      <c r="BG667" s="205">
        <f>IF(N667="zákl. přenesená",J667,0)</f>
        <v>0</v>
      </c>
      <c r="BH667" s="205">
        <f>IF(N667="sníž. přenesená",J667,0)</f>
        <v>0</v>
      </c>
      <c r="BI667" s="205">
        <f>IF(N667="nulová",J667,0)</f>
        <v>0</v>
      </c>
      <c r="BJ667" s="23" t="s">
        <v>89</v>
      </c>
      <c r="BK667" s="205">
        <f>ROUND(I667*H667,2)</f>
        <v>0</v>
      </c>
      <c r="BL667" s="23" t="s">
        <v>183</v>
      </c>
      <c r="BM667" s="23" t="s">
        <v>1610</v>
      </c>
    </row>
    <row r="668" spans="2:65" s="1" customFormat="1" ht="40.5">
      <c r="B668" s="41"/>
      <c r="C668" s="63"/>
      <c r="D668" s="206" t="s">
        <v>185</v>
      </c>
      <c r="E668" s="63"/>
      <c r="F668" s="207" t="s">
        <v>1611</v>
      </c>
      <c r="G668" s="63"/>
      <c r="H668" s="63"/>
      <c r="I668" s="164"/>
      <c r="J668" s="63"/>
      <c r="K668" s="63"/>
      <c r="L668" s="61"/>
      <c r="M668" s="208"/>
      <c r="N668" s="42"/>
      <c r="O668" s="42"/>
      <c r="P668" s="42"/>
      <c r="Q668" s="42"/>
      <c r="R668" s="42"/>
      <c r="S668" s="42"/>
      <c r="T668" s="78"/>
      <c r="AT668" s="23" t="s">
        <v>185</v>
      </c>
      <c r="AU668" s="23" t="s">
        <v>91</v>
      </c>
    </row>
    <row r="669" spans="2:65" s="11" customFormat="1" ht="13.5">
      <c r="B669" s="209"/>
      <c r="C669" s="210"/>
      <c r="D669" s="206" t="s">
        <v>187</v>
      </c>
      <c r="E669" s="211" t="s">
        <v>37</v>
      </c>
      <c r="F669" s="212" t="s">
        <v>1601</v>
      </c>
      <c r="G669" s="210"/>
      <c r="H669" s="213">
        <v>646.72</v>
      </c>
      <c r="I669" s="214"/>
      <c r="J669" s="210"/>
      <c r="K669" s="210"/>
      <c r="L669" s="215"/>
      <c r="M669" s="216"/>
      <c r="N669" s="217"/>
      <c r="O669" s="217"/>
      <c r="P669" s="217"/>
      <c r="Q669" s="217"/>
      <c r="R669" s="217"/>
      <c r="S669" s="217"/>
      <c r="T669" s="218"/>
      <c r="AT669" s="219" t="s">
        <v>187</v>
      </c>
      <c r="AU669" s="219" t="s">
        <v>91</v>
      </c>
      <c r="AV669" s="11" t="s">
        <v>91</v>
      </c>
      <c r="AW669" s="11" t="s">
        <v>44</v>
      </c>
      <c r="AX669" s="11" t="s">
        <v>81</v>
      </c>
      <c r="AY669" s="219" t="s">
        <v>176</v>
      </c>
    </row>
    <row r="670" spans="2:65" s="12" customFormat="1" ht="13.5">
      <c r="B670" s="220"/>
      <c r="C670" s="221"/>
      <c r="D670" s="222" t="s">
        <v>187</v>
      </c>
      <c r="E670" s="223" t="s">
        <v>37</v>
      </c>
      <c r="F670" s="224" t="s">
        <v>189</v>
      </c>
      <c r="G670" s="221"/>
      <c r="H670" s="225">
        <v>646.72</v>
      </c>
      <c r="I670" s="226"/>
      <c r="J670" s="221"/>
      <c r="K670" s="221"/>
      <c r="L670" s="227"/>
      <c r="M670" s="228"/>
      <c r="N670" s="229"/>
      <c r="O670" s="229"/>
      <c r="P670" s="229"/>
      <c r="Q670" s="229"/>
      <c r="R670" s="229"/>
      <c r="S670" s="229"/>
      <c r="T670" s="230"/>
      <c r="AT670" s="231" t="s">
        <v>187</v>
      </c>
      <c r="AU670" s="231" t="s">
        <v>91</v>
      </c>
      <c r="AV670" s="12" t="s">
        <v>183</v>
      </c>
      <c r="AW670" s="12" t="s">
        <v>6</v>
      </c>
      <c r="AX670" s="12" t="s">
        <v>89</v>
      </c>
      <c r="AY670" s="231" t="s">
        <v>176</v>
      </c>
    </row>
    <row r="671" spans="2:65" s="1" customFormat="1" ht="22.5" customHeight="1">
      <c r="B671" s="41"/>
      <c r="C671" s="194" t="s">
        <v>1612</v>
      </c>
      <c r="D671" s="194" t="s">
        <v>178</v>
      </c>
      <c r="E671" s="195" t="s">
        <v>1613</v>
      </c>
      <c r="F671" s="196" t="s">
        <v>1614</v>
      </c>
      <c r="G671" s="197" t="s">
        <v>224</v>
      </c>
      <c r="H671" s="198">
        <v>646.72</v>
      </c>
      <c r="I671" s="199"/>
      <c r="J671" s="200">
        <f>ROUND(I671*H671,2)</f>
        <v>0</v>
      </c>
      <c r="K671" s="196" t="s">
        <v>182</v>
      </c>
      <c r="L671" s="61"/>
      <c r="M671" s="201" t="s">
        <v>37</v>
      </c>
      <c r="N671" s="202" t="s">
        <v>52</v>
      </c>
      <c r="O671" s="42"/>
      <c r="P671" s="203">
        <f>O671*H671</f>
        <v>0</v>
      </c>
      <c r="Q671" s="203">
        <v>0</v>
      </c>
      <c r="R671" s="203">
        <f>Q671*H671</f>
        <v>0</v>
      </c>
      <c r="S671" s="203">
        <v>0</v>
      </c>
      <c r="T671" s="204">
        <f>S671*H671</f>
        <v>0</v>
      </c>
      <c r="AR671" s="23" t="s">
        <v>183</v>
      </c>
      <c r="AT671" s="23" t="s">
        <v>178</v>
      </c>
      <c r="AU671" s="23" t="s">
        <v>91</v>
      </c>
      <c r="AY671" s="23" t="s">
        <v>176</v>
      </c>
      <c r="BE671" s="205">
        <f>IF(N671="základní",J671,0)</f>
        <v>0</v>
      </c>
      <c r="BF671" s="205">
        <f>IF(N671="snížená",J671,0)</f>
        <v>0</v>
      </c>
      <c r="BG671" s="205">
        <f>IF(N671="zákl. přenesená",J671,0)</f>
        <v>0</v>
      </c>
      <c r="BH671" s="205">
        <f>IF(N671="sníž. přenesená",J671,0)</f>
        <v>0</v>
      </c>
      <c r="BI671" s="205">
        <f>IF(N671="nulová",J671,0)</f>
        <v>0</v>
      </c>
      <c r="BJ671" s="23" t="s">
        <v>89</v>
      </c>
      <c r="BK671" s="205">
        <f>ROUND(I671*H671,2)</f>
        <v>0</v>
      </c>
      <c r="BL671" s="23" t="s">
        <v>183</v>
      </c>
      <c r="BM671" s="23" t="s">
        <v>1615</v>
      </c>
    </row>
    <row r="672" spans="2:65" s="1" customFormat="1" ht="40.5">
      <c r="B672" s="41"/>
      <c r="C672" s="63"/>
      <c r="D672" s="206" t="s">
        <v>185</v>
      </c>
      <c r="E672" s="63"/>
      <c r="F672" s="207" t="s">
        <v>1616</v>
      </c>
      <c r="G672" s="63"/>
      <c r="H672" s="63"/>
      <c r="I672" s="164"/>
      <c r="J672" s="63"/>
      <c r="K672" s="63"/>
      <c r="L672" s="61"/>
      <c r="M672" s="208"/>
      <c r="N672" s="42"/>
      <c r="O672" s="42"/>
      <c r="P672" s="42"/>
      <c r="Q672" s="42"/>
      <c r="R672" s="42"/>
      <c r="S672" s="42"/>
      <c r="T672" s="78"/>
      <c r="AT672" s="23" t="s">
        <v>185</v>
      </c>
      <c r="AU672" s="23" t="s">
        <v>91</v>
      </c>
    </row>
    <row r="673" spans="2:65" s="11" customFormat="1" ht="13.5">
      <c r="B673" s="209"/>
      <c r="C673" s="210"/>
      <c r="D673" s="206" t="s">
        <v>187</v>
      </c>
      <c r="E673" s="211" t="s">
        <v>37</v>
      </c>
      <c r="F673" s="212" t="s">
        <v>1601</v>
      </c>
      <c r="G673" s="210"/>
      <c r="H673" s="213">
        <v>646.72</v>
      </c>
      <c r="I673" s="214"/>
      <c r="J673" s="210"/>
      <c r="K673" s="210"/>
      <c r="L673" s="215"/>
      <c r="M673" s="216"/>
      <c r="N673" s="217"/>
      <c r="O673" s="217"/>
      <c r="P673" s="217"/>
      <c r="Q673" s="217"/>
      <c r="R673" s="217"/>
      <c r="S673" s="217"/>
      <c r="T673" s="218"/>
      <c r="AT673" s="219" t="s">
        <v>187</v>
      </c>
      <c r="AU673" s="219" t="s">
        <v>91</v>
      </c>
      <c r="AV673" s="11" t="s">
        <v>91</v>
      </c>
      <c r="AW673" s="11" t="s">
        <v>44</v>
      </c>
      <c r="AX673" s="11" t="s">
        <v>81</v>
      </c>
      <c r="AY673" s="219" t="s">
        <v>176</v>
      </c>
    </row>
    <row r="674" spans="2:65" s="12" customFormat="1" ht="13.5">
      <c r="B674" s="220"/>
      <c r="C674" s="221"/>
      <c r="D674" s="222" t="s">
        <v>187</v>
      </c>
      <c r="E674" s="223" t="s">
        <v>37</v>
      </c>
      <c r="F674" s="224" t="s">
        <v>189</v>
      </c>
      <c r="G674" s="221"/>
      <c r="H674" s="225">
        <v>646.72</v>
      </c>
      <c r="I674" s="226"/>
      <c r="J674" s="221"/>
      <c r="K674" s="221"/>
      <c r="L674" s="227"/>
      <c r="M674" s="228"/>
      <c r="N674" s="229"/>
      <c r="O674" s="229"/>
      <c r="P674" s="229"/>
      <c r="Q674" s="229"/>
      <c r="R674" s="229"/>
      <c r="S674" s="229"/>
      <c r="T674" s="230"/>
      <c r="AT674" s="231" t="s">
        <v>187</v>
      </c>
      <c r="AU674" s="231" t="s">
        <v>91</v>
      </c>
      <c r="AV674" s="12" t="s">
        <v>183</v>
      </c>
      <c r="AW674" s="12" t="s">
        <v>6</v>
      </c>
      <c r="AX674" s="12" t="s">
        <v>89</v>
      </c>
      <c r="AY674" s="231" t="s">
        <v>176</v>
      </c>
    </row>
    <row r="675" spans="2:65" s="1" customFormat="1" ht="22.5" customHeight="1">
      <c r="B675" s="41"/>
      <c r="C675" s="194" t="s">
        <v>1617</v>
      </c>
      <c r="D675" s="194" t="s">
        <v>178</v>
      </c>
      <c r="E675" s="195" t="s">
        <v>1618</v>
      </c>
      <c r="F675" s="196" t="s">
        <v>1619</v>
      </c>
      <c r="G675" s="197" t="s">
        <v>224</v>
      </c>
      <c r="H675" s="198">
        <v>19401.599999999999</v>
      </c>
      <c r="I675" s="199"/>
      <c r="J675" s="200">
        <f>ROUND(I675*H675,2)</f>
        <v>0</v>
      </c>
      <c r="K675" s="196" t="s">
        <v>182</v>
      </c>
      <c r="L675" s="61"/>
      <c r="M675" s="201" t="s">
        <v>37</v>
      </c>
      <c r="N675" s="202" t="s">
        <v>52</v>
      </c>
      <c r="O675" s="42"/>
      <c r="P675" s="203">
        <f>O675*H675</f>
        <v>0</v>
      </c>
      <c r="Q675" s="203">
        <v>0</v>
      </c>
      <c r="R675" s="203">
        <f>Q675*H675</f>
        <v>0</v>
      </c>
      <c r="S675" s="203">
        <v>0</v>
      </c>
      <c r="T675" s="204">
        <f>S675*H675</f>
        <v>0</v>
      </c>
      <c r="AR675" s="23" t="s">
        <v>183</v>
      </c>
      <c r="AT675" s="23" t="s">
        <v>178</v>
      </c>
      <c r="AU675" s="23" t="s">
        <v>91</v>
      </c>
      <c r="AY675" s="23" t="s">
        <v>176</v>
      </c>
      <c r="BE675" s="205">
        <f>IF(N675="základní",J675,0)</f>
        <v>0</v>
      </c>
      <c r="BF675" s="205">
        <f>IF(N675="snížená",J675,0)</f>
        <v>0</v>
      </c>
      <c r="BG675" s="205">
        <f>IF(N675="zákl. přenesená",J675,0)</f>
        <v>0</v>
      </c>
      <c r="BH675" s="205">
        <f>IF(N675="sníž. přenesená",J675,0)</f>
        <v>0</v>
      </c>
      <c r="BI675" s="205">
        <f>IF(N675="nulová",J675,0)</f>
        <v>0</v>
      </c>
      <c r="BJ675" s="23" t="s">
        <v>89</v>
      </c>
      <c r="BK675" s="205">
        <f>ROUND(I675*H675,2)</f>
        <v>0</v>
      </c>
      <c r="BL675" s="23" t="s">
        <v>183</v>
      </c>
      <c r="BM675" s="23" t="s">
        <v>1620</v>
      </c>
    </row>
    <row r="676" spans="2:65" s="1" customFormat="1" ht="40.5">
      <c r="B676" s="41"/>
      <c r="C676" s="63"/>
      <c r="D676" s="206" t="s">
        <v>185</v>
      </c>
      <c r="E676" s="63"/>
      <c r="F676" s="207" t="s">
        <v>1616</v>
      </c>
      <c r="G676" s="63"/>
      <c r="H676" s="63"/>
      <c r="I676" s="164"/>
      <c r="J676" s="63"/>
      <c r="K676" s="63"/>
      <c r="L676" s="61"/>
      <c r="M676" s="208"/>
      <c r="N676" s="42"/>
      <c r="O676" s="42"/>
      <c r="P676" s="42"/>
      <c r="Q676" s="42"/>
      <c r="R676" s="42"/>
      <c r="S676" s="42"/>
      <c r="T676" s="78"/>
      <c r="AT676" s="23" t="s">
        <v>185</v>
      </c>
      <c r="AU676" s="23" t="s">
        <v>91</v>
      </c>
    </row>
    <row r="677" spans="2:65" s="11" customFormat="1" ht="13.5">
      <c r="B677" s="209"/>
      <c r="C677" s="210"/>
      <c r="D677" s="206" t="s">
        <v>187</v>
      </c>
      <c r="E677" s="211" t="s">
        <v>37</v>
      </c>
      <c r="F677" s="212" t="s">
        <v>1601</v>
      </c>
      <c r="G677" s="210"/>
      <c r="H677" s="213">
        <v>646.72</v>
      </c>
      <c r="I677" s="214"/>
      <c r="J677" s="210"/>
      <c r="K677" s="210"/>
      <c r="L677" s="215"/>
      <c r="M677" s="216"/>
      <c r="N677" s="217"/>
      <c r="O677" s="217"/>
      <c r="P677" s="217"/>
      <c r="Q677" s="217"/>
      <c r="R677" s="217"/>
      <c r="S677" s="217"/>
      <c r="T677" s="218"/>
      <c r="AT677" s="219" t="s">
        <v>187</v>
      </c>
      <c r="AU677" s="219" t="s">
        <v>91</v>
      </c>
      <c r="AV677" s="11" t="s">
        <v>91</v>
      </c>
      <c r="AW677" s="11" t="s">
        <v>44</v>
      </c>
      <c r="AX677" s="11" t="s">
        <v>81</v>
      </c>
      <c r="AY677" s="219" t="s">
        <v>176</v>
      </c>
    </row>
    <row r="678" spans="2:65" s="11" customFormat="1" ht="13.5">
      <c r="B678" s="209"/>
      <c r="C678" s="210"/>
      <c r="D678" s="222" t="s">
        <v>187</v>
      </c>
      <c r="E678" s="242" t="s">
        <v>37</v>
      </c>
      <c r="F678" s="243" t="s">
        <v>1606</v>
      </c>
      <c r="G678" s="210"/>
      <c r="H678" s="244">
        <v>19401.599999999999</v>
      </c>
      <c r="I678" s="214"/>
      <c r="J678" s="210"/>
      <c r="K678" s="210"/>
      <c r="L678" s="215"/>
      <c r="M678" s="216"/>
      <c r="N678" s="217"/>
      <c r="O678" s="217"/>
      <c r="P678" s="217"/>
      <c r="Q678" s="217"/>
      <c r="R678" s="217"/>
      <c r="S678" s="217"/>
      <c r="T678" s="218"/>
      <c r="AT678" s="219" t="s">
        <v>187</v>
      </c>
      <c r="AU678" s="219" t="s">
        <v>91</v>
      </c>
      <c r="AV678" s="11" t="s">
        <v>91</v>
      </c>
      <c r="AW678" s="11" t="s">
        <v>44</v>
      </c>
      <c r="AX678" s="11" t="s">
        <v>89</v>
      </c>
      <c r="AY678" s="219" t="s">
        <v>176</v>
      </c>
    </row>
    <row r="679" spans="2:65" s="1" customFormat="1" ht="22.5" customHeight="1">
      <c r="B679" s="41"/>
      <c r="C679" s="194" t="s">
        <v>1621</v>
      </c>
      <c r="D679" s="194" t="s">
        <v>178</v>
      </c>
      <c r="E679" s="195" t="s">
        <v>1622</v>
      </c>
      <c r="F679" s="196" t="s">
        <v>1623</v>
      </c>
      <c r="G679" s="197" t="s">
        <v>224</v>
      </c>
      <c r="H679" s="198">
        <v>646.72</v>
      </c>
      <c r="I679" s="199"/>
      <c r="J679" s="200">
        <f>ROUND(I679*H679,2)</f>
        <v>0</v>
      </c>
      <c r="K679" s="196" t="s">
        <v>182</v>
      </c>
      <c r="L679" s="61"/>
      <c r="M679" s="201" t="s">
        <v>37</v>
      </c>
      <c r="N679" s="202" t="s">
        <v>52</v>
      </c>
      <c r="O679" s="42"/>
      <c r="P679" s="203">
        <f>O679*H679</f>
        <v>0</v>
      </c>
      <c r="Q679" s="203">
        <v>0</v>
      </c>
      <c r="R679" s="203">
        <f>Q679*H679</f>
        <v>0</v>
      </c>
      <c r="S679" s="203">
        <v>0</v>
      </c>
      <c r="T679" s="204">
        <f>S679*H679</f>
        <v>0</v>
      </c>
      <c r="AR679" s="23" t="s">
        <v>183</v>
      </c>
      <c r="AT679" s="23" t="s">
        <v>178</v>
      </c>
      <c r="AU679" s="23" t="s">
        <v>91</v>
      </c>
      <c r="AY679" s="23" t="s">
        <v>176</v>
      </c>
      <c r="BE679" s="205">
        <f>IF(N679="základní",J679,0)</f>
        <v>0</v>
      </c>
      <c r="BF679" s="205">
        <f>IF(N679="snížená",J679,0)</f>
        <v>0</v>
      </c>
      <c r="BG679" s="205">
        <f>IF(N679="zákl. přenesená",J679,0)</f>
        <v>0</v>
      </c>
      <c r="BH679" s="205">
        <f>IF(N679="sníž. přenesená",J679,0)</f>
        <v>0</v>
      </c>
      <c r="BI679" s="205">
        <f>IF(N679="nulová",J679,0)</f>
        <v>0</v>
      </c>
      <c r="BJ679" s="23" t="s">
        <v>89</v>
      </c>
      <c r="BK679" s="205">
        <f>ROUND(I679*H679,2)</f>
        <v>0</v>
      </c>
      <c r="BL679" s="23" t="s">
        <v>183</v>
      </c>
      <c r="BM679" s="23" t="s">
        <v>1624</v>
      </c>
    </row>
    <row r="680" spans="2:65" s="11" customFormat="1" ht="13.5">
      <c r="B680" s="209"/>
      <c r="C680" s="210"/>
      <c r="D680" s="206" t="s">
        <v>187</v>
      </c>
      <c r="E680" s="211" t="s">
        <v>37</v>
      </c>
      <c r="F680" s="212" t="s">
        <v>1601</v>
      </c>
      <c r="G680" s="210"/>
      <c r="H680" s="213">
        <v>646.72</v>
      </c>
      <c r="I680" s="214"/>
      <c r="J680" s="210"/>
      <c r="K680" s="210"/>
      <c r="L680" s="215"/>
      <c r="M680" s="216"/>
      <c r="N680" s="217"/>
      <c r="O680" s="217"/>
      <c r="P680" s="217"/>
      <c r="Q680" s="217"/>
      <c r="R680" s="217"/>
      <c r="S680" s="217"/>
      <c r="T680" s="218"/>
      <c r="AT680" s="219" t="s">
        <v>187</v>
      </c>
      <c r="AU680" s="219" t="s">
        <v>91</v>
      </c>
      <c r="AV680" s="11" t="s">
        <v>91</v>
      </c>
      <c r="AW680" s="11" t="s">
        <v>44</v>
      </c>
      <c r="AX680" s="11" t="s">
        <v>81</v>
      </c>
      <c r="AY680" s="219" t="s">
        <v>176</v>
      </c>
    </row>
    <row r="681" spans="2:65" s="12" customFormat="1" ht="13.5">
      <c r="B681" s="220"/>
      <c r="C681" s="221"/>
      <c r="D681" s="222" t="s">
        <v>187</v>
      </c>
      <c r="E681" s="223" t="s">
        <v>37</v>
      </c>
      <c r="F681" s="224" t="s">
        <v>189</v>
      </c>
      <c r="G681" s="221"/>
      <c r="H681" s="225">
        <v>646.72</v>
      </c>
      <c r="I681" s="226"/>
      <c r="J681" s="221"/>
      <c r="K681" s="221"/>
      <c r="L681" s="227"/>
      <c r="M681" s="228"/>
      <c r="N681" s="229"/>
      <c r="O681" s="229"/>
      <c r="P681" s="229"/>
      <c r="Q681" s="229"/>
      <c r="R681" s="229"/>
      <c r="S681" s="229"/>
      <c r="T681" s="230"/>
      <c r="AT681" s="231" t="s">
        <v>187</v>
      </c>
      <c r="AU681" s="231" t="s">
        <v>91</v>
      </c>
      <c r="AV681" s="12" t="s">
        <v>183</v>
      </c>
      <c r="AW681" s="12" t="s">
        <v>6</v>
      </c>
      <c r="AX681" s="12" t="s">
        <v>89</v>
      </c>
      <c r="AY681" s="231" t="s">
        <v>176</v>
      </c>
    </row>
    <row r="682" spans="2:65" s="1" customFormat="1" ht="31.5" customHeight="1">
      <c r="B682" s="41"/>
      <c r="C682" s="194" t="s">
        <v>1625</v>
      </c>
      <c r="D682" s="194" t="s">
        <v>178</v>
      </c>
      <c r="E682" s="195" t="s">
        <v>1626</v>
      </c>
      <c r="F682" s="196" t="s">
        <v>1627</v>
      </c>
      <c r="G682" s="197" t="s">
        <v>296</v>
      </c>
      <c r="H682" s="198">
        <v>3.5</v>
      </c>
      <c r="I682" s="199"/>
      <c r="J682" s="200">
        <f>ROUND(I682*H682,2)</f>
        <v>0</v>
      </c>
      <c r="K682" s="196" t="s">
        <v>182</v>
      </c>
      <c r="L682" s="61"/>
      <c r="M682" s="201" t="s">
        <v>37</v>
      </c>
      <c r="N682" s="202" t="s">
        <v>52</v>
      </c>
      <c r="O682" s="42"/>
      <c r="P682" s="203">
        <f>O682*H682</f>
        <v>0</v>
      </c>
      <c r="Q682" s="203">
        <v>0</v>
      </c>
      <c r="R682" s="203">
        <f>Q682*H682</f>
        <v>0</v>
      </c>
      <c r="S682" s="203">
        <v>0</v>
      </c>
      <c r="T682" s="204">
        <f>S682*H682</f>
        <v>0</v>
      </c>
      <c r="AR682" s="23" t="s">
        <v>183</v>
      </c>
      <c r="AT682" s="23" t="s">
        <v>178</v>
      </c>
      <c r="AU682" s="23" t="s">
        <v>91</v>
      </c>
      <c r="AY682" s="23" t="s">
        <v>176</v>
      </c>
      <c r="BE682" s="205">
        <f>IF(N682="základní",J682,0)</f>
        <v>0</v>
      </c>
      <c r="BF682" s="205">
        <f>IF(N682="snížená",J682,0)</f>
        <v>0</v>
      </c>
      <c r="BG682" s="205">
        <f>IF(N682="zákl. přenesená",J682,0)</f>
        <v>0</v>
      </c>
      <c r="BH682" s="205">
        <f>IF(N682="sníž. přenesená",J682,0)</f>
        <v>0</v>
      </c>
      <c r="BI682" s="205">
        <f>IF(N682="nulová",J682,0)</f>
        <v>0</v>
      </c>
      <c r="BJ682" s="23" t="s">
        <v>89</v>
      </c>
      <c r="BK682" s="205">
        <f>ROUND(I682*H682,2)</f>
        <v>0</v>
      </c>
      <c r="BL682" s="23" t="s">
        <v>183</v>
      </c>
      <c r="BM682" s="23" t="s">
        <v>1628</v>
      </c>
    </row>
    <row r="683" spans="2:65" s="1" customFormat="1" ht="54">
      <c r="B683" s="41"/>
      <c r="C683" s="63"/>
      <c r="D683" s="222" t="s">
        <v>185</v>
      </c>
      <c r="E683" s="63"/>
      <c r="F683" s="248" t="s">
        <v>1629</v>
      </c>
      <c r="G683" s="63"/>
      <c r="H683" s="63"/>
      <c r="I683" s="164"/>
      <c r="J683" s="63"/>
      <c r="K683" s="63"/>
      <c r="L683" s="61"/>
      <c r="M683" s="208"/>
      <c r="N683" s="42"/>
      <c r="O683" s="42"/>
      <c r="P683" s="42"/>
      <c r="Q683" s="42"/>
      <c r="R683" s="42"/>
      <c r="S683" s="42"/>
      <c r="T683" s="78"/>
      <c r="AT683" s="23" t="s">
        <v>185</v>
      </c>
      <c r="AU683" s="23" t="s">
        <v>91</v>
      </c>
    </row>
    <row r="684" spans="2:65" s="1" customFormat="1" ht="31.5" customHeight="1">
      <c r="B684" s="41"/>
      <c r="C684" s="194" t="s">
        <v>1630</v>
      </c>
      <c r="D684" s="194" t="s">
        <v>178</v>
      </c>
      <c r="E684" s="195" t="s">
        <v>1631</v>
      </c>
      <c r="F684" s="196" t="s">
        <v>1632</v>
      </c>
      <c r="G684" s="197" t="s">
        <v>296</v>
      </c>
      <c r="H684" s="198">
        <v>157.5</v>
      </c>
      <c r="I684" s="199"/>
      <c r="J684" s="200">
        <f>ROUND(I684*H684,2)</f>
        <v>0</v>
      </c>
      <c r="K684" s="196" t="s">
        <v>182</v>
      </c>
      <c r="L684" s="61"/>
      <c r="M684" s="201" t="s">
        <v>37</v>
      </c>
      <c r="N684" s="202" t="s">
        <v>52</v>
      </c>
      <c r="O684" s="42"/>
      <c r="P684" s="203">
        <f>O684*H684</f>
        <v>0</v>
      </c>
      <c r="Q684" s="203">
        <v>0</v>
      </c>
      <c r="R684" s="203">
        <f>Q684*H684</f>
        <v>0</v>
      </c>
      <c r="S684" s="203">
        <v>0</v>
      </c>
      <c r="T684" s="204">
        <f>S684*H684</f>
        <v>0</v>
      </c>
      <c r="AR684" s="23" t="s">
        <v>183</v>
      </c>
      <c r="AT684" s="23" t="s">
        <v>178</v>
      </c>
      <c r="AU684" s="23" t="s">
        <v>91</v>
      </c>
      <c r="AY684" s="23" t="s">
        <v>176</v>
      </c>
      <c r="BE684" s="205">
        <f>IF(N684="základní",J684,0)</f>
        <v>0</v>
      </c>
      <c r="BF684" s="205">
        <f>IF(N684="snížená",J684,0)</f>
        <v>0</v>
      </c>
      <c r="BG684" s="205">
        <f>IF(N684="zákl. přenesená",J684,0)</f>
        <v>0</v>
      </c>
      <c r="BH684" s="205">
        <f>IF(N684="sníž. přenesená",J684,0)</f>
        <v>0</v>
      </c>
      <c r="BI684" s="205">
        <f>IF(N684="nulová",J684,0)</f>
        <v>0</v>
      </c>
      <c r="BJ684" s="23" t="s">
        <v>89</v>
      </c>
      <c r="BK684" s="205">
        <f>ROUND(I684*H684,2)</f>
        <v>0</v>
      </c>
      <c r="BL684" s="23" t="s">
        <v>183</v>
      </c>
      <c r="BM684" s="23" t="s">
        <v>1633</v>
      </c>
    </row>
    <row r="685" spans="2:65" s="1" customFormat="1" ht="54">
      <c r="B685" s="41"/>
      <c r="C685" s="63"/>
      <c r="D685" s="206" t="s">
        <v>185</v>
      </c>
      <c r="E685" s="63"/>
      <c r="F685" s="207" t="s">
        <v>1629</v>
      </c>
      <c r="G685" s="63"/>
      <c r="H685" s="63"/>
      <c r="I685" s="164"/>
      <c r="J685" s="63"/>
      <c r="K685" s="63"/>
      <c r="L685" s="61"/>
      <c r="M685" s="208"/>
      <c r="N685" s="42"/>
      <c r="O685" s="42"/>
      <c r="P685" s="42"/>
      <c r="Q685" s="42"/>
      <c r="R685" s="42"/>
      <c r="S685" s="42"/>
      <c r="T685" s="78"/>
      <c r="AT685" s="23" t="s">
        <v>185</v>
      </c>
      <c r="AU685" s="23" t="s">
        <v>91</v>
      </c>
    </row>
    <row r="686" spans="2:65" s="11" customFormat="1" ht="13.5">
      <c r="B686" s="209"/>
      <c r="C686" s="210"/>
      <c r="D686" s="222" t="s">
        <v>187</v>
      </c>
      <c r="E686" s="242" t="s">
        <v>37</v>
      </c>
      <c r="F686" s="243" t="s">
        <v>1634</v>
      </c>
      <c r="G686" s="210"/>
      <c r="H686" s="244">
        <v>157.5</v>
      </c>
      <c r="I686" s="214"/>
      <c r="J686" s="210"/>
      <c r="K686" s="210"/>
      <c r="L686" s="215"/>
      <c r="M686" s="216"/>
      <c r="N686" s="217"/>
      <c r="O686" s="217"/>
      <c r="P686" s="217"/>
      <c r="Q686" s="217"/>
      <c r="R686" s="217"/>
      <c r="S686" s="217"/>
      <c r="T686" s="218"/>
      <c r="AT686" s="219" t="s">
        <v>187</v>
      </c>
      <c r="AU686" s="219" t="s">
        <v>91</v>
      </c>
      <c r="AV686" s="11" t="s">
        <v>91</v>
      </c>
      <c r="AW686" s="11" t="s">
        <v>44</v>
      </c>
      <c r="AX686" s="11" t="s">
        <v>89</v>
      </c>
      <c r="AY686" s="219" t="s">
        <v>176</v>
      </c>
    </row>
    <row r="687" spans="2:65" s="1" customFormat="1" ht="31.5" customHeight="1">
      <c r="B687" s="41"/>
      <c r="C687" s="194" t="s">
        <v>1635</v>
      </c>
      <c r="D687" s="194" t="s">
        <v>178</v>
      </c>
      <c r="E687" s="195" t="s">
        <v>1636</v>
      </c>
      <c r="F687" s="196" t="s">
        <v>1637</v>
      </c>
      <c r="G687" s="197" t="s">
        <v>296</v>
      </c>
      <c r="H687" s="198">
        <v>3.5</v>
      </c>
      <c r="I687" s="199"/>
      <c r="J687" s="200">
        <f>ROUND(I687*H687,2)</f>
        <v>0</v>
      </c>
      <c r="K687" s="196" t="s">
        <v>182</v>
      </c>
      <c r="L687" s="61"/>
      <c r="M687" s="201" t="s">
        <v>37</v>
      </c>
      <c r="N687" s="202" t="s">
        <v>52</v>
      </c>
      <c r="O687" s="42"/>
      <c r="P687" s="203">
        <f>O687*H687</f>
        <v>0</v>
      </c>
      <c r="Q687" s="203">
        <v>0</v>
      </c>
      <c r="R687" s="203">
        <f>Q687*H687</f>
        <v>0</v>
      </c>
      <c r="S687" s="203">
        <v>0</v>
      </c>
      <c r="T687" s="204">
        <f>S687*H687</f>
        <v>0</v>
      </c>
      <c r="AR687" s="23" t="s">
        <v>183</v>
      </c>
      <c r="AT687" s="23" t="s">
        <v>178</v>
      </c>
      <c r="AU687" s="23" t="s">
        <v>91</v>
      </c>
      <c r="AY687" s="23" t="s">
        <v>176</v>
      </c>
      <c r="BE687" s="205">
        <f>IF(N687="základní",J687,0)</f>
        <v>0</v>
      </c>
      <c r="BF687" s="205">
        <f>IF(N687="snížená",J687,0)</f>
        <v>0</v>
      </c>
      <c r="BG687" s="205">
        <f>IF(N687="zákl. přenesená",J687,0)</f>
        <v>0</v>
      </c>
      <c r="BH687" s="205">
        <f>IF(N687="sníž. přenesená",J687,0)</f>
        <v>0</v>
      </c>
      <c r="BI687" s="205">
        <f>IF(N687="nulová",J687,0)</f>
        <v>0</v>
      </c>
      <c r="BJ687" s="23" t="s">
        <v>89</v>
      </c>
      <c r="BK687" s="205">
        <f>ROUND(I687*H687,2)</f>
        <v>0</v>
      </c>
      <c r="BL687" s="23" t="s">
        <v>183</v>
      </c>
      <c r="BM687" s="23" t="s">
        <v>1638</v>
      </c>
    </row>
    <row r="688" spans="2:65" s="1" customFormat="1" ht="40.5">
      <c r="B688" s="41"/>
      <c r="C688" s="63"/>
      <c r="D688" s="222" t="s">
        <v>185</v>
      </c>
      <c r="E688" s="63"/>
      <c r="F688" s="248" t="s">
        <v>1639</v>
      </c>
      <c r="G688" s="63"/>
      <c r="H688" s="63"/>
      <c r="I688" s="164"/>
      <c r="J688" s="63"/>
      <c r="K688" s="63"/>
      <c r="L688" s="61"/>
      <c r="M688" s="208"/>
      <c r="N688" s="42"/>
      <c r="O688" s="42"/>
      <c r="P688" s="42"/>
      <c r="Q688" s="42"/>
      <c r="R688" s="42"/>
      <c r="S688" s="42"/>
      <c r="T688" s="78"/>
      <c r="AT688" s="23" t="s">
        <v>185</v>
      </c>
      <c r="AU688" s="23" t="s">
        <v>91</v>
      </c>
    </row>
    <row r="689" spans="2:65" s="1" customFormat="1" ht="31.5" customHeight="1">
      <c r="B689" s="41"/>
      <c r="C689" s="194" t="s">
        <v>1640</v>
      </c>
      <c r="D689" s="194" t="s">
        <v>178</v>
      </c>
      <c r="E689" s="195" t="s">
        <v>1641</v>
      </c>
      <c r="F689" s="196" t="s">
        <v>1642</v>
      </c>
      <c r="G689" s="197" t="s">
        <v>296</v>
      </c>
      <c r="H689" s="198">
        <v>15</v>
      </c>
      <c r="I689" s="199"/>
      <c r="J689" s="200">
        <f>ROUND(I689*H689,2)</f>
        <v>0</v>
      </c>
      <c r="K689" s="196" t="s">
        <v>182</v>
      </c>
      <c r="L689" s="61"/>
      <c r="M689" s="201" t="s">
        <v>37</v>
      </c>
      <c r="N689" s="202" t="s">
        <v>52</v>
      </c>
      <c r="O689" s="42"/>
      <c r="P689" s="203">
        <f>O689*H689</f>
        <v>0</v>
      </c>
      <c r="Q689" s="203">
        <v>0</v>
      </c>
      <c r="R689" s="203">
        <f>Q689*H689</f>
        <v>0</v>
      </c>
      <c r="S689" s="203">
        <v>0</v>
      </c>
      <c r="T689" s="204">
        <f>S689*H689</f>
        <v>0</v>
      </c>
      <c r="AR689" s="23" t="s">
        <v>277</v>
      </c>
      <c r="AT689" s="23" t="s">
        <v>178</v>
      </c>
      <c r="AU689" s="23" t="s">
        <v>91</v>
      </c>
      <c r="AY689" s="23" t="s">
        <v>176</v>
      </c>
      <c r="BE689" s="205">
        <f>IF(N689="základní",J689,0)</f>
        <v>0</v>
      </c>
      <c r="BF689" s="205">
        <f>IF(N689="snížená",J689,0)</f>
        <v>0</v>
      </c>
      <c r="BG689" s="205">
        <f>IF(N689="zákl. přenesená",J689,0)</f>
        <v>0</v>
      </c>
      <c r="BH689" s="205">
        <f>IF(N689="sníž. přenesená",J689,0)</f>
        <v>0</v>
      </c>
      <c r="BI689" s="205">
        <f>IF(N689="nulová",J689,0)</f>
        <v>0</v>
      </c>
      <c r="BJ689" s="23" t="s">
        <v>89</v>
      </c>
      <c r="BK689" s="205">
        <f>ROUND(I689*H689,2)</f>
        <v>0</v>
      </c>
      <c r="BL689" s="23" t="s">
        <v>277</v>
      </c>
      <c r="BM689" s="23" t="s">
        <v>1643</v>
      </c>
    </row>
    <row r="690" spans="2:65" s="11" customFormat="1" ht="13.5">
      <c r="B690" s="209"/>
      <c r="C690" s="210"/>
      <c r="D690" s="206" t="s">
        <v>187</v>
      </c>
      <c r="E690" s="211" t="s">
        <v>37</v>
      </c>
      <c r="F690" s="212" t="s">
        <v>1644</v>
      </c>
      <c r="G690" s="210"/>
      <c r="H690" s="213">
        <v>15</v>
      </c>
      <c r="I690" s="214"/>
      <c r="J690" s="210"/>
      <c r="K690" s="210"/>
      <c r="L690" s="215"/>
      <c r="M690" s="216"/>
      <c r="N690" s="217"/>
      <c r="O690" s="217"/>
      <c r="P690" s="217"/>
      <c r="Q690" s="217"/>
      <c r="R690" s="217"/>
      <c r="S690" s="217"/>
      <c r="T690" s="218"/>
      <c r="AT690" s="219" t="s">
        <v>187</v>
      </c>
      <c r="AU690" s="219" t="s">
        <v>91</v>
      </c>
      <c r="AV690" s="11" t="s">
        <v>91</v>
      </c>
      <c r="AW690" s="11" t="s">
        <v>44</v>
      </c>
      <c r="AX690" s="11" t="s">
        <v>81</v>
      </c>
      <c r="AY690" s="219" t="s">
        <v>176</v>
      </c>
    </row>
    <row r="691" spans="2:65" s="12" customFormat="1" ht="13.5">
      <c r="B691" s="220"/>
      <c r="C691" s="221"/>
      <c r="D691" s="222" t="s">
        <v>187</v>
      </c>
      <c r="E691" s="223" t="s">
        <v>37</v>
      </c>
      <c r="F691" s="224" t="s">
        <v>189</v>
      </c>
      <c r="G691" s="221"/>
      <c r="H691" s="225">
        <v>15</v>
      </c>
      <c r="I691" s="226"/>
      <c r="J691" s="221"/>
      <c r="K691" s="221"/>
      <c r="L691" s="227"/>
      <c r="M691" s="228"/>
      <c r="N691" s="229"/>
      <c r="O691" s="229"/>
      <c r="P691" s="229"/>
      <c r="Q691" s="229"/>
      <c r="R691" s="229"/>
      <c r="S691" s="229"/>
      <c r="T691" s="230"/>
      <c r="AT691" s="231" t="s">
        <v>187</v>
      </c>
      <c r="AU691" s="231" t="s">
        <v>91</v>
      </c>
      <c r="AV691" s="12" t="s">
        <v>183</v>
      </c>
      <c r="AW691" s="12" t="s">
        <v>6</v>
      </c>
      <c r="AX691" s="12" t="s">
        <v>89</v>
      </c>
      <c r="AY691" s="231" t="s">
        <v>176</v>
      </c>
    </row>
    <row r="692" spans="2:65" s="1" customFormat="1" ht="22.5" customHeight="1">
      <c r="B692" s="41"/>
      <c r="C692" s="232" t="s">
        <v>1645</v>
      </c>
      <c r="D692" s="232" t="s">
        <v>196</v>
      </c>
      <c r="E692" s="233" t="s">
        <v>1646</v>
      </c>
      <c r="F692" s="234" t="s">
        <v>1647</v>
      </c>
      <c r="G692" s="235" t="s">
        <v>296</v>
      </c>
      <c r="H692" s="236">
        <v>15</v>
      </c>
      <c r="I692" s="237"/>
      <c r="J692" s="238">
        <f>ROUND(I692*H692,2)</f>
        <v>0</v>
      </c>
      <c r="K692" s="234" t="s">
        <v>182</v>
      </c>
      <c r="L692" s="239"/>
      <c r="M692" s="240" t="s">
        <v>37</v>
      </c>
      <c r="N692" s="241" t="s">
        <v>52</v>
      </c>
      <c r="O692" s="42"/>
      <c r="P692" s="203">
        <f>O692*H692</f>
        <v>0</v>
      </c>
      <c r="Q692" s="203">
        <v>2.5999999999999998E-4</v>
      </c>
      <c r="R692" s="203">
        <f>Q692*H692</f>
        <v>3.8999999999999998E-3</v>
      </c>
      <c r="S692" s="203">
        <v>0</v>
      </c>
      <c r="T692" s="204">
        <f>S692*H692</f>
        <v>0</v>
      </c>
      <c r="AR692" s="23" t="s">
        <v>369</v>
      </c>
      <c r="AT692" s="23" t="s">
        <v>196</v>
      </c>
      <c r="AU692" s="23" t="s">
        <v>91</v>
      </c>
      <c r="AY692" s="23" t="s">
        <v>176</v>
      </c>
      <c r="BE692" s="205">
        <f>IF(N692="základní",J692,0)</f>
        <v>0</v>
      </c>
      <c r="BF692" s="205">
        <f>IF(N692="snížená",J692,0)</f>
        <v>0</v>
      </c>
      <c r="BG692" s="205">
        <f>IF(N692="zákl. přenesená",J692,0)</f>
        <v>0</v>
      </c>
      <c r="BH692" s="205">
        <f>IF(N692="sníž. přenesená",J692,0)</f>
        <v>0</v>
      </c>
      <c r="BI692" s="205">
        <f>IF(N692="nulová",J692,0)</f>
        <v>0</v>
      </c>
      <c r="BJ692" s="23" t="s">
        <v>89</v>
      </c>
      <c r="BK692" s="205">
        <f>ROUND(I692*H692,2)</f>
        <v>0</v>
      </c>
      <c r="BL692" s="23" t="s">
        <v>277</v>
      </c>
      <c r="BM692" s="23" t="s">
        <v>1648</v>
      </c>
    </row>
    <row r="693" spans="2:65" s="1" customFormat="1" ht="27">
      <c r="B693" s="41"/>
      <c r="C693" s="63"/>
      <c r="D693" s="206" t="s">
        <v>883</v>
      </c>
      <c r="E693" s="63"/>
      <c r="F693" s="207" t="s">
        <v>1649</v>
      </c>
      <c r="G693" s="63"/>
      <c r="H693" s="63"/>
      <c r="I693" s="164"/>
      <c r="J693" s="63"/>
      <c r="K693" s="63"/>
      <c r="L693" s="61"/>
      <c r="M693" s="208"/>
      <c r="N693" s="42"/>
      <c r="O693" s="42"/>
      <c r="P693" s="42"/>
      <c r="Q693" s="42"/>
      <c r="R693" s="42"/>
      <c r="S693" s="42"/>
      <c r="T693" s="78"/>
      <c r="AT693" s="23" t="s">
        <v>883</v>
      </c>
      <c r="AU693" s="23" t="s">
        <v>91</v>
      </c>
    </row>
    <row r="694" spans="2:65" s="10" customFormat="1" ht="29.85" customHeight="1">
      <c r="B694" s="177"/>
      <c r="C694" s="178"/>
      <c r="D694" s="191" t="s">
        <v>80</v>
      </c>
      <c r="E694" s="192" t="s">
        <v>433</v>
      </c>
      <c r="F694" s="192" t="s">
        <v>434</v>
      </c>
      <c r="G694" s="178"/>
      <c r="H694" s="178"/>
      <c r="I694" s="181"/>
      <c r="J694" s="193">
        <f>BK694</f>
        <v>0</v>
      </c>
      <c r="K694" s="178"/>
      <c r="L694" s="183"/>
      <c r="M694" s="184"/>
      <c r="N694" s="185"/>
      <c r="O694" s="185"/>
      <c r="P694" s="186">
        <f>SUM(P695:P696)</f>
        <v>0</v>
      </c>
      <c r="Q694" s="185"/>
      <c r="R694" s="186">
        <f>SUM(R695:R696)</f>
        <v>0</v>
      </c>
      <c r="S694" s="185"/>
      <c r="T694" s="187">
        <f>SUM(T695:T696)</f>
        <v>0</v>
      </c>
      <c r="AR694" s="188" t="s">
        <v>89</v>
      </c>
      <c r="AT694" s="189" t="s">
        <v>80</v>
      </c>
      <c r="AU694" s="189" t="s">
        <v>89</v>
      </c>
      <c r="AY694" s="188" t="s">
        <v>176</v>
      </c>
      <c r="BK694" s="190">
        <f>SUM(BK695:BK696)</f>
        <v>0</v>
      </c>
    </row>
    <row r="695" spans="2:65" s="1" customFormat="1" ht="57" customHeight="1">
      <c r="B695" s="41"/>
      <c r="C695" s="194" t="s">
        <v>1650</v>
      </c>
      <c r="D695" s="194" t="s">
        <v>178</v>
      </c>
      <c r="E695" s="195" t="s">
        <v>1651</v>
      </c>
      <c r="F695" s="196" t="s">
        <v>1652</v>
      </c>
      <c r="G695" s="197" t="s">
        <v>199</v>
      </c>
      <c r="H695" s="198">
        <v>265.00099999999998</v>
      </c>
      <c r="I695" s="199"/>
      <c r="J695" s="200">
        <f>ROUND(I695*H695,2)</f>
        <v>0</v>
      </c>
      <c r="K695" s="196" t="s">
        <v>182</v>
      </c>
      <c r="L695" s="61"/>
      <c r="M695" s="201" t="s">
        <v>37</v>
      </c>
      <c r="N695" s="202" t="s">
        <v>52</v>
      </c>
      <c r="O695" s="42"/>
      <c r="P695" s="203">
        <f>O695*H695</f>
        <v>0</v>
      </c>
      <c r="Q695" s="203">
        <v>0</v>
      </c>
      <c r="R695" s="203">
        <f>Q695*H695</f>
        <v>0</v>
      </c>
      <c r="S695" s="203">
        <v>0</v>
      </c>
      <c r="T695" s="204">
        <f>S695*H695</f>
        <v>0</v>
      </c>
      <c r="AR695" s="23" t="s">
        <v>183</v>
      </c>
      <c r="AT695" s="23" t="s">
        <v>178</v>
      </c>
      <c r="AU695" s="23" t="s">
        <v>91</v>
      </c>
      <c r="AY695" s="23" t="s">
        <v>176</v>
      </c>
      <c r="BE695" s="205">
        <f>IF(N695="základní",J695,0)</f>
        <v>0</v>
      </c>
      <c r="BF695" s="205">
        <f>IF(N695="snížená",J695,0)</f>
        <v>0</v>
      </c>
      <c r="BG695" s="205">
        <f>IF(N695="zákl. přenesená",J695,0)</f>
        <v>0</v>
      </c>
      <c r="BH695" s="205">
        <f>IF(N695="sníž. přenesená",J695,0)</f>
        <v>0</v>
      </c>
      <c r="BI695" s="205">
        <f>IF(N695="nulová",J695,0)</f>
        <v>0</v>
      </c>
      <c r="BJ695" s="23" t="s">
        <v>89</v>
      </c>
      <c r="BK695" s="205">
        <f>ROUND(I695*H695,2)</f>
        <v>0</v>
      </c>
      <c r="BL695" s="23" t="s">
        <v>183</v>
      </c>
      <c r="BM695" s="23" t="s">
        <v>1653</v>
      </c>
    </row>
    <row r="696" spans="2:65" s="1" customFormat="1" ht="40.5">
      <c r="B696" s="41"/>
      <c r="C696" s="63"/>
      <c r="D696" s="206" t="s">
        <v>185</v>
      </c>
      <c r="E696" s="63"/>
      <c r="F696" s="207" t="s">
        <v>439</v>
      </c>
      <c r="G696" s="63"/>
      <c r="H696" s="63"/>
      <c r="I696" s="164"/>
      <c r="J696" s="63"/>
      <c r="K696" s="63"/>
      <c r="L696" s="61"/>
      <c r="M696" s="208"/>
      <c r="N696" s="42"/>
      <c r="O696" s="42"/>
      <c r="P696" s="42"/>
      <c r="Q696" s="42"/>
      <c r="R696" s="42"/>
      <c r="S696" s="42"/>
      <c r="T696" s="78"/>
      <c r="AT696" s="23" t="s">
        <v>185</v>
      </c>
      <c r="AU696" s="23" t="s">
        <v>91</v>
      </c>
    </row>
    <row r="697" spans="2:65" s="10" customFormat="1" ht="29.85" customHeight="1">
      <c r="B697" s="177"/>
      <c r="C697" s="178"/>
      <c r="D697" s="191" t="s">
        <v>80</v>
      </c>
      <c r="E697" s="192" t="s">
        <v>1654</v>
      </c>
      <c r="F697" s="192" t="s">
        <v>1655</v>
      </c>
      <c r="G697" s="178"/>
      <c r="H697" s="178"/>
      <c r="I697" s="181"/>
      <c r="J697" s="193">
        <f>BK697</f>
        <v>0</v>
      </c>
      <c r="K697" s="178"/>
      <c r="L697" s="183"/>
      <c r="M697" s="184"/>
      <c r="N697" s="185"/>
      <c r="O697" s="185"/>
      <c r="P697" s="186">
        <f>SUM(P698:P699)</f>
        <v>0</v>
      </c>
      <c r="Q697" s="185"/>
      <c r="R697" s="186">
        <f>SUM(R698:R699)</f>
        <v>0</v>
      </c>
      <c r="S697" s="185"/>
      <c r="T697" s="187">
        <f>SUM(T698:T699)</f>
        <v>0</v>
      </c>
      <c r="AR697" s="188" t="s">
        <v>89</v>
      </c>
      <c r="AT697" s="189" t="s">
        <v>80</v>
      </c>
      <c r="AU697" s="189" t="s">
        <v>89</v>
      </c>
      <c r="AY697" s="188" t="s">
        <v>176</v>
      </c>
      <c r="BK697" s="190">
        <f>SUM(BK698:BK699)</f>
        <v>0</v>
      </c>
    </row>
    <row r="698" spans="2:65" s="1" customFormat="1" ht="22.5" customHeight="1">
      <c r="B698" s="41"/>
      <c r="C698" s="194" t="s">
        <v>1656</v>
      </c>
      <c r="D698" s="194" t="s">
        <v>178</v>
      </c>
      <c r="E698" s="195" t="s">
        <v>1657</v>
      </c>
      <c r="F698" s="196" t="s">
        <v>1658</v>
      </c>
      <c r="G698" s="197" t="s">
        <v>377</v>
      </c>
      <c r="H698" s="198">
        <v>2</v>
      </c>
      <c r="I698" s="199"/>
      <c r="J698" s="200">
        <f>ROUND(I698*H698,2)</f>
        <v>0</v>
      </c>
      <c r="K698" s="196" t="s">
        <v>37</v>
      </c>
      <c r="L698" s="61"/>
      <c r="M698" s="201" t="s">
        <v>37</v>
      </c>
      <c r="N698" s="202" t="s">
        <v>52</v>
      </c>
      <c r="O698" s="42"/>
      <c r="P698" s="203">
        <f>O698*H698</f>
        <v>0</v>
      </c>
      <c r="Q698" s="203">
        <v>0</v>
      </c>
      <c r="R698" s="203">
        <f>Q698*H698</f>
        <v>0</v>
      </c>
      <c r="S698" s="203">
        <v>0</v>
      </c>
      <c r="T698" s="204">
        <f>S698*H698</f>
        <v>0</v>
      </c>
      <c r="AR698" s="23" t="s">
        <v>183</v>
      </c>
      <c r="AT698" s="23" t="s">
        <v>178</v>
      </c>
      <c r="AU698" s="23" t="s">
        <v>91</v>
      </c>
      <c r="AY698" s="23" t="s">
        <v>176</v>
      </c>
      <c r="BE698" s="205">
        <f>IF(N698="základní",J698,0)</f>
        <v>0</v>
      </c>
      <c r="BF698" s="205">
        <f>IF(N698="snížená",J698,0)</f>
        <v>0</v>
      </c>
      <c r="BG698" s="205">
        <f>IF(N698="zákl. přenesená",J698,0)</f>
        <v>0</v>
      </c>
      <c r="BH698" s="205">
        <f>IF(N698="sníž. přenesená",J698,0)</f>
        <v>0</v>
      </c>
      <c r="BI698" s="205">
        <f>IF(N698="nulová",J698,0)</f>
        <v>0</v>
      </c>
      <c r="BJ698" s="23" t="s">
        <v>89</v>
      </c>
      <c r="BK698" s="205">
        <f>ROUND(I698*H698,2)</f>
        <v>0</v>
      </c>
      <c r="BL698" s="23" t="s">
        <v>183</v>
      </c>
      <c r="BM698" s="23" t="s">
        <v>1659</v>
      </c>
    </row>
    <row r="699" spans="2:65" s="1" customFormat="1" ht="22.5" customHeight="1">
      <c r="B699" s="41"/>
      <c r="C699" s="194" t="s">
        <v>1660</v>
      </c>
      <c r="D699" s="194" t="s">
        <v>178</v>
      </c>
      <c r="E699" s="195" t="s">
        <v>1661</v>
      </c>
      <c r="F699" s="196" t="s">
        <v>1662</v>
      </c>
      <c r="G699" s="197" t="s">
        <v>377</v>
      </c>
      <c r="H699" s="198">
        <v>2</v>
      </c>
      <c r="I699" s="199"/>
      <c r="J699" s="200">
        <f>ROUND(I699*H699,2)</f>
        <v>0</v>
      </c>
      <c r="K699" s="196" t="s">
        <v>37</v>
      </c>
      <c r="L699" s="61"/>
      <c r="M699" s="201" t="s">
        <v>37</v>
      </c>
      <c r="N699" s="202" t="s">
        <v>52</v>
      </c>
      <c r="O699" s="42"/>
      <c r="P699" s="203">
        <f>O699*H699</f>
        <v>0</v>
      </c>
      <c r="Q699" s="203">
        <v>0</v>
      </c>
      <c r="R699" s="203">
        <f>Q699*H699</f>
        <v>0</v>
      </c>
      <c r="S699" s="203">
        <v>0</v>
      </c>
      <c r="T699" s="204">
        <f>S699*H699</f>
        <v>0</v>
      </c>
      <c r="AR699" s="23" t="s">
        <v>183</v>
      </c>
      <c r="AT699" s="23" t="s">
        <v>178</v>
      </c>
      <c r="AU699" s="23" t="s">
        <v>91</v>
      </c>
      <c r="AY699" s="23" t="s">
        <v>176</v>
      </c>
      <c r="BE699" s="205">
        <f>IF(N699="základní",J699,0)</f>
        <v>0</v>
      </c>
      <c r="BF699" s="205">
        <f>IF(N699="snížená",J699,0)</f>
        <v>0</v>
      </c>
      <c r="BG699" s="205">
        <f>IF(N699="zákl. přenesená",J699,0)</f>
        <v>0</v>
      </c>
      <c r="BH699" s="205">
        <f>IF(N699="sníž. přenesená",J699,0)</f>
        <v>0</v>
      </c>
      <c r="BI699" s="205">
        <f>IF(N699="nulová",J699,0)</f>
        <v>0</v>
      </c>
      <c r="BJ699" s="23" t="s">
        <v>89</v>
      </c>
      <c r="BK699" s="205">
        <f>ROUND(I699*H699,2)</f>
        <v>0</v>
      </c>
      <c r="BL699" s="23" t="s">
        <v>183</v>
      </c>
      <c r="BM699" s="23" t="s">
        <v>1663</v>
      </c>
    </row>
    <row r="700" spans="2:65" s="10" customFormat="1" ht="37.35" customHeight="1">
      <c r="B700" s="177"/>
      <c r="C700" s="178"/>
      <c r="D700" s="179" t="s">
        <v>80</v>
      </c>
      <c r="E700" s="180" t="s">
        <v>440</v>
      </c>
      <c r="F700" s="180" t="s">
        <v>441</v>
      </c>
      <c r="G700" s="178"/>
      <c r="H700" s="178"/>
      <c r="I700" s="181"/>
      <c r="J700" s="182">
        <f>BK700</f>
        <v>0</v>
      </c>
      <c r="K700" s="178"/>
      <c r="L700" s="183"/>
      <c r="M700" s="184"/>
      <c r="N700" s="185"/>
      <c r="O700" s="185"/>
      <c r="P700" s="186">
        <f>P701+P730+P771+P804+P835+P841+P848+P911+P919+P929+P994+P1044+P1086+P1105</f>
        <v>0</v>
      </c>
      <c r="Q700" s="185"/>
      <c r="R700" s="186">
        <f>R701+R730+R771+R804+R835+R841+R848+R911+R919+R929+R994+R1044+R1086+R1105</f>
        <v>26.117262496880002</v>
      </c>
      <c r="S700" s="185"/>
      <c r="T700" s="187">
        <f>T701+T730+T771+T804+T835+T841+T848+T911+T919+T929+T994+T1044+T1086+T1105</f>
        <v>0</v>
      </c>
      <c r="AR700" s="188" t="s">
        <v>91</v>
      </c>
      <c r="AT700" s="189" t="s">
        <v>80</v>
      </c>
      <c r="AU700" s="189" t="s">
        <v>81</v>
      </c>
      <c r="AY700" s="188" t="s">
        <v>176</v>
      </c>
      <c r="BK700" s="190">
        <f>BK701+BK730+BK771+BK804+BK835+BK841+BK848+BK911+BK919+BK929+BK994+BK1044+BK1086+BK1105</f>
        <v>0</v>
      </c>
    </row>
    <row r="701" spans="2:65" s="10" customFormat="1" ht="19.899999999999999" customHeight="1">
      <c r="B701" s="177"/>
      <c r="C701" s="178"/>
      <c r="D701" s="191" t="s">
        <v>80</v>
      </c>
      <c r="E701" s="192" t="s">
        <v>442</v>
      </c>
      <c r="F701" s="192" t="s">
        <v>443</v>
      </c>
      <c r="G701" s="178"/>
      <c r="H701" s="178"/>
      <c r="I701" s="181"/>
      <c r="J701" s="193">
        <f>BK701</f>
        <v>0</v>
      </c>
      <c r="K701" s="178"/>
      <c r="L701" s="183"/>
      <c r="M701" s="184"/>
      <c r="N701" s="185"/>
      <c r="O701" s="185"/>
      <c r="P701" s="186">
        <f>SUM(P702:P729)</f>
        <v>0</v>
      </c>
      <c r="Q701" s="185"/>
      <c r="R701" s="186">
        <f>SUM(R702:R729)</f>
        <v>1.614158</v>
      </c>
      <c r="S701" s="185"/>
      <c r="T701" s="187">
        <f>SUM(T702:T729)</f>
        <v>0</v>
      </c>
      <c r="AR701" s="188" t="s">
        <v>91</v>
      </c>
      <c r="AT701" s="189" t="s">
        <v>80</v>
      </c>
      <c r="AU701" s="189" t="s">
        <v>89</v>
      </c>
      <c r="AY701" s="188" t="s">
        <v>176</v>
      </c>
      <c r="BK701" s="190">
        <f>SUM(BK702:BK729)</f>
        <v>0</v>
      </c>
    </row>
    <row r="702" spans="2:65" s="1" customFormat="1" ht="31.5" customHeight="1">
      <c r="B702" s="41"/>
      <c r="C702" s="194" t="s">
        <v>1664</v>
      </c>
      <c r="D702" s="194" t="s">
        <v>178</v>
      </c>
      <c r="E702" s="195" t="s">
        <v>1665</v>
      </c>
      <c r="F702" s="196" t="s">
        <v>1666</v>
      </c>
      <c r="G702" s="197" t="s">
        <v>224</v>
      </c>
      <c r="H702" s="198">
        <v>246.4</v>
      </c>
      <c r="I702" s="199"/>
      <c r="J702" s="200">
        <f>ROUND(I702*H702,2)</f>
        <v>0</v>
      </c>
      <c r="K702" s="196" t="s">
        <v>182</v>
      </c>
      <c r="L702" s="61"/>
      <c r="M702" s="201" t="s">
        <v>37</v>
      </c>
      <c r="N702" s="202" t="s">
        <v>52</v>
      </c>
      <c r="O702" s="42"/>
      <c r="P702" s="203">
        <f>O702*H702</f>
        <v>0</v>
      </c>
      <c r="Q702" s="203">
        <v>0</v>
      </c>
      <c r="R702" s="203">
        <f>Q702*H702</f>
        <v>0</v>
      </c>
      <c r="S702" s="203">
        <v>0</v>
      </c>
      <c r="T702" s="204">
        <f>S702*H702</f>
        <v>0</v>
      </c>
      <c r="AR702" s="23" t="s">
        <v>277</v>
      </c>
      <c r="AT702" s="23" t="s">
        <v>178</v>
      </c>
      <c r="AU702" s="23" t="s">
        <v>91</v>
      </c>
      <c r="AY702" s="23" t="s">
        <v>176</v>
      </c>
      <c r="BE702" s="205">
        <f>IF(N702="základní",J702,0)</f>
        <v>0</v>
      </c>
      <c r="BF702" s="205">
        <f>IF(N702="snížená",J702,0)</f>
        <v>0</v>
      </c>
      <c r="BG702" s="205">
        <f>IF(N702="zákl. přenesená",J702,0)</f>
        <v>0</v>
      </c>
      <c r="BH702" s="205">
        <f>IF(N702="sníž. přenesená",J702,0)</f>
        <v>0</v>
      </c>
      <c r="BI702" s="205">
        <f>IF(N702="nulová",J702,0)</f>
        <v>0</v>
      </c>
      <c r="BJ702" s="23" t="s">
        <v>89</v>
      </c>
      <c r="BK702" s="205">
        <f>ROUND(I702*H702,2)</f>
        <v>0</v>
      </c>
      <c r="BL702" s="23" t="s">
        <v>277</v>
      </c>
      <c r="BM702" s="23" t="s">
        <v>1667</v>
      </c>
    </row>
    <row r="703" spans="2:65" s="1" customFormat="1" ht="40.5">
      <c r="B703" s="41"/>
      <c r="C703" s="63"/>
      <c r="D703" s="206" t="s">
        <v>185</v>
      </c>
      <c r="E703" s="63"/>
      <c r="F703" s="207" t="s">
        <v>1668</v>
      </c>
      <c r="G703" s="63"/>
      <c r="H703" s="63"/>
      <c r="I703" s="164"/>
      <c r="J703" s="63"/>
      <c r="K703" s="63"/>
      <c r="L703" s="61"/>
      <c r="M703" s="208"/>
      <c r="N703" s="42"/>
      <c r="O703" s="42"/>
      <c r="P703" s="42"/>
      <c r="Q703" s="42"/>
      <c r="R703" s="42"/>
      <c r="S703" s="42"/>
      <c r="T703" s="78"/>
      <c r="AT703" s="23" t="s">
        <v>185</v>
      </c>
      <c r="AU703" s="23" t="s">
        <v>91</v>
      </c>
    </row>
    <row r="704" spans="2:65" s="11" customFormat="1" ht="13.5">
      <c r="B704" s="209"/>
      <c r="C704" s="210"/>
      <c r="D704" s="206" t="s">
        <v>187</v>
      </c>
      <c r="E704" s="211" t="s">
        <v>37</v>
      </c>
      <c r="F704" s="212" t="s">
        <v>468</v>
      </c>
      <c r="G704" s="210"/>
      <c r="H704" s="213">
        <v>246.4</v>
      </c>
      <c r="I704" s="214"/>
      <c r="J704" s="210"/>
      <c r="K704" s="210"/>
      <c r="L704" s="215"/>
      <c r="M704" s="216"/>
      <c r="N704" s="217"/>
      <c r="O704" s="217"/>
      <c r="P704" s="217"/>
      <c r="Q704" s="217"/>
      <c r="R704" s="217"/>
      <c r="S704" s="217"/>
      <c r="T704" s="218"/>
      <c r="AT704" s="219" t="s">
        <v>187</v>
      </c>
      <c r="AU704" s="219" t="s">
        <v>91</v>
      </c>
      <c r="AV704" s="11" t="s">
        <v>91</v>
      </c>
      <c r="AW704" s="11" t="s">
        <v>44</v>
      </c>
      <c r="AX704" s="11" t="s">
        <v>81</v>
      </c>
      <c r="AY704" s="219" t="s">
        <v>176</v>
      </c>
    </row>
    <row r="705" spans="2:65" s="12" customFormat="1" ht="13.5">
      <c r="B705" s="220"/>
      <c r="C705" s="221"/>
      <c r="D705" s="222" t="s">
        <v>187</v>
      </c>
      <c r="E705" s="223" t="s">
        <v>37</v>
      </c>
      <c r="F705" s="224" t="s">
        <v>189</v>
      </c>
      <c r="G705" s="221"/>
      <c r="H705" s="225">
        <v>246.4</v>
      </c>
      <c r="I705" s="226"/>
      <c r="J705" s="221"/>
      <c r="K705" s="221"/>
      <c r="L705" s="227"/>
      <c r="M705" s="228"/>
      <c r="N705" s="229"/>
      <c r="O705" s="229"/>
      <c r="P705" s="229"/>
      <c r="Q705" s="229"/>
      <c r="R705" s="229"/>
      <c r="S705" s="229"/>
      <c r="T705" s="230"/>
      <c r="AT705" s="231" t="s">
        <v>187</v>
      </c>
      <c r="AU705" s="231" t="s">
        <v>91</v>
      </c>
      <c r="AV705" s="12" t="s">
        <v>183</v>
      </c>
      <c r="AW705" s="12" t="s">
        <v>6</v>
      </c>
      <c r="AX705" s="12" t="s">
        <v>89</v>
      </c>
      <c r="AY705" s="231" t="s">
        <v>176</v>
      </c>
    </row>
    <row r="706" spans="2:65" s="1" customFormat="1" ht="22.5" customHeight="1">
      <c r="B706" s="41"/>
      <c r="C706" s="232" t="s">
        <v>1669</v>
      </c>
      <c r="D706" s="232" t="s">
        <v>196</v>
      </c>
      <c r="E706" s="233" t="s">
        <v>1670</v>
      </c>
      <c r="F706" s="234" t="s">
        <v>1671</v>
      </c>
      <c r="G706" s="235" t="s">
        <v>199</v>
      </c>
      <c r="H706" s="236">
        <v>9.9000000000000005E-2</v>
      </c>
      <c r="I706" s="237"/>
      <c r="J706" s="238">
        <f>ROUND(I706*H706,2)</f>
        <v>0</v>
      </c>
      <c r="K706" s="234" t="s">
        <v>182</v>
      </c>
      <c r="L706" s="239"/>
      <c r="M706" s="240" t="s">
        <v>37</v>
      </c>
      <c r="N706" s="241" t="s">
        <v>52</v>
      </c>
      <c r="O706" s="42"/>
      <c r="P706" s="203">
        <f>O706*H706</f>
        <v>0</v>
      </c>
      <c r="Q706" s="203">
        <v>1</v>
      </c>
      <c r="R706" s="203">
        <f>Q706*H706</f>
        <v>9.9000000000000005E-2</v>
      </c>
      <c r="S706" s="203">
        <v>0</v>
      </c>
      <c r="T706" s="204">
        <f>S706*H706</f>
        <v>0</v>
      </c>
      <c r="AR706" s="23" t="s">
        <v>369</v>
      </c>
      <c r="AT706" s="23" t="s">
        <v>196</v>
      </c>
      <c r="AU706" s="23" t="s">
        <v>91</v>
      </c>
      <c r="AY706" s="23" t="s">
        <v>176</v>
      </c>
      <c r="BE706" s="205">
        <f>IF(N706="základní",J706,0)</f>
        <v>0</v>
      </c>
      <c r="BF706" s="205">
        <f>IF(N706="snížená",J706,0)</f>
        <v>0</v>
      </c>
      <c r="BG706" s="205">
        <f>IF(N706="zákl. přenesená",J706,0)</f>
        <v>0</v>
      </c>
      <c r="BH706" s="205">
        <f>IF(N706="sníž. přenesená",J706,0)</f>
        <v>0</v>
      </c>
      <c r="BI706" s="205">
        <f>IF(N706="nulová",J706,0)</f>
        <v>0</v>
      </c>
      <c r="BJ706" s="23" t="s">
        <v>89</v>
      </c>
      <c r="BK706" s="205">
        <f>ROUND(I706*H706,2)</f>
        <v>0</v>
      </c>
      <c r="BL706" s="23" t="s">
        <v>277</v>
      </c>
      <c r="BM706" s="23" t="s">
        <v>1672</v>
      </c>
    </row>
    <row r="707" spans="2:65" s="1" customFormat="1" ht="27">
      <c r="B707" s="41"/>
      <c r="C707" s="63"/>
      <c r="D707" s="206" t="s">
        <v>883</v>
      </c>
      <c r="E707" s="63"/>
      <c r="F707" s="207" t="s">
        <v>1673</v>
      </c>
      <c r="G707" s="63"/>
      <c r="H707" s="63"/>
      <c r="I707" s="164"/>
      <c r="J707" s="63"/>
      <c r="K707" s="63"/>
      <c r="L707" s="61"/>
      <c r="M707" s="208"/>
      <c r="N707" s="42"/>
      <c r="O707" s="42"/>
      <c r="P707" s="42"/>
      <c r="Q707" s="42"/>
      <c r="R707" s="42"/>
      <c r="S707" s="42"/>
      <c r="T707" s="78"/>
      <c r="AT707" s="23" t="s">
        <v>883</v>
      </c>
      <c r="AU707" s="23" t="s">
        <v>91</v>
      </c>
    </row>
    <row r="708" spans="2:65" s="11" customFormat="1" ht="13.5">
      <c r="B708" s="209"/>
      <c r="C708" s="210"/>
      <c r="D708" s="206" t="s">
        <v>187</v>
      </c>
      <c r="E708" s="211" t="s">
        <v>37</v>
      </c>
      <c r="F708" s="212" t="s">
        <v>1674</v>
      </c>
      <c r="G708" s="210"/>
      <c r="H708" s="213">
        <v>246.4</v>
      </c>
      <c r="I708" s="214"/>
      <c r="J708" s="210"/>
      <c r="K708" s="210"/>
      <c r="L708" s="215"/>
      <c r="M708" s="216"/>
      <c r="N708" s="217"/>
      <c r="O708" s="217"/>
      <c r="P708" s="217"/>
      <c r="Q708" s="217"/>
      <c r="R708" s="217"/>
      <c r="S708" s="217"/>
      <c r="T708" s="218"/>
      <c r="AT708" s="219" t="s">
        <v>187</v>
      </c>
      <c r="AU708" s="219" t="s">
        <v>91</v>
      </c>
      <c r="AV708" s="11" t="s">
        <v>91</v>
      </c>
      <c r="AW708" s="11" t="s">
        <v>44</v>
      </c>
      <c r="AX708" s="11" t="s">
        <v>81</v>
      </c>
      <c r="AY708" s="219" t="s">
        <v>176</v>
      </c>
    </row>
    <row r="709" spans="2:65" s="11" customFormat="1" ht="13.5">
      <c r="B709" s="209"/>
      <c r="C709" s="210"/>
      <c r="D709" s="222" t="s">
        <v>187</v>
      </c>
      <c r="E709" s="242" t="s">
        <v>37</v>
      </c>
      <c r="F709" s="243" t="s">
        <v>1675</v>
      </c>
      <c r="G709" s="210"/>
      <c r="H709" s="244">
        <v>9.9000000000000005E-2</v>
      </c>
      <c r="I709" s="214"/>
      <c r="J709" s="210"/>
      <c r="K709" s="210"/>
      <c r="L709" s="215"/>
      <c r="M709" s="216"/>
      <c r="N709" s="217"/>
      <c r="O709" s="217"/>
      <c r="P709" s="217"/>
      <c r="Q709" s="217"/>
      <c r="R709" s="217"/>
      <c r="S709" s="217"/>
      <c r="T709" s="218"/>
      <c r="AT709" s="219" t="s">
        <v>187</v>
      </c>
      <c r="AU709" s="219" t="s">
        <v>91</v>
      </c>
      <c r="AV709" s="11" t="s">
        <v>91</v>
      </c>
      <c r="AW709" s="11" t="s">
        <v>44</v>
      </c>
      <c r="AX709" s="11" t="s">
        <v>89</v>
      </c>
      <c r="AY709" s="219" t="s">
        <v>176</v>
      </c>
    </row>
    <row r="710" spans="2:65" s="1" customFormat="1" ht="22.5" customHeight="1">
      <c r="B710" s="41"/>
      <c r="C710" s="194" t="s">
        <v>1676</v>
      </c>
      <c r="D710" s="194" t="s">
        <v>178</v>
      </c>
      <c r="E710" s="195" t="s">
        <v>445</v>
      </c>
      <c r="F710" s="196" t="s">
        <v>446</v>
      </c>
      <c r="G710" s="197" t="s">
        <v>224</v>
      </c>
      <c r="H710" s="198">
        <v>246.4</v>
      </c>
      <c r="I710" s="199"/>
      <c r="J710" s="200">
        <f>ROUND(I710*H710,2)</f>
        <v>0</v>
      </c>
      <c r="K710" s="196" t="s">
        <v>182</v>
      </c>
      <c r="L710" s="61"/>
      <c r="M710" s="201" t="s">
        <v>37</v>
      </c>
      <c r="N710" s="202" t="s">
        <v>52</v>
      </c>
      <c r="O710" s="42"/>
      <c r="P710" s="203">
        <f>O710*H710</f>
        <v>0</v>
      </c>
      <c r="Q710" s="203">
        <v>4.0000000000000002E-4</v>
      </c>
      <c r="R710" s="203">
        <f>Q710*H710</f>
        <v>9.8560000000000009E-2</v>
      </c>
      <c r="S710" s="203">
        <v>0</v>
      </c>
      <c r="T710" s="204">
        <f>S710*H710</f>
        <v>0</v>
      </c>
      <c r="AR710" s="23" t="s">
        <v>277</v>
      </c>
      <c r="AT710" s="23" t="s">
        <v>178</v>
      </c>
      <c r="AU710" s="23" t="s">
        <v>91</v>
      </c>
      <c r="AY710" s="23" t="s">
        <v>176</v>
      </c>
      <c r="BE710" s="205">
        <f>IF(N710="základní",J710,0)</f>
        <v>0</v>
      </c>
      <c r="BF710" s="205">
        <f>IF(N710="snížená",J710,0)</f>
        <v>0</v>
      </c>
      <c r="BG710" s="205">
        <f>IF(N710="zákl. přenesená",J710,0)</f>
        <v>0</v>
      </c>
      <c r="BH710" s="205">
        <f>IF(N710="sníž. přenesená",J710,0)</f>
        <v>0</v>
      </c>
      <c r="BI710" s="205">
        <f>IF(N710="nulová",J710,0)</f>
        <v>0</v>
      </c>
      <c r="BJ710" s="23" t="s">
        <v>89</v>
      </c>
      <c r="BK710" s="205">
        <f>ROUND(I710*H710,2)</f>
        <v>0</v>
      </c>
      <c r="BL710" s="23" t="s">
        <v>277</v>
      </c>
      <c r="BM710" s="23" t="s">
        <v>1677</v>
      </c>
    </row>
    <row r="711" spans="2:65" s="1" customFormat="1" ht="40.5">
      <c r="B711" s="41"/>
      <c r="C711" s="63"/>
      <c r="D711" s="206" t="s">
        <v>185</v>
      </c>
      <c r="E711" s="63"/>
      <c r="F711" s="207" t="s">
        <v>448</v>
      </c>
      <c r="G711" s="63"/>
      <c r="H711" s="63"/>
      <c r="I711" s="164"/>
      <c r="J711" s="63"/>
      <c r="K711" s="63"/>
      <c r="L711" s="61"/>
      <c r="M711" s="208"/>
      <c r="N711" s="42"/>
      <c r="O711" s="42"/>
      <c r="P711" s="42"/>
      <c r="Q711" s="42"/>
      <c r="R711" s="42"/>
      <c r="S711" s="42"/>
      <c r="T711" s="78"/>
      <c r="AT711" s="23" t="s">
        <v>185</v>
      </c>
      <c r="AU711" s="23" t="s">
        <v>91</v>
      </c>
    </row>
    <row r="712" spans="2:65" s="11" customFormat="1" ht="13.5">
      <c r="B712" s="209"/>
      <c r="C712" s="210"/>
      <c r="D712" s="206" t="s">
        <v>187</v>
      </c>
      <c r="E712" s="211" t="s">
        <v>37</v>
      </c>
      <c r="F712" s="212" t="s">
        <v>468</v>
      </c>
      <c r="G712" s="210"/>
      <c r="H712" s="213">
        <v>246.4</v>
      </c>
      <c r="I712" s="214"/>
      <c r="J712" s="210"/>
      <c r="K712" s="210"/>
      <c r="L712" s="215"/>
      <c r="M712" s="216"/>
      <c r="N712" s="217"/>
      <c r="O712" s="217"/>
      <c r="P712" s="217"/>
      <c r="Q712" s="217"/>
      <c r="R712" s="217"/>
      <c r="S712" s="217"/>
      <c r="T712" s="218"/>
      <c r="AT712" s="219" t="s">
        <v>187</v>
      </c>
      <c r="AU712" s="219" t="s">
        <v>91</v>
      </c>
      <c r="AV712" s="11" t="s">
        <v>91</v>
      </c>
      <c r="AW712" s="11" t="s">
        <v>44</v>
      </c>
      <c r="AX712" s="11" t="s">
        <v>81</v>
      </c>
      <c r="AY712" s="219" t="s">
        <v>176</v>
      </c>
    </row>
    <row r="713" spans="2:65" s="12" customFormat="1" ht="13.5">
      <c r="B713" s="220"/>
      <c r="C713" s="221"/>
      <c r="D713" s="222" t="s">
        <v>187</v>
      </c>
      <c r="E713" s="223" t="s">
        <v>37</v>
      </c>
      <c r="F713" s="224" t="s">
        <v>189</v>
      </c>
      <c r="G713" s="221"/>
      <c r="H713" s="225">
        <v>246.4</v>
      </c>
      <c r="I713" s="226"/>
      <c r="J713" s="221"/>
      <c r="K713" s="221"/>
      <c r="L713" s="227"/>
      <c r="M713" s="228"/>
      <c r="N713" s="229"/>
      <c r="O713" s="229"/>
      <c r="P713" s="229"/>
      <c r="Q713" s="229"/>
      <c r="R713" s="229"/>
      <c r="S713" s="229"/>
      <c r="T713" s="230"/>
      <c r="AT713" s="231" t="s">
        <v>187</v>
      </c>
      <c r="AU713" s="231" t="s">
        <v>91</v>
      </c>
      <c r="AV713" s="12" t="s">
        <v>183</v>
      </c>
      <c r="AW713" s="12" t="s">
        <v>6</v>
      </c>
      <c r="AX713" s="12" t="s">
        <v>89</v>
      </c>
      <c r="AY713" s="231" t="s">
        <v>176</v>
      </c>
    </row>
    <row r="714" spans="2:65" s="1" customFormat="1" ht="31.5" customHeight="1">
      <c r="B714" s="41"/>
      <c r="C714" s="232" t="s">
        <v>1678</v>
      </c>
      <c r="D714" s="232" t="s">
        <v>196</v>
      </c>
      <c r="E714" s="233" t="s">
        <v>1679</v>
      </c>
      <c r="F714" s="234" t="s">
        <v>1680</v>
      </c>
      <c r="G714" s="235" t="s">
        <v>224</v>
      </c>
      <c r="H714" s="236">
        <v>283.36</v>
      </c>
      <c r="I714" s="237"/>
      <c r="J714" s="238">
        <f>ROUND(I714*H714,2)</f>
        <v>0</v>
      </c>
      <c r="K714" s="234" t="s">
        <v>37</v>
      </c>
      <c r="L714" s="239"/>
      <c r="M714" s="240" t="s">
        <v>37</v>
      </c>
      <c r="N714" s="241" t="s">
        <v>52</v>
      </c>
      <c r="O714" s="42"/>
      <c r="P714" s="203">
        <f>O714*H714</f>
        <v>0</v>
      </c>
      <c r="Q714" s="203">
        <v>4.8999999999999998E-3</v>
      </c>
      <c r="R714" s="203">
        <f>Q714*H714</f>
        <v>1.3884639999999999</v>
      </c>
      <c r="S714" s="203">
        <v>0</v>
      </c>
      <c r="T714" s="204">
        <f>S714*H714</f>
        <v>0</v>
      </c>
      <c r="AR714" s="23" t="s">
        <v>369</v>
      </c>
      <c r="AT714" s="23" t="s">
        <v>196</v>
      </c>
      <c r="AU714" s="23" t="s">
        <v>91</v>
      </c>
      <c r="AY714" s="23" t="s">
        <v>176</v>
      </c>
      <c r="BE714" s="205">
        <f>IF(N714="základní",J714,0)</f>
        <v>0</v>
      </c>
      <c r="BF714" s="205">
        <f>IF(N714="snížená",J714,0)</f>
        <v>0</v>
      </c>
      <c r="BG714" s="205">
        <f>IF(N714="zákl. přenesená",J714,0)</f>
        <v>0</v>
      </c>
      <c r="BH714" s="205">
        <f>IF(N714="sníž. přenesená",J714,0)</f>
        <v>0</v>
      </c>
      <c r="BI714" s="205">
        <f>IF(N714="nulová",J714,0)</f>
        <v>0</v>
      </c>
      <c r="BJ714" s="23" t="s">
        <v>89</v>
      </c>
      <c r="BK714" s="205">
        <f>ROUND(I714*H714,2)</f>
        <v>0</v>
      </c>
      <c r="BL714" s="23" t="s">
        <v>277</v>
      </c>
      <c r="BM714" s="23" t="s">
        <v>1681</v>
      </c>
    </row>
    <row r="715" spans="2:65" s="11" customFormat="1" ht="13.5">
      <c r="B715" s="209"/>
      <c r="C715" s="210"/>
      <c r="D715" s="222" t="s">
        <v>187</v>
      </c>
      <c r="E715" s="242" t="s">
        <v>37</v>
      </c>
      <c r="F715" s="243" t="s">
        <v>1682</v>
      </c>
      <c r="G715" s="210"/>
      <c r="H715" s="244">
        <v>283.36</v>
      </c>
      <c r="I715" s="214"/>
      <c r="J715" s="210"/>
      <c r="K715" s="210"/>
      <c r="L715" s="215"/>
      <c r="M715" s="216"/>
      <c r="N715" s="217"/>
      <c r="O715" s="217"/>
      <c r="P715" s="217"/>
      <c r="Q715" s="217"/>
      <c r="R715" s="217"/>
      <c r="S715" s="217"/>
      <c r="T715" s="218"/>
      <c r="AT715" s="219" t="s">
        <v>187</v>
      </c>
      <c r="AU715" s="219" t="s">
        <v>91</v>
      </c>
      <c r="AV715" s="11" t="s">
        <v>91</v>
      </c>
      <c r="AW715" s="11" t="s">
        <v>44</v>
      </c>
      <c r="AX715" s="11" t="s">
        <v>89</v>
      </c>
      <c r="AY715" s="219" t="s">
        <v>176</v>
      </c>
    </row>
    <row r="716" spans="2:65" s="1" customFormat="1" ht="31.5" customHeight="1">
      <c r="B716" s="41"/>
      <c r="C716" s="194" t="s">
        <v>1683</v>
      </c>
      <c r="D716" s="194" t="s">
        <v>178</v>
      </c>
      <c r="E716" s="195" t="s">
        <v>1684</v>
      </c>
      <c r="F716" s="196" t="s">
        <v>1685</v>
      </c>
      <c r="G716" s="197" t="s">
        <v>224</v>
      </c>
      <c r="H716" s="198">
        <v>5.1559999999999997</v>
      </c>
      <c r="I716" s="199"/>
      <c r="J716" s="200">
        <f>ROUND(I716*H716,2)</f>
        <v>0</v>
      </c>
      <c r="K716" s="196" t="s">
        <v>182</v>
      </c>
      <c r="L716" s="61"/>
      <c r="M716" s="201" t="s">
        <v>37</v>
      </c>
      <c r="N716" s="202" t="s">
        <v>52</v>
      </c>
      <c r="O716" s="42"/>
      <c r="P716" s="203">
        <f>O716*H716</f>
        <v>0</v>
      </c>
      <c r="Q716" s="203">
        <v>0</v>
      </c>
      <c r="R716" s="203">
        <f>Q716*H716</f>
        <v>0</v>
      </c>
      <c r="S716" s="203">
        <v>0</v>
      </c>
      <c r="T716" s="204">
        <f>S716*H716</f>
        <v>0</v>
      </c>
      <c r="AR716" s="23" t="s">
        <v>277</v>
      </c>
      <c r="AT716" s="23" t="s">
        <v>178</v>
      </c>
      <c r="AU716" s="23" t="s">
        <v>91</v>
      </c>
      <c r="AY716" s="23" t="s">
        <v>176</v>
      </c>
      <c r="BE716" s="205">
        <f>IF(N716="základní",J716,0)</f>
        <v>0</v>
      </c>
      <c r="BF716" s="205">
        <f>IF(N716="snížená",J716,0)</f>
        <v>0</v>
      </c>
      <c r="BG716" s="205">
        <f>IF(N716="zákl. přenesená",J716,0)</f>
        <v>0</v>
      </c>
      <c r="BH716" s="205">
        <f>IF(N716="sníž. přenesená",J716,0)</f>
        <v>0</v>
      </c>
      <c r="BI716" s="205">
        <f>IF(N716="nulová",J716,0)</f>
        <v>0</v>
      </c>
      <c r="BJ716" s="23" t="s">
        <v>89</v>
      </c>
      <c r="BK716" s="205">
        <f>ROUND(I716*H716,2)</f>
        <v>0</v>
      </c>
      <c r="BL716" s="23" t="s">
        <v>277</v>
      </c>
      <c r="BM716" s="23" t="s">
        <v>1686</v>
      </c>
    </row>
    <row r="717" spans="2:65" s="1" customFormat="1" ht="40.5">
      <c r="B717" s="41"/>
      <c r="C717" s="63"/>
      <c r="D717" s="206" t="s">
        <v>185</v>
      </c>
      <c r="E717" s="63"/>
      <c r="F717" s="207" t="s">
        <v>1668</v>
      </c>
      <c r="G717" s="63"/>
      <c r="H717" s="63"/>
      <c r="I717" s="164"/>
      <c r="J717" s="63"/>
      <c r="K717" s="63"/>
      <c r="L717" s="61"/>
      <c r="M717" s="208"/>
      <c r="N717" s="42"/>
      <c r="O717" s="42"/>
      <c r="P717" s="42"/>
      <c r="Q717" s="42"/>
      <c r="R717" s="42"/>
      <c r="S717" s="42"/>
      <c r="T717" s="78"/>
      <c r="AT717" s="23" t="s">
        <v>185</v>
      </c>
      <c r="AU717" s="23" t="s">
        <v>91</v>
      </c>
    </row>
    <row r="718" spans="2:65" s="11" customFormat="1" ht="13.5">
      <c r="B718" s="209"/>
      <c r="C718" s="210"/>
      <c r="D718" s="206" t="s">
        <v>187</v>
      </c>
      <c r="E718" s="211" t="s">
        <v>37</v>
      </c>
      <c r="F718" s="212" t="s">
        <v>1687</v>
      </c>
      <c r="G718" s="210"/>
      <c r="H718" s="213">
        <v>2.488</v>
      </c>
      <c r="I718" s="214"/>
      <c r="J718" s="210"/>
      <c r="K718" s="210"/>
      <c r="L718" s="215"/>
      <c r="M718" s="216"/>
      <c r="N718" s="217"/>
      <c r="O718" s="217"/>
      <c r="P718" s="217"/>
      <c r="Q718" s="217"/>
      <c r="R718" s="217"/>
      <c r="S718" s="217"/>
      <c r="T718" s="218"/>
      <c r="AT718" s="219" t="s">
        <v>187</v>
      </c>
      <c r="AU718" s="219" t="s">
        <v>91</v>
      </c>
      <c r="AV718" s="11" t="s">
        <v>91</v>
      </c>
      <c r="AW718" s="11" t="s">
        <v>44</v>
      </c>
      <c r="AX718" s="11" t="s">
        <v>81</v>
      </c>
      <c r="AY718" s="219" t="s">
        <v>176</v>
      </c>
    </row>
    <row r="719" spans="2:65" s="11" customFormat="1" ht="13.5">
      <c r="B719" s="209"/>
      <c r="C719" s="210"/>
      <c r="D719" s="206" t="s">
        <v>187</v>
      </c>
      <c r="E719" s="211" t="s">
        <v>37</v>
      </c>
      <c r="F719" s="212" t="s">
        <v>1688</v>
      </c>
      <c r="G719" s="210"/>
      <c r="H719" s="213">
        <v>2.6680000000000001</v>
      </c>
      <c r="I719" s="214"/>
      <c r="J719" s="210"/>
      <c r="K719" s="210"/>
      <c r="L719" s="215"/>
      <c r="M719" s="216"/>
      <c r="N719" s="217"/>
      <c r="O719" s="217"/>
      <c r="P719" s="217"/>
      <c r="Q719" s="217"/>
      <c r="R719" s="217"/>
      <c r="S719" s="217"/>
      <c r="T719" s="218"/>
      <c r="AT719" s="219" t="s">
        <v>187</v>
      </c>
      <c r="AU719" s="219" t="s">
        <v>91</v>
      </c>
      <c r="AV719" s="11" t="s">
        <v>91</v>
      </c>
      <c r="AW719" s="11" t="s">
        <v>44</v>
      </c>
      <c r="AX719" s="11" t="s">
        <v>81</v>
      </c>
      <c r="AY719" s="219" t="s">
        <v>176</v>
      </c>
    </row>
    <row r="720" spans="2:65" s="12" customFormat="1" ht="13.5">
      <c r="B720" s="220"/>
      <c r="C720" s="221"/>
      <c r="D720" s="222" t="s">
        <v>187</v>
      </c>
      <c r="E720" s="223" t="s">
        <v>37</v>
      </c>
      <c r="F720" s="224" t="s">
        <v>189</v>
      </c>
      <c r="G720" s="221"/>
      <c r="H720" s="225">
        <v>5.1559999999999997</v>
      </c>
      <c r="I720" s="226"/>
      <c r="J720" s="221"/>
      <c r="K720" s="221"/>
      <c r="L720" s="227"/>
      <c r="M720" s="228"/>
      <c r="N720" s="229"/>
      <c r="O720" s="229"/>
      <c r="P720" s="229"/>
      <c r="Q720" s="229"/>
      <c r="R720" s="229"/>
      <c r="S720" s="229"/>
      <c r="T720" s="230"/>
      <c r="AT720" s="231" t="s">
        <v>187</v>
      </c>
      <c r="AU720" s="231" t="s">
        <v>91</v>
      </c>
      <c r="AV720" s="12" t="s">
        <v>183</v>
      </c>
      <c r="AW720" s="12" t="s">
        <v>6</v>
      </c>
      <c r="AX720" s="12" t="s">
        <v>89</v>
      </c>
      <c r="AY720" s="231" t="s">
        <v>176</v>
      </c>
    </row>
    <row r="721" spans="2:65" s="1" customFormat="1" ht="31.5" customHeight="1">
      <c r="B721" s="41"/>
      <c r="C721" s="194" t="s">
        <v>1689</v>
      </c>
      <c r="D721" s="194" t="s">
        <v>178</v>
      </c>
      <c r="E721" s="195" t="s">
        <v>1690</v>
      </c>
      <c r="F721" s="196" t="s">
        <v>1691</v>
      </c>
      <c r="G721" s="197" t="s">
        <v>224</v>
      </c>
      <c r="H721" s="198">
        <v>13.6</v>
      </c>
      <c r="I721" s="199"/>
      <c r="J721" s="200">
        <f>ROUND(I721*H721,2)</f>
        <v>0</v>
      </c>
      <c r="K721" s="196" t="s">
        <v>182</v>
      </c>
      <c r="L721" s="61"/>
      <c r="M721" s="201" t="s">
        <v>37</v>
      </c>
      <c r="N721" s="202" t="s">
        <v>52</v>
      </c>
      <c r="O721" s="42"/>
      <c r="P721" s="203">
        <f>O721*H721</f>
        <v>0</v>
      </c>
      <c r="Q721" s="203">
        <v>0</v>
      </c>
      <c r="R721" s="203">
        <f>Q721*H721</f>
        <v>0</v>
      </c>
      <c r="S721" s="203">
        <v>0</v>
      </c>
      <c r="T721" s="204">
        <f>S721*H721</f>
        <v>0</v>
      </c>
      <c r="AR721" s="23" t="s">
        <v>277</v>
      </c>
      <c r="AT721" s="23" t="s">
        <v>178</v>
      </c>
      <c r="AU721" s="23" t="s">
        <v>91</v>
      </c>
      <c r="AY721" s="23" t="s">
        <v>176</v>
      </c>
      <c r="BE721" s="205">
        <f>IF(N721="základní",J721,0)</f>
        <v>0</v>
      </c>
      <c r="BF721" s="205">
        <f>IF(N721="snížená",J721,0)</f>
        <v>0</v>
      </c>
      <c r="BG721" s="205">
        <f>IF(N721="zákl. přenesená",J721,0)</f>
        <v>0</v>
      </c>
      <c r="BH721" s="205">
        <f>IF(N721="sníž. přenesená",J721,0)</f>
        <v>0</v>
      </c>
      <c r="BI721" s="205">
        <f>IF(N721="nulová",J721,0)</f>
        <v>0</v>
      </c>
      <c r="BJ721" s="23" t="s">
        <v>89</v>
      </c>
      <c r="BK721" s="205">
        <f>ROUND(I721*H721,2)</f>
        <v>0</v>
      </c>
      <c r="BL721" s="23" t="s">
        <v>277</v>
      </c>
      <c r="BM721" s="23" t="s">
        <v>1692</v>
      </c>
    </row>
    <row r="722" spans="2:65" s="1" customFormat="1" ht="40.5">
      <c r="B722" s="41"/>
      <c r="C722" s="63"/>
      <c r="D722" s="206" t="s">
        <v>185</v>
      </c>
      <c r="E722" s="63"/>
      <c r="F722" s="207" t="s">
        <v>1668</v>
      </c>
      <c r="G722" s="63"/>
      <c r="H722" s="63"/>
      <c r="I722" s="164"/>
      <c r="J722" s="63"/>
      <c r="K722" s="63"/>
      <c r="L722" s="61"/>
      <c r="M722" s="208"/>
      <c r="N722" s="42"/>
      <c r="O722" s="42"/>
      <c r="P722" s="42"/>
      <c r="Q722" s="42"/>
      <c r="R722" s="42"/>
      <c r="S722" s="42"/>
      <c r="T722" s="78"/>
      <c r="AT722" s="23" t="s">
        <v>185</v>
      </c>
      <c r="AU722" s="23" t="s">
        <v>91</v>
      </c>
    </row>
    <row r="723" spans="2:65" s="11" customFormat="1" ht="13.5">
      <c r="B723" s="209"/>
      <c r="C723" s="210"/>
      <c r="D723" s="206" t="s">
        <v>187</v>
      </c>
      <c r="E723" s="211" t="s">
        <v>37</v>
      </c>
      <c r="F723" s="212" t="s">
        <v>1693</v>
      </c>
      <c r="G723" s="210"/>
      <c r="H723" s="213">
        <v>13.6</v>
      </c>
      <c r="I723" s="214"/>
      <c r="J723" s="210"/>
      <c r="K723" s="210"/>
      <c r="L723" s="215"/>
      <c r="M723" s="216"/>
      <c r="N723" s="217"/>
      <c r="O723" s="217"/>
      <c r="P723" s="217"/>
      <c r="Q723" s="217"/>
      <c r="R723" s="217"/>
      <c r="S723" s="217"/>
      <c r="T723" s="218"/>
      <c r="AT723" s="219" t="s">
        <v>187</v>
      </c>
      <c r="AU723" s="219" t="s">
        <v>91</v>
      </c>
      <c r="AV723" s="11" t="s">
        <v>91</v>
      </c>
      <c r="AW723" s="11" t="s">
        <v>44</v>
      </c>
      <c r="AX723" s="11" t="s">
        <v>81</v>
      </c>
      <c r="AY723" s="219" t="s">
        <v>176</v>
      </c>
    </row>
    <row r="724" spans="2:65" s="12" customFormat="1" ht="13.5">
      <c r="B724" s="220"/>
      <c r="C724" s="221"/>
      <c r="D724" s="222" t="s">
        <v>187</v>
      </c>
      <c r="E724" s="223" t="s">
        <v>37</v>
      </c>
      <c r="F724" s="224" t="s">
        <v>189</v>
      </c>
      <c r="G724" s="221"/>
      <c r="H724" s="225">
        <v>13.6</v>
      </c>
      <c r="I724" s="226"/>
      <c r="J724" s="221"/>
      <c r="K724" s="221"/>
      <c r="L724" s="227"/>
      <c r="M724" s="228"/>
      <c r="N724" s="229"/>
      <c r="O724" s="229"/>
      <c r="P724" s="229"/>
      <c r="Q724" s="229"/>
      <c r="R724" s="229"/>
      <c r="S724" s="229"/>
      <c r="T724" s="230"/>
      <c r="AT724" s="231" t="s">
        <v>187</v>
      </c>
      <c r="AU724" s="231" t="s">
        <v>91</v>
      </c>
      <c r="AV724" s="12" t="s">
        <v>183</v>
      </c>
      <c r="AW724" s="12" t="s">
        <v>6</v>
      </c>
      <c r="AX724" s="12" t="s">
        <v>89</v>
      </c>
      <c r="AY724" s="231" t="s">
        <v>176</v>
      </c>
    </row>
    <row r="725" spans="2:65" s="1" customFormat="1" ht="22.5" customHeight="1">
      <c r="B725" s="41"/>
      <c r="C725" s="232" t="s">
        <v>1694</v>
      </c>
      <c r="D725" s="232" t="s">
        <v>196</v>
      </c>
      <c r="E725" s="233" t="s">
        <v>1695</v>
      </c>
      <c r="F725" s="234" t="s">
        <v>1696</v>
      </c>
      <c r="G725" s="235" t="s">
        <v>721</v>
      </c>
      <c r="H725" s="236">
        <v>28.134</v>
      </c>
      <c r="I725" s="237"/>
      <c r="J725" s="238">
        <f>ROUND(I725*H725,2)</f>
        <v>0</v>
      </c>
      <c r="K725" s="234" t="s">
        <v>182</v>
      </c>
      <c r="L725" s="239"/>
      <c r="M725" s="240" t="s">
        <v>37</v>
      </c>
      <c r="N725" s="241" t="s">
        <v>52</v>
      </c>
      <c r="O725" s="42"/>
      <c r="P725" s="203">
        <f>O725*H725</f>
        <v>0</v>
      </c>
      <c r="Q725" s="203">
        <v>1E-3</v>
      </c>
      <c r="R725" s="203">
        <f>Q725*H725</f>
        <v>2.8133999999999999E-2</v>
      </c>
      <c r="S725" s="203">
        <v>0</v>
      </c>
      <c r="T725" s="204">
        <f>S725*H725</f>
        <v>0</v>
      </c>
      <c r="AR725" s="23" t="s">
        <v>369</v>
      </c>
      <c r="AT725" s="23" t="s">
        <v>196</v>
      </c>
      <c r="AU725" s="23" t="s">
        <v>91</v>
      </c>
      <c r="AY725" s="23" t="s">
        <v>176</v>
      </c>
      <c r="BE725" s="205">
        <f>IF(N725="základní",J725,0)</f>
        <v>0</v>
      </c>
      <c r="BF725" s="205">
        <f>IF(N725="snížená",J725,0)</f>
        <v>0</v>
      </c>
      <c r="BG725" s="205">
        <f>IF(N725="zákl. přenesená",J725,0)</f>
        <v>0</v>
      </c>
      <c r="BH725" s="205">
        <f>IF(N725="sníž. přenesená",J725,0)</f>
        <v>0</v>
      </c>
      <c r="BI725" s="205">
        <f>IF(N725="nulová",J725,0)</f>
        <v>0</v>
      </c>
      <c r="BJ725" s="23" t="s">
        <v>89</v>
      </c>
      <c r="BK725" s="205">
        <f>ROUND(I725*H725,2)</f>
        <v>0</v>
      </c>
      <c r="BL725" s="23" t="s">
        <v>277</v>
      </c>
      <c r="BM725" s="23" t="s">
        <v>1697</v>
      </c>
    </row>
    <row r="726" spans="2:65" s="1" customFormat="1" ht="27">
      <c r="B726" s="41"/>
      <c r="C726" s="63"/>
      <c r="D726" s="206" t="s">
        <v>883</v>
      </c>
      <c r="E726" s="63"/>
      <c r="F726" s="207" t="s">
        <v>1698</v>
      </c>
      <c r="G726" s="63"/>
      <c r="H726" s="63"/>
      <c r="I726" s="164"/>
      <c r="J726" s="63"/>
      <c r="K726" s="63"/>
      <c r="L726" s="61"/>
      <c r="M726" s="208"/>
      <c r="N726" s="42"/>
      <c r="O726" s="42"/>
      <c r="P726" s="42"/>
      <c r="Q726" s="42"/>
      <c r="R726" s="42"/>
      <c r="S726" s="42"/>
      <c r="T726" s="78"/>
      <c r="AT726" s="23" t="s">
        <v>883</v>
      </c>
      <c r="AU726" s="23" t="s">
        <v>91</v>
      </c>
    </row>
    <row r="727" spans="2:65" s="11" customFormat="1" ht="13.5">
      <c r="B727" s="209"/>
      <c r="C727" s="210"/>
      <c r="D727" s="222" t="s">
        <v>187</v>
      </c>
      <c r="E727" s="242" t="s">
        <v>37</v>
      </c>
      <c r="F727" s="243" t="s">
        <v>1699</v>
      </c>
      <c r="G727" s="210"/>
      <c r="H727" s="244">
        <v>28.134</v>
      </c>
      <c r="I727" s="214"/>
      <c r="J727" s="210"/>
      <c r="K727" s="210"/>
      <c r="L727" s="215"/>
      <c r="M727" s="216"/>
      <c r="N727" s="217"/>
      <c r="O727" s="217"/>
      <c r="P727" s="217"/>
      <c r="Q727" s="217"/>
      <c r="R727" s="217"/>
      <c r="S727" s="217"/>
      <c r="T727" s="218"/>
      <c r="AT727" s="219" t="s">
        <v>187</v>
      </c>
      <c r="AU727" s="219" t="s">
        <v>91</v>
      </c>
      <c r="AV727" s="11" t="s">
        <v>91</v>
      </c>
      <c r="AW727" s="11" t="s">
        <v>44</v>
      </c>
      <c r="AX727" s="11" t="s">
        <v>89</v>
      </c>
      <c r="AY727" s="219" t="s">
        <v>176</v>
      </c>
    </row>
    <row r="728" spans="2:65" s="1" customFormat="1" ht="44.25" customHeight="1">
      <c r="B728" s="41"/>
      <c r="C728" s="194" t="s">
        <v>1700</v>
      </c>
      <c r="D728" s="194" t="s">
        <v>178</v>
      </c>
      <c r="E728" s="195" t="s">
        <v>457</v>
      </c>
      <c r="F728" s="196" t="s">
        <v>458</v>
      </c>
      <c r="G728" s="197" t="s">
        <v>199</v>
      </c>
      <c r="H728" s="198">
        <v>1.6140000000000001</v>
      </c>
      <c r="I728" s="199"/>
      <c r="J728" s="200">
        <f>ROUND(I728*H728,2)</f>
        <v>0</v>
      </c>
      <c r="K728" s="196" t="s">
        <v>182</v>
      </c>
      <c r="L728" s="61"/>
      <c r="M728" s="201" t="s">
        <v>37</v>
      </c>
      <c r="N728" s="202" t="s">
        <v>52</v>
      </c>
      <c r="O728" s="42"/>
      <c r="P728" s="203">
        <f>O728*H728</f>
        <v>0</v>
      </c>
      <c r="Q728" s="203">
        <v>0</v>
      </c>
      <c r="R728" s="203">
        <f>Q728*H728</f>
        <v>0</v>
      </c>
      <c r="S728" s="203">
        <v>0</v>
      </c>
      <c r="T728" s="204">
        <f>S728*H728</f>
        <v>0</v>
      </c>
      <c r="AR728" s="23" t="s">
        <v>277</v>
      </c>
      <c r="AT728" s="23" t="s">
        <v>178</v>
      </c>
      <c r="AU728" s="23" t="s">
        <v>91</v>
      </c>
      <c r="AY728" s="23" t="s">
        <v>176</v>
      </c>
      <c r="BE728" s="205">
        <f>IF(N728="základní",J728,0)</f>
        <v>0</v>
      </c>
      <c r="BF728" s="205">
        <f>IF(N728="snížená",J728,0)</f>
        <v>0</v>
      </c>
      <c r="BG728" s="205">
        <f>IF(N728="zákl. přenesená",J728,0)</f>
        <v>0</v>
      </c>
      <c r="BH728" s="205">
        <f>IF(N728="sníž. přenesená",J728,0)</f>
        <v>0</v>
      </c>
      <c r="BI728" s="205">
        <f>IF(N728="nulová",J728,0)</f>
        <v>0</v>
      </c>
      <c r="BJ728" s="23" t="s">
        <v>89</v>
      </c>
      <c r="BK728" s="205">
        <f>ROUND(I728*H728,2)</f>
        <v>0</v>
      </c>
      <c r="BL728" s="23" t="s">
        <v>277</v>
      </c>
      <c r="BM728" s="23" t="s">
        <v>1701</v>
      </c>
    </row>
    <row r="729" spans="2:65" s="1" customFormat="1" ht="121.5">
      <c r="B729" s="41"/>
      <c r="C729" s="63"/>
      <c r="D729" s="206" t="s">
        <v>185</v>
      </c>
      <c r="E729" s="63"/>
      <c r="F729" s="207" t="s">
        <v>460</v>
      </c>
      <c r="G729" s="63"/>
      <c r="H729" s="63"/>
      <c r="I729" s="164"/>
      <c r="J729" s="63"/>
      <c r="K729" s="63"/>
      <c r="L729" s="61"/>
      <c r="M729" s="208"/>
      <c r="N729" s="42"/>
      <c r="O729" s="42"/>
      <c r="P729" s="42"/>
      <c r="Q729" s="42"/>
      <c r="R729" s="42"/>
      <c r="S729" s="42"/>
      <c r="T729" s="78"/>
      <c r="AT729" s="23" t="s">
        <v>185</v>
      </c>
      <c r="AU729" s="23" t="s">
        <v>91</v>
      </c>
    </row>
    <row r="730" spans="2:65" s="10" customFormat="1" ht="29.85" customHeight="1">
      <c r="B730" s="177"/>
      <c r="C730" s="178"/>
      <c r="D730" s="191" t="s">
        <v>80</v>
      </c>
      <c r="E730" s="192" t="s">
        <v>1702</v>
      </c>
      <c r="F730" s="192" t="s">
        <v>1703</v>
      </c>
      <c r="G730" s="178"/>
      <c r="H730" s="178"/>
      <c r="I730" s="181"/>
      <c r="J730" s="193">
        <f>BK730</f>
        <v>0</v>
      </c>
      <c r="K730" s="178"/>
      <c r="L730" s="183"/>
      <c r="M730" s="184"/>
      <c r="N730" s="185"/>
      <c r="O730" s="185"/>
      <c r="P730" s="186">
        <f>SUM(P731:P770)</f>
        <v>0</v>
      </c>
      <c r="Q730" s="185"/>
      <c r="R730" s="186">
        <f>SUM(R731:R770)</f>
        <v>2.6115269015</v>
      </c>
      <c r="S730" s="185"/>
      <c r="T730" s="187">
        <f>SUM(T731:T770)</f>
        <v>0</v>
      </c>
      <c r="AR730" s="188" t="s">
        <v>91</v>
      </c>
      <c r="AT730" s="189" t="s">
        <v>80</v>
      </c>
      <c r="AU730" s="189" t="s">
        <v>89</v>
      </c>
      <c r="AY730" s="188" t="s">
        <v>176</v>
      </c>
      <c r="BK730" s="190">
        <f>SUM(BK731:BK770)</f>
        <v>0</v>
      </c>
    </row>
    <row r="731" spans="2:65" s="1" customFormat="1" ht="44.25" customHeight="1">
      <c r="B731" s="41"/>
      <c r="C731" s="194" t="s">
        <v>1704</v>
      </c>
      <c r="D731" s="194" t="s">
        <v>178</v>
      </c>
      <c r="E731" s="195" t="s">
        <v>1705</v>
      </c>
      <c r="F731" s="196" t="s">
        <v>1706</v>
      </c>
      <c r="G731" s="197" t="s">
        <v>224</v>
      </c>
      <c r="H731" s="198">
        <v>149.71700000000001</v>
      </c>
      <c r="I731" s="199"/>
      <c r="J731" s="200">
        <f>ROUND(I731*H731,2)</f>
        <v>0</v>
      </c>
      <c r="K731" s="196" t="s">
        <v>182</v>
      </c>
      <c r="L731" s="61"/>
      <c r="M731" s="201" t="s">
        <v>37</v>
      </c>
      <c r="N731" s="202" t="s">
        <v>52</v>
      </c>
      <c r="O731" s="42"/>
      <c r="P731" s="203">
        <f>O731*H731</f>
        <v>0</v>
      </c>
      <c r="Q731" s="203">
        <v>1.4190000000000001E-4</v>
      </c>
      <c r="R731" s="203">
        <f>Q731*H731</f>
        <v>2.1244842300000004E-2</v>
      </c>
      <c r="S731" s="203">
        <v>0</v>
      </c>
      <c r="T731" s="204">
        <f>S731*H731</f>
        <v>0</v>
      </c>
      <c r="AR731" s="23" t="s">
        <v>277</v>
      </c>
      <c r="AT731" s="23" t="s">
        <v>178</v>
      </c>
      <c r="AU731" s="23" t="s">
        <v>91</v>
      </c>
      <c r="AY731" s="23" t="s">
        <v>176</v>
      </c>
      <c r="BE731" s="205">
        <f>IF(N731="základní",J731,0)</f>
        <v>0</v>
      </c>
      <c r="BF731" s="205">
        <f>IF(N731="snížená",J731,0)</f>
        <v>0</v>
      </c>
      <c r="BG731" s="205">
        <f>IF(N731="zákl. přenesená",J731,0)</f>
        <v>0</v>
      </c>
      <c r="BH731" s="205">
        <f>IF(N731="sníž. přenesená",J731,0)</f>
        <v>0</v>
      </c>
      <c r="BI731" s="205">
        <f>IF(N731="nulová",J731,0)</f>
        <v>0</v>
      </c>
      <c r="BJ731" s="23" t="s">
        <v>89</v>
      </c>
      <c r="BK731" s="205">
        <f>ROUND(I731*H731,2)</f>
        <v>0</v>
      </c>
      <c r="BL731" s="23" t="s">
        <v>277</v>
      </c>
      <c r="BM731" s="23" t="s">
        <v>1707</v>
      </c>
    </row>
    <row r="732" spans="2:65" s="1" customFormat="1" ht="67.5">
      <c r="B732" s="41"/>
      <c r="C732" s="63"/>
      <c r="D732" s="206" t="s">
        <v>185</v>
      </c>
      <c r="E732" s="63"/>
      <c r="F732" s="207" t="s">
        <v>1708</v>
      </c>
      <c r="G732" s="63"/>
      <c r="H732" s="63"/>
      <c r="I732" s="164"/>
      <c r="J732" s="63"/>
      <c r="K732" s="63"/>
      <c r="L732" s="61"/>
      <c r="M732" s="208"/>
      <c r="N732" s="42"/>
      <c r="O732" s="42"/>
      <c r="P732" s="42"/>
      <c r="Q732" s="42"/>
      <c r="R732" s="42"/>
      <c r="S732" s="42"/>
      <c r="T732" s="78"/>
      <c r="AT732" s="23" t="s">
        <v>185</v>
      </c>
      <c r="AU732" s="23" t="s">
        <v>91</v>
      </c>
    </row>
    <row r="733" spans="2:65" s="11" customFormat="1" ht="13.5">
      <c r="B733" s="209"/>
      <c r="C733" s="210"/>
      <c r="D733" s="206" t="s">
        <v>187</v>
      </c>
      <c r="E733" s="211" t="s">
        <v>37</v>
      </c>
      <c r="F733" s="212" t="s">
        <v>1709</v>
      </c>
      <c r="G733" s="210"/>
      <c r="H733" s="213">
        <v>149.71700000000001</v>
      </c>
      <c r="I733" s="214"/>
      <c r="J733" s="210"/>
      <c r="K733" s="210"/>
      <c r="L733" s="215"/>
      <c r="M733" s="216"/>
      <c r="N733" s="217"/>
      <c r="O733" s="217"/>
      <c r="P733" s="217"/>
      <c r="Q733" s="217"/>
      <c r="R733" s="217"/>
      <c r="S733" s="217"/>
      <c r="T733" s="218"/>
      <c r="AT733" s="219" t="s">
        <v>187</v>
      </c>
      <c r="AU733" s="219" t="s">
        <v>91</v>
      </c>
      <c r="AV733" s="11" t="s">
        <v>91</v>
      </c>
      <c r="AW733" s="11" t="s">
        <v>44</v>
      </c>
      <c r="AX733" s="11" t="s">
        <v>81</v>
      </c>
      <c r="AY733" s="219" t="s">
        <v>176</v>
      </c>
    </row>
    <row r="734" spans="2:65" s="12" customFormat="1" ht="13.5">
      <c r="B734" s="220"/>
      <c r="C734" s="221"/>
      <c r="D734" s="222" t="s">
        <v>187</v>
      </c>
      <c r="E734" s="223" t="s">
        <v>37</v>
      </c>
      <c r="F734" s="224" t="s">
        <v>189</v>
      </c>
      <c r="G734" s="221"/>
      <c r="H734" s="225">
        <v>149.71700000000001</v>
      </c>
      <c r="I734" s="226"/>
      <c r="J734" s="221"/>
      <c r="K734" s="221"/>
      <c r="L734" s="227"/>
      <c r="M734" s="228"/>
      <c r="N734" s="229"/>
      <c r="O734" s="229"/>
      <c r="P734" s="229"/>
      <c r="Q734" s="229"/>
      <c r="R734" s="229"/>
      <c r="S734" s="229"/>
      <c r="T734" s="230"/>
      <c r="AT734" s="231" t="s">
        <v>187</v>
      </c>
      <c r="AU734" s="231" t="s">
        <v>91</v>
      </c>
      <c r="AV734" s="12" t="s">
        <v>183</v>
      </c>
      <c r="AW734" s="12" t="s">
        <v>6</v>
      </c>
      <c r="AX734" s="12" t="s">
        <v>89</v>
      </c>
      <c r="AY734" s="231" t="s">
        <v>176</v>
      </c>
    </row>
    <row r="735" spans="2:65" s="1" customFormat="1" ht="44.25" customHeight="1">
      <c r="B735" s="41"/>
      <c r="C735" s="194" t="s">
        <v>1710</v>
      </c>
      <c r="D735" s="194" t="s">
        <v>178</v>
      </c>
      <c r="E735" s="195" t="s">
        <v>1711</v>
      </c>
      <c r="F735" s="196" t="s">
        <v>1712</v>
      </c>
      <c r="G735" s="197" t="s">
        <v>224</v>
      </c>
      <c r="H735" s="198">
        <v>54.521999999999998</v>
      </c>
      <c r="I735" s="199"/>
      <c r="J735" s="200">
        <f>ROUND(I735*H735,2)</f>
        <v>0</v>
      </c>
      <c r="K735" s="196" t="s">
        <v>182</v>
      </c>
      <c r="L735" s="61"/>
      <c r="M735" s="201" t="s">
        <v>37</v>
      </c>
      <c r="N735" s="202" t="s">
        <v>52</v>
      </c>
      <c r="O735" s="42"/>
      <c r="P735" s="203">
        <f>O735*H735</f>
        <v>0</v>
      </c>
      <c r="Q735" s="203">
        <v>2.8380000000000001E-4</v>
      </c>
      <c r="R735" s="203">
        <f>Q735*H735</f>
        <v>1.54733436E-2</v>
      </c>
      <c r="S735" s="203">
        <v>0</v>
      </c>
      <c r="T735" s="204">
        <f>S735*H735</f>
        <v>0</v>
      </c>
      <c r="AR735" s="23" t="s">
        <v>277</v>
      </c>
      <c r="AT735" s="23" t="s">
        <v>178</v>
      </c>
      <c r="AU735" s="23" t="s">
        <v>91</v>
      </c>
      <c r="AY735" s="23" t="s">
        <v>176</v>
      </c>
      <c r="BE735" s="205">
        <f>IF(N735="základní",J735,0)</f>
        <v>0</v>
      </c>
      <c r="BF735" s="205">
        <f>IF(N735="snížená",J735,0)</f>
        <v>0</v>
      </c>
      <c r="BG735" s="205">
        <f>IF(N735="zákl. přenesená",J735,0)</f>
        <v>0</v>
      </c>
      <c r="BH735" s="205">
        <f>IF(N735="sníž. přenesená",J735,0)</f>
        <v>0</v>
      </c>
      <c r="BI735" s="205">
        <f>IF(N735="nulová",J735,0)</f>
        <v>0</v>
      </c>
      <c r="BJ735" s="23" t="s">
        <v>89</v>
      </c>
      <c r="BK735" s="205">
        <f>ROUND(I735*H735,2)</f>
        <v>0</v>
      </c>
      <c r="BL735" s="23" t="s">
        <v>277</v>
      </c>
      <c r="BM735" s="23" t="s">
        <v>1713</v>
      </c>
    </row>
    <row r="736" spans="2:65" s="1" customFormat="1" ht="67.5">
      <c r="B736" s="41"/>
      <c r="C736" s="63"/>
      <c r="D736" s="206" t="s">
        <v>185</v>
      </c>
      <c r="E736" s="63"/>
      <c r="F736" s="207" t="s">
        <v>1708</v>
      </c>
      <c r="G736" s="63"/>
      <c r="H736" s="63"/>
      <c r="I736" s="164"/>
      <c r="J736" s="63"/>
      <c r="K736" s="63"/>
      <c r="L736" s="61"/>
      <c r="M736" s="208"/>
      <c r="N736" s="42"/>
      <c r="O736" s="42"/>
      <c r="P736" s="42"/>
      <c r="Q736" s="42"/>
      <c r="R736" s="42"/>
      <c r="S736" s="42"/>
      <c r="T736" s="78"/>
      <c r="AT736" s="23" t="s">
        <v>185</v>
      </c>
      <c r="AU736" s="23" t="s">
        <v>91</v>
      </c>
    </row>
    <row r="737" spans="2:65" s="11" customFormat="1" ht="13.5">
      <c r="B737" s="209"/>
      <c r="C737" s="210"/>
      <c r="D737" s="206" t="s">
        <v>187</v>
      </c>
      <c r="E737" s="211" t="s">
        <v>37</v>
      </c>
      <c r="F737" s="212" t="s">
        <v>1714</v>
      </c>
      <c r="G737" s="210"/>
      <c r="H737" s="213">
        <v>43.35</v>
      </c>
      <c r="I737" s="214"/>
      <c r="J737" s="210"/>
      <c r="K737" s="210"/>
      <c r="L737" s="215"/>
      <c r="M737" s="216"/>
      <c r="N737" s="217"/>
      <c r="O737" s="217"/>
      <c r="P737" s="217"/>
      <c r="Q737" s="217"/>
      <c r="R737" s="217"/>
      <c r="S737" s="217"/>
      <c r="T737" s="218"/>
      <c r="AT737" s="219" t="s">
        <v>187</v>
      </c>
      <c r="AU737" s="219" t="s">
        <v>91</v>
      </c>
      <c r="AV737" s="11" t="s">
        <v>91</v>
      </c>
      <c r="AW737" s="11" t="s">
        <v>44</v>
      </c>
      <c r="AX737" s="11" t="s">
        <v>81</v>
      </c>
      <c r="AY737" s="219" t="s">
        <v>176</v>
      </c>
    </row>
    <row r="738" spans="2:65" s="11" customFormat="1" ht="13.5">
      <c r="B738" s="209"/>
      <c r="C738" s="210"/>
      <c r="D738" s="206" t="s">
        <v>187</v>
      </c>
      <c r="E738" s="211" t="s">
        <v>37</v>
      </c>
      <c r="F738" s="212" t="s">
        <v>1715</v>
      </c>
      <c r="G738" s="210"/>
      <c r="H738" s="213">
        <v>11.172000000000001</v>
      </c>
      <c r="I738" s="214"/>
      <c r="J738" s="210"/>
      <c r="K738" s="210"/>
      <c r="L738" s="215"/>
      <c r="M738" s="216"/>
      <c r="N738" s="217"/>
      <c r="O738" s="217"/>
      <c r="P738" s="217"/>
      <c r="Q738" s="217"/>
      <c r="R738" s="217"/>
      <c r="S738" s="217"/>
      <c r="T738" s="218"/>
      <c r="AT738" s="219" t="s">
        <v>187</v>
      </c>
      <c r="AU738" s="219" t="s">
        <v>91</v>
      </c>
      <c r="AV738" s="11" t="s">
        <v>91</v>
      </c>
      <c r="AW738" s="11" t="s">
        <v>44</v>
      </c>
      <c r="AX738" s="11" t="s">
        <v>81</v>
      </c>
      <c r="AY738" s="219" t="s">
        <v>176</v>
      </c>
    </row>
    <row r="739" spans="2:65" s="12" customFormat="1" ht="13.5">
      <c r="B739" s="220"/>
      <c r="C739" s="221"/>
      <c r="D739" s="222" t="s">
        <v>187</v>
      </c>
      <c r="E739" s="223" t="s">
        <v>37</v>
      </c>
      <c r="F739" s="224" t="s">
        <v>189</v>
      </c>
      <c r="G739" s="221"/>
      <c r="H739" s="225">
        <v>54.521999999999998</v>
      </c>
      <c r="I739" s="226"/>
      <c r="J739" s="221"/>
      <c r="K739" s="221"/>
      <c r="L739" s="227"/>
      <c r="M739" s="228"/>
      <c r="N739" s="229"/>
      <c r="O739" s="229"/>
      <c r="P739" s="229"/>
      <c r="Q739" s="229"/>
      <c r="R739" s="229"/>
      <c r="S739" s="229"/>
      <c r="T739" s="230"/>
      <c r="AT739" s="231" t="s">
        <v>187</v>
      </c>
      <c r="AU739" s="231" t="s">
        <v>91</v>
      </c>
      <c r="AV739" s="12" t="s">
        <v>183</v>
      </c>
      <c r="AW739" s="12" t="s">
        <v>6</v>
      </c>
      <c r="AX739" s="12" t="s">
        <v>89</v>
      </c>
      <c r="AY739" s="231" t="s">
        <v>176</v>
      </c>
    </row>
    <row r="740" spans="2:65" s="1" customFormat="1" ht="44.25" customHeight="1">
      <c r="B740" s="41"/>
      <c r="C740" s="194" t="s">
        <v>1716</v>
      </c>
      <c r="D740" s="194" t="s">
        <v>178</v>
      </c>
      <c r="E740" s="195" t="s">
        <v>1717</v>
      </c>
      <c r="F740" s="196" t="s">
        <v>1718</v>
      </c>
      <c r="G740" s="197" t="s">
        <v>224</v>
      </c>
      <c r="H740" s="198">
        <v>27.288</v>
      </c>
      <c r="I740" s="199"/>
      <c r="J740" s="200">
        <f>ROUND(I740*H740,2)</f>
        <v>0</v>
      </c>
      <c r="K740" s="196" t="s">
        <v>182</v>
      </c>
      <c r="L740" s="61"/>
      <c r="M740" s="201" t="s">
        <v>37</v>
      </c>
      <c r="N740" s="202" t="s">
        <v>52</v>
      </c>
      <c r="O740" s="42"/>
      <c r="P740" s="203">
        <f>O740*H740</f>
        <v>0</v>
      </c>
      <c r="Q740" s="203">
        <v>4.2569999999999999E-4</v>
      </c>
      <c r="R740" s="203">
        <f>Q740*H740</f>
        <v>1.1616501600000001E-2</v>
      </c>
      <c r="S740" s="203">
        <v>0</v>
      </c>
      <c r="T740" s="204">
        <f>S740*H740</f>
        <v>0</v>
      </c>
      <c r="AR740" s="23" t="s">
        <v>277</v>
      </c>
      <c r="AT740" s="23" t="s">
        <v>178</v>
      </c>
      <c r="AU740" s="23" t="s">
        <v>91</v>
      </c>
      <c r="AY740" s="23" t="s">
        <v>176</v>
      </c>
      <c r="BE740" s="205">
        <f>IF(N740="základní",J740,0)</f>
        <v>0</v>
      </c>
      <c r="BF740" s="205">
        <f>IF(N740="snížená",J740,0)</f>
        <v>0</v>
      </c>
      <c r="BG740" s="205">
        <f>IF(N740="zákl. přenesená",J740,0)</f>
        <v>0</v>
      </c>
      <c r="BH740" s="205">
        <f>IF(N740="sníž. přenesená",J740,0)</f>
        <v>0</v>
      </c>
      <c r="BI740" s="205">
        <f>IF(N740="nulová",J740,0)</f>
        <v>0</v>
      </c>
      <c r="BJ740" s="23" t="s">
        <v>89</v>
      </c>
      <c r="BK740" s="205">
        <f>ROUND(I740*H740,2)</f>
        <v>0</v>
      </c>
      <c r="BL740" s="23" t="s">
        <v>277</v>
      </c>
      <c r="BM740" s="23" t="s">
        <v>1719</v>
      </c>
    </row>
    <row r="741" spans="2:65" s="1" customFormat="1" ht="67.5">
      <c r="B741" s="41"/>
      <c r="C741" s="63"/>
      <c r="D741" s="206" t="s">
        <v>185</v>
      </c>
      <c r="E741" s="63"/>
      <c r="F741" s="207" t="s">
        <v>1708</v>
      </c>
      <c r="G741" s="63"/>
      <c r="H741" s="63"/>
      <c r="I741" s="164"/>
      <c r="J741" s="63"/>
      <c r="K741" s="63"/>
      <c r="L741" s="61"/>
      <c r="M741" s="208"/>
      <c r="N741" s="42"/>
      <c r="O741" s="42"/>
      <c r="P741" s="42"/>
      <c r="Q741" s="42"/>
      <c r="R741" s="42"/>
      <c r="S741" s="42"/>
      <c r="T741" s="78"/>
      <c r="AT741" s="23" t="s">
        <v>185</v>
      </c>
      <c r="AU741" s="23" t="s">
        <v>91</v>
      </c>
    </row>
    <row r="742" spans="2:65" s="11" customFormat="1" ht="13.5">
      <c r="B742" s="209"/>
      <c r="C742" s="210"/>
      <c r="D742" s="206" t="s">
        <v>187</v>
      </c>
      <c r="E742" s="211" t="s">
        <v>37</v>
      </c>
      <c r="F742" s="212" t="s">
        <v>1720</v>
      </c>
      <c r="G742" s="210"/>
      <c r="H742" s="213">
        <v>27.288</v>
      </c>
      <c r="I742" s="214"/>
      <c r="J742" s="210"/>
      <c r="K742" s="210"/>
      <c r="L742" s="215"/>
      <c r="M742" s="216"/>
      <c r="N742" s="217"/>
      <c r="O742" s="217"/>
      <c r="P742" s="217"/>
      <c r="Q742" s="217"/>
      <c r="R742" s="217"/>
      <c r="S742" s="217"/>
      <c r="T742" s="218"/>
      <c r="AT742" s="219" t="s">
        <v>187</v>
      </c>
      <c r="AU742" s="219" t="s">
        <v>91</v>
      </c>
      <c r="AV742" s="11" t="s">
        <v>91</v>
      </c>
      <c r="AW742" s="11" t="s">
        <v>44</v>
      </c>
      <c r="AX742" s="11" t="s">
        <v>81</v>
      </c>
      <c r="AY742" s="219" t="s">
        <v>176</v>
      </c>
    </row>
    <row r="743" spans="2:65" s="12" customFormat="1" ht="13.5">
      <c r="B743" s="220"/>
      <c r="C743" s="221"/>
      <c r="D743" s="222" t="s">
        <v>187</v>
      </c>
      <c r="E743" s="223" t="s">
        <v>37</v>
      </c>
      <c r="F743" s="224" t="s">
        <v>189</v>
      </c>
      <c r="G743" s="221"/>
      <c r="H743" s="225">
        <v>27.288</v>
      </c>
      <c r="I743" s="226"/>
      <c r="J743" s="221"/>
      <c r="K743" s="221"/>
      <c r="L743" s="227"/>
      <c r="M743" s="228"/>
      <c r="N743" s="229"/>
      <c r="O743" s="229"/>
      <c r="P743" s="229"/>
      <c r="Q743" s="229"/>
      <c r="R743" s="229"/>
      <c r="S743" s="229"/>
      <c r="T743" s="230"/>
      <c r="AT743" s="231" t="s">
        <v>187</v>
      </c>
      <c r="AU743" s="231" t="s">
        <v>91</v>
      </c>
      <c r="AV743" s="12" t="s">
        <v>183</v>
      </c>
      <c r="AW743" s="12" t="s">
        <v>6</v>
      </c>
      <c r="AX743" s="12" t="s">
        <v>89</v>
      </c>
      <c r="AY743" s="231" t="s">
        <v>176</v>
      </c>
    </row>
    <row r="744" spans="2:65" s="1" customFormat="1" ht="44.25" customHeight="1">
      <c r="B744" s="41"/>
      <c r="C744" s="232" t="s">
        <v>1721</v>
      </c>
      <c r="D744" s="232" t="s">
        <v>196</v>
      </c>
      <c r="E744" s="233" t="s">
        <v>1722</v>
      </c>
      <c r="F744" s="234" t="s">
        <v>1723</v>
      </c>
      <c r="G744" s="235" t="s">
        <v>224</v>
      </c>
      <c r="H744" s="236">
        <v>277.83199999999999</v>
      </c>
      <c r="I744" s="237"/>
      <c r="J744" s="238">
        <f>ROUND(I744*H744,2)</f>
        <v>0</v>
      </c>
      <c r="K744" s="234" t="s">
        <v>37</v>
      </c>
      <c r="L744" s="239"/>
      <c r="M744" s="240" t="s">
        <v>37</v>
      </c>
      <c r="N744" s="241" t="s">
        <v>52</v>
      </c>
      <c r="O744" s="42"/>
      <c r="P744" s="203">
        <f>O744*H744</f>
        <v>0</v>
      </c>
      <c r="Q744" s="203">
        <v>1.5E-3</v>
      </c>
      <c r="R744" s="203">
        <f>Q744*H744</f>
        <v>0.41674800000000001</v>
      </c>
      <c r="S744" s="203">
        <v>0</v>
      </c>
      <c r="T744" s="204">
        <f>S744*H744</f>
        <v>0</v>
      </c>
      <c r="AR744" s="23" t="s">
        <v>369</v>
      </c>
      <c r="AT744" s="23" t="s">
        <v>196</v>
      </c>
      <c r="AU744" s="23" t="s">
        <v>91</v>
      </c>
      <c r="AY744" s="23" t="s">
        <v>176</v>
      </c>
      <c r="BE744" s="205">
        <f>IF(N744="základní",J744,0)</f>
        <v>0</v>
      </c>
      <c r="BF744" s="205">
        <f>IF(N744="snížená",J744,0)</f>
        <v>0</v>
      </c>
      <c r="BG744" s="205">
        <f>IF(N744="zákl. přenesená",J744,0)</f>
        <v>0</v>
      </c>
      <c r="BH744" s="205">
        <f>IF(N744="sníž. přenesená",J744,0)</f>
        <v>0</v>
      </c>
      <c r="BI744" s="205">
        <f>IF(N744="nulová",J744,0)</f>
        <v>0</v>
      </c>
      <c r="BJ744" s="23" t="s">
        <v>89</v>
      </c>
      <c r="BK744" s="205">
        <f>ROUND(I744*H744,2)</f>
        <v>0</v>
      </c>
      <c r="BL744" s="23" t="s">
        <v>277</v>
      </c>
      <c r="BM744" s="23" t="s">
        <v>1724</v>
      </c>
    </row>
    <row r="745" spans="2:65" s="11" customFormat="1" ht="13.5">
      <c r="B745" s="209"/>
      <c r="C745" s="210"/>
      <c r="D745" s="222" t="s">
        <v>187</v>
      </c>
      <c r="E745" s="242" t="s">
        <v>37</v>
      </c>
      <c r="F745" s="243" t="s">
        <v>1725</v>
      </c>
      <c r="G745" s="210"/>
      <c r="H745" s="244">
        <v>277.83199999999999</v>
      </c>
      <c r="I745" s="214"/>
      <c r="J745" s="210"/>
      <c r="K745" s="210"/>
      <c r="L745" s="215"/>
      <c r="M745" s="216"/>
      <c r="N745" s="217"/>
      <c r="O745" s="217"/>
      <c r="P745" s="217"/>
      <c r="Q745" s="217"/>
      <c r="R745" s="217"/>
      <c r="S745" s="217"/>
      <c r="T745" s="218"/>
      <c r="AT745" s="219" t="s">
        <v>187</v>
      </c>
      <c r="AU745" s="219" t="s">
        <v>91</v>
      </c>
      <c r="AV745" s="11" t="s">
        <v>91</v>
      </c>
      <c r="AW745" s="11" t="s">
        <v>44</v>
      </c>
      <c r="AX745" s="11" t="s">
        <v>89</v>
      </c>
      <c r="AY745" s="219" t="s">
        <v>176</v>
      </c>
    </row>
    <row r="746" spans="2:65" s="1" customFormat="1" ht="31.5" customHeight="1">
      <c r="B746" s="41"/>
      <c r="C746" s="194" t="s">
        <v>1726</v>
      </c>
      <c r="D746" s="194" t="s">
        <v>178</v>
      </c>
      <c r="E746" s="195" t="s">
        <v>1727</v>
      </c>
      <c r="F746" s="196" t="s">
        <v>1728</v>
      </c>
      <c r="G746" s="197" t="s">
        <v>224</v>
      </c>
      <c r="H746" s="198">
        <v>231.57300000000001</v>
      </c>
      <c r="I746" s="199"/>
      <c r="J746" s="200">
        <f>ROUND(I746*H746,2)</f>
        <v>0</v>
      </c>
      <c r="K746" s="196" t="s">
        <v>182</v>
      </c>
      <c r="L746" s="61"/>
      <c r="M746" s="201" t="s">
        <v>37</v>
      </c>
      <c r="N746" s="202" t="s">
        <v>52</v>
      </c>
      <c r="O746" s="42"/>
      <c r="P746" s="203">
        <f>O746*H746</f>
        <v>0</v>
      </c>
      <c r="Q746" s="203">
        <v>1.1590000000000001E-3</v>
      </c>
      <c r="R746" s="203">
        <f>Q746*H746</f>
        <v>0.26839310700000002</v>
      </c>
      <c r="S746" s="203">
        <v>0</v>
      </c>
      <c r="T746" s="204">
        <f>S746*H746</f>
        <v>0</v>
      </c>
      <c r="AR746" s="23" t="s">
        <v>277</v>
      </c>
      <c r="AT746" s="23" t="s">
        <v>178</v>
      </c>
      <c r="AU746" s="23" t="s">
        <v>91</v>
      </c>
      <c r="AY746" s="23" t="s">
        <v>176</v>
      </c>
      <c r="BE746" s="205">
        <f>IF(N746="základní",J746,0)</f>
        <v>0</v>
      </c>
      <c r="BF746" s="205">
        <f>IF(N746="snížená",J746,0)</f>
        <v>0</v>
      </c>
      <c r="BG746" s="205">
        <f>IF(N746="zákl. přenesená",J746,0)</f>
        <v>0</v>
      </c>
      <c r="BH746" s="205">
        <f>IF(N746="sníž. přenesená",J746,0)</f>
        <v>0</v>
      </c>
      <c r="BI746" s="205">
        <f>IF(N746="nulová",J746,0)</f>
        <v>0</v>
      </c>
      <c r="BJ746" s="23" t="s">
        <v>89</v>
      </c>
      <c r="BK746" s="205">
        <f>ROUND(I746*H746,2)</f>
        <v>0</v>
      </c>
      <c r="BL746" s="23" t="s">
        <v>277</v>
      </c>
      <c r="BM746" s="23" t="s">
        <v>1729</v>
      </c>
    </row>
    <row r="747" spans="2:65" s="1" customFormat="1" ht="67.5">
      <c r="B747" s="41"/>
      <c r="C747" s="63"/>
      <c r="D747" s="206" t="s">
        <v>185</v>
      </c>
      <c r="E747" s="63"/>
      <c r="F747" s="207" t="s">
        <v>1730</v>
      </c>
      <c r="G747" s="63"/>
      <c r="H747" s="63"/>
      <c r="I747" s="164"/>
      <c r="J747" s="63"/>
      <c r="K747" s="63"/>
      <c r="L747" s="61"/>
      <c r="M747" s="208"/>
      <c r="N747" s="42"/>
      <c r="O747" s="42"/>
      <c r="P747" s="42"/>
      <c r="Q747" s="42"/>
      <c r="R747" s="42"/>
      <c r="S747" s="42"/>
      <c r="T747" s="78"/>
      <c r="AT747" s="23" t="s">
        <v>185</v>
      </c>
      <c r="AU747" s="23" t="s">
        <v>91</v>
      </c>
    </row>
    <row r="748" spans="2:65" s="11" customFormat="1" ht="13.5">
      <c r="B748" s="209"/>
      <c r="C748" s="210"/>
      <c r="D748" s="206" t="s">
        <v>187</v>
      </c>
      <c r="E748" s="211" t="s">
        <v>37</v>
      </c>
      <c r="F748" s="212" t="s">
        <v>1731</v>
      </c>
      <c r="G748" s="210"/>
      <c r="H748" s="213">
        <v>231.57300000000001</v>
      </c>
      <c r="I748" s="214"/>
      <c r="J748" s="210"/>
      <c r="K748" s="210"/>
      <c r="L748" s="215"/>
      <c r="M748" s="216"/>
      <c r="N748" s="217"/>
      <c r="O748" s="217"/>
      <c r="P748" s="217"/>
      <c r="Q748" s="217"/>
      <c r="R748" s="217"/>
      <c r="S748" s="217"/>
      <c r="T748" s="218"/>
      <c r="AT748" s="219" t="s">
        <v>187</v>
      </c>
      <c r="AU748" s="219" t="s">
        <v>91</v>
      </c>
      <c r="AV748" s="11" t="s">
        <v>91</v>
      </c>
      <c r="AW748" s="11" t="s">
        <v>44</v>
      </c>
      <c r="AX748" s="11" t="s">
        <v>81</v>
      </c>
      <c r="AY748" s="219" t="s">
        <v>176</v>
      </c>
    </row>
    <row r="749" spans="2:65" s="12" customFormat="1" ht="13.5">
      <c r="B749" s="220"/>
      <c r="C749" s="221"/>
      <c r="D749" s="222" t="s">
        <v>187</v>
      </c>
      <c r="E749" s="223" t="s">
        <v>37</v>
      </c>
      <c r="F749" s="224" t="s">
        <v>189</v>
      </c>
      <c r="G749" s="221"/>
      <c r="H749" s="225">
        <v>231.57300000000001</v>
      </c>
      <c r="I749" s="226"/>
      <c r="J749" s="221"/>
      <c r="K749" s="221"/>
      <c r="L749" s="227"/>
      <c r="M749" s="228"/>
      <c r="N749" s="229"/>
      <c r="O749" s="229"/>
      <c r="P749" s="229"/>
      <c r="Q749" s="229"/>
      <c r="R749" s="229"/>
      <c r="S749" s="229"/>
      <c r="T749" s="230"/>
      <c r="AT749" s="231" t="s">
        <v>187</v>
      </c>
      <c r="AU749" s="231" t="s">
        <v>91</v>
      </c>
      <c r="AV749" s="12" t="s">
        <v>183</v>
      </c>
      <c r="AW749" s="12" t="s">
        <v>6</v>
      </c>
      <c r="AX749" s="12" t="s">
        <v>89</v>
      </c>
      <c r="AY749" s="231" t="s">
        <v>176</v>
      </c>
    </row>
    <row r="750" spans="2:65" s="1" customFormat="1" ht="31.5" customHeight="1">
      <c r="B750" s="41"/>
      <c r="C750" s="232" t="s">
        <v>1732</v>
      </c>
      <c r="D750" s="232" t="s">
        <v>196</v>
      </c>
      <c r="E750" s="233" t="s">
        <v>1733</v>
      </c>
      <c r="F750" s="234" t="s">
        <v>1734</v>
      </c>
      <c r="G750" s="235" t="s">
        <v>224</v>
      </c>
      <c r="H750" s="236">
        <v>236.20400000000001</v>
      </c>
      <c r="I750" s="237"/>
      <c r="J750" s="238">
        <f>ROUND(I750*H750,2)</f>
        <v>0</v>
      </c>
      <c r="K750" s="234" t="s">
        <v>182</v>
      </c>
      <c r="L750" s="239"/>
      <c r="M750" s="240" t="s">
        <v>37</v>
      </c>
      <c r="N750" s="241" t="s">
        <v>52</v>
      </c>
      <c r="O750" s="42"/>
      <c r="P750" s="203">
        <f>O750*H750</f>
        <v>0</v>
      </c>
      <c r="Q750" s="203">
        <v>2.5000000000000001E-3</v>
      </c>
      <c r="R750" s="203">
        <f>Q750*H750</f>
        <v>0.59050999999999998</v>
      </c>
      <c r="S750" s="203">
        <v>0</v>
      </c>
      <c r="T750" s="204">
        <f>S750*H750</f>
        <v>0</v>
      </c>
      <c r="AR750" s="23" t="s">
        <v>369</v>
      </c>
      <c r="AT750" s="23" t="s">
        <v>196</v>
      </c>
      <c r="AU750" s="23" t="s">
        <v>91</v>
      </c>
      <c r="AY750" s="23" t="s">
        <v>176</v>
      </c>
      <c r="BE750" s="205">
        <f>IF(N750="základní",J750,0)</f>
        <v>0</v>
      </c>
      <c r="BF750" s="205">
        <f>IF(N750="snížená",J750,0)</f>
        <v>0</v>
      </c>
      <c r="BG750" s="205">
        <f>IF(N750="zákl. přenesená",J750,0)</f>
        <v>0</v>
      </c>
      <c r="BH750" s="205">
        <f>IF(N750="sníž. přenesená",J750,0)</f>
        <v>0</v>
      </c>
      <c r="BI750" s="205">
        <f>IF(N750="nulová",J750,0)</f>
        <v>0</v>
      </c>
      <c r="BJ750" s="23" t="s">
        <v>89</v>
      </c>
      <c r="BK750" s="205">
        <f>ROUND(I750*H750,2)</f>
        <v>0</v>
      </c>
      <c r="BL750" s="23" t="s">
        <v>277</v>
      </c>
      <c r="BM750" s="23" t="s">
        <v>1735</v>
      </c>
    </row>
    <row r="751" spans="2:65" s="1" customFormat="1" ht="27">
      <c r="B751" s="41"/>
      <c r="C751" s="63"/>
      <c r="D751" s="206" t="s">
        <v>883</v>
      </c>
      <c r="E751" s="63"/>
      <c r="F751" s="207" t="s">
        <v>1736</v>
      </c>
      <c r="G751" s="63"/>
      <c r="H751" s="63"/>
      <c r="I751" s="164"/>
      <c r="J751" s="63"/>
      <c r="K751" s="63"/>
      <c r="L751" s="61"/>
      <c r="M751" s="208"/>
      <c r="N751" s="42"/>
      <c r="O751" s="42"/>
      <c r="P751" s="42"/>
      <c r="Q751" s="42"/>
      <c r="R751" s="42"/>
      <c r="S751" s="42"/>
      <c r="T751" s="78"/>
      <c r="AT751" s="23" t="s">
        <v>883</v>
      </c>
      <c r="AU751" s="23" t="s">
        <v>91</v>
      </c>
    </row>
    <row r="752" spans="2:65" s="11" customFormat="1" ht="13.5">
      <c r="B752" s="209"/>
      <c r="C752" s="210"/>
      <c r="D752" s="222" t="s">
        <v>187</v>
      </c>
      <c r="E752" s="242" t="s">
        <v>37</v>
      </c>
      <c r="F752" s="243" t="s">
        <v>1737</v>
      </c>
      <c r="G752" s="210"/>
      <c r="H752" s="244">
        <v>236.20400000000001</v>
      </c>
      <c r="I752" s="214"/>
      <c r="J752" s="210"/>
      <c r="K752" s="210"/>
      <c r="L752" s="215"/>
      <c r="M752" s="216"/>
      <c r="N752" s="217"/>
      <c r="O752" s="217"/>
      <c r="P752" s="217"/>
      <c r="Q752" s="217"/>
      <c r="R752" s="217"/>
      <c r="S752" s="217"/>
      <c r="T752" s="218"/>
      <c r="AT752" s="219" t="s">
        <v>187</v>
      </c>
      <c r="AU752" s="219" t="s">
        <v>91</v>
      </c>
      <c r="AV752" s="11" t="s">
        <v>91</v>
      </c>
      <c r="AW752" s="11" t="s">
        <v>44</v>
      </c>
      <c r="AX752" s="11" t="s">
        <v>89</v>
      </c>
      <c r="AY752" s="219" t="s">
        <v>176</v>
      </c>
    </row>
    <row r="753" spans="2:65" s="1" customFormat="1" ht="31.5" customHeight="1">
      <c r="B753" s="41"/>
      <c r="C753" s="194" t="s">
        <v>1738</v>
      </c>
      <c r="D753" s="194" t="s">
        <v>178</v>
      </c>
      <c r="E753" s="195" t="s">
        <v>1727</v>
      </c>
      <c r="F753" s="196" t="s">
        <v>1728</v>
      </c>
      <c r="G753" s="197" t="s">
        <v>224</v>
      </c>
      <c r="H753" s="198">
        <v>231.57300000000001</v>
      </c>
      <c r="I753" s="199"/>
      <c r="J753" s="200">
        <f>ROUND(I753*H753,2)</f>
        <v>0</v>
      </c>
      <c r="K753" s="196" t="s">
        <v>182</v>
      </c>
      <c r="L753" s="61"/>
      <c r="M753" s="201" t="s">
        <v>37</v>
      </c>
      <c r="N753" s="202" t="s">
        <v>52</v>
      </c>
      <c r="O753" s="42"/>
      <c r="P753" s="203">
        <f>O753*H753</f>
        <v>0</v>
      </c>
      <c r="Q753" s="203">
        <v>1.1590000000000001E-3</v>
      </c>
      <c r="R753" s="203">
        <f>Q753*H753</f>
        <v>0.26839310700000002</v>
      </c>
      <c r="S753" s="203">
        <v>0</v>
      </c>
      <c r="T753" s="204">
        <f>S753*H753</f>
        <v>0</v>
      </c>
      <c r="AR753" s="23" t="s">
        <v>277</v>
      </c>
      <c r="AT753" s="23" t="s">
        <v>178</v>
      </c>
      <c r="AU753" s="23" t="s">
        <v>91</v>
      </c>
      <c r="AY753" s="23" t="s">
        <v>176</v>
      </c>
      <c r="BE753" s="205">
        <f>IF(N753="základní",J753,0)</f>
        <v>0</v>
      </c>
      <c r="BF753" s="205">
        <f>IF(N753="snížená",J753,0)</f>
        <v>0</v>
      </c>
      <c r="BG753" s="205">
        <f>IF(N753="zákl. přenesená",J753,0)</f>
        <v>0</v>
      </c>
      <c r="BH753" s="205">
        <f>IF(N753="sníž. přenesená",J753,0)</f>
        <v>0</v>
      </c>
      <c r="BI753" s="205">
        <f>IF(N753="nulová",J753,0)</f>
        <v>0</v>
      </c>
      <c r="BJ753" s="23" t="s">
        <v>89</v>
      </c>
      <c r="BK753" s="205">
        <f>ROUND(I753*H753,2)</f>
        <v>0</v>
      </c>
      <c r="BL753" s="23" t="s">
        <v>277</v>
      </c>
      <c r="BM753" s="23" t="s">
        <v>1739</v>
      </c>
    </row>
    <row r="754" spans="2:65" s="1" customFormat="1" ht="67.5">
      <c r="B754" s="41"/>
      <c r="C754" s="63"/>
      <c r="D754" s="206" t="s">
        <v>185</v>
      </c>
      <c r="E754" s="63"/>
      <c r="F754" s="207" t="s">
        <v>1730</v>
      </c>
      <c r="G754" s="63"/>
      <c r="H754" s="63"/>
      <c r="I754" s="164"/>
      <c r="J754" s="63"/>
      <c r="K754" s="63"/>
      <c r="L754" s="61"/>
      <c r="M754" s="208"/>
      <c r="N754" s="42"/>
      <c r="O754" s="42"/>
      <c r="P754" s="42"/>
      <c r="Q754" s="42"/>
      <c r="R754" s="42"/>
      <c r="S754" s="42"/>
      <c r="T754" s="78"/>
      <c r="AT754" s="23" t="s">
        <v>185</v>
      </c>
      <c r="AU754" s="23" t="s">
        <v>91</v>
      </c>
    </row>
    <row r="755" spans="2:65" s="11" customFormat="1" ht="13.5">
      <c r="B755" s="209"/>
      <c r="C755" s="210"/>
      <c r="D755" s="206" t="s">
        <v>187</v>
      </c>
      <c r="E755" s="211" t="s">
        <v>37</v>
      </c>
      <c r="F755" s="212" t="s">
        <v>1740</v>
      </c>
      <c r="G755" s="210"/>
      <c r="H755" s="213">
        <v>231.57300000000001</v>
      </c>
      <c r="I755" s="214"/>
      <c r="J755" s="210"/>
      <c r="K755" s="210"/>
      <c r="L755" s="215"/>
      <c r="M755" s="216"/>
      <c r="N755" s="217"/>
      <c r="O755" s="217"/>
      <c r="P755" s="217"/>
      <c r="Q755" s="217"/>
      <c r="R755" s="217"/>
      <c r="S755" s="217"/>
      <c r="T755" s="218"/>
      <c r="AT755" s="219" t="s">
        <v>187</v>
      </c>
      <c r="AU755" s="219" t="s">
        <v>91</v>
      </c>
      <c r="AV755" s="11" t="s">
        <v>91</v>
      </c>
      <c r="AW755" s="11" t="s">
        <v>44</v>
      </c>
      <c r="AX755" s="11" t="s">
        <v>81</v>
      </c>
      <c r="AY755" s="219" t="s">
        <v>176</v>
      </c>
    </row>
    <row r="756" spans="2:65" s="12" customFormat="1" ht="13.5">
      <c r="B756" s="220"/>
      <c r="C756" s="221"/>
      <c r="D756" s="222" t="s">
        <v>187</v>
      </c>
      <c r="E756" s="223" t="s">
        <v>37</v>
      </c>
      <c r="F756" s="224" t="s">
        <v>189</v>
      </c>
      <c r="G756" s="221"/>
      <c r="H756" s="225">
        <v>231.57300000000001</v>
      </c>
      <c r="I756" s="226"/>
      <c r="J756" s="221"/>
      <c r="K756" s="221"/>
      <c r="L756" s="227"/>
      <c r="M756" s="228"/>
      <c r="N756" s="229"/>
      <c r="O756" s="229"/>
      <c r="P756" s="229"/>
      <c r="Q756" s="229"/>
      <c r="R756" s="229"/>
      <c r="S756" s="229"/>
      <c r="T756" s="230"/>
      <c r="AT756" s="231" t="s">
        <v>187</v>
      </c>
      <c r="AU756" s="231" t="s">
        <v>91</v>
      </c>
      <c r="AV756" s="12" t="s">
        <v>183</v>
      </c>
      <c r="AW756" s="12" t="s">
        <v>6</v>
      </c>
      <c r="AX756" s="12" t="s">
        <v>89</v>
      </c>
      <c r="AY756" s="231" t="s">
        <v>176</v>
      </c>
    </row>
    <row r="757" spans="2:65" s="1" customFormat="1" ht="22.5" customHeight="1">
      <c r="B757" s="41"/>
      <c r="C757" s="232" t="s">
        <v>1741</v>
      </c>
      <c r="D757" s="232" t="s">
        <v>196</v>
      </c>
      <c r="E757" s="233" t="s">
        <v>1742</v>
      </c>
      <c r="F757" s="234" t="s">
        <v>1743</v>
      </c>
      <c r="G757" s="235" t="s">
        <v>342</v>
      </c>
      <c r="H757" s="236">
        <v>66.3</v>
      </c>
      <c r="I757" s="237"/>
      <c r="J757" s="238">
        <f>ROUND(I757*H757,2)</f>
        <v>0</v>
      </c>
      <c r="K757" s="234" t="s">
        <v>182</v>
      </c>
      <c r="L757" s="239"/>
      <c r="M757" s="240" t="s">
        <v>37</v>
      </c>
      <c r="N757" s="241" t="s">
        <v>52</v>
      </c>
      <c r="O757" s="42"/>
      <c r="P757" s="203">
        <f>O757*H757</f>
        <v>0</v>
      </c>
      <c r="Q757" s="203">
        <v>9.6000000000000002E-4</v>
      </c>
      <c r="R757" s="203">
        <f>Q757*H757</f>
        <v>6.3647999999999996E-2</v>
      </c>
      <c r="S757" s="203">
        <v>0</v>
      </c>
      <c r="T757" s="204">
        <f>S757*H757</f>
        <v>0</v>
      </c>
      <c r="AR757" s="23" t="s">
        <v>369</v>
      </c>
      <c r="AT757" s="23" t="s">
        <v>196</v>
      </c>
      <c r="AU757" s="23" t="s">
        <v>91</v>
      </c>
      <c r="AY757" s="23" t="s">
        <v>176</v>
      </c>
      <c r="BE757" s="205">
        <f>IF(N757="základní",J757,0)</f>
        <v>0</v>
      </c>
      <c r="BF757" s="205">
        <f>IF(N757="snížená",J757,0)</f>
        <v>0</v>
      </c>
      <c r="BG757" s="205">
        <f>IF(N757="zákl. přenesená",J757,0)</f>
        <v>0</v>
      </c>
      <c r="BH757" s="205">
        <f>IF(N757="sníž. přenesená",J757,0)</f>
        <v>0</v>
      </c>
      <c r="BI757" s="205">
        <f>IF(N757="nulová",J757,0)</f>
        <v>0</v>
      </c>
      <c r="BJ757" s="23" t="s">
        <v>89</v>
      </c>
      <c r="BK757" s="205">
        <f>ROUND(I757*H757,2)</f>
        <v>0</v>
      </c>
      <c r="BL757" s="23" t="s">
        <v>277</v>
      </c>
      <c r="BM757" s="23" t="s">
        <v>1744</v>
      </c>
    </row>
    <row r="758" spans="2:65" s="11" customFormat="1" ht="13.5">
      <c r="B758" s="209"/>
      <c r="C758" s="210"/>
      <c r="D758" s="206" t="s">
        <v>187</v>
      </c>
      <c r="E758" s="211" t="s">
        <v>37</v>
      </c>
      <c r="F758" s="212" t="s">
        <v>1745</v>
      </c>
      <c r="G758" s="210"/>
      <c r="H758" s="213">
        <v>65</v>
      </c>
      <c r="I758" s="214"/>
      <c r="J758" s="210"/>
      <c r="K758" s="210"/>
      <c r="L758" s="215"/>
      <c r="M758" s="216"/>
      <c r="N758" s="217"/>
      <c r="O758" s="217"/>
      <c r="P758" s="217"/>
      <c r="Q758" s="217"/>
      <c r="R758" s="217"/>
      <c r="S758" s="217"/>
      <c r="T758" s="218"/>
      <c r="AT758" s="219" t="s">
        <v>187</v>
      </c>
      <c r="AU758" s="219" t="s">
        <v>91</v>
      </c>
      <c r="AV758" s="11" t="s">
        <v>91</v>
      </c>
      <c r="AW758" s="11" t="s">
        <v>44</v>
      </c>
      <c r="AX758" s="11" t="s">
        <v>81</v>
      </c>
      <c r="AY758" s="219" t="s">
        <v>176</v>
      </c>
    </row>
    <row r="759" spans="2:65" s="11" customFormat="1" ht="13.5">
      <c r="B759" s="209"/>
      <c r="C759" s="210"/>
      <c r="D759" s="222" t="s">
        <v>187</v>
      </c>
      <c r="E759" s="242" t="s">
        <v>37</v>
      </c>
      <c r="F759" s="243" t="s">
        <v>1746</v>
      </c>
      <c r="G759" s="210"/>
      <c r="H759" s="244">
        <v>66.3</v>
      </c>
      <c r="I759" s="214"/>
      <c r="J759" s="210"/>
      <c r="K759" s="210"/>
      <c r="L759" s="215"/>
      <c r="M759" s="216"/>
      <c r="N759" s="217"/>
      <c r="O759" s="217"/>
      <c r="P759" s="217"/>
      <c r="Q759" s="217"/>
      <c r="R759" s="217"/>
      <c r="S759" s="217"/>
      <c r="T759" s="218"/>
      <c r="AT759" s="219" t="s">
        <v>187</v>
      </c>
      <c r="AU759" s="219" t="s">
        <v>91</v>
      </c>
      <c r="AV759" s="11" t="s">
        <v>91</v>
      </c>
      <c r="AW759" s="11" t="s">
        <v>44</v>
      </c>
      <c r="AX759" s="11" t="s">
        <v>89</v>
      </c>
      <c r="AY759" s="219" t="s">
        <v>176</v>
      </c>
    </row>
    <row r="760" spans="2:65" s="1" customFormat="1" ht="22.5" customHeight="1">
      <c r="B760" s="41"/>
      <c r="C760" s="232" t="s">
        <v>1747</v>
      </c>
      <c r="D760" s="232" t="s">
        <v>196</v>
      </c>
      <c r="E760" s="233" t="s">
        <v>1748</v>
      </c>
      <c r="F760" s="234" t="s">
        <v>1749</v>
      </c>
      <c r="G760" s="235" t="s">
        <v>181</v>
      </c>
      <c r="H760" s="236">
        <v>9.5549999999999997</v>
      </c>
      <c r="I760" s="237"/>
      <c r="J760" s="238">
        <f>ROUND(I760*H760,2)</f>
        <v>0</v>
      </c>
      <c r="K760" s="234" t="s">
        <v>37</v>
      </c>
      <c r="L760" s="239"/>
      <c r="M760" s="240" t="s">
        <v>37</v>
      </c>
      <c r="N760" s="241" t="s">
        <v>52</v>
      </c>
      <c r="O760" s="42"/>
      <c r="P760" s="203">
        <f>O760*H760</f>
        <v>0</v>
      </c>
      <c r="Q760" s="203">
        <v>0.1</v>
      </c>
      <c r="R760" s="203">
        <f>Q760*H760</f>
        <v>0.95550000000000002</v>
      </c>
      <c r="S760" s="203">
        <v>0</v>
      </c>
      <c r="T760" s="204">
        <f>S760*H760</f>
        <v>0</v>
      </c>
      <c r="AR760" s="23" t="s">
        <v>369</v>
      </c>
      <c r="AT760" s="23" t="s">
        <v>196</v>
      </c>
      <c r="AU760" s="23" t="s">
        <v>91</v>
      </c>
      <c r="AY760" s="23" t="s">
        <v>176</v>
      </c>
      <c r="BE760" s="205">
        <f>IF(N760="základní",J760,0)</f>
        <v>0</v>
      </c>
      <c r="BF760" s="205">
        <f>IF(N760="snížená",J760,0)</f>
        <v>0</v>
      </c>
      <c r="BG760" s="205">
        <f>IF(N760="zákl. přenesená",J760,0)</f>
        <v>0</v>
      </c>
      <c r="BH760" s="205">
        <f>IF(N760="sníž. přenesená",J760,0)</f>
        <v>0</v>
      </c>
      <c r="BI760" s="205">
        <f>IF(N760="nulová",J760,0)</f>
        <v>0</v>
      </c>
      <c r="BJ760" s="23" t="s">
        <v>89</v>
      </c>
      <c r="BK760" s="205">
        <f>ROUND(I760*H760,2)</f>
        <v>0</v>
      </c>
      <c r="BL760" s="23" t="s">
        <v>277</v>
      </c>
      <c r="BM760" s="23" t="s">
        <v>1750</v>
      </c>
    </row>
    <row r="761" spans="2:65" s="11" customFormat="1" ht="13.5">
      <c r="B761" s="209"/>
      <c r="C761" s="210"/>
      <c r="D761" s="206" t="s">
        <v>187</v>
      </c>
      <c r="E761" s="211" t="s">
        <v>37</v>
      </c>
      <c r="F761" s="212" t="s">
        <v>1751</v>
      </c>
      <c r="G761" s="210"/>
      <c r="H761" s="213">
        <v>9.1</v>
      </c>
      <c r="I761" s="214"/>
      <c r="J761" s="210"/>
      <c r="K761" s="210"/>
      <c r="L761" s="215"/>
      <c r="M761" s="216"/>
      <c r="N761" s="217"/>
      <c r="O761" s="217"/>
      <c r="P761" s="217"/>
      <c r="Q761" s="217"/>
      <c r="R761" s="217"/>
      <c r="S761" s="217"/>
      <c r="T761" s="218"/>
      <c r="AT761" s="219" t="s">
        <v>187</v>
      </c>
      <c r="AU761" s="219" t="s">
        <v>91</v>
      </c>
      <c r="AV761" s="11" t="s">
        <v>91</v>
      </c>
      <c r="AW761" s="11" t="s">
        <v>44</v>
      </c>
      <c r="AX761" s="11" t="s">
        <v>81</v>
      </c>
      <c r="AY761" s="219" t="s">
        <v>176</v>
      </c>
    </row>
    <row r="762" spans="2:65" s="11" customFormat="1" ht="13.5">
      <c r="B762" s="209"/>
      <c r="C762" s="210"/>
      <c r="D762" s="222" t="s">
        <v>187</v>
      </c>
      <c r="E762" s="242" t="s">
        <v>37</v>
      </c>
      <c r="F762" s="243" t="s">
        <v>1752</v>
      </c>
      <c r="G762" s="210"/>
      <c r="H762" s="244">
        <v>9.5549999999999997</v>
      </c>
      <c r="I762" s="214"/>
      <c r="J762" s="210"/>
      <c r="K762" s="210"/>
      <c r="L762" s="215"/>
      <c r="M762" s="216"/>
      <c r="N762" s="217"/>
      <c r="O762" s="217"/>
      <c r="P762" s="217"/>
      <c r="Q762" s="217"/>
      <c r="R762" s="217"/>
      <c r="S762" s="217"/>
      <c r="T762" s="218"/>
      <c r="AT762" s="219" t="s">
        <v>187</v>
      </c>
      <c r="AU762" s="219" t="s">
        <v>91</v>
      </c>
      <c r="AV762" s="11" t="s">
        <v>91</v>
      </c>
      <c r="AW762" s="11" t="s">
        <v>44</v>
      </c>
      <c r="AX762" s="11" t="s">
        <v>89</v>
      </c>
      <c r="AY762" s="219" t="s">
        <v>176</v>
      </c>
    </row>
    <row r="763" spans="2:65" s="1" customFormat="1" ht="22.5" customHeight="1">
      <c r="B763" s="41"/>
      <c r="C763" s="194" t="s">
        <v>1753</v>
      </c>
      <c r="D763" s="194" t="s">
        <v>178</v>
      </c>
      <c r="E763" s="195" t="s">
        <v>1754</v>
      </c>
      <c r="F763" s="196" t="s">
        <v>1755</v>
      </c>
      <c r="G763" s="197" t="s">
        <v>377</v>
      </c>
      <c r="H763" s="198">
        <v>4</v>
      </c>
      <c r="I763" s="199"/>
      <c r="J763" s="200">
        <f>ROUND(I763*H763,2)</f>
        <v>0</v>
      </c>
      <c r="K763" s="196" t="s">
        <v>37</v>
      </c>
      <c r="L763" s="61"/>
      <c r="M763" s="201" t="s">
        <v>37</v>
      </c>
      <c r="N763" s="202" t="s">
        <v>52</v>
      </c>
      <c r="O763" s="42"/>
      <c r="P763" s="203">
        <f>O763*H763</f>
        <v>0</v>
      </c>
      <c r="Q763" s="203">
        <v>0</v>
      </c>
      <c r="R763" s="203">
        <f>Q763*H763</f>
        <v>0</v>
      </c>
      <c r="S763" s="203">
        <v>0</v>
      </c>
      <c r="T763" s="204">
        <f>S763*H763</f>
        <v>0</v>
      </c>
      <c r="AR763" s="23" t="s">
        <v>183</v>
      </c>
      <c r="AT763" s="23" t="s">
        <v>178</v>
      </c>
      <c r="AU763" s="23" t="s">
        <v>91</v>
      </c>
      <c r="AY763" s="23" t="s">
        <v>176</v>
      </c>
      <c r="BE763" s="205">
        <f>IF(N763="základní",J763,0)</f>
        <v>0</v>
      </c>
      <c r="BF763" s="205">
        <f>IF(N763="snížená",J763,0)</f>
        <v>0</v>
      </c>
      <c r="BG763" s="205">
        <f>IF(N763="zákl. přenesená",J763,0)</f>
        <v>0</v>
      </c>
      <c r="BH763" s="205">
        <f>IF(N763="sníž. přenesená",J763,0)</f>
        <v>0</v>
      </c>
      <c r="BI763" s="205">
        <f>IF(N763="nulová",J763,0)</f>
        <v>0</v>
      </c>
      <c r="BJ763" s="23" t="s">
        <v>89</v>
      </c>
      <c r="BK763" s="205">
        <f>ROUND(I763*H763,2)</f>
        <v>0</v>
      </c>
      <c r="BL763" s="23" t="s">
        <v>183</v>
      </c>
      <c r="BM763" s="23" t="s">
        <v>1756</v>
      </c>
    </row>
    <row r="764" spans="2:65" s="11" customFormat="1" ht="13.5">
      <c r="B764" s="209"/>
      <c r="C764" s="210"/>
      <c r="D764" s="206" t="s">
        <v>187</v>
      </c>
      <c r="E764" s="211" t="s">
        <v>37</v>
      </c>
      <c r="F764" s="212" t="s">
        <v>1757</v>
      </c>
      <c r="G764" s="210"/>
      <c r="H764" s="213">
        <v>4</v>
      </c>
      <c r="I764" s="214"/>
      <c r="J764" s="210"/>
      <c r="K764" s="210"/>
      <c r="L764" s="215"/>
      <c r="M764" s="216"/>
      <c r="N764" s="217"/>
      <c r="O764" s="217"/>
      <c r="P764" s="217"/>
      <c r="Q764" s="217"/>
      <c r="R764" s="217"/>
      <c r="S764" s="217"/>
      <c r="T764" s="218"/>
      <c r="AT764" s="219" t="s">
        <v>187</v>
      </c>
      <c r="AU764" s="219" t="s">
        <v>91</v>
      </c>
      <c r="AV764" s="11" t="s">
        <v>91</v>
      </c>
      <c r="AW764" s="11" t="s">
        <v>44</v>
      </c>
      <c r="AX764" s="11" t="s">
        <v>81</v>
      </c>
      <c r="AY764" s="219" t="s">
        <v>176</v>
      </c>
    </row>
    <row r="765" spans="2:65" s="12" customFormat="1" ht="13.5">
      <c r="B765" s="220"/>
      <c r="C765" s="221"/>
      <c r="D765" s="222" t="s">
        <v>187</v>
      </c>
      <c r="E765" s="223" t="s">
        <v>37</v>
      </c>
      <c r="F765" s="224" t="s">
        <v>189</v>
      </c>
      <c r="G765" s="221"/>
      <c r="H765" s="225">
        <v>4</v>
      </c>
      <c r="I765" s="226"/>
      <c r="J765" s="221"/>
      <c r="K765" s="221"/>
      <c r="L765" s="227"/>
      <c r="M765" s="228"/>
      <c r="N765" s="229"/>
      <c r="O765" s="229"/>
      <c r="P765" s="229"/>
      <c r="Q765" s="229"/>
      <c r="R765" s="229"/>
      <c r="S765" s="229"/>
      <c r="T765" s="230"/>
      <c r="AT765" s="231" t="s">
        <v>187</v>
      </c>
      <c r="AU765" s="231" t="s">
        <v>91</v>
      </c>
      <c r="AV765" s="12" t="s">
        <v>183</v>
      </c>
      <c r="AW765" s="12" t="s">
        <v>6</v>
      </c>
      <c r="AX765" s="12" t="s">
        <v>89</v>
      </c>
      <c r="AY765" s="231" t="s">
        <v>176</v>
      </c>
    </row>
    <row r="766" spans="2:65" s="1" customFormat="1" ht="22.5" customHeight="1">
      <c r="B766" s="41"/>
      <c r="C766" s="194" t="s">
        <v>1758</v>
      </c>
      <c r="D766" s="194" t="s">
        <v>178</v>
      </c>
      <c r="E766" s="195" t="s">
        <v>1759</v>
      </c>
      <c r="F766" s="196" t="s">
        <v>1760</v>
      </c>
      <c r="G766" s="197" t="s">
        <v>377</v>
      </c>
      <c r="H766" s="198">
        <v>4</v>
      </c>
      <c r="I766" s="199"/>
      <c r="J766" s="200">
        <f>ROUND(I766*H766,2)</f>
        <v>0</v>
      </c>
      <c r="K766" s="196" t="s">
        <v>37</v>
      </c>
      <c r="L766" s="61"/>
      <c r="M766" s="201" t="s">
        <v>37</v>
      </c>
      <c r="N766" s="202" t="s">
        <v>52</v>
      </c>
      <c r="O766" s="42"/>
      <c r="P766" s="203">
        <f>O766*H766</f>
        <v>0</v>
      </c>
      <c r="Q766" s="203">
        <v>0</v>
      </c>
      <c r="R766" s="203">
        <f>Q766*H766</f>
        <v>0</v>
      </c>
      <c r="S766" s="203">
        <v>0</v>
      </c>
      <c r="T766" s="204">
        <f>S766*H766</f>
        <v>0</v>
      </c>
      <c r="AR766" s="23" t="s">
        <v>183</v>
      </c>
      <c r="AT766" s="23" t="s">
        <v>178</v>
      </c>
      <c r="AU766" s="23" t="s">
        <v>91</v>
      </c>
      <c r="AY766" s="23" t="s">
        <v>176</v>
      </c>
      <c r="BE766" s="205">
        <f>IF(N766="základní",J766,0)</f>
        <v>0</v>
      </c>
      <c r="BF766" s="205">
        <f>IF(N766="snížená",J766,0)</f>
        <v>0</v>
      </c>
      <c r="BG766" s="205">
        <f>IF(N766="zákl. přenesená",J766,0)</f>
        <v>0</v>
      </c>
      <c r="BH766" s="205">
        <f>IF(N766="sníž. přenesená",J766,0)</f>
        <v>0</v>
      </c>
      <c r="BI766" s="205">
        <f>IF(N766="nulová",J766,0)</f>
        <v>0</v>
      </c>
      <c r="BJ766" s="23" t="s">
        <v>89</v>
      </c>
      <c r="BK766" s="205">
        <f>ROUND(I766*H766,2)</f>
        <v>0</v>
      </c>
      <c r="BL766" s="23" t="s">
        <v>183</v>
      </c>
      <c r="BM766" s="23" t="s">
        <v>1761</v>
      </c>
    </row>
    <row r="767" spans="2:65" s="11" customFormat="1" ht="13.5">
      <c r="B767" s="209"/>
      <c r="C767" s="210"/>
      <c r="D767" s="206" t="s">
        <v>187</v>
      </c>
      <c r="E767" s="211" t="s">
        <v>37</v>
      </c>
      <c r="F767" s="212" t="s">
        <v>1757</v>
      </c>
      <c r="G767" s="210"/>
      <c r="H767" s="213">
        <v>4</v>
      </c>
      <c r="I767" s="214"/>
      <c r="J767" s="210"/>
      <c r="K767" s="210"/>
      <c r="L767" s="215"/>
      <c r="M767" s="216"/>
      <c r="N767" s="217"/>
      <c r="O767" s="217"/>
      <c r="P767" s="217"/>
      <c r="Q767" s="217"/>
      <c r="R767" s="217"/>
      <c r="S767" s="217"/>
      <c r="T767" s="218"/>
      <c r="AT767" s="219" t="s">
        <v>187</v>
      </c>
      <c r="AU767" s="219" t="s">
        <v>91</v>
      </c>
      <c r="AV767" s="11" t="s">
        <v>91</v>
      </c>
      <c r="AW767" s="11" t="s">
        <v>44</v>
      </c>
      <c r="AX767" s="11" t="s">
        <v>81</v>
      </c>
      <c r="AY767" s="219" t="s">
        <v>176</v>
      </c>
    </row>
    <row r="768" spans="2:65" s="12" customFormat="1" ht="13.5">
      <c r="B768" s="220"/>
      <c r="C768" s="221"/>
      <c r="D768" s="222" t="s">
        <v>187</v>
      </c>
      <c r="E768" s="223" t="s">
        <v>37</v>
      </c>
      <c r="F768" s="224" t="s">
        <v>189</v>
      </c>
      <c r="G768" s="221"/>
      <c r="H768" s="225">
        <v>4</v>
      </c>
      <c r="I768" s="226"/>
      <c r="J768" s="221"/>
      <c r="K768" s="221"/>
      <c r="L768" s="227"/>
      <c r="M768" s="228"/>
      <c r="N768" s="229"/>
      <c r="O768" s="229"/>
      <c r="P768" s="229"/>
      <c r="Q768" s="229"/>
      <c r="R768" s="229"/>
      <c r="S768" s="229"/>
      <c r="T768" s="230"/>
      <c r="AT768" s="231" t="s">
        <v>187</v>
      </c>
      <c r="AU768" s="231" t="s">
        <v>91</v>
      </c>
      <c r="AV768" s="12" t="s">
        <v>183</v>
      </c>
      <c r="AW768" s="12" t="s">
        <v>6</v>
      </c>
      <c r="AX768" s="12" t="s">
        <v>89</v>
      </c>
      <c r="AY768" s="231" t="s">
        <v>176</v>
      </c>
    </row>
    <row r="769" spans="2:65" s="1" customFormat="1" ht="31.5" customHeight="1">
      <c r="B769" s="41"/>
      <c r="C769" s="194" t="s">
        <v>1762</v>
      </c>
      <c r="D769" s="194" t="s">
        <v>178</v>
      </c>
      <c r="E769" s="195" t="s">
        <v>1763</v>
      </c>
      <c r="F769" s="196" t="s">
        <v>1764</v>
      </c>
      <c r="G769" s="197" t="s">
        <v>199</v>
      </c>
      <c r="H769" s="198">
        <v>2.6120000000000001</v>
      </c>
      <c r="I769" s="199"/>
      <c r="J769" s="200">
        <f>ROUND(I769*H769,2)</f>
        <v>0</v>
      </c>
      <c r="K769" s="196" t="s">
        <v>182</v>
      </c>
      <c r="L769" s="61"/>
      <c r="M769" s="201" t="s">
        <v>37</v>
      </c>
      <c r="N769" s="202" t="s">
        <v>52</v>
      </c>
      <c r="O769" s="42"/>
      <c r="P769" s="203">
        <f>O769*H769</f>
        <v>0</v>
      </c>
      <c r="Q769" s="203">
        <v>0</v>
      </c>
      <c r="R769" s="203">
        <f>Q769*H769</f>
        <v>0</v>
      </c>
      <c r="S769" s="203">
        <v>0</v>
      </c>
      <c r="T769" s="204">
        <f>S769*H769</f>
        <v>0</v>
      </c>
      <c r="AR769" s="23" t="s">
        <v>277</v>
      </c>
      <c r="AT769" s="23" t="s">
        <v>178</v>
      </c>
      <c r="AU769" s="23" t="s">
        <v>91</v>
      </c>
      <c r="AY769" s="23" t="s">
        <v>176</v>
      </c>
      <c r="BE769" s="205">
        <f>IF(N769="základní",J769,0)</f>
        <v>0</v>
      </c>
      <c r="BF769" s="205">
        <f>IF(N769="snížená",J769,0)</f>
        <v>0</v>
      </c>
      <c r="BG769" s="205">
        <f>IF(N769="zákl. přenesená",J769,0)</f>
        <v>0</v>
      </c>
      <c r="BH769" s="205">
        <f>IF(N769="sníž. přenesená",J769,0)</f>
        <v>0</v>
      </c>
      <c r="BI769" s="205">
        <f>IF(N769="nulová",J769,0)</f>
        <v>0</v>
      </c>
      <c r="BJ769" s="23" t="s">
        <v>89</v>
      </c>
      <c r="BK769" s="205">
        <f>ROUND(I769*H769,2)</f>
        <v>0</v>
      </c>
      <c r="BL769" s="23" t="s">
        <v>277</v>
      </c>
      <c r="BM769" s="23" t="s">
        <v>1765</v>
      </c>
    </row>
    <row r="770" spans="2:65" s="1" customFormat="1" ht="121.5">
      <c r="B770" s="41"/>
      <c r="C770" s="63"/>
      <c r="D770" s="206" t="s">
        <v>185</v>
      </c>
      <c r="E770" s="63"/>
      <c r="F770" s="207" t="s">
        <v>1766</v>
      </c>
      <c r="G770" s="63"/>
      <c r="H770" s="63"/>
      <c r="I770" s="164"/>
      <c r="J770" s="63"/>
      <c r="K770" s="63"/>
      <c r="L770" s="61"/>
      <c r="M770" s="208"/>
      <c r="N770" s="42"/>
      <c r="O770" s="42"/>
      <c r="P770" s="42"/>
      <c r="Q770" s="42"/>
      <c r="R770" s="42"/>
      <c r="S770" s="42"/>
      <c r="T770" s="78"/>
      <c r="AT770" s="23" t="s">
        <v>185</v>
      </c>
      <c r="AU770" s="23" t="s">
        <v>91</v>
      </c>
    </row>
    <row r="771" spans="2:65" s="10" customFormat="1" ht="29.85" customHeight="1">
      <c r="B771" s="177"/>
      <c r="C771" s="178"/>
      <c r="D771" s="191" t="s">
        <v>80</v>
      </c>
      <c r="E771" s="192" t="s">
        <v>1767</v>
      </c>
      <c r="F771" s="192" t="s">
        <v>1768</v>
      </c>
      <c r="G771" s="178"/>
      <c r="H771" s="178"/>
      <c r="I771" s="181"/>
      <c r="J771" s="193">
        <f>BK771</f>
        <v>0</v>
      </c>
      <c r="K771" s="178"/>
      <c r="L771" s="183"/>
      <c r="M771" s="184"/>
      <c r="N771" s="185"/>
      <c r="O771" s="185"/>
      <c r="P771" s="186">
        <f>SUM(P772:P803)</f>
        <v>0</v>
      </c>
      <c r="Q771" s="185"/>
      <c r="R771" s="186">
        <f>SUM(R772:R803)</f>
        <v>3.0478963081399995</v>
      </c>
      <c r="S771" s="185"/>
      <c r="T771" s="187">
        <f>SUM(T772:T803)</f>
        <v>0</v>
      </c>
      <c r="AR771" s="188" t="s">
        <v>91</v>
      </c>
      <c r="AT771" s="189" t="s">
        <v>80</v>
      </c>
      <c r="AU771" s="189" t="s">
        <v>89</v>
      </c>
      <c r="AY771" s="188" t="s">
        <v>176</v>
      </c>
      <c r="BK771" s="190">
        <f>SUM(BK772:BK803)</f>
        <v>0</v>
      </c>
    </row>
    <row r="772" spans="2:65" s="1" customFormat="1" ht="31.5" customHeight="1">
      <c r="B772" s="41"/>
      <c r="C772" s="194" t="s">
        <v>1769</v>
      </c>
      <c r="D772" s="194" t="s">
        <v>178</v>
      </c>
      <c r="E772" s="195" t="s">
        <v>1770</v>
      </c>
      <c r="F772" s="196" t="s">
        <v>1771</v>
      </c>
      <c r="G772" s="197" t="s">
        <v>224</v>
      </c>
      <c r="H772" s="198">
        <v>32.5</v>
      </c>
      <c r="I772" s="199"/>
      <c r="J772" s="200">
        <f>ROUND(I772*H772,2)</f>
        <v>0</v>
      </c>
      <c r="K772" s="196" t="s">
        <v>182</v>
      </c>
      <c r="L772" s="61"/>
      <c r="M772" s="201" t="s">
        <v>37</v>
      </c>
      <c r="N772" s="202" t="s">
        <v>52</v>
      </c>
      <c r="O772" s="42"/>
      <c r="P772" s="203">
        <f>O772*H772</f>
        <v>0</v>
      </c>
      <c r="Q772" s="203">
        <v>6.0000000000000001E-3</v>
      </c>
      <c r="R772" s="203">
        <f>Q772*H772</f>
        <v>0.19500000000000001</v>
      </c>
      <c r="S772" s="203">
        <v>0</v>
      </c>
      <c r="T772" s="204">
        <f>S772*H772</f>
        <v>0</v>
      </c>
      <c r="AR772" s="23" t="s">
        <v>277</v>
      </c>
      <c r="AT772" s="23" t="s">
        <v>178</v>
      </c>
      <c r="AU772" s="23" t="s">
        <v>91</v>
      </c>
      <c r="AY772" s="23" t="s">
        <v>176</v>
      </c>
      <c r="BE772" s="205">
        <f>IF(N772="základní",J772,0)</f>
        <v>0</v>
      </c>
      <c r="BF772" s="205">
        <f>IF(N772="snížená",J772,0)</f>
        <v>0</v>
      </c>
      <c r="BG772" s="205">
        <f>IF(N772="zákl. přenesená",J772,0)</f>
        <v>0</v>
      </c>
      <c r="BH772" s="205">
        <f>IF(N772="sníž. přenesená",J772,0)</f>
        <v>0</v>
      </c>
      <c r="BI772" s="205">
        <f>IF(N772="nulová",J772,0)</f>
        <v>0</v>
      </c>
      <c r="BJ772" s="23" t="s">
        <v>89</v>
      </c>
      <c r="BK772" s="205">
        <f>ROUND(I772*H772,2)</f>
        <v>0</v>
      </c>
      <c r="BL772" s="23" t="s">
        <v>277</v>
      </c>
      <c r="BM772" s="23" t="s">
        <v>1772</v>
      </c>
    </row>
    <row r="773" spans="2:65" s="1" customFormat="1" ht="81">
      <c r="B773" s="41"/>
      <c r="C773" s="63"/>
      <c r="D773" s="206" t="s">
        <v>185</v>
      </c>
      <c r="E773" s="63"/>
      <c r="F773" s="207" t="s">
        <v>1773</v>
      </c>
      <c r="G773" s="63"/>
      <c r="H773" s="63"/>
      <c r="I773" s="164"/>
      <c r="J773" s="63"/>
      <c r="K773" s="63"/>
      <c r="L773" s="61"/>
      <c r="M773" s="208"/>
      <c r="N773" s="42"/>
      <c r="O773" s="42"/>
      <c r="P773" s="42"/>
      <c r="Q773" s="42"/>
      <c r="R773" s="42"/>
      <c r="S773" s="42"/>
      <c r="T773" s="78"/>
      <c r="AT773" s="23" t="s">
        <v>185</v>
      </c>
      <c r="AU773" s="23" t="s">
        <v>91</v>
      </c>
    </row>
    <row r="774" spans="2:65" s="11" customFormat="1" ht="13.5">
      <c r="B774" s="209"/>
      <c r="C774" s="210"/>
      <c r="D774" s="206" t="s">
        <v>187</v>
      </c>
      <c r="E774" s="211" t="s">
        <v>37</v>
      </c>
      <c r="F774" s="212" t="s">
        <v>1774</v>
      </c>
      <c r="G774" s="210"/>
      <c r="H774" s="213">
        <v>32.5</v>
      </c>
      <c r="I774" s="214"/>
      <c r="J774" s="210"/>
      <c r="K774" s="210"/>
      <c r="L774" s="215"/>
      <c r="M774" s="216"/>
      <c r="N774" s="217"/>
      <c r="O774" s="217"/>
      <c r="P774" s="217"/>
      <c r="Q774" s="217"/>
      <c r="R774" s="217"/>
      <c r="S774" s="217"/>
      <c r="T774" s="218"/>
      <c r="AT774" s="219" t="s">
        <v>187</v>
      </c>
      <c r="AU774" s="219" t="s">
        <v>91</v>
      </c>
      <c r="AV774" s="11" t="s">
        <v>91</v>
      </c>
      <c r="AW774" s="11" t="s">
        <v>44</v>
      </c>
      <c r="AX774" s="11" t="s">
        <v>81</v>
      </c>
      <c r="AY774" s="219" t="s">
        <v>176</v>
      </c>
    </row>
    <row r="775" spans="2:65" s="12" customFormat="1" ht="13.5">
      <c r="B775" s="220"/>
      <c r="C775" s="221"/>
      <c r="D775" s="222" t="s">
        <v>187</v>
      </c>
      <c r="E775" s="223" t="s">
        <v>37</v>
      </c>
      <c r="F775" s="224" t="s">
        <v>189</v>
      </c>
      <c r="G775" s="221"/>
      <c r="H775" s="225">
        <v>32.5</v>
      </c>
      <c r="I775" s="226"/>
      <c r="J775" s="221"/>
      <c r="K775" s="221"/>
      <c r="L775" s="227"/>
      <c r="M775" s="228"/>
      <c r="N775" s="229"/>
      <c r="O775" s="229"/>
      <c r="P775" s="229"/>
      <c r="Q775" s="229"/>
      <c r="R775" s="229"/>
      <c r="S775" s="229"/>
      <c r="T775" s="230"/>
      <c r="AT775" s="231" t="s">
        <v>187</v>
      </c>
      <c r="AU775" s="231" t="s">
        <v>91</v>
      </c>
      <c r="AV775" s="12" t="s">
        <v>183</v>
      </c>
      <c r="AW775" s="12" t="s">
        <v>6</v>
      </c>
      <c r="AX775" s="12" t="s">
        <v>89</v>
      </c>
      <c r="AY775" s="231" t="s">
        <v>176</v>
      </c>
    </row>
    <row r="776" spans="2:65" s="1" customFormat="1" ht="31.5" customHeight="1">
      <c r="B776" s="41"/>
      <c r="C776" s="232" t="s">
        <v>1775</v>
      </c>
      <c r="D776" s="232" t="s">
        <v>196</v>
      </c>
      <c r="E776" s="233" t="s">
        <v>1776</v>
      </c>
      <c r="F776" s="234" t="s">
        <v>1777</v>
      </c>
      <c r="G776" s="235" t="s">
        <v>224</v>
      </c>
      <c r="H776" s="236">
        <v>33.15</v>
      </c>
      <c r="I776" s="237"/>
      <c r="J776" s="238">
        <f>ROUND(I776*H776,2)</f>
        <v>0</v>
      </c>
      <c r="K776" s="234" t="s">
        <v>182</v>
      </c>
      <c r="L776" s="239"/>
      <c r="M776" s="240" t="s">
        <v>37</v>
      </c>
      <c r="N776" s="241" t="s">
        <v>52</v>
      </c>
      <c r="O776" s="42"/>
      <c r="P776" s="203">
        <f>O776*H776</f>
        <v>0</v>
      </c>
      <c r="Q776" s="203">
        <v>1.25E-3</v>
      </c>
      <c r="R776" s="203">
        <f>Q776*H776</f>
        <v>4.1437500000000002E-2</v>
      </c>
      <c r="S776" s="203">
        <v>0</v>
      </c>
      <c r="T776" s="204">
        <f>S776*H776</f>
        <v>0</v>
      </c>
      <c r="AR776" s="23" t="s">
        <v>369</v>
      </c>
      <c r="AT776" s="23" t="s">
        <v>196</v>
      </c>
      <c r="AU776" s="23" t="s">
        <v>91</v>
      </c>
      <c r="AY776" s="23" t="s">
        <v>176</v>
      </c>
      <c r="BE776" s="205">
        <f>IF(N776="základní",J776,0)</f>
        <v>0</v>
      </c>
      <c r="BF776" s="205">
        <f>IF(N776="snížená",J776,0)</f>
        <v>0</v>
      </c>
      <c r="BG776" s="205">
        <f>IF(N776="zákl. přenesená",J776,0)</f>
        <v>0</v>
      </c>
      <c r="BH776" s="205">
        <f>IF(N776="sníž. přenesená",J776,0)</f>
        <v>0</v>
      </c>
      <c r="BI776" s="205">
        <f>IF(N776="nulová",J776,0)</f>
        <v>0</v>
      </c>
      <c r="BJ776" s="23" t="s">
        <v>89</v>
      </c>
      <c r="BK776" s="205">
        <f>ROUND(I776*H776,2)</f>
        <v>0</v>
      </c>
      <c r="BL776" s="23" t="s">
        <v>277</v>
      </c>
      <c r="BM776" s="23" t="s">
        <v>1778</v>
      </c>
    </row>
    <row r="777" spans="2:65" s="1" customFormat="1" ht="27">
      <c r="B777" s="41"/>
      <c r="C777" s="63"/>
      <c r="D777" s="206" t="s">
        <v>883</v>
      </c>
      <c r="E777" s="63"/>
      <c r="F777" s="207" t="s">
        <v>1736</v>
      </c>
      <c r="G777" s="63"/>
      <c r="H777" s="63"/>
      <c r="I777" s="164"/>
      <c r="J777" s="63"/>
      <c r="K777" s="63"/>
      <c r="L777" s="61"/>
      <c r="M777" s="208"/>
      <c r="N777" s="42"/>
      <c r="O777" s="42"/>
      <c r="P777" s="42"/>
      <c r="Q777" s="42"/>
      <c r="R777" s="42"/>
      <c r="S777" s="42"/>
      <c r="T777" s="78"/>
      <c r="AT777" s="23" t="s">
        <v>883</v>
      </c>
      <c r="AU777" s="23" t="s">
        <v>91</v>
      </c>
    </row>
    <row r="778" spans="2:65" s="11" customFormat="1" ht="13.5">
      <c r="B778" s="209"/>
      <c r="C778" s="210"/>
      <c r="D778" s="222" t="s">
        <v>187</v>
      </c>
      <c r="E778" s="242" t="s">
        <v>37</v>
      </c>
      <c r="F778" s="243" t="s">
        <v>1779</v>
      </c>
      <c r="G778" s="210"/>
      <c r="H778" s="244">
        <v>33.15</v>
      </c>
      <c r="I778" s="214"/>
      <c r="J778" s="210"/>
      <c r="K778" s="210"/>
      <c r="L778" s="215"/>
      <c r="M778" s="216"/>
      <c r="N778" s="217"/>
      <c r="O778" s="217"/>
      <c r="P778" s="217"/>
      <c r="Q778" s="217"/>
      <c r="R778" s="217"/>
      <c r="S778" s="217"/>
      <c r="T778" s="218"/>
      <c r="AT778" s="219" t="s">
        <v>187</v>
      </c>
      <c r="AU778" s="219" t="s">
        <v>91</v>
      </c>
      <c r="AV778" s="11" t="s">
        <v>91</v>
      </c>
      <c r="AW778" s="11" t="s">
        <v>44</v>
      </c>
      <c r="AX778" s="11" t="s">
        <v>89</v>
      </c>
      <c r="AY778" s="219" t="s">
        <v>176</v>
      </c>
    </row>
    <row r="779" spans="2:65" s="1" customFormat="1" ht="22.5" customHeight="1">
      <c r="B779" s="41"/>
      <c r="C779" s="194" t="s">
        <v>1780</v>
      </c>
      <c r="D779" s="194" t="s">
        <v>178</v>
      </c>
      <c r="E779" s="195" t="s">
        <v>995</v>
      </c>
      <c r="F779" s="196" t="s">
        <v>996</v>
      </c>
      <c r="G779" s="197" t="s">
        <v>224</v>
      </c>
      <c r="H779" s="198">
        <v>13.2</v>
      </c>
      <c r="I779" s="199"/>
      <c r="J779" s="200">
        <f>ROUND(I779*H779,2)</f>
        <v>0</v>
      </c>
      <c r="K779" s="196" t="s">
        <v>182</v>
      </c>
      <c r="L779" s="61"/>
      <c r="M779" s="201" t="s">
        <v>37</v>
      </c>
      <c r="N779" s="202" t="s">
        <v>52</v>
      </c>
      <c r="O779" s="42"/>
      <c r="P779" s="203">
        <f>O779*H779</f>
        <v>0</v>
      </c>
      <c r="Q779" s="203">
        <v>5.1946400000000004E-3</v>
      </c>
      <c r="R779" s="203">
        <f>Q779*H779</f>
        <v>6.8569247999999999E-2</v>
      </c>
      <c r="S779" s="203">
        <v>0</v>
      </c>
      <c r="T779" s="204">
        <f>S779*H779</f>
        <v>0</v>
      </c>
      <c r="AR779" s="23" t="s">
        <v>183</v>
      </c>
      <c r="AT779" s="23" t="s">
        <v>178</v>
      </c>
      <c r="AU779" s="23" t="s">
        <v>91</v>
      </c>
      <c r="AY779" s="23" t="s">
        <v>176</v>
      </c>
      <c r="BE779" s="205">
        <f>IF(N779="základní",J779,0)</f>
        <v>0</v>
      </c>
      <c r="BF779" s="205">
        <f>IF(N779="snížená",J779,0)</f>
        <v>0</v>
      </c>
      <c r="BG779" s="205">
        <f>IF(N779="zákl. přenesená",J779,0)</f>
        <v>0</v>
      </c>
      <c r="BH779" s="205">
        <f>IF(N779="sníž. přenesená",J779,0)</f>
        <v>0</v>
      </c>
      <c r="BI779" s="205">
        <f>IF(N779="nulová",J779,0)</f>
        <v>0</v>
      </c>
      <c r="BJ779" s="23" t="s">
        <v>89</v>
      </c>
      <c r="BK779" s="205">
        <f>ROUND(I779*H779,2)</f>
        <v>0</v>
      </c>
      <c r="BL779" s="23" t="s">
        <v>183</v>
      </c>
      <c r="BM779" s="23" t="s">
        <v>1781</v>
      </c>
    </row>
    <row r="780" spans="2:65" s="11" customFormat="1" ht="13.5">
      <c r="B780" s="209"/>
      <c r="C780" s="210"/>
      <c r="D780" s="206" t="s">
        <v>187</v>
      </c>
      <c r="E780" s="211" t="s">
        <v>37</v>
      </c>
      <c r="F780" s="212" t="s">
        <v>1782</v>
      </c>
      <c r="G780" s="210"/>
      <c r="H780" s="213">
        <v>13.2</v>
      </c>
      <c r="I780" s="214"/>
      <c r="J780" s="210"/>
      <c r="K780" s="210"/>
      <c r="L780" s="215"/>
      <c r="M780" s="216"/>
      <c r="N780" s="217"/>
      <c r="O780" s="217"/>
      <c r="P780" s="217"/>
      <c r="Q780" s="217"/>
      <c r="R780" s="217"/>
      <c r="S780" s="217"/>
      <c r="T780" s="218"/>
      <c r="AT780" s="219" t="s">
        <v>187</v>
      </c>
      <c r="AU780" s="219" t="s">
        <v>91</v>
      </c>
      <c r="AV780" s="11" t="s">
        <v>91</v>
      </c>
      <c r="AW780" s="11" t="s">
        <v>44</v>
      </c>
      <c r="AX780" s="11" t="s">
        <v>81</v>
      </c>
      <c r="AY780" s="219" t="s">
        <v>176</v>
      </c>
    </row>
    <row r="781" spans="2:65" s="12" customFormat="1" ht="13.5">
      <c r="B781" s="220"/>
      <c r="C781" s="221"/>
      <c r="D781" s="222" t="s">
        <v>187</v>
      </c>
      <c r="E781" s="223" t="s">
        <v>37</v>
      </c>
      <c r="F781" s="224" t="s">
        <v>189</v>
      </c>
      <c r="G781" s="221"/>
      <c r="H781" s="225">
        <v>13.2</v>
      </c>
      <c r="I781" s="226"/>
      <c r="J781" s="221"/>
      <c r="K781" s="221"/>
      <c r="L781" s="227"/>
      <c r="M781" s="228"/>
      <c r="N781" s="229"/>
      <c r="O781" s="229"/>
      <c r="P781" s="229"/>
      <c r="Q781" s="229"/>
      <c r="R781" s="229"/>
      <c r="S781" s="229"/>
      <c r="T781" s="230"/>
      <c r="AT781" s="231" t="s">
        <v>187</v>
      </c>
      <c r="AU781" s="231" t="s">
        <v>91</v>
      </c>
      <c r="AV781" s="12" t="s">
        <v>183</v>
      </c>
      <c r="AW781" s="12" t="s">
        <v>6</v>
      </c>
      <c r="AX781" s="12" t="s">
        <v>89</v>
      </c>
      <c r="AY781" s="231" t="s">
        <v>176</v>
      </c>
    </row>
    <row r="782" spans="2:65" s="1" customFormat="1" ht="22.5" customHeight="1">
      <c r="B782" s="41"/>
      <c r="C782" s="194" t="s">
        <v>1783</v>
      </c>
      <c r="D782" s="194" t="s">
        <v>178</v>
      </c>
      <c r="E782" s="195" t="s">
        <v>1001</v>
      </c>
      <c r="F782" s="196" t="s">
        <v>1002</v>
      </c>
      <c r="G782" s="197" t="s">
        <v>224</v>
      </c>
      <c r="H782" s="198">
        <v>13.2</v>
      </c>
      <c r="I782" s="199"/>
      <c r="J782" s="200">
        <f>ROUND(I782*H782,2)</f>
        <v>0</v>
      </c>
      <c r="K782" s="196" t="s">
        <v>182</v>
      </c>
      <c r="L782" s="61"/>
      <c r="M782" s="201" t="s">
        <v>37</v>
      </c>
      <c r="N782" s="202" t="s">
        <v>52</v>
      </c>
      <c r="O782" s="42"/>
      <c r="P782" s="203">
        <f>O782*H782</f>
        <v>0</v>
      </c>
      <c r="Q782" s="203">
        <v>0</v>
      </c>
      <c r="R782" s="203">
        <f>Q782*H782</f>
        <v>0</v>
      </c>
      <c r="S782" s="203">
        <v>0</v>
      </c>
      <c r="T782" s="204">
        <f>S782*H782</f>
        <v>0</v>
      </c>
      <c r="AR782" s="23" t="s">
        <v>183</v>
      </c>
      <c r="AT782" s="23" t="s">
        <v>178</v>
      </c>
      <c r="AU782" s="23" t="s">
        <v>91</v>
      </c>
      <c r="AY782" s="23" t="s">
        <v>176</v>
      </c>
      <c r="BE782" s="205">
        <f>IF(N782="základní",J782,0)</f>
        <v>0</v>
      </c>
      <c r="BF782" s="205">
        <f>IF(N782="snížená",J782,0)</f>
        <v>0</v>
      </c>
      <c r="BG782" s="205">
        <f>IF(N782="zákl. přenesená",J782,0)</f>
        <v>0</v>
      </c>
      <c r="BH782" s="205">
        <f>IF(N782="sníž. přenesená",J782,0)</f>
        <v>0</v>
      </c>
      <c r="BI782" s="205">
        <f>IF(N782="nulová",J782,0)</f>
        <v>0</v>
      </c>
      <c r="BJ782" s="23" t="s">
        <v>89</v>
      </c>
      <c r="BK782" s="205">
        <f>ROUND(I782*H782,2)</f>
        <v>0</v>
      </c>
      <c r="BL782" s="23" t="s">
        <v>183</v>
      </c>
      <c r="BM782" s="23" t="s">
        <v>1784</v>
      </c>
    </row>
    <row r="783" spans="2:65" s="11" customFormat="1" ht="13.5">
      <c r="B783" s="209"/>
      <c r="C783" s="210"/>
      <c r="D783" s="206" t="s">
        <v>187</v>
      </c>
      <c r="E783" s="211" t="s">
        <v>37</v>
      </c>
      <c r="F783" s="212" t="s">
        <v>1782</v>
      </c>
      <c r="G783" s="210"/>
      <c r="H783" s="213">
        <v>13.2</v>
      </c>
      <c r="I783" s="214"/>
      <c r="J783" s="210"/>
      <c r="K783" s="210"/>
      <c r="L783" s="215"/>
      <c r="M783" s="216"/>
      <c r="N783" s="217"/>
      <c r="O783" s="217"/>
      <c r="P783" s="217"/>
      <c r="Q783" s="217"/>
      <c r="R783" s="217"/>
      <c r="S783" s="217"/>
      <c r="T783" s="218"/>
      <c r="AT783" s="219" t="s">
        <v>187</v>
      </c>
      <c r="AU783" s="219" t="s">
        <v>91</v>
      </c>
      <c r="AV783" s="11" t="s">
        <v>91</v>
      </c>
      <c r="AW783" s="11" t="s">
        <v>44</v>
      </c>
      <c r="AX783" s="11" t="s">
        <v>81</v>
      </c>
      <c r="AY783" s="219" t="s">
        <v>176</v>
      </c>
    </row>
    <row r="784" spans="2:65" s="12" customFormat="1" ht="13.5">
      <c r="B784" s="220"/>
      <c r="C784" s="221"/>
      <c r="D784" s="222" t="s">
        <v>187</v>
      </c>
      <c r="E784" s="223" t="s">
        <v>37</v>
      </c>
      <c r="F784" s="224" t="s">
        <v>189</v>
      </c>
      <c r="G784" s="221"/>
      <c r="H784" s="225">
        <v>13.2</v>
      </c>
      <c r="I784" s="226"/>
      <c r="J784" s="221"/>
      <c r="K784" s="221"/>
      <c r="L784" s="227"/>
      <c r="M784" s="228"/>
      <c r="N784" s="229"/>
      <c r="O784" s="229"/>
      <c r="P784" s="229"/>
      <c r="Q784" s="229"/>
      <c r="R784" s="229"/>
      <c r="S784" s="229"/>
      <c r="T784" s="230"/>
      <c r="AT784" s="231" t="s">
        <v>187</v>
      </c>
      <c r="AU784" s="231" t="s">
        <v>91</v>
      </c>
      <c r="AV784" s="12" t="s">
        <v>183</v>
      </c>
      <c r="AW784" s="12" t="s">
        <v>6</v>
      </c>
      <c r="AX784" s="12" t="s">
        <v>89</v>
      </c>
      <c r="AY784" s="231" t="s">
        <v>176</v>
      </c>
    </row>
    <row r="785" spans="2:65" s="1" customFormat="1" ht="22.5" customHeight="1">
      <c r="B785" s="41"/>
      <c r="C785" s="194" t="s">
        <v>1785</v>
      </c>
      <c r="D785" s="194" t="s">
        <v>178</v>
      </c>
      <c r="E785" s="195" t="s">
        <v>989</v>
      </c>
      <c r="F785" s="196" t="s">
        <v>990</v>
      </c>
      <c r="G785" s="197" t="s">
        <v>181</v>
      </c>
      <c r="H785" s="198">
        <v>0.92500000000000004</v>
      </c>
      <c r="I785" s="199"/>
      <c r="J785" s="200">
        <f>ROUND(I785*H785,2)</f>
        <v>0</v>
      </c>
      <c r="K785" s="196" t="s">
        <v>182</v>
      </c>
      <c r="L785" s="61"/>
      <c r="M785" s="201" t="s">
        <v>37</v>
      </c>
      <c r="N785" s="202" t="s">
        <v>52</v>
      </c>
      <c r="O785" s="42"/>
      <c r="P785" s="203">
        <f>O785*H785</f>
        <v>0</v>
      </c>
      <c r="Q785" s="203">
        <v>2.453395</v>
      </c>
      <c r="R785" s="203">
        <f>Q785*H785</f>
        <v>2.269390375</v>
      </c>
      <c r="S785" s="203">
        <v>0</v>
      </c>
      <c r="T785" s="204">
        <f>S785*H785</f>
        <v>0</v>
      </c>
      <c r="AR785" s="23" t="s">
        <v>183</v>
      </c>
      <c r="AT785" s="23" t="s">
        <v>178</v>
      </c>
      <c r="AU785" s="23" t="s">
        <v>91</v>
      </c>
      <c r="AY785" s="23" t="s">
        <v>176</v>
      </c>
      <c r="BE785" s="205">
        <f>IF(N785="základní",J785,0)</f>
        <v>0</v>
      </c>
      <c r="BF785" s="205">
        <f>IF(N785="snížená",J785,0)</f>
        <v>0</v>
      </c>
      <c r="BG785" s="205">
        <f>IF(N785="zákl. přenesená",J785,0)</f>
        <v>0</v>
      </c>
      <c r="BH785" s="205">
        <f>IF(N785="sníž. přenesená",J785,0)</f>
        <v>0</v>
      </c>
      <c r="BI785" s="205">
        <f>IF(N785="nulová",J785,0)</f>
        <v>0</v>
      </c>
      <c r="BJ785" s="23" t="s">
        <v>89</v>
      </c>
      <c r="BK785" s="205">
        <f>ROUND(I785*H785,2)</f>
        <v>0</v>
      </c>
      <c r="BL785" s="23" t="s">
        <v>183</v>
      </c>
      <c r="BM785" s="23" t="s">
        <v>1786</v>
      </c>
    </row>
    <row r="786" spans="2:65" s="11" customFormat="1" ht="13.5">
      <c r="B786" s="209"/>
      <c r="C786" s="210"/>
      <c r="D786" s="206" t="s">
        <v>187</v>
      </c>
      <c r="E786" s="211" t="s">
        <v>37</v>
      </c>
      <c r="F786" s="212" t="s">
        <v>1787</v>
      </c>
      <c r="G786" s="210"/>
      <c r="H786" s="213">
        <v>0.92500000000000004</v>
      </c>
      <c r="I786" s="214"/>
      <c r="J786" s="210"/>
      <c r="K786" s="210"/>
      <c r="L786" s="215"/>
      <c r="M786" s="216"/>
      <c r="N786" s="217"/>
      <c r="O786" s="217"/>
      <c r="P786" s="217"/>
      <c r="Q786" s="217"/>
      <c r="R786" s="217"/>
      <c r="S786" s="217"/>
      <c r="T786" s="218"/>
      <c r="AT786" s="219" t="s">
        <v>187</v>
      </c>
      <c r="AU786" s="219" t="s">
        <v>91</v>
      </c>
      <c r="AV786" s="11" t="s">
        <v>91</v>
      </c>
      <c r="AW786" s="11" t="s">
        <v>44</v>
      </c>
      <c r="AX786" s="11" t="s">
        <v>81</v>
      </c>
      <c r="AY786" s="219" t="s">
        <v>176</v>
      </c>
    </row>
    <row r="787" spans="2:65" s="12" customFormat="1" ht="13.5">
      <c r="B787" s="220"/>
      <c r="C787" s="221"/>
      <c r="D787" s="222" t="s">
        <v>187</v>
      </c>
      <c r="E787" s="223" t="s">
        <v>37</v>
      </c>
      <c r="F787" s="224" t="s">
        <v>189</v>
      </c>
      <c r="G787" s="221"/>
      <c r="H787" s="225">
        <v>0.92500000000000004</v>
      </c>
      <c r="I787" s="226"/>
      <c r="J787" s="221"/>
      <c r="K787" s="221"/>
      <c r="L787" s="227"/>
      <c r="M787" s="228"/>
      <c r="N787" s="229"/>
      <c r="O787" s="229"/>
      <c r="P787" s="229"/>
      <c r="Q787" s="229"/>
      <c r="R787" s="229"/>
      <c r="S787" s="229"/>
      <c r="T787" s="230"/>
      <c r="AT787" s="231" t="s">
        <v>187</v>
      </c>
      <c r="AU787" s="231" t="s">
        <v>91</v>
      </c>
      <c r="AV787" s="12" t="s">
        <v>183</v>
      </c>
      <c r="AW787" s="12" t="s">
        <v>6</v>
      </c>
      <c r="AX787" s="12" t="s">
        <v>89</v>
      </c>
      <c r="AY787" s="231" t="s">
        <v>176</v>
      </c>
    </row>
    <row r="788" spans="2:65" s="1" customFormat="1" ht="22.5" customHeight="1">
      <c r="B788" s="41"/>
      <c r="C788" s="194" t="s">
        <v>1788</v>
      </c>
      <c r="D788" s="194" t="s">
        <v>178</v>
      </c>
      <c r="E788" s="195" t="s">
        <v>1789</v>
      </c>
      <c r="F788" s="196" t="s">
        <v>1005</v>
      </c>
      <c r="G788" s="197" t="s">
        <v>199</v>
      </c>
      <c r="H788" s="198">
        <v>5.0999999999999997E-2</v>
      </c>
      <c r="I788" s="199"/>
      <c r="J788" s="200">
        <f>ROUND(I788*H788,2)</f>
        <v>0</v>
      </c>
      <c r="K788" s="196" t="s">
        <v>182</v>
      </c>
      <c r="L788" s="61"/>
      <c r="M788" s="201" t="s">
        <v>37</v>
      </c>
      <c r="N788" s="202" t="s">
        <v>52</v>
      </c>
      <c r="O788" s="42"/>
      <c r="P788" s="203">
        <f>O788*H788</f>
        <v>0</v>
      </c>
      <c r="Q788" s="203">
        <v>1.0525581399999999</v>
      </c>
      <c r="R788" s="203">
        <f>Q788*H788</f>
        <v>5.3680465139999994E-2</v>
      </c>
      <c r="S788" s="203">
        <v>0</v>
      </c>
      <c r="T788" s="204">
        <f>S788*H788</f>
        <v>0</v>
      </c>
      <c r="AR788" s="23" t="s">
        <v>183</v>
      </c>
      <c r="AT788" s="23" t="s">
        <v>178</v>
      </c>
      <c r="AU788" s="23" t="s">
        <v>91</v>
      </c>
      <c r="AY788" s="23" t="s">
        <v>176</v>
      </c>
      <c r="BE788" s="205">
        <f>IF(N788="základní",J788,0)</f>
        <v>0</v>
      </c>
      <c r="BF788" s="205">
        <f>IF(N788="snížená",J788,0)</f>
        <v>0</v>
      </c>
      <c r="BG788" s="205">
        <f>IF(N788="zákl. přenesená",J788,0)</f>
        <v>0</v>
      </c>
      <c r="BH788" s="205">
        <f>IF(N788="sníž. přenesená",J788,0)</f>
        <v>0</v>
      </c>
      <c r="BI788" s="205">
        <f>IF(N788="nulová",J788,0)</f>
        <v>0</v>
      </c>
      <c r="BJ788" s="23" t="s">
        <v>89</v>
      </c>
      <c r="BK788" s="205">
        <f>ROUND(I788*H788,2)</f>
        <v>0</v>
      </c>
      <c r="BL788" s="23" t="s">
        <v>183</v>
      </c>
      <c r="BM788" s="23" t="s">
        <v>1790</v>
      </c>
    </row>
    <row r="789" spans="2:65" s="11" customFormat="1" ht="13.5">
      <c r="B789" s="209"/>
      <c r="C789" s="210"/>
      <c r="D789" s="206" t="s">
        <v>187</v>
      </c>
      <c r="E789" s="211" t="s">
        <v>37</v>
      </c>
      <c r="F789" s="212" t="s">
        <v>1791</v>
      </c>
      <c r="G789" s="210"/>
      <c r="H789" s="213">
        <v>5.0999999999999997E-2</v>
      </c>
      <c r="I789" s="214"/>
      <c r="J789" s="210"/>
      <c r="K789" s="210"/>
      <c r="L789" s="215"/>
      <c r="M789" s="216"/>
      <c r="N789" s="217"/>
      <c r="O789" s="217"/>
      <c r="P789" s="217"/>
      <c r="Q789" s="217"/>
      <c r="R789" s="217"/>
      <c r="S789" s="217"/>
      <c r="T789" s="218"/>
      <c r="AT789" s="219" t="s">
        <v>187</v>
      </c>
      <c r="AU789" s="219" t="s">
        <v>91</v>
      </c>
      <c r="AV789" s="11" t="s">
        <v>91</v>
      </c>
      <c r="AW789" s="11" t="s">
        <v>44</v>
      </c>
      <c r="AX789" s="11" t="s">
        <v>81</v>
      </c>
      <c r="AY789" s="219" t="s">
        <v>176</v>
      </c>
    </row>
    <row r="790" spans="2:65" s="12" customFormat="1" ht="13.5">
      <c r="B790" s="220"/>
      <c r="C790" s="221"/>
      <c r="D790" s="222" t="s">
        <v>187</v>
      </c>
      <c r="E790" s="223" t="s">
        <v>37</v>
      </c>
      <c r="F790" s="224" t="s">
        <v>189</v>
      </c>
      <c r="G790" s="221"/>
      <c r="H790" s="225">
        <v>5.0999999999999997E-2</v>
      </c>
      <c r="I790" s="226"/>
      <c r="J790" s="221"/>
      <c r="K790" s="221"/>
      <c r="L790" s="227"/>
      <c r="M790" s="228"/>
      <c r="N790" s="229"/>
      <c r="O790" s="229"/>
      <c r="P790" s="229"/>
      <c r="Q790" s="229"/>
      <c r="R790" s="229"/>
      <c r="S790" s="229"/>
      <c r="T790" s="230"/>
      <c r="AT790" s="231" t="s">
        <v>187</v>
      </c>
      <c r="AU790" s="231" t="s">
        <v>91</v>
      </c>
      <c r="AV790" s="12" t="s">
        <v>183</v>
      </c>
      <c r="AW790" s="12" t="s">
        <v>6</v>
      </c>
      <c r="AX790" s="12" t="s">
        <v>89</v>
      </c>
      <c r="AY790" s="231" t="s">
        <v>176</v>
      </c>
    </row>
    <row r="791" spans="2:65" s="1" customFormat="1" ht="31.5" customHeight="1">
      <c r="B791" s="41"/>
      <c r="C791" s="194" t="s">
        <v>1792</v>
      </c>
      <c r="D791" s="194" t="s">
        <v>178</v>
      </c>
      <c r="E791" s="195" t="s">
        <v>1793</v>
      </c>
      <c r="F791" s="196" t="s">
        <v>1794</v>
      </c>
      <c r="G791" s="197" t="s">
        <v>224</v>
      </c>
      <c r="H791" s="198">
        <v>13.6</v>
      </c>
      <c r="I791" s="199"/>
      <c r="J791" s="200">
        <f>ROUND(I791*H791,2)</f>
        <v>0</v>
      </c>
      <c r="K791" s="196" t="s">
        <v>182</v>
      </c>
      <c r="L791" s="61"/>
      <c r="M791" s="201" t="s">
        <v>37</v>
      </c>
      <c r="N791" s="202" t="s">
        <v>52</v>
      </c>
      <c r="O791" s="42"/>
      <c r="P791" s="203">
        <f>O791*H791</f>
        <v>0</v>
      </c>
      <c r="Q791" s="203">
        <v>0</v>
      </c>
      <c r="R791" s="203">
        <f>Q791*H791</f>
        <v>0</v>
      </c>
      <c r="S791" s="203">
        <v>0</v>
      </c>
      <c r="T791" s="204">
        <f>S791*H791</f>
        <v>0</v>
      </c>
      <c r="AR791" s="23" t="s">
        <v>277</v>
      </c>
      <c r="AT791" s="23" t="s">
        <v>178</v>
      </c>
      <c r="AU791" s="23" t="s">
        <v>91</v>
      </c>
      <c r="AY791" s="23" t="s">
        <v>176</v>
      </c>
      <c r="BE791" s="205">
        <f>IF(N791="základní",J791,0)</f>
        <v>0</v>
      </c>
      <c r="BF791" s="205">
        <f>IF(N791="snížená",J791,0)</f>
        <v>0</v>
      </c>
      <c r="BG791" s="205">
        <f>IF(N791="zákl. přenesená",J791,0)</f>
        <v>0</v>
      </c>
      <c r="BH791" s="205">
        <f>IF(N791="sníž. přenesená",J791,0)</f>
        <v>0</v>
      </c>
      <c r="BI791" s="205">
        <f>IF(N791="nulová",J791,0)</f>
        <v>0</v>
      </c>
      <c r="BJ791" s="23" t="s">
        <v>89</v>
      </c>
      <c r="BK791" s="205">
        <f>ROUND(I791*H791,2)</f>
        <v>0</v>
      </c>
      <c r="BL791" s="23" t="s">
        <v>277</v>
      </c>
      <c r="BM791" s="23" t="s">
        <v>1795</v>
      </c>
    </row>
    <row r="792" spans="2:65" s="1" customFormat="1" ht="54">
      <c r="B792" s="41"/>
      <c r="C792" s="63"/>
      <c r="D792" s="206" t="s">
        <v>185</v>
      </c>
      <c r="E792" s="63"/>
      <c r="F792" s="207" t="s">
        <v>1796</v>
      </c>
      <c r="G792" s="63"/>
      <c r="H792" s="63"/>
      <c r="I792" s="164"/>
      <c r="J792" s="63"/>
      <c r="K792" s="63"/>
      <c r="L792" s="61"/>
      <c r="M792" s="208"/>
      <c r="N792" s="42"/>
      <c r="O792" s="42"/>
      <c r="P792" s="42"/>
      <c r="Q792" s="42"/>
      <c r="R792" s="42"/>
      <c r="S792" s="42"/>
      <c r="T792" s="78"/>
      <c r="AT792" s="23" t="s">
        <v>185</v>
      </c>
      <c r="AU792" s="23" t="s">
        <v>91</v>
      </c>
    </row>
    <row r="793" spans="2:65" s="11" customFormat="1" ht="13.5">
      <c r="B793" s="209"/>
      <c r="C793" s="210"/>
      <c r="D793" s="206" t="s">
        <v>187</v>
      </c>
      <c r="E793" s="211" t="s">
        <v>37</v>
      </c>
      <c r="F793" s="212" t="s">
        <v>1797</v>
      </c>
      <c r="G793" s="210"/>
      <c r="H793" s="213">
        <v>13.6</v>
      </c>
      <c r="I793" s="214"/>
      <c r="J793" s="210"/>
      <c r="K793" s="210"/>
      <c r="L793" s="215"/>
      <c r="M793" s="216"/>
      <c r="N793" s="217"/>
      <c r="O793" s="217"/>
      <c r="P793" s="217"/>
      <c r="Q793" s="217"/>
      <c r="R793" s="217"/>
      <c r="S793" s="217"/>
      <c r="T793" s="218"/>
      <c r="AT793" s="219" t="s">
        <v>187</v>
      </c>
      <c r="AU793" s="219" t="s">
        <v>91</v>
      </c>
      <c r="AV793" s="11" t="s">
        <v>91</v>
      </c>
      <c r="AW793" s="11" t="s">
        <v>44</v>
      </c>
      <c r="AX793" s="11" t="s">
        <v>81</v>
      </c>
      <c r="AY793" s="219" t="s">
        <v>176</v>
      </c>
    </row>
    <row r="794" spans="2:65" s="12" customFormat="1" ht="13.5">
      <c r="B794" s="220"/>
      <c r="C794" s="221"/>
      <c r="D794" s="222" t="s">
        <v>187</v>
      </c>
      <c r="E794" s="223" t="s">
        <v>37</v>
      </c>
      <c r="F794" s="224" t="s">
        <v>189</v>
      </c>
      <c r="G794" s="221"/>
      <c r="H794" s="225">
        <v>13.6</v>
      </c>
      <c r="I794" s="226"/>
      <c r="J794" s="221"/>
      <c r="K794" s="221"/>
      <c r="L794" s="227"/>
      <c r="M794" s="228"/>
      <c r="N794" s="229"/>
      <c r="O794" s="229"/>
      <c r="P794" s="229"/>
      <c r="Q794" s="229"/>
      <c r="R794" s="229"/>
      <c r="S794" s="229"/>
      <c r="T794" s="230"/>
      <c r="AT794" s="231" t="s">
        <v>187</v>
      </c>
      <c r="AU794" s="231" t="s">
        <v>91</v>
      </c>
      <c r="AV794" s="12" t="s">
        <v>183</v>
      </c>
      <c r="AW794" s="12" t="s">
        <v>6</v>
      </c>
      <c r="AX794" s="12" t="s">
        <v>89</v>
      </c>
      <c r="AY794" s="231" t="s">
        <v>176</v>
      </c>
    </row>
    <row r="795" spans="2:65" s="1" customFormat="1" ht="22.5" customHeight="1">
      <c r="B795" s="41"/>
      <c r="C795" s="232" t="s">
        <v>1798</v>
      </c>
      <c r="D795" s="232" t="s">
        <v>196</v>
      </c>
      <c r="E795" s="233" t="s">
        <v>1799</v>
      </c>
      <c r="F795" s="234" t="s">
        <v>1800</v>
      </c>
      <c r="G795" s="235" t="s">
        <v>181</v>
      </c>
      <c r="H795" s="236">
        <v>5.3999999999999999E-2</v>
      </c>
      <c r="I795" s="237"/>
      <c r="J795" s="238">
        <f>ROUND(I795*H795,2)</f>
        <v>0</v>
      </c>
      <c r="K795" s="234" t="s">
        <v>182</v>
      </c>
      <c r="L795" s="239"/>
      <c r="M795" s="240" t="s">
        <v>37</v>
      </c>
      <c r="N795" s="241" t="s">
        <v>52</v>
      </c>
      <c r="O795" s="42"/>
      <c r="P795" s="203">
        <f>O795*H795</f>
        <v>0</v>
      </c>
      <c r="Q795" s="203">
        <v>0.55000000000000004</v>
      </c>
      <c r="R795" s="203">
        <f>Q795*H795</f>
        <v>2.9700000000000001E-2</v>
      </c>
      <c r="S795" s="203">
        <v>0</v>
      </c>
      <c r="T795" s="204">
        <f>S795*H795</f>
        <v>0</v>
      </c>
      <c r="AR795" s="23" t="s">
        <v>369</v>
      </c>
      <c r="AT795" s="23" t="s">
        <v>196</v>
      </c>
      <c r="AU795" s="23" t="s">
        <v>91</v>
      </c>
      <c r="AY795" s="23" t="s">
        <v>176</v>
      </c>
      <c r="BE795" s="205">
        <f>IF(N795="základní",J795,0)</f>
        <v>0</v>
      </c>
      <c r="BF795" s="205">
        <f>IF(N795="snížená",J795,0)</f>
        <v>0</v>
      </c>
      <c r="BG795" s="205">
        <f>IF(N795="zákl. přenesená",J795,0)</f>
        <v>0</v>
      </c>
      <c r="BH795" s="205">
        <f>IF(N795="sníž. přenesená",J795,0)</f>
        <v>0</v>
      </c>
      <c r="BI795" s="205">
        <f>IF(N795="nulová",J795,0)</f>
        <v>0</v>
      </c>
      <c r="BJ795" s="23" t="s">
        <v>89</v>
      </c>
      <c r="BK795" s="205">
        <f>ROUND(I795*H795,2)</f>
        <v>0</v>
      </c>
      <c r="BL795" s="23" t="s">
        <v>277</v>
      </c>
      <c r="BM795" s="23" t="s">
        <v>1801</v>
      </c>
    </row>
    <row r="796" spans="2:65" s="11" customFormat="1" ht="13.5">
      <c r="B796" s="209"/>
      <c r="C796" s="210"/>
      <c r="D796" s="206" t="s">
        <v>187</v>
      </c>
      <c r="E796" s="211" t="s">
        <v>37</v>
      </c>
      <c r="F796" s="212" t="s">
        <v>1802</v>
      </c>
      <c r="G796" s="210"/>
      <c r="H796" s="213">
        <v>5.3999999999999999E-2</v>
      </c>
      <c r="I796" s="214"/>
      <c r="J796" s="210"/>
      <c r="K796" s="210"/>
      <c r="L796" s="215"/>
      <c r="M796" s="216"/>
      <c r="N796" s="217"/>
      <c r="O796" s="217"/>
      <c r="P796" s="217"/>
      <c r="Q796" s="217"/>
      <c r="R796" s="217"/>
      <c r="S796" s="217"/>
      <c r="T796" s="218"/>
      <c r="AT796" s="219" t="s">
        <v>187</v>
      </c>
      <c r="AU796" s="219" t="s">
        <v>91</v>
      </c>
      <c r="AV796" s="11" t="s">
        <v>91</v>
      </c>
      <c r="AW796" s="11" t="s">
        <v>44</v>
      </c>
      <c r="AX796" s="11" t="s">
        <v>81</v>
      </c>
      <c r="AY796" s="219" t="s">
        <v>176</v>
      </c>
    </row>
    <row r="797" spans="2:65" s="12" customFormat="1" ht="13.5">
      <c r="B797" s="220"/>
      <c r="C797" s="221"/>
      <c r="D797" s="222" t="s">
        <v>187</v>
      </c>
      <c r="E797" s="223" t="s">
        <v>37</v>
      </c>
      <c r="F797" s="224" t="s">
        <v>189</v>
      </c>
      <c r="G797" s="221"/>
      <c r="H797" s="225">
        <v>5.3999999999999999E-2</v>
      </c>
      <c r="I797" s="226"/>
      <c r="J797" s="221"/>
      <c r="K797" s="221"/>
      <c r="L797" s="227"/>
      <c r="M797" s="228"/>
      <c r="N797" s="229"/>
      <c r="O797" s="229"/>
      <c r="P797" s="229"/>
      <c r="Q797" s="229"/>
      <c r="R797" s="229"/>
      <c r="S797" s="229"/>
      <c r="T797" s="230"/>
      <c r="AT797" s="231" t="s">
        <v>187</v>
      </c>
      <c r="AU797" s="231" t="s">
        <v>91</v>
      </c>
      <c r="AV797" s="12" t="s">
        <v>183</v>
      </c>
      <c r="AW797" s="12" t="s">
        <v>6</v>
      </c>
      <c r="AX797" s="12" t="s">
        <v>89</v>
      </c>
      <c r="AY797" s="231" t="s">
        <v>176</v>
      </c>
    </row>
    <row r="798" spans="2:65" s="1" customFormat="1" ht="31.5" customHeight="1">
      <c r="B798" s="41"/>
      <c r="C798" s="194" t="s">
        <v>1803</v>
      </c>
      <c r="D798" s="194" t="s">
        <v>178</v>
      </c>
      <c r="E798" s="195" t="s">
        <v>1804</v>
      </c>
      <c r="F798" s="196" t="s">
        <v>1805</v>
      </c>
      <c r="G798" s="197" t="s">
        <v>224</v>
      </c>
      <c r="H798" s="198">
        <v>27.2</v>
      </c>
      <c r="I798" s="199"/>
      <c r="J798" s="200">
        <f>ROUND(I798*H798,2)</f>
        <v>0</v>
      </c>
      <c r="K798" s="196" t="s">
        <v>182</v>
      </c>
      <c r="L798" s="61"/>
      <c r="M798" s="201" t="s">
        <v>37</v>
      </c>
      <c r="N798" s="202" t="s">
        <v>52</v>
      </c>
      <c r="O798" s="42"/>
      <c r="P798" s="203">
        <f>O798*H798</f>
        <v>0</v>
      </c>
      <c r="Q798" s="203">
        <v>1.43426E-2</v>
      </c>
      <c r="R798" s="203">
        <f>Q798*H798</f>
        <v>0.39011872000000003</v>
      </c>
      <c r="S798" s="203">
        <v>0</v>
      </c>
      <c r="T798" s="204">
        <f>S798*H798</f>
        <v>0</v>
      </c>
      <c r="AR798" s="23" t="s">
        <v>277</v>
      </c>
      <c r="AT798" s="23" t="s">
        <v>178</v>
      </c>
      <c r="AU798" s="23" t="s">
        <v>91</v>
      </c>
      <c r="AY798" s="23" t="s">
        <v>176</v>
      </c>
      <c r="BE798" s="205">
        <f>IF(N798="základní",J798,0)</f>
        <v>0</v>
      </c>
      <c r="BF798" s="205">
        <f>IF(N798="snížená",J798,0)</f>
        <v>0</v>
      </c>
      <c r="BG798" s="205">
        <f>IF(N798="zákl. přenesená",J798,0)</f>
        <v>0</v>
      </c>
      <c r="BH798" s="205">
        <f>IF(N798="sníž. přenesená",J798,0)</f>
        <v>0</v>
      </c>
      <c r="BI798" s="205">
        <f>IF(N798="nulová",J798,0)</f>
        <v>0</v>
      </c>
      <c r="BJ798" s="23" t="s">
        <v>89</v>
      </c>
      <c r="BK798" s="205">
        <f>ROUND(I798*H798,2)</f>
        <v>0</v>
      </c>
      <c r="BL798" s="23" t="s">
        <v>277</v>
      </c>
      <c r="BM798" s="23" t="s">
        <v>1806</v>
      </c>
    </row>
    <row r="799" spans="2:65" s="1" customFormat="1" ht="54">
      <c r="B799" s="41"/>
      <c r="C799" s="63"/>
      <c r="D799" s="206" t="s">
        <v>185</v>
      </c>
      <c r="E799" s="63"/>
      <c r="F799" s="207" t="s">
        <v>1796</v>
      </c>
      <c r="G799" s="63"/>
      <c r="H799" s="63"/>
      <c r="I799" s="164"/>
      <c r="J799" s="63"/>
      <c r="K799" s="63"/>
      <c r="L799" s="61"/>
      <c r="M799" s="208"/>
      <c r="N799" s="42"/>
      <c r="O799" s="42"/>
      <c r="P799" s="42"/>
      <c r="Q799" s="42"/>
      <c r="R799" s="42"/>
      <c r="S799" s="42"/>
      <c r="T799" s="78"/>
      <c r="AT799" s="23" t="s">
        <v>185</v>
      </c>
      <c r="AU799" s="23" t="s">
        <v>91</v>
      </c>
    </row>
    <row r="800" spans="2:65" s="11" customFormat="1" ht="13.5">
      <c r="B800" s="209"/>
      <c r="C800" s="210"/>
      <c r="D800" s="206" t="s">
        <v>187</v>
      </c>
      <c r="E800" s="211" t="s">
        <v>37</v>
      </c>
      <c r="F800" s="212" t="s">
        <v>1807</v>
      </c>
      <c r="G800" s="210"/>
      <c r="H800" s="213">
        <v>27.2</v>
      </c>
      <c r="I800" s="214"/>
      <c r="J800" s="210"/>
      <c r="K800" s="210"/>
      <c r="L800" s="215"/>
      <c r="M800" s="216"/>
      <c r="N800" s="217"/>
      <c r="O800" s="217"/>
      <c r="P800" s="217"/>
      <c r="Q800" s="217"/>
      <c r="R800" s="217"/>
      <c r="S800" s="217"/>
      <c r="T800" s="218"/>
      <c r="AT800" s="219" t="s">
        <v>187</v>
      </c>
      <c r="AU800" s="219" t="s">
        <v>91</v>
      </c>
      <c r="AV800" s="11" t="s">
        <v>91</v>
      </c>
      <c r="AW800" s="11" t="s">
        <v>44</v>
      </c>
      <c r="AX800" s="11" t="s">
        <v>81</v>
      </c>
      <c r="AY800" s="219" t="s">
        <v>176</v>
      </c>
    </row>
    <row r="801" spans="2:65" s="12" customFormat="1" ht="13.5">
      <c r="B801" s="220"/>
      <c r="C801" s="221"/>
      <c r="D801" s="222" t="s">
        <v>187</v>
      </c>
      <c r="E801" s="223" t="s">
        <v>37</v>
      </c>
      <c r="F801" s="224" t="s">
        <v>189</v>
      </c>
      <c r="G801" s="221"/>
      <c r="H801" s="225">
        <v>27.2</v>
      </c>
      <c r="I801" s="226"/>
      <c r="J801" s="221"/>
      <c r="K801" s="221"/>
      <c r="L801" s="227"/>
      <c r="M801" s="228"/>
      <c r="N801" s="229"/>
      <c r="O801" s="229"/>
      <c r="P801" s="229"/>
      <c r="Q801" s="229"/>
      <c r="R801" s="229"/>
      <c r="S801" s="229"/>
      <c r="T801" s="230"/>
      <c r="AT801" s="231" t="s">
        <v>187</v>
      </c>
      <c r="AU801" s="231" t="s">
        <v>91</v>
      </c>
      <c r="AV801" s="12" t="s">
        <v>183</v>
      </c>
      <c r="AW801" s="12" t="s">
        <v>6</v>
      </c>
      <c r="AX801" s="12" t="s">
        <v>89</v>
      </c>
      <c r="AY801" s="231" t="s">
        <v>176</v>
      </c>
    </row>
    <row r="802" spans="2:65" s="1" customFormat="1" ht="31.5" customHeight="1">
      <c r="B802" s="41"/>
      <c r="C802" s="194" t="s">
        <v>1808</v>
      </c>
      <c r="D802" s="194" t="s">
        <v>178</v>
      </c>
      <c r="E802" s="195" t="s">
        <v>1763</v>
      </c>
      <c r="F802" s="196" t="s">
        <v>1764</v>
      </c>
      <c r="G802" s="197" t="s">
        <v>199</v>
      </c>
      <c r="H802" s="198">
        <v>3.048</v>
      </c>
      <c r="I802" s="199"/>
      <c r="J802" s="200">
        <f>ROUND(I802*H802,2)</f>
        <v>0</v>
      </c>
      <c r="K802" s="196" t="s">
        <v>182</v>
      </c>
      <c r="L802" s="61"/>
      <c r="M802" s="201" t="s">
        <v>37</v>
      </c>
      <c r="N802" s="202" t="s">
        <v>52</v>
      </c>
      <c r="O802" s="42"/>
      <c r="P802" s="203">
        <f>O802*H802</f>
        <v>0</v>
      </c>
      <c r="Q802" s="203">
        <v>0</v>
      </c>
      <c r="R802" s="203">
        <f>Q802*H802</f>
        <v>0</v>
      </c>
      <c r="S802" s="203">
        <v>0</v>
      </c>
      <c r="T802" s="204">
        <f>S802*H802</f>
        <v>0</v>
      </c>
      <c r="AR802" s="23" t="s">
        <v>277</v>
      </c>
      <c r="AT802" s="23" t="s">
        <v>178</v>
      </c>
      <c r="AU802" s="23" t="s">
        <v>91</v>
      </c>
      <c r="AY802" s="23" t="s">
        <v>176</v>
      </c>
      <c r="BE802" s="205">
        <f>IF(N802="základní",J802,0)</f>
        <v>0</v>
      </c>
      <c r="BF802" s="205">
        <f>IF(N802="snížená",J802,0)</f>
        <v>0</v>
      </c>
      <c r="BG802" s="205">
        <f>IF(N802="zákl. přenesená",J802,0)</f>
        <v>0</v>
      </c>
      <c r="BH802" s="205">
        <f>IF(N802="sníž. přenesená",J802,0)</f>
        <v>0</v>
      </c>
      <c r="BI802" s="205">
        <f>IF(N802="nulová",J802,0)</f>
        <v>0</v>
      </c>
      <c r="BJ802" s="23" t="s">
        <v>89</v>
      </c>
      <c r="BK802" s="205">
        <f>ROUND(I802*H802,2)</f>
        <v>0</v>
      </c>
      <c r="BL802" s="23" t="s">
        <v>277</v>
      </c>
      <c r="BM802" s="23" t="s">
        <v>1809</v>
      </c>
    </row>
    <row r="803" spans="2:65" s="1" customFormat="1" ht="121.5">
      <c r="B803" s="41"/>
      <c r="C803" s="63"/>
      <c r="D803" s="206" t="s">
        <v>185</v>
      </c>
      <c r="E803" s="63"/>
      <c r="F803" s="207" t="s">
        <v>1766</v>
      </c>
      <c r="G803" s="63"/>
      <c r="H803" s="63"/>
      <c r="I803" s="164"/>
      <c r="J803" s="63"/>
      <c r="K803" s="63"/>
      <c r="L803" s="61"/>
      <c r="M803" s="208"/>
      <c r="N803" s="42"/>
      <c r="O803" s="42"/>
      <c r="P803" s="42"/>
      <c r="Q803" s="42"/>
      <c r="R803" s="42"/>
      <c r="S803" s="42"/>
      <c r="T803" s="78"/>
      <c r="AT803" s="23" t="s">
        <v>185</v>
      </c>
      <c r="AU803" s="23" t="s">
        <v>91</v>
      </c>
    </row>
    <row r="804" spans="2:65" s="10" customFormat="1" ht="29.85" customHeight="1">
      <c r="B804" s="177"/>
      <c r="C804" s="178"/>
      <c r="D804" s="191" t="s">
        <v>80</v>
      </c>
      <c r="E804" s="192" t="s">
        <v>487</v>
      </c>
      <c r="F804" s="192" t="s">
        <v>488</v>
      </c>
      <c r="G804" s="178"/>
      <c r="H804" s="178"/>
      <c r="I804" s="181"/>
      <c r="J804" s="193">
        <f>BK804</f>
        <v>0</v>
      </c>
      <c r="K804" s="178"/>
      <c r="L804" s="183"/>
      <c r="M804" s="184"/>
      <c r="N804" s="185"/>
      <c r="O804" s="185"/>
      <c r="P804" s="186">
        <f>SUM(P805:P834)</f>
        <v>0</v>
      </c>
      <c r="Q804" s="185"/>
      <c r="R804" s="186">
        <f>SUM(R805:R834)</f>
        <v>0.71472210000000003</v>
      </c>
      <c r="S804" s="185"/>
      <c r="T804" s="187">
        <f>SUM(T805:T834)</f>
        <v>0</v>
      </c>
      <c r="AR804" s="188" t="s">
        <v>91</v>
      </c>
      <c r="AT804" s="189" t="s">
        <v>80</v>
      </c>
      <c r="AU804" s="189" t="s">
        <v>89</v>
      </c>
      <c r="AY804" s="188" t="s">
        <v>176</v>
      </c>
      <c r="BK804" s="190">
        <f>SUM(BK805:BK834)</f>
        <v>0</v>
      </c>
    </row>
    <row r="805" spans="2:65" s="1" customFormat="1" ht="31.5" customHeight="1">
      <c r="B805" s="41"/>
      <c r="C805" s="194" t="s">
        <v>1810</v>
      </c>
      <c r="D805" s="194" t="s">
        <v>178</v>
      </c>
      <c r="E805" s="195" t="s">
        <v>1811</v>
      </c>
      <c r="F805" s="196" t="s">
        <v>1812</v>
      </c>
      <c r="G805" s="197" t="s">
        <v>224</v>
      </c>
      <c r="H805" s="198">
        <v>212.76</v>
      </c>
      <c r="I805" s="199"/>
      <c r="J805" s="200">
        <f>ROUND(I805*H805,2)</f>
        <v>0</v>
      </c>
      <c r="K805" s="196" t="s">
        <v>182</v>
      </c>
      <c r="L805" s="61"/>
      <c r="M805" s="201" t="s">
        <v>37</v>
      </c>
      <c r="N805" s="202" t="s">
        <v>52</v>
      </c>
      <c r="O805" s="42"/>
      <c r="P805" s="203">
        <f>O805*H805</f>
        <v>0</v>
      </c>
      <c r="Q805" s="203">
        <v>0</v>
      </c>
      <c r="R805" s="203">
        <f>Q805*H805</f>
        <v>0</v>
      </c>
      <c r="S805" s="203">
        <v>0</v>
      </c>
      <c r="T805" s="204">
        <f>S805*H805</f>
        <v>0</v>
      </c>
      <c r="AR805" s="23" t="s">
        <v>277</v>
      </c>
      <c r="AT805" s="23" t="s">
        <v>178</v>
      </c>
      <c r="AU805" s="23" t="s">
        <v>91</v>
      </c>
      <c r="AY805" s="23" t="s">
        <v>176</v>
      </c>
      <c r="BE805" s="205">
        <f>IF(N805="základní",J805,0)</f>
        <v>0</v>
      </c>
      <c r="BF805" s="205">
        <f>IF(N805="snížená",J805,0)</f>
        <v>0</v>
      </c>
      <c r="BG805" s="205">
        <f>IF(N805="zákl. přenesená",J805,0)</f>
        <v>0</v>
      </c>
      <c r="BH805" s="205">
        <f>IF(N805="sníž. přenesená",J805,0)</f>
        <v>0</v>
      </c>
      <c r="BI805" s="205">
        <f>IF(N805="nulová",J805,0)</f>
        <v>0</v>
      </c>
      <c r="BJ805" s="23" t="s">
        <v>89</v>
      </c>
      <c r="BK805" s="205">
        <f>ROUND(I805*H805,2)</f>
        <v>0</v>
      </c>
      <c r="BL805" s="23" t="s">
        <v>277</v>
      </c>
      <c r="BM805" s="23" t="s">
        <v>1813</v>
      </c>
    </row>
    <row r="806" spans="2:65" s="1" customFormat="1" ht="40.5">
      <c r="B806" s="41"/>
      <c r="C806" s="63"/>
      <c r="D806" s="206" t="s">
        <v>185</v>
      </c>
      <c r="E806" s="63"/>
      <c r="F806" s="207" t="s">
        <v>1814</v>
      </c>
      <c r="G806" s="63"/>
      <c r="H806" s="63"/>
      <c r="I806" s="164"/>
      <c r="J806" s="63"/>
      <c r="K806" s="63"/>
      <c r="L806" s="61"/>
      <c r="M806" s="208"/>
      <c r="N806" s="42"/>
      <c r="O806" s="42"/>
      <c r="P806" s="42"/>
      <c r="Q806" s="42"/>
      <c r="R806" s="42"/>
      <c r="S806" s="42"/>
      <c r="T806" s="78"/>
      <c r="AT806" s="23" t="s">
        <v>185</v>
      </c>
      <c r="AU806" s="23" t="s">
        <v>91</v>
      </c>
    </row>
    <row r="807" spans="2:65" s="11" customFormat="1" ht="40.5">
      <c r="B807" s="209"/>
      <c r="C807" s="210"/>
      <c r="D807" s="206" t="s">
        <v>187</v>
      </c>
      <c r="E807" s="211" t="s">
        <v>37</v>
      </c>
      <c r="F807" s="212" t="s">
        <v>1815</v>
      </c>
      <c r="G807" s="210"/>
      <c r="H807" s="213">
        <v>212.76</v>
      </c>
      <c r="I807" s="214"/>
      <c r="J807" s="210"/>
      <c r="K807" s="210"/>
      <c r="L807" s="215"/>
      <c r="M807" s="216"/>
      <c r="N807" s="217"/>
      <c r="O807" s="217"/>
      <c r="P807" s="217"/>
      <c r="Q807" s="217"/>
      <c r="R807" s="217"/>
      <c r="S807" s="217"/>
      <c r="T807" s="218"/>
      <c r="AT807" s="219" t="s">
        <v>187</v>
      </c>
      <c r="AU807" s="219" t="s">
        <v>91</v>
      </c>
      <c r="AV807" s="11" t="s">
        <v>91</v>
      </c>
      <c r="AW807" s="11" t="s">
        <v>44</v>
      </c>
      <c r="AX807" s="11" t="s">
        <v>81</v>
      </c>
      <c r="AY807" s="219" t="s">
        <v>176</v>
      </c>
    </row>
    <row r="808" spans="2:65" s="12" customFormat="1" ht="13.5">
      <c r="B808" s="220"/>
      <c r="C808" s="221"/>
      <c r="D808" s="222" t="s">
        <v>187</v>
      </c>
      <c r="E808" s="223" t="s">
        <v>37</v>
      </c>
      <c r="F808" s="224" t="s">
        <v>189</v>
      </c>
      <c r="G808" s="221"/>
      <c r="H808" s="225">
        <v>212.76</v>
      </c>
      <c r="I808" s="226"/>
      <c r="J808" s="221"/>
      <c r="K808" s="221"/>
      <c r="L808" s="227"/>
      <c r="M808" s="228"/>
      <c r="N808" s="229"/>
      <c r="O808" s="229"/>
      <c r="P808" s="229"/>
      <c r="Q808" s="229"/>
      <c r="R808" s="229"/>
      <c r="S808" s="229"/>
      <c r="T808" s="230"/>
      <c r="AT808" s="231" t="s">
        <v>187</v>
      </c>
      <c r="AU808" s="231" t="s">
        <v>91</v>
      </c>
      <c r="AV808" s="12" t="s">
        <v>183</v>
      </c>
      <c r="AW808" s="12" t="s">
        <v>6</v>
      </c>
      <c r="AX808" s="12" t="s">
        <v>89</v>
      </c>
      <c r="AY808" s="231" t="s">
        <v>176</v>
      </c>
    </row>
    <row r="809" spans="2:65" s="1" customFormat="1" ht="31.5" customHeight="1">
      <c r="B809" s="41"/>
      <c r="C809" s="232" t="s">
        <v>1816</v>
      </c>
      <c r="D809" s="232" t="s">
        <v>196</v>
      </c>
      <c r="E809" s="233" t="s">
        <v>1776</v>
      </c>
      <c r="F809" s="234" t="s">
        <v>1777</v>
      </c>
      <c r="G809" s="235" t="s">
        <v>224</v>
      </c>
      <c r="H809" s="236">
        <v>434.03</v>
      </c>
      <c r="I809" s="237"/>
      <c r="J809" s="238">
        <f>ROUND(I809*H809,2)</f>
        <v>0</v>
      </c>
      <c r="K809" s="234" t="s">
        <v>182</v>
      </c>
      <c r="L809" s="239"/>
      <c r="M809" s="240" t="s">
        <v>37</v>
      </c>
      <c r="N809" s="241" t="s">
        <v>52</v>
      </c>
      <c r="O809" s="42"/>
      <c r="P809" s="203">
        <f>O809*H809</f>
        <v>0</v>
      </c>
      <c r="Q809" s="203">
        <v>1.25E-3</v>
      </c>
      <c r="R809" s="203">
        <f>Q809*H809</f>
        <v>0.54253750000000001</v>
      </c>
      <c r="S809" s="203">
        <v>0</v>
      </c>
      <c r="T809" s="204">
        <f>S809*H809</f>
        <v>0</v>
      </c>
      <c r="AR809" s="23" t="s">
        <v>369</v>
      </c>
      <c r="AT809" s="23" t="s">
        <v>196</v>
      </c>
      <c r="AU809" s="23" t="s">
        <v>91</v>
      </c>
      <c r="AY809" s="23" t="s">
        <v>176</v>
      </c>
      <c r="BE809" s="205">
        <f>IF(N809="základní",J809,0)</f>
        <v>0</v>
      </c>
      <c r="BF809" s="205">
        <f>IF(N809="snížená",J809,0)</f>
        <v>0</v>
      </c>
      <c r="BG809" s="205">
        <f>IF(N809="zákl. přenesená",J809,0)</f>
        <v>0</v>
      </c>
      <c r="BH809" s="205">
        <f>IF(N809="sníž. přenesená",J809,0)</f>
        <v>0</v>
      </c>
      <c r="BI809" s="205">
        <f>IF(N809="nulová",J809,0)</f>
        <v>0</v>
      </c>
      <c r="BJ809" s="23" t="s">
        <v>89</v>
      </c>
      <c r="BK809" s="205">
        <f>ROUND(I809*H809,2)</f>
        <v>0</v>
      </c>
      <c r="BL809" s="23" t="s">
        <v>277</v>
      </c>
      <c r="BM809" s="23" t="s">
        <v>1817</v>
      </c>
    </row>
    <row r="810" spans="2:65" s="1" customFormat="1" ht="27">
      <c r="B810" s="41"/>
      <c r="C810" s="63"/>
      <c r="D810" s="206" t="s">
        <v>883</v>
      </c>
      <c r="E810" s="63"/>
      <c r="F810" s="207" t="s">
        <v>1736</v>
      </c>
      <c r="G810" s="63"/>
      <c r="H810" s="63"/>
      <c r="I810" s="164"/>
      <c r="J810" s="63"/>
      <c r="K810" s="63"/>
      <c r="L810" s="61"/>
      <c r="M810" s="208"/>
      <c r="N810" s="42"/>
      <c r="O810" s="42"/>
      <c r="P810" s="42"/>
      <c r="Q810" s="42"/>
      <c r="R810" s="42"/>
      <c r="S810" s="42"/>
      <c r="T810" s="78"/>
      <c r="AT810" s="23" t="s">
        <v>883</v>
      </c>
      <c r="AU810" s="23" t="s">
        <v>91</v>
      </c>
    </row>
    <row r="811" spans="2:65" s="11" customFormat="1" ht="13.5">
      <c r="B811" s="209"/>
      <c r="C811" s="210"/>
      <c r="D811" s="222" t="s">
        <v>187</v>
      </c>
      <c r="E811" s="242" t="s">
        <v>37</v>
      </c>
      <c r="F811" s="243" t="s">
        <v>1818</v>
      </c>
      <c r="G811" s="210"/>
      <c r="H811" s="244">
        <v>434.03</v>
      </c>
      <c r="I811" s="214"/>
      <c r="J811" s="210"/>
      <c r="K811" s="210"/>
      <c r="L811" s="215"/>
      <c r="M811" s="216"/>
      <c r="N811" s="217"/>
      <c r="O811" s="217"/>
      <c r="P811" s="217"/>
      <c r="Q811" s="217"/>
      <c r="R811" s="217"/>
      <c r="S811" s="217"/>
      <c r="T811" s="218"/>
      <c r="AT811" s="219" t="s">
        <v>187</v>
      </c>
      <c r="AU811" s="219" t="s">
        <v>91</v>
      </c>
      <c r="AV811" s="11" t="s">
        <v>91</v>
      </c>
      <c r="AW811" s="11" t="s">
        <v>44</v>
      </c>
      <c r="AX811" s="11" t="s">
        <v>89</v>
      </c>
      <c r="AY811" s="219" t="s">
        <v>176</v>
      </c>
    </row>
    <row r="812" spans="2:65" s="1" customFormat="1" ht="22.5" customHeight="1">
      <c r="B812" s="41"/>
      <c r="C812" s="194" t="s">
        <v>1819</v>
      </c>
      <c r="D812" s="194" t="s">
        <v>178</v>
      </c>
      <c r="E812" s="195" t="s">
        <v>1820</v>
      </c>
      <c r="F812" s="196" t="s">
        <v>1821</v>
      </c>
      <c r="G812" s="197" t="s">
        <v>296</v>
      </c>
      <c r="H812" s="198">
        <v>506.62</v>
      </c>
      <c r="I812" s="199"/>
      <c r="J812" s="200">
        <f>ROUND(I812*H812,2)</f>
        <v>0</v>
      </c>
      <c r="K812" s="196" t="s">
        <v>182</v>
      </c>
      <c r="L812" s="61"/>
      <c r="M812" s="201" t="s">
        <v>37</v>
      </c>
      <c r="N812" s="202" t="s">
        <v>52</v>
      </c>
      <c r="O812" s="42"/>
      <c r="P812" s="203">
        <f>O812*H812</f>
        <v>0</v>
      </c>
      <c r="Q812" s="203">
        <v>0</v>
      </c>
      <c r="R812" s="203">
        <f>Q812*H812</f>
        <v>0</v>
      </c>
      <c r="S812" s="203">
        <v>0</v>
      </c>
      <c r="T812" s="204">
        <f>S812*H812</f>
        <v>0</v>
      </c>
      <c r="AR812" s="23" t="s">
        <v>277</v>
      </c>
      <c r="AT812" s="23" t="s">
        <v>178</v>
      </c>
      <c r="AU812" s="23" t="s">
        <v>91</v>
      </c>
      <c r="AY812" s="23" t="s">
        <v>176</v>
      </c>
      <c r="BE812" s="205">
        <f>IF(N812="základní",J812,0)</f>
        <v>0</v>
      </c>
      <c r="BF812" s="205">
        <f>IF(N812="snížená",J812,0)</f>
        <v>0</v>
      </c>
      <c r="BG812" s="205">
        <f>IF(N812="zákl. přenesená",J812,0)</f>
        <v>0</v>
      </c>
      <c r="BH812" s="205">
        <f>IF(N812="sníž. přenesená",J812,0)</f>
        <v>0</v>
      </c>
      <c r="BI812" s="205">
        <f>IF(N812="nulová",J812,0)</f>
        <v>0</v>
      </c>
      <c r="BJ812" s="23" t="s">
        <v>89</v>
      </c>
      <c r="BK812" s="205">
        <f>ROUND(I812*H812,2)</f>
        <v>0</v>
      </c>
      <c r="BL812" s="23" t="s">
        <v>277</v>
      </c>
      <c r="BM812" s="23" t="s">
        <v>1822</v>
      </c>
    </row>
    <row r="813" spans="2:65" s="1" customFormat="1" ht="40.5">
      <c r="B813" s="41"/>
      <c r="C813" s="63"/>
      <c r="D813" s="206" t="s">
        <v>185</v>
      </c>
      <c r="E813" s="63"/>
      <c r="F813" s="207" t="s">
        <v>1814</v>
      </c>
      <c r="G813" s="63"/>
      <c r="H813" s="63"/>
      <c r="I813" s="164"/>
      <c r="J813" s="63"/>
      <c r="K813" s="63"/>
      <c r="L813" s="61"/>
      <c r="M813" s="208"/>
      <c r="N813" s="42"/>
      <c r="O813" s="42"/>
      <c r="P813" s="42"/>
      <c r="Q813" s="42"/>
      <c r="R813" s="42"/>
      <c r="S813" s="42"/>
      <c r="T813" s="78"/>
      <c r="AT813" s="23" t="s">
        <v>185</v>
      </c>
      <c r="AU813" s="23" t="s">
        <v>91</v>
      </c>
    </row>
    <row r="814" spans="2:65" s="11" customFormat="1" ht="13.5">
      <c r="B814" s="209"/>
      <c r="C814" s="210"/>
      <c r="D814" s="206" t="s">
        <v>187</v>
      </c>
      <c r="E814" s="211" t="s">
        <v>37</v>
      </c>
      <c r="F814" s="212" t="s">
        <v>1823</v>
      </c>
      <c r="G814" s="210"/>
      <c r="H814" s="213">
        <v>90.02</v>
      </c>
      <c r="I814" s="214"/>
      <c r="J814" s="210"/>
      <c r="K814" s="210"/>
      <c r="L814" s="215"/>
      <c r="M814" s="216"/>
      <c r="N814" s="217"/>
      <c r="O814" s="217"/>
      <c r="P814" s="217"/>
      <c r="Q814" s="217"/>
      <c r="R814" s="217"/>
      <c r="S814" s="217"/>
      <c r="T814" s="218"/>
      <c r="AT814" s="219" t="s">
        <v>187</v>
      </c>
      <c r="AU814" s="219" t="s">
        <v>91</v>
      </c>
      <c r="AV814" s="11" t="s">
        <v>91</v>
      </c>
      <c r="AW814" s="11" t="s">
        <v>44</v>
      </c>
      <c r="AX814" s="11" t="s">
        <v>81</v>
      </c>
      <c r="AY814" s="219" t="s">
        <v>176</v>
      </c>
    </row>
    <row r="815" spans="2:65" s="11" customFormat="1" ht="13.5">
      <c r="B815" s="209"/>
      <c r="C815" s="210"/>
      <c r="D815" s="206" t="s">
        <v>187</v>
      </c>
      <c r="E815" s="211" t="s">
        <v>37</v>
      </c>
      <c r="F815" s="212" t="s">
        <v>1824</v>
      </c>
      <c r="G815" s="210"/>
      <c r="H815" s="213">
        <v>80.239999999999995</v>
      </c>
      <c r="I815" s="214"/>
      <c r="J815" s="210"/>
      <c r="K815" s="210"/>
      <c r="L815" s="215"/>
      <c r="M815" s="216"/>
      <c r="N815" s="217"/>
      <c r="O815" s="217"/>
      <c r="P815" s="217"/>
      <c r="Q815" s="217"/>
      <c r="R815" s="217"/>
      <c r="S815" s="217"/>
      <c r="T815" s="218"/>
      <c r="AT815" s="219" t="s">
        <v>187</v>
      </c>
      <c r="AU815" s="219" t="s">
        <v>91</v>
      </c>
      <c r="AV815" s="11" t="s">
        <v>91</v>
      </c>
      <c r="AW815" s="11" t="s">
        <v>44</v>
      </c>
      <c r="AX815" s="11" t="s">
        <v>81</v>
      </c>
      <c r="AY815" s="219" t="s">
        <v>176</v>
      </c>
    </row>
    <row r="816" spans="2:65" s="11" customFormat="1" ht="13.5">
      <c r="B816" s="209"/>
      <c r="C816" s="210"/>
      <c r="D816" s="206" t="s">
        <v>187</v>
      </c>
      <c r="E816" s="211" t="s">
        <v>37</v>
      </c>
      <c r="F816" s="212" t="s">
        <v>1825</v>
      </c>
      <c r="G816" s="210"/>
      <c r="H816" s="213">
        <v>50.9</v>
      </c>
      <c r="I816" s="214"/>
      <c r="J816" s="210"/>
      <c r="K816" s="210"/>
      <c r="L816" s="215"/>
      <c r="M816" s="216"/>
      <c r="N816" s="217"/>
      <c r="O816" s="217"/>
      <c r="P816" s="217"/>
      <c r="Q816" s="217"/>
      <c r="R816" s="217"/>
      <c r="S816" s="217"/>
      <c r="T816" s="218"/>
      <c r="AT816" s="219" t="s">
        <v>187</v>
      </c>
      <c r="AU816" s="219" t="s">
        <v>91</v>
      </c>
      <c r="AV816" s="11" t="s">
        <v>91</v>
      </c>
      <c r="AW816" s="11" t="s">
        <v>44</v>
      </c>
      <c r="AX816" s="11" t="s">
        <v>81</v>
      </c>
      <c r="AY816" s="219" t="s">
        <v>176</v>
      </c>
    </row>
    <row r="817" spans="2:65" s="11" customFormat="1" ht="13.5">
      <c r="B817" s="209"/>
      <c r="C817" s="210"/>
      <c r="D817" s="206" t="s">
        <v>187</v>
      </c>
      <c r="E817" s="211" t="s">
        <v>37</v>
      </c>
      <c r="F817" s="212" t="s">
        <v>1826</v>
      </c>
      <c r="G817" s="210"/>
      <c r="H817" s="213">
        <v>51.34</v>
      </c>
      <c r="I817" s="214"/>
      <c r="J817" s="210"/>
      <c r="K817" s="210"/>
      <c r="L817" s="215"/>
      <c r="M817" s="216"/>
      <c r="N817" s="217"/>
      <c r="O817" s="217"/>
      <c r="P817" s="217"/>
      <c r="Q817" s="217"/>
      <c r="R817" s="217"/>
      <c r="S817" s="217"/>
      <c r="T817" s="218"/>
      <c r="AT817" s="219" t="s">
        <v>187</v>
      </c>
      <c r="AU817" s="219" t="s">
        <v>91</v>
      </c>
      <c r="AV817" s="11" t="s">
        <v>91</v>
      </c>
      <c r="AW817" s="11" t="s">
        <v>44</v>
      </c>
      <c r="AX817" s="11" t="s">
        <v>81</v>
      </c>
      <c r="AY817" s="219" t="s">
        <v>176</v>
      </c>
    </row>
    <row r="818" spans="2:65" s="11" customFormat="1" ht="13.5">
      <c r="B818" s="209"/>
      <c r="C818" s="210"/>
      <c r="D818" s="206" t="s">
        <v>187</v>
      </c>
      <c r="E818" s="211" t="s">
        <v>37</v>
      </c>
      <c r="F818" s="212" t="s">
        <v>1827</v>
      </c>
      <c r="G818" s="210"/>
      <c r="H818" s="213">
        <v>68</v>
      </c>
      <c r="I818" s="214"/>
      <c r="J818" s="210"/>
      <c r="K818" s="210"/>
      <c r="L818" s="215"/>
      <c r="M818" s="216"/>
      <c r="N818" s="217"/>
      <c r="O818" s="217"/>
      <c r="P818" s="217"/>
      <c r="Q818" s="217"/>
      <c r="R818" s="217"/>
      <c r="S818" s="217"/>
      <c r="T818" s="218"/>
      <c r="AT818" s="219" t="s">
        <v>187</v>
      </c>
      <c r="AU818" s="219" t="s">
        <v>91</v>
      </c>
      <c r="AV818" s="11" t="s">
        <v>91</v>
      </c>
      <c r="AW818" s="11" t="s">
        <v>44</v>
      </c>
      <c r="AX818" s="11" t="s">
        <v>81</v>
      </c>
      <c r="AY818" s="219" t="s">
        <v>176</v>
      </c>
    </row>
    <row r="819" spans="2:65" s="11" customFormat="1" ht="13.5">
      <c r="B819" s="209"/>
      <c r="C819" s="210"/>
      <c r="D819" s="206" t="s">
        <v>187</v>
      </c>
      <c r="E819" s="211" t="s">
        <v>37</v>
      </c>
      <c r="F819" s="212" t="s">
        <v>1828</v>
      </c>
      <c r="G819" s="210"/>
      <c r="H819" s="213">
        <v>49.7</v>
      </c>
      <c r="I819" s="214"/>
      <c r="J819" s="210"/>
      <c r="K819" s="210"/>
      <c r="L819" s="215"/>
      <c r="M819" s="216"/>
      <c r="N819" s="217"/>
      <c r="O819" s="217"/>
      <c r="P819" s="217"/>
      <c r="Q819" s="217"/>
      <c r="R819" s="217"/>
      <c r="S819" s="217"/>
      <c r="T819" s="218"/>
      <c r="AT819" s="219" t="s">
        <v>187</v>
      </c>
      <c r="AU819" s="219" t="s">
        <v>91</v>
      </c>
      <c r="AV819" s="11" t="s">
        <v>91</v>
      </c>
      <c r="AW819" s="11" t="s">
        <v>44</v>
      </c>
      <c r="AX819" s="11" t="s">
        <v>81</v>
      </c>
      <c r="AY819" s="219" t="s">
        <v>176</v>
      </c>
    </row>
    <row r="820" spans="2:65" s="11" customFormat="1" ht="13.5">
      <c r="B820" s="209"/>
      <c r="C820" s="210"/>
      <c r="D820" s="206" t="s">
        <v>187</v>
      </c>
      <c r="E820" s="211" t="s">
        <v>37</v>
      </c>
      <c r="F820" s="212" t="s">
        <v>1829</v>
      </c>
      <c r="G820" s="210"/>
      <c r="H820" s="213">
        <v>82</v>
      </c>
      <c r="I820" s="214"/>
      <c r="J820" s="210"/>
      <c r="K820" s="210"/>
      <c r="L820" s="215"/>
      <c r="M820" s="216"/>
      <c r="N820" s="217"/>
      <c r="O820" s="217"/>
      <c r="P820" s="217"/>
      <c r="Q820" s="217"/>
      <c r="R820" s="217"/>
      <c r="S820" s="217"/>
      <c r="T820" s="218"/>
      <c r="AT820" s="219" t="s">
        <v>187</v>
      </c>
      <c r="AU820" s="219" t="s">
        <v>91</v>
      </c>
      <c r="AV820" s="11" t="s">
        <v>91</v>
      </c>
      <c r="AW820" s="11" t="s">
        <v>44</v>
      </c>
      <c r="AX820" s="11" t="s">
        <v>81</v>
      </c>
      <c r="AY820" s="219" t="s">
        <v>176</v>
      </c>
    </row>
    <row r="821" spans="2:65" s="11" customFormat="1" ht="13.5">
      <c r="B821" s="209"/>
      <c r="C821" s="210"/>
      <c r="D821" s="206" t="s">
        <v>187</v>
      </c>
      <c r="E821" s="211" t="s">
        <v>37</v>
      </c>
      <c r="F821" s="212" t="s">
        <v>1830</v>
      </c>
      <c r="G821" s="210"/>
      <c r="H821" s="213">
        <v>34.42</v>
      </c>
      <c r="I821" s="214"/>
      <c r="J821" s="210"/>
      <c r="K821" s="210"/>
      <c r="L821" s="215"/>
      <c r="M821" s="216"/>
      <c r="N821" s="217"/>
      <c r="O821" s="217"/>
      <c r="P821" s="217"/>
      <c r="Q821" s="217"/>
      <c r="R821" s="217"/>
      <c r="S821" s="217"/>
      <c r="T821" s="218"/>
      <c r="AT821" s="219" t="s">
        <v>187</v>
      </c>
      <c r="AU821" s="219" t="s">
        <v>91</v>
      </c>
      <c r="AV821" s="11" t="s">
        <v>91</v>
      </c>
      <c r="AW821" s="11" t="s">
        <v>44</v>
      </c>
      <c r="AX821" s="11" t="s">
        <v>81</v>
      </c>
      <c r="AY821" s="219" t="s">
        <v>176</v>
      </c>
    </row>
    <row r="822" spans="2:65" s="12" customFormat="1" ht="13.5">
      <c r="B822" s="220"/>
      <c r="C822" s="221"/>
      <c r="D822" s="222" t="s">
        <v>187</v>
      </c>
      <c r="E822" s="223" t="s">
        <v>37</v>
      </c>
      <c r="F822" s="224" t="s">
        <v>189</v>
      </c>
      <c r="G822" s="221"/>
      <c r="H822" s="225">
        <v>506.62</v>
      </c>
      <c r="I822" s="226"/>
      <c r="J822" s="221"/>
      <c r="K822" s="221"/>
      <c r="L822" s="227"/>
      <c r="M822" s="228"/>
      <c r="N822" s="229"/>
      <c r="O822" s="229"/>
      <c r="P822" s="229"/>
      <c r="Q822" s="229"/>
      <c r="R822" s="229"/>
      <c r="S822" s="229"/>
      <c r="T822" s="230"/>
      <c r="AT822" s="231" t="s">
        <v>187</v>
      </c>
      <c r="AU822" s="231" t="s">
        <v>91</v>
      </c>
      <c r="AV822" s="12" t="s">
        <v>183</v>
      </c>
      <c r="AW822" s="12" t="s">
        <v>6</v>
      </c>
      <c r="AX822" s="12" t="s">
        <v>89</v>
      </c>
      <c r="AY822" s="231" t="s">
        <v>176</v>
      </c>
    </row>
    <row r="823" spans="2:65" s="1" customFormat="1" ht="22.5" customHeight="1">
      <c r="B823" s="41"/>
      <c r="C823" s="232" t="s">
        <v>1831</v>
      </c>
      <c r="D823" s="232" t="s">
        <v>196</v>
      </c>
      <c r="E823" s="233" t="s">
        <v>1832</v>
      </c>
      <c r="F823" s="234" t="s">
        <v>1833</v>
      </c>
      <c r="G823" s="235" t="s">
        <v>342</v>
      </c>
      <c r="H823" s="236">
        <v>557.28200000000004</v>
      </c>
      <c r="I823" s="237"/>
      <c r="J823" s="238">
        <f>ROUND(I823*H823,2)</f>
        <v>0</v>
      </c>
      <c r="K823" s="234" t="s">
        <v>182</v>
      </c>
      <c r="L823" s="239"/>
      <c r="M823" s="240" t="s">
        <v>37</v>
      </c>
      <c r="N823" s="241" t="s">
        <v>52</v>
      </c>
      <c r="O823" s="42"/>
      <c r="P823" s="203">
        <f>O823*H823</f>
        <v>0</v>
      </c>
      <c r="Q823" s="203">
        <v>2.9999999999999997E-4</v>
      </c>
      <c r="R823" s="203">
        <f>Q823*H823</f>
        <v>0.16718459999999999</v>
      </c>
      <c r="S823" s="203">
        <v>0</v>
      </c>
      <c r="T823" s="204">
        <f>S823*H823</f>
        <v>0</v>
      </c>
      <c r="AR823" s="23" t="s">
        <v>369</v>
      </c>
      <c r="AT823" s="23" t="s">
        <v>196</v>
      </c>
      <c r="AU823" s="23" t="s">
        <v>91</v>
      </c>
      <c r="AY823" s="23" t="s">
        <v>176</v>
      </c>
      <c r="BE823" s="205">
        <f>IF(N823="základní",J823,0)</f>
        <v>0</v>
      </c>
      <c r="BF823" s="205">
        <f>IF(N823="snížená",J823,0)</f>
        <v>0</v>
      </c>
      <c r="BG823" s="205">
        <f>IF(N823="zákl. přenesená",J823,0)</f>
        <v>0</v>
      </c>
      <c r="BH823" s="205">
        <f>IF(N823="sníž. přenesená",J823,0)</f>
        <v>0</v>
      </c>
      <c r="BI823" s="205">
        <f>IF(N823="nulová",J823,0)</f>
        <v>0</v>
      </c>
      <c r="BJ823" s="23" t="s">
        <v>89</v>
      </c>
      <c r="BK823" s="205">
        <f>ROUND(I823*H823,2)</f>
        <v>0</v>
      </c>
      <c r="BL823" s="23" t="s">
        <v>277</v>
      </c>
      <c r="BM823" s="23" t="s">
        <v>1834</v>
      </c>
    </row>
    <row r="824" spans="2:65" s="11" customFormat="1" ht="13.5">
      <c r="B824" s="209"/>
      <c r="C824" s="210"/>
      <c r="D824" s="206" t="s">
        <v>187</v>
      </c>
      <c r="E824" s="211" t="s">
        <v>37</v>
      </c>
      <c r="F824" s="212" t="s">
        <v>1835</v>
      </c>
      <c r="G824" s="210"/>
      <c r="H824" s="213">
        <v>506.62</v>
      </c>
      <c r="I824" s="214"/>
      <c r="J824" s="210"/>
      <c r="K824" s="210"/>
      <c r="L824" s="215"/>
      <c r="M824" s="216"/>
      <c r="N824" s="217"/>
      <c r="O824" s="217"/>
      <c r="P824" s="217"/>
      <c r="Q824" s="217"/>
      <c r="R824" s="217"/>
      <c r="S824" s="217"/>
      <c r="T824" s="218"/>
      <c r="AT824" s="219" t="s">
        <v>187</v>
      </c>
      <c r="AU824" s="219" t="s">
        <v>91</v>
      </c>
      <c r="AV824" s="11" t="s">
        <v>91</v>
      </c>
      <c r="AW824" s="11" t="s">
        <v>44</v>
      </c>
      <c r="AX824" s="11" t="s">
        <v>81</v>
      </c>
      <c r="AY824" s="219" t="s">
        <v>176</v>
      </c>
    </row>
    <row r="825" spans="2:65" s="11" customFormat="1" ht="13.5">
      <c r="B825" s="209"/>
      <c r="C825" s="210"/>
      <c r="D825" s="222" t="s">
        <v>187</v>
      </c>
      <c r="E825" s="242" t="s">
        <v>37</v>
      </c>
      <c r="F825" s="243" t="s">
        <v>1836</v>
      </c>
      <c r="G825" s="210"/>
      <c r="H825" s="244">
        <v>557.28200000000004</v>
      </c>
      <c r="I825" s="214"/>
      <c r="J825" s="210"/>
      <c r="K825" s="210"/>
      <c r="L825" s="215"/>
      <c r="M825" s="216"/>
      <c r="N825" s="217"/>
      <c r="O825" s="217"/>
      <c r="P825" s="217"/>
      <c r="Q825" s="217"/>
      <c r="R825" s="217"/>
      <c r="S825" s="217"/>
      <c r="T825" s="218"/>
      <c r="AT825" s="219" t="s">
        <v>187</v>
      </c>
      <c r="AU825" s="219" t="s">
        <v>91</v>
      </c>
      <c r="AV825" s="11" t="s">
        <v>91</v>
      </c>
      <c r="AW825" s="11" t="s">
        <v>44</v>
      </c>
      <c r="AX825" s="11" t="s">
        <v>89</v>
      </c>
      <c r="AY825" s="219" t="s">
        <v>176</v>
      </c>
    </row>
    <row r="826" spans="2:65" s="1" customFormat="1" ht="31.5" customHeight="1">
      <c r="B826" s="41"/>
      <c r="C826" s="194" t="s">
        <v>1837</v>
      </c>
      <c r="D826" s="194" t="s">
        <v>178</v>
      </c>
      <c r="E826" s="195" t="s">
        <v>1838</v>
      </c>
      <c r="F826" s="196" t="s">
        <v>1839</v>
      </c>
      <c r="G826" s="197" t="s">
        <v>181</v>
      </c>
      <c r="H826" s="198">
        <v>0.113</v>
      </c>
      <c r="I826" s="199"/>
      <c r="J826" s="200">
        <f>ROUND(I826*H826,2)</f>
        <v>0</v>
      </c>
      <c r="K826" s="196" t="s">
        <v>182</v>
      </c>
      <c r="L826" s="61"/>
      <c r="M826" s="201" t="s">
        <v>37</v>
      </c>
      <c r="N826" s="202" t="s">
        <v>52</v>
      </c>
      <c r="O826" s="42"/>
      <c r="P826" s="203">
        <f>O826*H826</f>
        <v>0</v>
      </c>
      <c r="Q826" s="203">
        <v>0</v>
      </c>
      <c r="R826" s="203">
        <f>Q826*H826</f>
        <v>0</v>
      </c>
      <c r="S826" s="203">
        <v>0</v>
      </c>
      <c r="T826" s="204">
        <f>S826*H826</f>
        <v>0</v>
      </c>
      <c r="AR826" s="23" t="s">
        <v>277</v>
      </c>
      <c r="AT826" s="23" t="s">
        <v>178</v>
      </c>
      <c r="AU826" s="23" t="s">
        <v>91</v>
      </c>
      <c r="AY826" s="23" t="s">
        <v>176</v>
      </c>
      <c r="BE826" s="205">
        <f>IF(N826="základní",J826,0)</f>
        <v>0</v>
      </c>
      <c r="BF826" s="205">
        <f>IF(N826="snížená",J826,0)</f>
        <v>0</v>
      </c>
      <c r="BG826" s="205">
        <f>IF(N826="zákl. přenesená",J826,0)</f>
        <v>0</v>
      </c>
      <c r="BH826" s="205">
        <f>IF(N826="sníž. přenesená",J826,0)</f>
        <v>0</v>
      </c>
      <c r="BI826" s="205">
        <f>IF(N826="nulová",J826,0)</f>
        <v>0</v>
      </c>
      <c r="BJ826" s="23" t="s">
        <v>89</v>
      </c>
      <c r="BK826" s="205">
        <f>ROUND(I826*H826,2)</f>
        <v>0</v>
      </c>
      <c r="BL826" s="23" t="s">
        <v>277</v>
      </c>
      <c r="BM826" s="23" t="s">
        <v>1840</v>
      </c>
    </row>
    <row r="827" spans="2:65" s="1" customFormat="1" ht="81">
      <c r="B827" s="41"/>
      <c r="C827" s="63"/>
      <c r="D827" s="206" t="s">
        <v>185</v>
      </c>
      <c r="E827" s="63"/>
      <c r="F827" s="207" t="s">
        <v>1841</v>
      </c>
      <c r="G827" s="63"/>
      <c r="H827" s="63"/>
      <c r="I827" s="164"/>
      <c r="J827" s="63"/>
      <c r="K827" s="63"/>
      <c r="L827" s="61"/>
      <c r="M827" s="208"/>
      <c r="N827" s="42"/>
      <c r="O827" s="42"/>
      <c r="P827" s="42"/>
      <c r="Q827" s="42"/>
      <c r="R827" s="42"/>
      <c r="S827" s="42"/>
      <c r="T827" s="78"/>
      <c r="AT827" s="23" t="s">
        <v>185</v>
      </c>
      <c r="AU827" s="23" t="s">
        <v>91</v>
      </c>
    </row>
    <row r="828" spans="2:65" s="11" customFormat="1" ht="13.5">
      <c r="B828" s="209"/>
      <c r="C828" s="210"/>
      <c r="D828" s="206" t="s">
        <v>187</v>
      </c>
      <c r="E828" s="211" t="s">
        <v>37</v>
      </c>
      <c r="F828" s="212" t="s">
        <v>1842</v>
      </c>
      <c r="G828" s="210"/>
      <c r="H828" s="213">
        <v>0.113</v>
      </c>
      <c r="I828" s="214"/>
      <c r="J828" s="210"/>
      <c r="K828" s="210"/>
      <c r="L828" s="215"/>
      <c r="M828" s="216"/>
      <c r="N828" s="217"/>
      <c r="O828" s="217"/>
      <c r="P828" s="217"/>
      <c r="Q828" s="217"/>
      <c r="R828" s="217"/>
      <c r="S828" s="217"/>
      <c r="T828" s="218"/>
      <c r="AT828" s="219" t="s">
        <v>187</v>
      </c>
      <c r="AU828" s="219" t="s">
        <v>91</v>
      </c>
      <c r="AV828" s="11" t="s">
        <v>91</v>
      </c>
      <c r="AW828" s="11" t="s">
        <v>44</v>
      </c>
      <c r="AX828" s="11" t="s">
        <v>81</v>
      </c>
      <c r="AY828" s="219" t="s">
        <v>176</v>
      </c>
    </row>
    <row r="829" spans="2:65" s="12" customFormat="1" ht="13.5">
      <c r="B829" s="220"/>
      <c r="C829" s="221"/>
      <c r="D829" s="222" t="s">
        <v>187</v>
      </c>
      <c r="E829" s="223" t="s">
        <v>37</v>
      </c>
      <c r="F829" s="224" t="s">
        <v>189</v>
      </c>
      <c r="G829" s="221"/>
      <c r="H829" s="225">
        <v>0.113</v>
      </c>
      <c r="I829" s="226"/>
      <c r="J829" s="221"/>
      <c r="K829" s="221"/>
      <c r="L829" s="227"/>
      <c r="M829" s="228"/>
      <c r="N829" s="229"/>
      <c r="O829" s="229"/>
      <c r="P829" s="229"/>
      <c r="Q829" s="229"/>
      <c r="R829" s="229"/>
      <c r="S829" s="229"/>
      <c r="T829" s="230"/>
      <c r="AT829" s="231" t="s">
        <v>187</v>
      </c>
      <c r="AU829" s="231" t="s">
        <v>91</v>
      </c>
      <c r="AV829" s="12" t="s">
        <v>183</v>
      </c>
      <c r="AW829" s="12" t="s">
        <v>6</v>
      </c>
      <c r="AX829" s="12" t="s">
        <v>89</v>
      </c>
      <c r="AY829" s="231" t="s">
        <v>176</v>
      </c>
    </row>
    <row r="830" spans="2:65" s="1" customFormat="1" ht="22.5" customHeight="1">
      <c r="B830" s="41"/>
      <c r="C830" s="232" t="s">
        <v>1843</v>
      </c>
      <c r="D830" s="232" t="s">
        <v>196</v>
      </c>
      <c r="E830" s="233" t="s">
        <v>1844</v>
      </c>
      <c r="F830" s="234" t="s">
        <v>1845</v>
      </c>
      <c r="G830" s="235" t="s">
        <v>224</v>
      </c>
      <c r="H830" s="236">
        <v>2.5</v>
      </c>
      <c r="I830" s="237"/>
      <c r="J830" s="238">
        <f>ROUND(I830*H830,2)</f>
        <v>0</v>
      </c>
      <c r="K830" s="234" t="s">
        <v>182</v>
      </c>
      <c r="L830" s="239"/>
      <c r="M830" s="240" t="s">
        <v>37</v>
      </c>
      <c r="N830" s="241" t="s">
        <v>52</v>
      </c>
      <c r="O830" s="42"/>
      <c r="P830" s="203">
        <f>O830*H830</f>
        <v>0</v>
      </c>
      <c r="Q830" s="203">
        <v>2E-3</v>
      </c>
      <c r="R830" s="203">
        <f>Q830*H830</f>
        <v>5.0000000000000001E-3</v>
      </c>
      <c r="S830" s="203">
        <v>0</v>
      </c>
      <c r="T830" s="204">
        <f>S830*H830</f>
        <v>0</v>
      </c>
      <c r="AR830" s="23" t="s">
        <v>369</v>
      </c>
      <c r="AT830" s="23" t="s">
        <v>196</v>
      </c>
      <c r="AU830" s="23" t="s">
        <v>91</v>
      </c>
      <c r="AY830" s="23" t="s">
        <v>176</v>
      </c>
      <c r="BE830" s="205">
        <f>IF(N830="základní",J830,0)</f>
        <v>0</v>
      </c>
      <c r="BF830" s="205">
        <f>IF(N830="snížená",J830,0)</f>
        <v>0</v>
      </c>
      <c r="BG830" s="205">
        <f>IF(N830="zákl. přenesená",J830,0)</f>
        <v>0</v>
      </c>
      <c r="BH830" s="205">
        <f>IF(N830="sníž. přenesená",J830,0)</f>
        <v>0</v>
      </c>
      <c r="BI830" s="205">
        <f>IF(N830="nulová",J830,0)</f>
        <v>0</v>
      </c>
      <c r="BJ830" s="23" t="s">
        <v>89</v>
      </c>
      <c r="BK830" s="205">
        <f>ROUND(I830*H830,2)</f>
        <v>0</v>
      </c>
      <c r="BL830" s="23" t="s">
        <v>277</v>
      </c>
      <c r="BM830" s="23" t="s">
        <v>1846</v>
      </c>
    </row>
    <row r="831" spans="2:65" s="11" customFormat="1" ht="13.5">
      <c r="B831" s="209"/>
      <c r="C831" s="210"/>
      <c r="D831" s="206" t="s">
        <v>187</v>
      </c>
      <c r="E831" s="211" t="s">
        <v>37</v>
      </c>
      <c r="F831" s="212" t="s">
        <v>1847</v>
      </c>
      <c r="G831" s="210"/>
      <c r="H831" s="213">
        <v>2.5</v>
      </c>
      <c r="I831" s="214"/>
      <c r="J831" s="210"/>
      <c r="K831" s="210"/>
      <c r="L831" s="215"/>
      <c r="M831" s="216"/>
      <c r="N831" s="217"/>
      <c r="O831" s="217"/>
      <c r="P831" s="217"/>
      <c r="Q831" s="217"/>
      <c r="R831" s="217"/>
      <c r="S831" s="217"/>
      <c r="T831" s="218"/>
      <c r="AT831" s="219" t="s">
        <v>187</v>
      </c>
      <c r="AU831" s="219" t="s">
        <v>91</v>
      </c>
      <c r="AV831" s="11" t="s">
        <v>91</v>
      </c>
      <c r="AW831" s="11" t="s">
        <v>44</v>
      </c>
      <c r="AX831" s="11" t="s">
        <v>81</v>
      </c>
      <c r="AY831" s="219" t="s">
        <v>176</v>
      </c>
    </row>
    <row r="832" spans="2:65" s="12" customFormat="1" ht="13.5">
      <c r="B832" s="220"/>
      <c r="C832" s="221"/>
      <c r="D832" s="222" t="s">
        <v>187</v>
      </c>
      <c r="E832" s="223" t="s">
        <v>37</v>
      </c>
      <c r="F832" s="224" t="s">
        <v>189</v>
      </c>
      <c r="G832" s="221"/>
      <c r="H832" s="225">
        <v>2.5</v>
      </c>
      <c r="I832" s="226"/>
      <c r="J832" s="221"/>
      <c r="K832" s="221"/>
      <c r="L832" s="227"/>
      <c r="M832" s="228"/>
      <c r="N832" s="229"/>
      <c r="O832" s="229"/>
      <c r="P832" s="229"/>
      <c r="Q832" s="229"/>
      <c r="R832" s="229"/>
      <c r="S832" s="229"/>
      <c r="T832" s="230"/>
      <c r="AT832" s="231" t="s">
        <v>187</v>
      </c>
      <c r="AU832" s="231" t="s">
        <v>91</v>
      </c>
      <c r="AV832" s="12" t="s">
        <v>183</v>
      </c>
      <c r="AW832" s="12" t="s">
        <v>6</v>
      </c>
      <c r="AX832" s="12" t="s">
        <v>89</v>
      </c>
      <c r="AY832" s="231" t="s">
        <v>176</v>
      </c>
    </row>
    <row r="833" spans="2:65" s="1" customFormat="1" ht="31.5" customHeight="1">
      <c r="B833" s="41"/>
      <c r="C833" s="194" t="s">
        <v>1848</v>
      </c>
      <c r="D833" s="194" t="s">
        <v>178</v>
      </c>
      <c r="E833" s="195" t="s">
        <v>1849</v>
      </c>
      <c r="F833" s="196" t="s">
        <v>1850</v>
      </c>
      <c r="G833" s="197" t="s">
        <v>199</v>
      </c>
      <c r="H833" s="198">
        <v>0.71499999999999997</v>
      </c>
      <c r="I833" s="199"/>
      <c r="J833" s="200">
        <f>ROUND(I833*H833,2)</f>
        <v>0</v>
      </c>
      <c r="K833" s="196" t="s">
        <v>182</v>
      </c>
      <c r="L833" s="61"/>
      <c r="M833" s="201" t="s">
        <v>37</v>
      </c>
      <c r="N833" s="202" t="s">
        <v>52</v>
      </c>
      <c r="O833" s="42"/>
      <c r="P833" s="203">
        <f>O833*H833</f>
        <v>0</v>
      </c>
      <c r="Q833" s="203">
        <v>0</v>
      </c>
      <c r="R833" s="203">
        <f>Q833*H833</f>
        <v>0</v>
      </c>
      <c r="S833" s="203">
        <v>0</v>
      </c>
      <c r="T833" s="204">
        <f>S833*H833</f>
        <v>0</v>
      </c>
      <c r="AR833" s="23" t="s">
        <v>277</v>
      </c>
      <c r="AT833" s="23" t="s">
        <v>178</v>
      </c>
      <c r="AU833" s="23" t="s">
        <v>91</v>
      </c>
      <c r="AY833" s="23" t="s">
        <v>176</v>
      </c>
      <c r="BE833" s="205">
        <f>IF(N833="základní",J833,0)</f>
        <v>0</v>
      </c>
      <c r="BF833" s="205">
        <f>IF(N833="snížená",J833,0)</f>
        <v>0</v>
      </c>
      <c r="BG833" s="205">
        <f>IF(N833="zákl. přenesená",J833,0)</f>
        <v>0</v>
      </c>
      <c r="BH833" s="205">
        <f>IF(N833="sníž. přenesená",J833,0)</f>
        <v>0</v>
      </c>
      <c r="BI833" s="205">
        <f>IF(N833="nulová",J833,0)</f>
        <v>0</v>
      </c>
      <c r="BJ833" s="23" t="s">
        <v>89</v>
      </c>
      <c r="BK833" s="205">
        <f>ROUND(I833*H833,2)</f>
        <v>0</v>
      </c>
      <c r="BL833" s="23" t="s">
        <v>277</v>
      </c>
      <c r="BM833" s="23" t="s">
        <v>1851</v>
      </c>
    </row>
    <row r="834" spans="2:65" s="1" customFormat="1" ht="121.5">
      <c r="B834" s="41"/>
      <c r="C834" s="63"/>
      <c r="D834" s="206" t="s">
        <v>185</v>
      </c>
      <c r="E834" s="63"/>
      <c r="F834" s="207" t="s">
        <v>623</v>
      </c>
      <c r="G834" s="63"/>
      <c r="H834" s="63"/>
      <c r="I834" s="164"/>
      <c r="J834" s="63"/>
      <c r="K834" s="63"/>
      <c r="L834" s="61"/>
      <c r="M834" s="208"/>
      <c r="N834" s="42"/>
      <c r="O834" s="42"/>
      <c r="P834" s="42"/>
      <c r="Q834" s="42"/>
      <c r="R834" s="42"/>
      <c r="S834" s="42"/>
      <c r="T834" s="78"/>
      <c r="AT834" s="23" t="s">
        <v>185</v>
      </c>
      <c r="AU834" s="23" t="s">
        <v>91</v>
      </c>
    </row>
    <row r="835" spans="2:65" s="10" customFormat="1" ht="29.85" customHeight="1">
      <c r="B835" s="177"/>
      <c r="C835" s="178"/>
      <c r="D835" s="191" t="s">
        <v>80</v>
      </c>
      <c r="E835" s="192" t="s">
        <v>503</v>
      </c>
      <c r="F835" s="192" t="s">
        <v>504</v>
      </c>
      <c r="G835" s="178"/>
      <c r="H835" s="178"/>
      <c r="I835" s="181"/>
      <c r="J835" s="193">
        <f>BK835</f>
        <v>0</v>
      </c>
      <c r="K835" s="178"/>
      <c r="L835" s="183"/>
      <c r="M835" s="184"/>
      <c r="N835" s="185"/>
      <c r="O835" s="185"/>
      <c r="P835" s="186">
        <f>SUM(P836:P840)</f>
        <v>0</v>
      </c>
      <c r="Q835" s="185"/>
      <c r="R835" s="186">
        <f>SUM(R836:R840)</f>
        <v>8.6081200000000004E-3</v>
      </c>
      <c r="S835" s="185"/>
      <c r="T835" s="187">
        <f>SUM(T836:T840)</f>
        <v>0</v>
      </c>
      <c r="AR835" s="188" t="s">
        <v>91</v>
      </c>
      <c r="AT835" s="189" t="s">
        <v>80</v>
      </c>
      <c r="AU835" s="189" t="s">
        <v>89</v>
      </c>
      <c r="AY835" s="188" t="s">
        <v>176</v>
      </c>
      <c r="BK835" s="190">
        <f>SUM(BK836:BK840)</f>
        <v>0</v>
      </c>
    </row>
    <row r="836" spans="2:65" s="1" customFormat="1" ht="22.5" customHeight="1">
      <c r="B836" s="41"/>
      <c r="C836" s="194" t="s">
        <v>1852</v>
      </c>
      <c r="D836" s="194" t="s">
        <v>178</v>
      </c>
      <c r="E836" s="195" t="s">
        <v>1853</v>
      </c>
      <c r="F836" s="196" t="s">
        <v>1854</v>
      </c>
      <c r="G836" s="197" t="s">
        <v>342</v>
      </c>
      <c r="H836" s="198">
        <v>2</v>
      </c>
      <c r="I836" s="199"/>
      <c r="J836" s="200">
        <f>ROUND(I836*H836,2)</f>
        <v>0</v>
      </c>
      <c r="K836" s="196" t="s">
        <v>182</v>
      </c>
      <c r="L836" s="61"/>
      <c r="M836" s="201" t="s">
        <v>37</v>
      </c>
      <c r="N836" s="202" t="s">
        <v>52</v>
      </c>
      <c r="O836" s="42"/>
      <c r="P836" s="203">
        <f>O836*H836</f>
        <v>0</v>
      </c>
      <c r="Q836" s="203">
        <v>1.84406E-3</v>
      </c>
      <c r="R836" s="203">
        <f>Q836*H836</f>
        <v>3.68812E-3</v>
      </c>
      <c r="S836" s="203">
        <v>0</v>
      </c>
      <c r="T836" s="204">
        <f>S836*H836</f>
        <v>0</v>
      </c>
      <c r="AR836" s="23" t="s">
        <v>277</v>
      </c>
      <c r="AT836" s="23" t="s">
        <v>178</v>
      </c>
      <c r="AU836" s="23" t="s">
        <v>91</v>
      </c>
      <c r="AY836" s="23" t="s">
        <v>176</v>
      </c>
      <c r="BE836" s="205">
        <f>IF(N836="základní",J836,0)</f>
        <v>0</v>
      </c>
      <c r="BF836" s="205">
        <f>IF(N836="snížená",J836,0)</f>
        <v>0</v>
      </c>
      <c r="BG836" s="205">
        <f>IF(N836="zákl. přenesená",J836,0)</f>
        <v>0</v>
      </c>
      <c r="BH836" s="205">
        <f>IF(N836="sníž. přenesená",J836,0)</f>
        <v>0</v>
      </c>
      <c r="BI836" s="205">
        <f>IF(N836="nulová",J836,0)</f>
        <v>0</v>
      </c>
      <c r="BJ836" s="23" t="s">
        <v>89</v>
      </c>
      <c r="BK836" s="205">
        <f>ROUND(I836*H836,2)</f>
        <v>0</v>
      </c>
      <c r="BL836" s="23" t="s">
        <v>277</v>
      </c>
      <c r="BM836" s="23" t="s">
        <v>1855</v>
      </c>
    </row>
    <row r="837" spans="2:65" s="11" customFormat="1" ht="13.5">
      <c r="B837" s="209"/>
      <c r="C837" s="210"/>
      <c r="D837" s="222" t="s">
        <v>187</v>
      </c>
      <c r="E837" s="242" t="s">
        <v>37</v>
      </c>
      <c r="F837" s="243" t="s">
        <v>1856</v>
      </c>
      <c r="G837" s="210"/>
      <c r="H837" s="244">
        <v>2</v>
      </c>
      <c r="I837" s="214"/>
      <c r="J837" s="210"/>
      <c r="K837" s="210"/>
      <c r="L837" s="215"/>
      <c r="M837" s="216"/>
      <c r="N837" s="217"/>
      <c r="O837" s="217"/>
      <c r="P837" s="217"/>
      <c r="Q837" s="217"/>
      <c r="R837" s="217"/>
      <c r="S837" s="217"/>
      <c r="T837" s="218"/>
      <c r="AT837" s="219" t="s">
        <v>187</v>
      </c>
      <c r="AU837" s="219" t="s">
        <v>91</v>
      </c>
      <c r="AV837" s="11" t="s">
        <v>91</v>
      </c>
      <c r="AW837" s="11" t="s">
        <v>44</v>
      </c>
      <c r="AX837" s="11" t="s">
        <v>89</v>
      </c>
      <c r="AY837" s="219" t="s">
        <v>176</v>
      </c>
    </row>
    <row r="838" spans="2:65" s="1" customFormat="1" ht="22.5" customHeight="1">
      <c r="B838" s="41"/>
      <c r="C838" s="194" t="s">
        <v>1857</v>
      </c>
      <c r="D838" s="194" t="s">
        <v>178</v>
      </c>
      <c r="E838" s="195" t="s">
        <v>1858</v>
      </c>
      <c r="F838" s="196" t="s">
        <v>1859</v>
      </c>
      <c r="G838" s="197" t="s">
        <v>342</v>
      </c>
      <c r="H838" s="198">
        <v>2</v>
      </c>
      <c r="I838" s="199"/>
      <c r="J838" s="200">
        <f>ROUND(I838*H838,2)</f>
        <v>0</v>
      </c>
      <c r="K838" s="196" t="s">
        <v>182</v>
      </c>
      <c r="L838" s="61"/>
      <c r="M838" s="201" t="s">
        <v>37</v>
      </c>
      <c r="N838" s="202" t="s">
        <v>52</v>
      </c>
      <c r="O838" s="42"/>
      <c r="P838" s="203">
        <f>O838*H838</f>
        <v>0</v>
      </c>
      <c r="Q838" s="203">
        <v>2.4599999999999999E-3</v>
      </c>
      <c r="R838" s="203">
        <f>Q838*H838</f>
        <v>4.9199999999999999E-3</v>
      </c>
      <c r="S838" s="203">
        <v>0</v>
      </c>
      <c r="T838" s="204">
        <f>S838*H838</f>
        <v>0</v>
      </c>
      <c r="AR838" s="23" t="s">
        <v>277</v>
      </c>
      <c r="AT838" s="23" t="s">
        <v>178</v>
      </c>
      <c r="AU838" s="23" t="s">
        <v>91</v>
      </c>
      <c r="AY838" s="23" t="s">
        <v>176</v>
      </c>
      <c r="BE838" s="205">
        <f>IF(N838="základní",J838,0)</f>
        <v>0</v>
      </c>
      <c r="BF838" s="205">
        <f>IF(N838="snížená",J838,0)</f>
        <v>0</v>
      </c>
      <c r="BG838" s="205">
        <f>IF(N838="zákl. přenesená",J838,0)</f>
        <v>0</v>
      </c>
      <c r="BH838" s="205">
        <f>IF(N838="sníž. přenesená",J838,0)</f>
        <v>0</v>
      </c>
      <c r="BI838" s="205">
        <f>IF(N838="nulová",J838,0)</f>
        <v>0</v>
      </c>
      <c r="BJ838" s="23" t="s">
        <v>89</v>
      </c>
      <c r="BK838" s="205">
        <f>ROUND(I838*H838,2)</f>
        <v>0</v>
      </c>
      <c r="BL838" s="23" t="s">
        <v>277</v>
      </c>
      <c r="BM838" s="23" t="s">
        <v>1860</v>
      </c>
    </row>
    <row r="839" spans="2:65" s="1" customFormat="1" ht="31.5" customHeight="1">
      <c r="B839" s="41"/>
      <c r="C839" s="194" t="s">
        <v>1861</v>
      </c>
      <c r="D839" s="194" t="s">
        <v>178</v>
      </c>
      <c r="E839" s="195" t="s">
        <v>1862</v>
      </c>
      <c r="F839" s="196" t="s">
        <v>1863</v>
      </c>
      <c r="G839" s="197" t="s">
        <v>1864</v>
      </c>
      <c r="H839" s="263"/>
      <c r="I839" s="199"/>
      <c r="J839" s="200">
        <f>ROUND(I839*H839,2)</f>
        <v>0</v>
      </c>
      <c r="K839" s="196" t="s">
        <v>182</v>
      </c>
      <c r="L839" s="61"/>
      <c r="M839" s="201" t="s">
        <v>37</v>
      </c>
      <c r="N839" s="202" t="s">
        <v>52</v>
      </c>
      <c r="O839" s="42"/>
      <c r="P839" s="203">
        <f>O839*H839</f>
        <v>0</v>
      </c>
      <c r="Q839" s="203">
        <v>0</v>
      </c>
      <c r="R839" s="203">
        <f>Q839*H839</f>
        <v>0</v>
      </c>
      <c r="S839" s="203">
        <v>0</v>
      </c>
      <c r="T839" s="204">
        <f>S839*H839</f>
        <v>0</v>
      </c>
      <c r="AR839" s="23" t="s">
        <v>277</v>
      </c>
      <c r="AT839" s="23" t="s">
        <v>178</v>
      </c>
      <c r="AU839" s="23" t="s">
        <v>91</v>
      </c>
      <c r="AY839" s="23" t="s">
        <v>176</v>
      </c>
      <c r="BE839" s="205">
        <f>IF(N839="základní",J839,0)</f>
        <v>0</v>
      </c>
      <c r="BF839" s="205">
        <f>IF(N839="snížená",J839,0)</f>
        <v>0</v>
      </c>
      <c r="BG839" s="205">
        <f>IF(N839="zákl. přenesená",J839,0)</f>
        <v>0</v>
      </c>
      <c r="BH839" s="205">
        <f>IF(N839="sníž. přenesená",J839,0)</f>
        <v>0</v>
      </c>
      <c r="BI839" s="205">
        <f>IF(N839="nulová",J839,0)</f>
        <v>0</v>
      </c>
      <c r="BJ839" s="23" t="s">
        <v>89</v>
      </c>
      <c r="BK839" s="205">
        <f>ROUND(I839*H839,2)</f>
        <v>0</v>
      </c>
      <c r="BL839" s="23" t="s">
        <v>277</v>
      </c>
      <c r="BM839" s="23" t="s">
        <v>1865</v>
      </c>
    </row>
    <row r="840" spans="2:65" s="1" customFormat="1" ht="121.5">
      <c r="B840" s="41"/>
      <c r="C840" s="63"/>
      <c r="D840" s="206" t="s">
        <v>185</v>
      </c>
      <c r="E840" s="63"/>
      <c r="F840" s="207" t="s">
        <v>460</v>
      </c>
      <c r="G840" s="63"/>
      <c r="H840" s="63"/>
      <c r="I840" s="164"/>
      <c r="J840" s="63"/>
      <c r="K840" s="63"/>
      <c r="L840" s="61"/>
      <c r="M840" s="208"/>
      <c r="N840" s="42"/>
      <c r="O840" s="42"/>
      <c r="P840" s="42"/>
      <c r="Q840" s="42"/>
      <c r="R840" s="42"/>
      <c r="S840" s="42"/>
      <c r="T840" s="78"/>
      <c r="AT840" s="23" t="s">
        <v>185</v>
      </c>
      <c r="AU840" s="23" t="s">
        <v>91</v>
      </c>
    </row>
    <row r="841" spans="2:65" s="10" customFormat="1" ht="29.85" customHeight="1">
      <c r="B841" s="177"/>
      <c r="C841" s="178"/>
      <c r="D841" s="191" t="s">
        <v>80</v>
      </c>
      <c r="E841" s="192" t="s">
        <v>1866</v>
      </c>
      <c r="F841" s="192" t="s">
        <v>1867</v>
      </c>
      <c r="G841" s="178"/>
      <c r="H841" s="178"/>
      <c r="I841" s="181"/>
      <c r="J841" s="193">
        <f>BK841</f>
        <v>0</v>
      </c>
      <c r="K841" s="178"/>
      <c r="L841" s="183"/>
      <c r="M841" s="184"/>
      <c r="N841" s="185"/>
      <c r="O841" s="185"/>
      <c r="P841" s="186">
        <f>SUM(P842:P847)</f>
        <v>0</v>
      </c>
      <c r="Q841" s="185"/>
      <c r="R841" s="186">
        <f>SUM(R842:R847)</f>
        <v>3.7034499999999998E-2</v>
      </c>
      <c r="S841" s="185"/>
      <c r="T841" s="187">
        <f>SUM(T842:T847)</f>
        <v>0</v>
      </c>
      <c r="AR841" s="188" t="s">
        <v>91</v>
      </c>
      <c r="AT841" s="189" t="s">
        <v>80</v>
      </c>
      <c r="AU841" s="189" t="s">
        <v>89</v>
      </c>
      <c r="AY841" s="188" t="s">
        <v>176</v>
      </c>
      <c r="BK841" s="190">
        <f>SUM(BK842:BK847)</f>
        <v>0</v>
      </c>
    </row>
    <row r="842" spans="2:65" s="1" customFormat="1" ht="31.5" customHeight="1">
      <c r="B842" s="41"/>
      <c r="C842" s="194" t="s">
        <v>1868</v>
      </c>
      <c r="D842" s="194" t="s">
        <v>178</v>
      </c>
      <c r="E842" s="195" t="s">
        <v>1869</v>
      </c>
      <c r="F842" s="196" t="s">
        <v>1870</v>
      </c>
      <c r="G842" s="197" t="s">
        <v>224</v>
      </c>
      <c r="H842" s="198">
        <v>3.4</v>
      </c>
      <c r="I842" s="199"/>
      <c r="J842" s="200">
        <f>ROUND(I842*H842,2)</f>
        <v>0</v>
      </c>
      <c r="K842" s="196" t="s">
        <v>182</v>
      </c>
      <c r="L842" s="61"/>
      <c r="M842" s="201" t="s">
        <v>37</v>
      </c>
      <c r="N842" s="202" t="s">
        <v>52</v>
      </c>
      <c r="O842" s="42"/>
      <c r="P842" s="203">
        <f>O842*H842</f>
        <v>0</v>
      </c>
      <c r="Q842" s="203">
        <v>1.0892499999999999E-2</v>
      </c>
      <c r="R842" s="203">
        <f>Q842*H842</f>
        <v>3.7034499999999998E-2</v>
      </c>
      <c r="S842" s="203">
        <v>0</v>
      </c>
      <c r="T842" s="204">
        <f>S842*H842</f>
        <v>0</v>
      </c>
      <c r="AR842" s="23" t="s">
        <v>277</v>
      </c>
      <c r="AT842" s="23" t="s">
        <v>178</v>
      </c>
      <c r="AU842" s="23" t="s">
        <v>91</v>
      </c>
      <c r="AY842" s="23" t="s">
        <v>176</v>
      </c>
      <c r="BE842" s="205">
        <f>IF(N842="základní",J842,0)</f>
        <v>0</v>
      </c>
      <c r="BF842" s="205">
        <f>IF(N842="snížená",J842,0)</f>
        <v>0</v>
      </c>
      <c r="BG842" s="205">
        <f>IF(N842="zákl. přenesená",J842,0)</f>
        <v>0</v>
      </c>
      <c r="BH842" s="205">
        <f>IF(N842="sníž. přenesená",J842,0)</f>
        <v>0</v>
      </c>
      <c r="BI842" s="205">
        <f>IF(N842="nulová",J842,0)</f>
        <v>0</v>
      </c>
      <c r="BJ842" s="23" t="s">
        <v>89</v>
      </c>
      <c r="BK842" s="205">
        <f>ROUND(I842*H842,2)</f>
        <v>0</v>
      </c>
      <c r="BL842" s="23" t="s">
        <v>277</v>
      </c>
      <c r="BM842" s="23" t="s">
        <v>1871</v>
      </c>
    </row>
    <row r="843" spans="2:65" s="1" customFormat="1" ht="162">
      <c r="B843" s="41"/>
      <c r="C843" s="63"/>
      <c r="D843" s="206" t="s">
        <v>185</v>
      </c>
      <c r="E843" s="63"/>
      <c r="F843" s="207" t="s">
        <v>1872</v>
      </c>
      <c r="G843" s="63"/>
      <c r="H843" s="63"/>
      <c r="I843" s="164"/>
      <c r="J843" s="63"/>
      <c r="K843" s="63"/>
      <c r="L843" s="61"/>
      <c r="M843" s="208"/>
      <c r="N843" s="42"/>
      <c r="O843" s="42"/>
      <c r="P843" s="42"/>
      <c r="Q843" s="42"/>
      <c r="R843" s="42"/>
      <c r="S843" s="42"/>
      <c r="T843" s="78"/>
      <c r="AT843" s="23" t="s">
        <v>185</v>
      </c>
      <c r="AU843" s="23" t="s">
        <v>91</v>
      </c>
    </row>
    <row r="844" spans="2:65" s="11" customFormat="1" ht="13.5">
      <c r="B844" s="209"/>
      <c r="C844" s="210"/>
      <c r="D844" s="206" t="s">
        <v>187</v>
      </c>
      <c r="E844" s="211" t="s">
        <v>37</v>
      </c>
      <c r="F844" s="212" t="s">
        <v>1873</v>
      </c>
      <c r="G844" s="210"/>
      <c r="H844" s="213">
        <v>3.4</v>
      </c>
      <c r="I844" s="214"/>
      <c r="J844" s="210"/>
      <c r="K844" s="210"/>
      <c r="L844" s="215"/>
      <c r="M844" s="216"/>
      <c r="N844" s="217"/>
      <c r="O844" s="217"/>
      <c r="P844" s="217"/>
      <c r="Q844" s="217"/>
      <c r="R844" s="217"/>
      <c r="S844" s="217"/>
      <c r="T844" s="218"/>
      <c r="AT844" s="219" t="s">
        <v>187</v>
      </c>
      <c r="AU844" s="219" t="s">
        <v>91</v>
      </c>
      <c r="AV844" s="11" t="s">
        <v>91</v>
      </c>
      <c r="AW844" s="11" t="s">
        <v>44</v>
      </c>
      <c r="AX844" s="11" t="s">
        <v>81</v>
      </c>
      <c r="AY844" s="219" t="s">
        <v>176</v>
      </c>
    </row>
    <row r="845" spans="2:65" s="12" customFormat="1" ht="13.5">
      <c r="B845" s="220"/>
      <c r="C845" s="221"/>
      <c r="D845" s="222" t="s">
        <v>187</v>
      </c>
      <c r="E845" s="223" t="s">
        <v>37</v>
      </c>
      <c r="F845" s="224" t="s">
        <v>189</v>
      </c>
      <c r="G845" s="221"/>
      <c r="H845" s="225">
        <v>3.4</v>
      </c>
      <c r="I845" s="226"/>
      <c r="J845" s="221"/>
      <c r="K845" s="221"/>
      <c r="L845" s="227"/>
      <c r="M845" s="228"/>
      <c r="N845" s="229"/>
      <c r="O845" s="229"/>
      <c r="P845" s="229"/>
      <c r="Q845" s="229"/>
      <c r="R845" s="229"/>
      <c r="S845" s="229"/>
      <c r="T845" s="230"/>
      <c r="AT845" s="231" t="s">
        <v>187</v>
      </c>
      <c r="AU845" s="231" t="s">
        <v>91</v>
      </c>
      <c r="AV845" s="12" t="s">
        <v>183</v>
      </c>
      <c r="AW845" s="12" t="s">
        <v>6</v>
      </c>
      <c r="AX845" s="12" t="s">
        <v>89</v>
      </c>
      <c r="AY845" s="231" t="s">
        <v>176</v>
      </c>
    </row>
    <row r="846" spans="2:65" s="1" customFormat="1" ht="31.5" customHeight="1">
      <c r="B846" s="41"/>
      <c r="C846" s="194" t="s">
        <v>1874</v>
      </c>
      <c r="D846" s="194" t="s">
        <v>178</v>
      </c>
      <c r="E846" s="195" t="s">
        <v>1875</v>
      </c>
      <c r="F846" s="196" t="s">
        <v>1876</v>
      </c>
      <c r="G846" s="197" t="s">
        <v>199</v>
      </c>
      <c r="H846" s="198">
        <v>3.6999999999999998E-2</v>
      </c>
      <c r="I846" s="199"/>
      <c r="J846" s="200">
        <f>ROUND(I846*H846,2)</f>
        <v>0</v>
      </c>
      <c r="K846" s="196" t="s">
        <v>182</v>
      </c>
      <c r="L846" s="61"/>
      <c r="M846" s="201" t="s">
        <v>37</v>
      </c>
      <c r="N846" s="202" t="s">
        <v>52</v>
      </c>
      <c r="O846" s="42"/>
      <c r="P846" s="203">
        <f>O846*H846</f>
        <v>0</v>
      </c>
      <c r="Q846" s="203">
        <v>0</v>
      </c>
      <c r="R846" s="203">
        <f>Q846*H846</f>
        <v>0</v>
      </c>
      <c r="S846" s="203">
        <v>0</v>
      </c>
      <c r="T846" s="204">
        <f>S846*H846</f>
        <v>0</v>
      </c>
      <c r="AR846" s="23" t="s">
        <v>277</v>
      </c>
      <c r="AT846" s="23" t="s">
        <v>178</v>
      </c>
      <c r="AU846" s="23" t="s">
        <v>91</v>
      </c>
      <c r="AY846" s="23" t="s">
        <v>176</v>
      </c>
      <c r="BE846" s="205">
        <f>IF(N846="základní",J846,0)</f>
        <v>0</v>
      </c>
      <c r="BF846" s="205">
        <f>IF(N846="snížená",J846,0)</f>
        <v>0</v>
      </c>
      <c r="BG846" s="205">
        <f>IF(N846="zákl. přenesená",J846,0)</f>
        <v>0</v>
      </c>
      <c r="BH846" s="205">
        <f>IF(N846="sníž. přenesená",J846,0)</f>
        <v>0</v>
      </c>
      <c r="BI846" s="205">
        <f>IF(N846="nulová",J846,0)</f>
        <v>0</v>
      </c>
      <c r="BJ846" s="23" t="s">
        <v>89</v>
      </c>
      <c r="BK846" s="205">
        <f>ROUND(I846*H846,2)</f>
        <v>0</v>
      </c>
      <c r="BL846" s="23" t="s">
        <v>277</v>
      </c>
      <c r="BM846" s="23" t="s">
        <v>1877</v>
      </c>
    </row>
    <row r="847" spans="2:65" s="1" customFormat="1" ht="121.5">
      <c r="B847" s="41"/>
      <c r="C847" s="63"/>
      <c r="D847" s="206" t="s">
        <v>185</v>
      </c>
      <c r="E847" s="63"/>
      <c r="F847" s="207" t="s">
        <v>1766</v>
      </c>
      <c r="G847" s="63"/>
      <c r="H847" s="63"/>
      <c r="I847" s="164"/>
      <c r="J847" s="63"/>
      <c r="K847" s="63"/>
      <c r="L847" s="61"/>
      <c r="M847" s="208"/>
      <c r="N847" s="42"/>
      <c r="O847" s="42"/>
      <c r="P847" s="42"/>
      <c r="Q847" s="42"/>
      <c r="R847" s="42"/>
      <c r="S847" s="42"/>
      <c r="T847" s="78"/>
      <c r="AT847" s="23" t="s">
        <v>185</v>
      </c>
      <c r="AU847" s="23" t="s">
        <v>91</v>
      </c>
    </row>
    <row r="848" spans="2:65" s="10" customFormat="1" ht="29.85" customHeight="1">
      <c r="B848" s="177"/>
      <c r="C848" s="178"/>
      <c r="D848" s="191" t="s">
        <v>80</v>
      </c>
      <c r="E848" s="192" t="s">
        <v>631</v>
      </c>
      <c r="F848" s="192" t="s">
        <v>632</v>
      </c>
      <c r="G848" s="178"/>
      <c r="H848" s="178"/>
      <c r="I848" s="181"/>
      <c r="J848" s="193">
        <f>BK848</f>
        <v>0</v>
      </c>
      <c r="K848" s="178"/>
      <c r="L848" s="183"/>
      <c r="M848" s="184"/>
      <c r="N848" s="185"/>
      <c r="O848" s="185"/>
      <c r="P848" s="186">
        <f>SUM(P849:P910)</f>
        <v>0</v>
      </c>
      <c r="Q848" s="185"/>
      <c r="R848" s="186">
        <f>SUM(R849:R910)</f>
        <v>8.1377157786000005</v>
      </c>
      <c r="S848" s="185"/>
      <c r="T848" s="187">
        <f>SUM(T849:T910)</f>
        <v>0</v>
      </c>
      <c r="AR848" s="188" t="s">
        <v>91</v>
      </c>
      <c r="AT848" s="189" t="s">
        <v>80</v>
      </c>
      <c r="AU848" s="189" t="s">
        <v>89</v>
      </c>
      <c r="AY848" s="188" t="s">
        <v>176</v>
      </c>
      <c r="BK848" s="190">
        <f>SUM(BK849:BK910)</f>
        <v>0</v>
      </c>
    </row>
    <row r="849" spans="2:65" s="1" customFormat="1" ht="31.5" customHeight="1">
      <c r="B849" s="41"/>
      <c r="C849" s="194" t="s">
        <v>1878</v>
      </c>
      <c r="D849" s="194" t="s">
        <v>178</v>
      </c>
      <c r="E849" s="195" t="s">
        <v>1879</v>
      </c>
      <c r="F849" s="196" t="s">
        <v>1880</v>
      </c>
      <c r="G849" s="197" t="s">
        <v>224</v>
      </c>
      <c r="H849" s="198">
        <v>216.57</v>
      </c>
      <c r="I849" s="199"/>
      <c r="J849" s="200">
        <f>ROUND(I849*H849,2)</f>
        <v>0</v>
      </c>
      <c r="K849" s="196" t="s">
        <v>182</v>
      </c>
      <c r="L849" s="61"/>
      <c r="M849" s="201" t="s">
        <v>37</v>
      </c>
      <c r="N849" s="202" t="s">
        <v>52</v>
      </c>
      <c r="O849" s="42"/>
      <c r="P849" s="203">
        <f>O849*H849</f>
        <v>0</v>
      </c>
      <c r="Q849" s="203">
        <v>1.260886E-2</v>
      </c>
      <c r="R849" s="203">
        <f>Q849*H849</f>
        <v>2.7307008101999997</v>
      </c>
      <c r="S849" s="203">
        <v>0</v>
      </c>
      <c r="T849" s="204">
        <f>S849*H849</f>
        <v>0</v>
      </c>
      <c r="AR849" s="23" t="s">
        <v>277</v>
      </c>
      <c r="AT849" s="23" t="s">
        <v>178</v>
      </c>
      <c r="AU849" s="23" t="s">
        <v>91</v>
      </c>
      <c r="AY849" s="23" t="s">
        <v>176</v>
      </c>
      <c r="BE849" s="205">
        <f>IF(N849="základní",J849,0)</f>
        <v>0</v>
      </c>
      <c r="BF849" s="205">
        <f>IF(N849="snížená",J849,0)</f>
        <v>0</v>
      </c>
      <c r="BG849" s="205">
        <f>IF(N849="zákl. přenesená",J849,0)</f>
        <v>0</v>
      </c>
      <c r="BH849" s="205">
        <f>IF(N849="sníž. přenesená",J849,0)</f>
        <v>0</v>
      </c>
      <c r="BI849" s="205">
        <f>IF(N849="nulová",J849,0)</f>
        <v>0</v>
      </c>
      <c r="BJ849" s="23" t="s">
        <v>89</v>
      </c>
      <c r="BK849" s="205">
        <f>ROUND(I849*H849,2)</f>
        <v>0</v>
      </c>
      <c r="BL849" s="23" t="s">
        <v>277</v>
      </c>
      <c r="BM849" s="23" t="s">
        <v>1881</v>
      </c>
    </row>
    <row r="850" spans="2:65" s="1" customFormat="1" ht="135">
      <c r="B850" s="41"/>
      <c r="C850" s="63"/>
      <c r="D850" s="206" t="s">
        <v>185</v>
      </c>
      <c r="E850" s="63"/>
      <c r="F850" s="207" t="s">
        <v>1882</v>
      </c>
      <c r="G850" s="63"/>
      <c r="H850" s="63"/>
      <c r="I850" s="164"/>
      <c r="J850" s="63"/>
      <c r="K850" s="63"/>
      <c r="L850" s="61"/>
      <c r="M850" s="208"/>
      <c r="N850" s="42"/>
      <c r="O850" s="42"/>
      <c r="P850" s="42"/>
      <c r="Q850" s="42"/>
      <c r="R850" s="42"/>
      <c r="S850" s="42"/>
      <c r="T850" s="78"/>
      <c r="AT850" s="23" t="s">
        <v>185</v>
      </c>
      <c r="AU850" s="23" t="s">
        <v>91</v>
      </c>
    </row>
    <row r="851" spans="2:65" s="11" customFormat="1" ht="13.5">
      <c r="B851" s="209"/>
      <c r="C851" s="210"/>
      <c r="D851" s="206" t="s">
        <v>187</v>
      </c>
      <c r="E851" s="211" t="s">
        <v>37</v>
      </c>
      <c r="F851" s="212" t="s">
        <v>1883</v>
      </c>
      <c r="G851" s="210"/>
      <c r="H851" s="213">
        <v>17.32</v>
      </c>
      <c r="I851" s="214"/>
      <c r="J851" s="210"/>
      <c r="K851" s="210"/>
      <c r="L851" s="215"/>
      <c r="M851" s="216"/>
      <c r="N851" s="217"/>
      <c r="O851" s="217"/>
      <c r="P851" s="217"/>
      <c r="Q851" s="217"/>
      <c r="R851" s="217"/>
      <c r="S851" s="217"/>
      <c r="T851" s="218"/>
      <c r="AT851" s="219" t="s">
        <v>187</v>
      </c>
      <c r="AU851" s="219" t="s">
        <v>91</v>
      </c>
      <c r="AV851" s="11" t="s">
        <v>91</v>
      </c>
      <c r="AW851" s="11" t="s">
        <v>44</v>
      </c>
      <c r="AX851" s="11" t="s">
        <v>81</v>
      </c>
      <c r="AY851" s="219" t="s">
        <v>176</v>
      </c>
    </row>
    <row r="852" spans="2:65" s="11" customFormat="1" ht="13.5">
      <c r="B852" s="209"/>
      <c r="C852" s="210"/>
      <c r="D852" s="206" t="s">
        <v>187</v>
      </c>
      <c r="E852" s="211" t="s">
        <v>37</v>
      </c>
      <c r="F852" s="212" t="s">
        <v>1884</v>
      </c>
      <c r="G852" s="210"/>
      <c r="H852" s="213">
        <v>106.57</v>
      </c>
      <c r="I852" s="214"/>
      <c r="J852" s="210"/>
      <c r="K852" s="210"/>
      <c r="L852" s="215"/>
      <c r="M852" s="216"/>
      <c r="N852" s="217"/>
      <c r="O852" s="217"/>
      <c r="P852" s="217"/>
      <c r="Q852" s="217"/>
      <c r="R852" s="217"/>
      <c r="S852" s="217"/>
      <c r="T852" s="218"/>
      <c r="AT852" s="219" t="s">
        <v>187</v>
      </c>
      <c r="AU852" s="219" t="s">
        <v>91</v>
      </c>
      <c r="AV852" s="11" t="s">
        <v>91</v>
      </c>
      <c r="AW852" s="11" t="s">
        <v>44</v>
      </c>
      <c r="AX852" s="11" t="s">
        <v>81</v>
      </c>
      <c r="AY852" s="219" t="s">
        <v>176</v>
      </c>
    </row>
    <row r="853" spans="2:65" s="11" customFormat="1" ht="13.5">
      <c r="B853" s="209"/>
      <c r="C853" s="210"/>
      <c r="D853" s="206" t="s">
        <v>187</v>
      </c>
      <c r="E853" s="211" t="s">
        <v>37</v>
      </c>
      <c r="F853" s="212" t="s">
        <v>1885</v>
      </c>
      <c r="G853" s="210"/>
      <c r="H853" s="213">
        <v>92.68</v>
      </c>
      <c r="I853" s="214"/>
      <c r="J853" s="210"/>
      <c r="K853" s="210"/>
      <c r="L853" s="215"/>
      <c r="M853" s="216"/>
      <c r="N853" s="217"/>
      <c r="O853" s="217"/>
      <c r="P853" s="217"/>
      <c r="Q853" s="217"/>
      <c r="R853" s="217"/>
      <c r="S853" s="217"/>
      <c r="T853" s="218"/>
      <c r="AT853" s="219" t="s">
        <v>187</v>
      </c>
      <c r="AU853" s="219" t="s">
        <v>91</v>
      </c>
      <c r="AV853" s="11" t="s">
        <v>91</v>
      </c>
      <c r="AW853" s="11" t="s">
        <v>44</v>
      </c>
      <c r="AX853" s="11" t="s">
        <v>81</v>
      </c>
      <c r="AY853" s="219" t="s">
        <v>176</v>
      </c>
    </row>
    <row r="854" spans="2:65" s="12" customFormat="1" ht="13.5">
      <c r="B854" s="220"/>
      <c r="C854" s="221"/>
      <c r="D854" s="222" t="s">
        <v>187</v>
      </c>
      <c r="E854" s="223" t="s">
        <v>37</v>
      </c>
      <c r="F854" s="224" t="s">
        <v>189</v>
      </c>
      <c r="G854" s="221"/>
      <c r="H854" s="225">
        <v>216.57</v>
      </c>
      <c r="I854" s="226"/>
      <c r="J854" s="221"/>
      <c r="K854" s="221"/>
      <c r="L854" s="227"/>
      <c r="M854" s="228"/>
      <c r="N854" s="229"/>
      <c r="O854" s="229"/>
      <c r="P854" s="229"/>
      <c r="Q854" s="229"/>
      <c r="R854" s="229"/>
      <c r="S854" s="229"/>
      <c r="T854" s="230"/>
      <c r="AT854" s="231" t="s">
        <v>187</v>
      </c>
      <c r="AU854" s="231" t="s">
        <v>91</v>
      </c>
      <c r="AV854" s="12" t="s">
        <v>183</v>
      </c>
      <c r="AW854" s="12" t="s">
        <v>6</v>
      </c>
      <c r="AX854" s="12" t="s">
        <v>89</v>
      </c>
      <c r="AY854" s="231" t="s">
        <v>176</v>
      </c>
    </row>
    <row r="855" spans="2:65" s="1" customFormat="1" ht="44.25" customHeight="1">
      <c r="B855" s="41"/>
      <c r="C855" s="194" t="s">
        <v>1886</v>
      </c>
      <c r="D855" s="194" t="s">
        <v>178</v>
      </c>
      <c r="E855" s="195" t="s">
        <v>1887</v>
      </c>
      <c r="F855" s="196" t="s">
        <v>1888</v>
      </c>
      <c r="G855" s="197" t="s">
        <v>224</v>
      </c>
      <c r="H855" s="198">
        <v>159.4</v>
      </c>
      <c r="I855" s="199"/>
      <c r="J855" s="200">
        <f>ROUND(I855*H855,2)</f>
        <v>0</v>
      </c>
      <c r="K855" s="196" t="s">
        <v>182</v>
      </c>
      <c r="L855" s="61"/>
      <c r="M855" s="201" t="s">
        <v>37</v>
      </c>
      <c r="N855" s="202" t="s">
        <v>52</v>
      </c>
      <c r="O855" s="42"/>
      <c r="P855" s="203">
        <f>O855*H855</f>
        <v>0</v>
      </c>
      <c r="Q855" s="203">
        <v>2.238366E-2</v>
      </c>
      <c r="R855" s="203">
        <f>Q855*H855</f>
        <v>3.5679554040000001</v>
      </c>
      <c r="S855" s="203">
        <v>0</v>
      </c>
      <c r="T855" s="204">
        <f>S855*H855</f>
        <v>0</v>
      </c>
      <c r="AR855" s="23" t="s">
        <v>277</v>
      </c>
      <c r="AT855" s="23" t="s">
        <v>178</v>
      </c>
      <c r="AU855" s="23" t="s">
        <v>91</v>
      </c>
      <c r="AY855" s="23" t="s">
        <v>176</v>
      </c>
      <c r="BE855" s="205">
        <f>IF(N855="základní",J855,0)</f>
        <v>0</v>
      </c>
      <c r="BF855" s="205">
        <f>IF(N855="snížená",J855,0)</f>
        <v>0</v>
      </c>
      <c r="BG855" s="205">
        <f>IF(N855="zákl. přenesená",J855,0)</f>
        <v>0</v>
      </c>
      <c r="BH855" s="205">
        <f>IF(N855="sníž. přenesená",J855,0)</f>
        <v>0</v>
      </c>
      <c r="BI855" s="205">
        <f>IF(N855="nulová",J855,0)</f>
        <v>0</v>
      </c>
      <c r="BJ855" s="23" t="s">
        <v>89</v>
      </c>
      <c r="BK855" s="205">
        <f>ROUND(I855*H855,2)</f>
        <v>0</v>
      </c>
      <c r="BL855" s="23" t="s">
        <v>277</v>
      </c>
      <c r="BM855" s="23" t="s">
        <v>1889</v>
      </c>
    </row>
    <row r="856" spans="2:65" s="1" customFormat="1" ht="135">
      <c r="B856" s="41"/>
      <c r="C856" s="63"/>
      <c r="D856" s="206" t="s">
        <v>185</v>
      </c>
      <c r="E856" s="63"/>
      <c r="F856" s="207" t="s">
        <v>1882</v>
      </c>
      <c r="G856" s="63"/>
      <c r="H856" s="63"/>
      <c r="I856" s="164"/>
      <c r="J856" s="63"/>
      <c r="K856" s="63"/>
      <c r="L856" s="61"/>
      <c r="M856" s="208"/>
      <c r="N856" s="42"/>
      <c r="O856" s="42"/>
      <c r="P856" s="42"/>
      <c r="Q856" s="42"/>
      <c r="R856" s="42"/>
      <c r="S856" s="42"/>
      <c r="T856" s="78"/>
      <c r="AT856" s="23" t="s">
        <v>185</v>
      </c>
      <c r="AU856" s="23" t="s">
        <v>91</v>
      </c>
    </row>
    <row r="857" spans="2:65" s="11" customFormat="1" ht="13.5">
      <c r="B857" s="209"/>
      <c r="C857" s="210"/>
      <c r="D857" s="206" t="s">
        <v>187</v>
      </c>
      <c r="E857" s="211" t="s">
        <v>37</v>
      </c>
      <c r="F857" s="212" t="s">
        <v>1890</v>
      </c>
      <c r="G857" s="210"/>
      <c r="H857" s="213">
        <v>112.44</v>
      </c>
      <c r="I857" s="214"/>
      <c r="J857" s="210"/>
      <c r="K857" s="210"/>
      <c r="L857" s="215"/>
      <c r="M857" s="216"/>
      <c r="N857" s="217"/>
      <c r="O857" s="217"/>
      <c r="P857" s="217"/>
      <c r="Q857" s="217"/>
      <c r="R857" s="217"/>
      <c r="S857" s="217"/>
      <c r="T857" s="218"/>
      <c r="AT857" s="219" t="s">
        <v>187</v>
      </c>
      <c r="AU857" s="219" t="s">
        <v>91</v>
      </c>
      <c r="AV857" s="11" t="s">
        <v>91</v>
      </c>
      <c r="AW857" s="11" t="s">
        <v>44</v>
      </c>
      <c r="AX857" s="11" t="s">
        <v>81</v>
      </c>
      <c r="AY857" s="219" t="s">
        <v>176</v>
      </c>
    </row>
    <row r="858" spans="2:65" s="11" customFormat="1" ht="13.5">
      <c r="B858" s="209"/>
      <c r="C858" s="210"/>
      <c r="D858" s="206" t="s">
        <v>187</v>
      </c>
      <c r="E858" s="211" t="s">
        <v>37</v>
      </c>
      <c r="F858" s="212" t="s">
        <v>1891</v>
      </c>
      <c r="G858" s="210"/>
      <c r="H858" s="213">
        <v>46.96</v>
      </c>
      <c r="I858" s="214"/>
      <c r="J858" s="210"/>
      <c r="K858" s="210"/>
      <c r="L858" s="215"/>
      <c r="M858" s="216"/>
      <c r="N858" s="217"/>
      <c r="O858" s="217"/>
      <c r="P858" s="217"/>
      <c r="Q858" s="217"/>
      <c r="R858" s="217"/>
      <c r="S858" s="217"/>
      <c r="T858" s="218"/>
      <c r="AT858" s="219" t="s">
        <v>187</v>
      </c>
      <c r="AU858" s="219" t="s">
        <v>91</v>
      </c>
      <c r="AV858" s="11" t="s">
        <v>91</v>
      </c>
      <c r="AW858" s="11" t="s">
        <v>44</v>
      </c>
      <c r="AX858" s="11" t="s">
        <v>81</v>
      </c>
      <c r="AY858" s="219" t="s">
        <v>176</v>
      </c>
    </row>
    <row r="859" spans="2:65" s="12" customFormat="1" ht="13.5">
      <c r="B859" s="220"/>
      <c r="C859" s="221"/>
      <c r="D859" s="222" t="s">
        <v>187</v>
      </c>
      <c r="E859" s="223" t="s">
        <v>37</v>
      </c>
      <c r="F859" s="224" t="s">
        <v>189</v>
      </c>
      <c r="G859" s="221"/>
      <c r="H859" s="225">
        <v>159.4</v>
      </c>
      <c r="I859" s="226"/>
      <c r="J859" s="221"/>
      <c r="K859" s="221"/>
      <c r="L859" s="227"/>
      <c r="M859" s="228"/>
      <c r="N859" s="229"/>
      <c r="O859" s="229"/>
      <c r="P859" s="229"/>
      <c r="Q859" s="229"/>
      <c r="R859" s="229"/>
      <c r="S859" s="229"/>
      <c r="T859" s="230"/>
      <c r="AT859" s="231" t="s">
        <v>187</v>
      </c>
      <c r="AU859" s="231" t="s">
        <v>91</v>
      </c>
      <c r="AV859" s="12" t="s">
        <v>183</v>
      </c>
      <c r="AW859" s="12" t="s">
        <v>6</v>
      </c>
      <c r="AX859" s="12" t="s">
        <v>89</v>
      </c>
      <c r="AY859" s="231" t="s">
        <v>176</v>
      </c>
    </row>
    <row r="860" spans="2:65" s="1" customFormat="1" ht="44.25" customHeight="1">
      <c r="B860" s="41"/>
      <c r="C860" s="194" t="s">
        <v>1892</v>
      </c>
      <c r="D860" s="194" t="s">
        <v>178</v>
      </c>
      <c r="E860" s="195" t="s">
        <v>1893</v>
      </c>
      <c r="F860" s="196" t="s">
        <v>1894</v>
      </c>
      <c r="G860" s="197" t="s">
        <v>224</v>
      </c>
      <c r="H860" s="198">
        <v>36.04</v>
      </c>
      <c r="I860" s="199"/>
      <c r="J860" s="200">
        <f>ROUND(I860*H860,2)</f>
        <v>0</v>
      </c>
      <c r="K860" s="196" t="s">
        <v>182</v>
      </c>
      <c r="L860" s="61"/>
      <c r="M860" s="201" t="s">
        <v>37</v>
      </c>
      <c r="N860" s="202" t="s">
        <v>52</v>
      </c>
      <c r="O860" s="42"/>
      <c r="P860" s="203">
        <f>O860*H860</f>
        <v>0</v>
      </c>
      <c r="Q860" s="203">
        <v>2.3013659999999998E-2</v>
      </c>
      <c r="R860" s="203">
        <f>Q860*H860</f>
        <v>0.82941230639999997</v>
      </c>
      <c r="S860" s="203">
        <v>0</v>
      </c>
      <c r="T860" s="204">
        <f>S860*H860</f>
        <v>0</v>
      </c>
      <c r="AR860" s="23" t="s">
        <v>277</v>
      </c>
      <c r="AT860" s="23" t="s">
        <v>178</v>
      </c>
      <c r="AU860" s="23" t="s">
        <v>91</v>
      </c>
      <c r="AY860" s="23" t="s">
        <v>176</v>
      </c>
      <c r="BE860" s="205">
        <f>IF(N860="základní",J860,0)</f>
        <v>0</v>
      </c>
      <c r="BF860" s="205">
        <f>IF(N860="snížená",J860,0)</f>
        <v>0</v>
      </c>
      <c r="BG860" s="205">
        <f>IF(N860="zákl. přenesená",J860,0)</f>
        <v>0</v>
      </c>
      <c r="BH860" s="205">
        <f>IF(N860="sníž. přenesená",J860,0)</f>
        <v>0</v>
      </c>
      <c r="BI860" s="205">
        <f>IF(N860="nulová",J860,0)</f>
        <v>0</v>
      </c>
      <c r="BJ860" s="23" t="s">
        <v>89</v>
      </c>
      <c r="BK860" s="205">
        <f>ROUND(I860*H860,2)</f>
        <v>0</v>
      </c>
      <c r="BL860" s="23" t="s">
        <v>277</v>
      </c>
      <c r="BM860" s="23" t="s">
        <v>1895</v>
      </c>
    </row>
    <row r="861" spans="2:65" s="1" customFormat="1" ht="135">
      <c r="B861" s="41"/>
      <c r="C861" s="63"/>
      <c r="D861" s="206" t="s">
        <v>185</v>
      </c>
      <c r="E861" s="63"/>
      <c r="F861" s="207" t="s">
        <v>1882</v>
      </c>
      <c r="G861" s="63"/>
      <c r="H861" s="63"/>
      <c r="I861" s="164"/>
      <c r="J861" s="63"/>
      <c r="K861" s="63"/>
      <c r="L861" s="61"/>
      <c r="M861" s="208"/>
      <c r="N861" s="42"/>
      <c r="O861" s="42"/>
      <c r="P861" s="42"/>
      <c r="Q861" s="42"/>
      <c r="R861" s="42"/>
      <c r="S861" s="42"/>
      <c r="T861" s="78"/>
      <c r="AT861" s="23" t="s">
        <v>185</v>
      </c>
      <c r="AU861" s="23" t="s">
        <v>91</v>
      </c>
    </row>
    <row r="862" spans="2:65" s="11" customFormat="1" ht="13.5">
      <c r="B862" s="209"/>
      <c r="C862" s="210"/>
      <c r="D862" s="222" t="s">
        <v>187</v>
      </c>
      <c r="E862" s="242" t="s">
        <v>37</v>
      </c>
      <c r="F862" s="243" t="s">
        <v>1896</v>
      </c>
      <c r="G862" s="210"/>
      <c r="H862" s="244">
        <v>36.04</v>
      </c>
      <c r="I862" s="214"/>
      <c r="J862" s="210"/>
      <c r="K862" s="210"/>
      <c r="L862" s="215"/>
      <c r="M862" s="216"/>
      <c r="N862" s="217"/>
      <c r="O862" s="217"/>
      <c r="P862" s="217"/>
      <c r="Q862" s="217"/>
      <c r="R862" s="217"/>
      <c r="S862" s="217"/>
      <c r="T862" s="218"/>
      <c r="AT862" s="219" t="s">
        <v>187</v>
      </c>
      <c r="AU862" s="219" t="s">
        <v>91</v>
      </c>
      <c r="AV862" s="11" t="s">
        <v>91</v>
      </c>
      <c r="AW862" s="11" t="s">
        <v>44</v>
      </c>
      <c r="AX862" s="11" t="s">
        <v>89</v>
      </c>
      <c r="AY862" s="219" t="s">
        <v>176</v>
      </c>
    </row>
    <row r="863" spans="2:65" s="1" customFormat="1" ht="31.5" customHeight="1">
      <c r="B863" s="41"/>
      <c r="C863" s="194" t="s">
        <v>1897</v>
      </c>
      <c r="D863" s="194" t="s">
        <v>178</v>
      </c>
      <c r="E863" s="195" t="s">
        <v>1898</v>
      </c>
      <c r="F863" s="196" t="s">
        <v>1899</v>
      </c>
      <c r="G863" s="197" t="s">
        <v>296</v>
      </c>
      <c r="H863" s="198">
        <v>506.62</v>
      </c>
      <c r="I863" s="199"/>
      <c r="J863" s="200">
        <f>ROUND(I863*H863,2)</f>
        <v>0</v>
      </c>
      <c r="K863" s="196" t="s">
        <v>182</v>
      </c>
      <c r="L863" s="61"/>
      <c r="M863" s="201" t="s">
        <v>37</v>
      </c>
      <c r="N863" s="202" t="s">
        <v>52</v>
      </c>
      <c r="O863" s="42"/>
      <c r="P863" s="203">
        <f>O863*H863</f>
        <v>0</v>
      </c>
      <c r="Q863" s="203">
        <v>2.6249999999999998E-4</v>
      </c>
      <c r="R863" s="203">
        <f>Q863*H863</f>
        <v>0.13298774999999999</v>
      </c>
      <c r="S863" s="203">
        <v>0</v>
      </c>
      <c r="T863" s="204">
        <f>S863*H863</f>
        <v>0</v>
      </c>
      <c r="AR863" s="23" t="s">
        <v>277</v>
      </c>
      <c r="AT863" s="23" t="s">
        <v>178</v>
      </c>
      <c r="AU863" s="23" t="s">
        <v>91</v>
      </c>
      <c r="AY863" s="23" t="s">
        <v>176</v>
      </c>
      <c r="BE863" s="205">
        <f>IF(N863="základní",J863,0)</f>
        <v>0</v>
      </c>
      <c r="BF863" s="205">
        <f>IF(N863="snížená",J863,0)</f>
        <v>0</v>
      </c>
      <c r="BG863" s="205">
        <f>IF(N863="zákl. přenesená",J863,0)</f>
        <v>0</v>
      </c>
      <c r="BH863" s="205">
        <f>IF(N863="sníž. přenesená",J863,0)</f>
        <v>0</v>
      </c>
      <c r="BI863" s="205">
        <f>IF(N863="nulová",J863,0)</f>
        <v>0</v>
      </c>
      <c r="BJ863" s="23" t="s">
        <v>89</v>
      </c>
      <c r="BK863" s="205">
        <f>ROUND(I863*H863,2)</f>
        <v>0</v>
      </c>
      <c r="BL863" s="23" t="s">
        <v>277</v>
      </c>
      <c r="BM863" s="23" t="s">
        <v>1900</v>
      </c>
    </row>
    <row r="864" spans="2:65" s="1" customFormat="1" ht="135">
      <c r="B864" s="41"/>
      <c r="C864" s="63"/>
      <c r="D864" s="206" t="s">
        <v>185</v>
      </c>
      <c r="E864" s="63"/>
      <c r="F864" s="207" t="s">
        <v>1882</v>
      </c>
      <c r="G864" s="63"/>
      <c r="H864" s="63"/>
      <c r="I864" s="164"/>
      <c r="J864" s="63"/>
      <c r="K864" s="63"/>
      <c r="L864" s="61"/>
      <c r="M864" s="208"/>
      <c r="N864" s="42"/>
      <c r="O864" s="42"/>
      <c r="P864" s="42"/>
      <c r="Q864" s="42"/>
      <c r="R864" s="42"/>
      <c r="S864" s="42"/>
      <c r="T864" s="78"/>
      <c r="AT864" s="23" t="s">
        <v>185</v>
      </c>
      <c r="AU864" s="23" t="s">
        <v>91</v>
      </c>
    </row>
    <row r="865" spans="2:65" s="11" customFormat="1" ht="13.5">
      <c r="B865" s="209"/>
      <c r="C865" s="210"/>
      <c r="D865" s="206" t="s">
        <v>187</v>
      </c>
      <c r="E865" s="211" t="s">
        <v>37</v>
      </c>
      <c r="F865" s="212" t="s">
        <v>1823</v>
      </c>
      <c r="G865" s="210"/>
      <c r="H865" s="213">
        <v>90.02</v>
      </c>
      <c r="I865" s="214"/>
      <c r="J865" s="210"/>
      <c r="K865" s="210"/>
      <c r="L865" s="215"/>
      <c r="M865" s="216"/>
      <c r="N865" s="217"/>
      <c r="O865" s="217"/>
      <c r="P865" s="217"/>
      <c r="Q865" s="217"/>
      <c r="R865" s="217"/>
      <c r="S865" s="217"/>
      <c r="T865" s="218"/>
      <c r="AT865" s="219" t="s">
        <v>187</v>
      </c>
      <c r="AU865" s="219" t="s">
        <v>91</v>
      </c>
      <c r="AV865" s="11" t="s">
        <v>91</v>
      </c>
      <c r="AW865" s="11" t="s">
        <v>44</v>
      </c>
      <c r="AX865" s="11" t="s">
        <v>81</v>
      </c>
      <c r="AY865" s="219" t="s">
        <v>176</v>
      </c>
    </row>
    <row r="866" spans="2:65" s="11" customFormat="1" ht="13.5">
      <c r="B866" s="209"/>
      <c r="C866" s="210"/>
      <c r="D866" s="206" t="s">
        <v>187</v>
      </c>
      <c r="E866" s="211" t="s">
        <v>37</v>
      </c>
      <c r="F866" s="212" t="s">
        <v>1824</v>
      </c>
      <c r="G866" s="210"/>
      <c r="H866" s="213">
        <v>80.239999999999995</v>
      </c>
      <c r="I866" s="214"/>
      <c r="J866" s="210"/>
      <c r="K866" s="210"/>
      <c r="L866" s="215"/>
      <c r="M866" s="216"/>
      <c r="N866" s="217"/>
      <c r="O866" s="217"/>
      <c r="P866" s="217"/>
      <c r="Q866" s="217"/>
      <c r="R866" s="217"/>
      <c r="S866" s="217"/>
      <c r="T866" s="218"/>
      <c r="AT866" s="219" t="s">
        <v>187</v>
      </c>
      <c r="AU866" s="219" t="s">
        <v>91</v>
      </c>
      <c r="AV866" s="11" t="s">
        <v>91</v>
      </c>
      <c r="AW866" s="11" t="s">
        <v>44</v>
      </c>
      <c r="AX866" s="11" t="s">
        <v>81</v>
      </c>
      <c r="AY866" s="219" t="s">
        <v>176</v>
      </c>
    </row>
    <row r="867" spans="2:65" s="11" customFormat="1" ht="13.5">
      <c r="B867" s="209"/>
      <c r="C867" s="210"/>
      <c r="D867" s="206" t="s">
        <v>187</v>
      </c>
      <c r="E867" s="211" t="s">
        <v>37</v>
      </c>
      <c r="F867" s="212" t="s">
        <v>1825</v>
      </c>
      <c r="G867" s="210"/>
      <c r="H867" s="213">
        <v>50.9</v>
      </c>
      <c r="I867" s="214"/>
      <c r="J867" s="210"/>
      <c r="K867" s="210"/>
      <c r="L867" s="215"/>
      <c r="M867" s="216"/>
      <c r="N867" s="217"/>
      <c r="O867" s="217"/>
      <c r="P867" s="217"/>
      <c r="Q867" s="217"/>
      <c r="R867" s="217"/>
      <c r="S867" s="217"/>
      <c r="T867" s="218"/>
      <c r="AT867" s="219" t="s">
        <v>187</v>
      </c>
      <c r="AU867" s="219" t="s">
        <v>91</v>
      </c>
      <c r="AV867" s="11" t="s">
        <v>91</v>
      </c>
      <c r="AW867" s="11" t="s">
        <v>44</v>
      </c>
      <c r="AX867" s="11" t="s">
        <v>81</v>
      </c>
      <c r="AY867" s="219" t="s">
        <v>176</v>
      </c>
    </row>
    <row r="868" spans="2:65" s="11" customFormat="1" ht="13.5">
      <c r="B868" s="209"/>
      <c r="C868" s="210"/>
      <c r="D868" s="206" t="s">
        <v>187</v>
      </c>
      <c r="E868" s="211" t="s">
        <v>37</v>
      </c>
      <c r="F868" s="212" t="s">
        <v>1826</v>
      </c>
      <c r="G868" s="210"/>
      <c r="H868" s="213">
        <v>51.34</v>
      </c>
      <c r="I868" s="214"/>
      <c r="J868" s="210"/>
      <c r="K868" s="210"/>
      <c r="L868" s="215"/>
      <c r="M868" s="216"/>
      <c r="N868" s="217"/>
      <c r="O868" s="217"/>
      <c r="P868" s="217"/>
      <c r="Q868" s="217"/>
      <c r="R868" s="217"/>
      <c r="S868" s="217"/>
      <c r="T868" s="218"/>
      <c r="AT868" s="219" t="s">
        <v>187</v>
      </c>
      <c r="AU868" s="219" t="s">
        <v>91</v>
      </c>
      <c r="AV868" s="11" t="s">
        <v>91</v>
      </c>
      <c r="AW868" s="11" t="s">
        <v>44</v>
      </c>
      <c r="AX868" s="11" t="s">
        <v>81</v>
      </c>
      <c r="AY868" s="219" t="s">
        <v>176</v>
      </c>
    </row>
    <row r="869" spans="2:65" s="11" customFormat="1" ht="13.5">
      <c r="B869" s="209"/>
      <c r="C869" s="210"/>
      <c r="D869" s="206" t="s">
        <v>187</v>
      </c>
      <c r="E869" s="211" t="s">
        <v>37</v>
      </c>
      <c r="F869" s="212" t="s">
        <v>1827</v>
      </c>
      <c r="G869" s="210"/>
      <c r="H869" s="213">
        <v>68</v>
      </c>
      <c r="I869" s="214"/>
      <c r="J869" s="210"/>
      <c r="K869" s="210"/>
      <c r="L869" s="215"/>
      <c r="M869" s="216"/>
      <c r="N869" s="217"/>
      <c r="O869" s="217"/>
      <c r="P869" s="217"/>
      <c r="Q869" s="217"/>
      <c r="R869" s="217"/>
      <c r="S869" s="217"/>
      <c r="T869" s="218"/>
      <c r="AT869" s="219" t="s">
        <v>187</v>
      </c>
      <c r="AU869" s="219" t="s">
        <v>91</v>
      </c>
      <c r="AV869" s="11" t="s">
        <v>91</v>
      </c>
      <c r="AW869" s="11" t="s">
        <v>44</v>
      </c>
      <c r="AX869" s="11" t="s">
        <v>81</v>
      </c>
      <c r="AY869" s="219" t="s">
        <v>176</v>
      </c>
    </row>
    <row r="870" spans="2:65" s="11" customFormat="1" ht="13.5">
      <c r="B870" s="209"/>
      <c r="C870" s="210"/>
      <c r="D870" s="206" t="s">
        <v>187</v>
      </c>
      <c r="E870" s="211" t="s">
        <v>37</v>
      </c>
      <c r="F870" s="212" t="s">
        <v>1828</v>
      </c>
      <c r="G870" s="210"/>
      <c r="H870" s="213">
        <v>49.7</v>
      </c>
      <c r="I870" s="214"/>
      <c r="J870" s="210"/>
      <c r="K870" s="210"/>
      <c r="L870" s="215"/>
      <c r="M870" s="216"/>
      <c r="N870" s="217"/>
      <c r="O870" s="217"/>
      <c r="P870" s="217"/>
      <c r="Q870" s="217"/>
      <c r="R870" s="217"/>
      <c r="S870" s="217"/>
      <c r="T870" s="218"/>
      <c r="AT870" s="219" t="s">
        <v>187</v>
      </c>
      <c r="AU870" s="219" t="s">
        <v>91</v>
      </c>
      <c r="AV870" s="11" t="s">
        <v>91</v>
      </c>
      <c r="AW870" s="11" t="s">
        <v>44</v>
      </c>
      <c r="AX870" s="11" t="s">
        <v>81</v>
      </c>
      <c r="AY870" s="219" t="s">
        <v>176</v>
      </c>
    </row>
    <row r="871" spans="2:65" s="11" customFormat="1" ht="13.5">
      <c r="B871" s="209"/>
      <c r="C871" s="210"/>
      <c r="D871" s="206" t="s">
        <v>187</v>
      </c>
      <c r="E871" s="211" t="s">
        <v>37</v>
      </c>
      <c r="F871" s="212" t="s">
        <v>1829</v>
      </c>
      <c r="G871" s="210"/>
      <c r="H871" s="213">
        <v>82</v>
      </c>
      <c r="I871" s="214"/>
      <c r="J871" s="210"/>
      <c r="K871" s="210"/>
      <c r="L871" s="215"/>
      <c r="M871" s="216"/>
      <c r="N871" s="217"/>
      <c r="O871" s="217"/>
      <c r="P871" s="217"/>
      <c r="Q871" s="217"/>
      <c r="R871" s="217"/>
      <c r="S871" s="217"/>
      <c r="T871" s="218"/>
      <c r="AT871" s="219" t="s">
        <v>187</v>
      </c>
      <c r="AU871" s="219" t="s">
        <v>91</v>
      </c>
      <c r="AV871" s="11" t="s">
        <v>91</v>
      </c>
      <c r="AW871" s="11" t="s">
        <v>44</v>
      </c>
      <c r="AX871" s="11" t="s">
        <v>81</v>
      </c>
      <c r="AY871" s="219" t="s">
        <v>176</v>
      </c>
    </row>
    <row r="872" spans="2:65" s="11" customFormat="1" ht="13.5">
      <c r="B872" s="209"/>
      <c r="C872" s="210"/>
      <c r="D872" s="206" t="s">
        <v>187</v>
      </c>
      <c r="E872" s="211" t="s">
        <v>37</v>
      </c>
      <c r="F872" s="212" t="s">
        <v>1830</v>
      </c>
      <c r="G872" s="210"/>
      <c r="H872" s="213">
        <v>34.42</v>
      </c>
      <c r="I872" s="214"/>
      <c r="J872" s="210"/>
      <c r="K872" s="210"/>
      <c r="L872" s="215"/>
      <c r="M872" s="216"/>
      <c r="N872" s="217"/>
      <c r="O872" s="217"/>
      <c r="P872" s="217"/>
      <c r="Q872" s="217"/>
      <c r="R872" s="217"/>
      <c r="S872" s="217"/>
      <c r="T872" s="218"/>
      <c r="AT872" s="219" t="s">
        <v>187</v>
      </c>
      <c r="AU872" s="219" t="s">
        <v>91</v>
      </c>
      <c r="AV872" s="11" t="s">
        <v>91</v>
      </c>
      <c r="AW872" s="11" t="s">
        <v>44</v>
      </c>
      <c r="AX872" s="11" t="s">
        <v>81</v>
      </c>
      <c r="AY872" s="219" t="s">
        <v>176</v>
      </c>
    </row>
    <row r="873" spans="2:65" s="12" customFormat="1" ht="13.5">
      <c r="B873" s="220"/>
      <c r="C873" s="221"/>
      <c r="D873" s="222" t="s">
        <v>187</v>
      </c>
      <c r="E873" s="223" t="s">
        <v>37</v>
      </c>
      <c r="F873" s="224" t="s">
        <v>189</v>
      </c>
      <c r="G873" s="221"/>
      <c r="H873" s="225">
        <v>506.62</v>
      </c>
      <c r="I873" s="226"/>
      <c r="J873" s="221"/>
      <c r="K873" s="221"/>
      <c r="L873" s="227"/>
      <c r="M873" s="228"/>
      <c r="N873" s="229"/>
      <c r="O873" s="229"/>
      <c r="P873" s="229"/>
      <c r="Q873" s="229"/>
      <c r="R873" s="229"/>
      <c r="S873" s="229"/>
      <c r="T873" s="230"/>
      <c r="AT873" s="231" t="s">
        <v>187</v>
      </c>
      <c r="AU873" s="231" t="s">
        <v>91</v>
      </c>
      <c r="AV873" s="12" t="s">
        <v>183</v>
      </c>
      <c r="AW873" s="12" t="s">
        <v>6</v>
      </c>
      <c r="AX873" s="12" t="s">
        <v>89</v>
      </c>
      <c r="AY873" s="231" t="s">
        <v>176</v>
      </c>
    </row>
    <row r="874" spans="2:65" s="1" customFormat="1" ht="31.5" customHeight="1">
      <c r="B874" s="41"/>
      <c r="C874" s="194" t="s">
        <v>1901</v>
      </c>
      <c r="D874" s="194" t="s">
        <v>178</v>
      </c>
      <c r="E874" s="195" t="s">
        <v>1902</v>
      </c>
      <c r="F874" s="196" t="s">
        <v>1903</v>
      </c>
      <c r="G874" s="197" t="s">
        <v>296</v>
      </c>
      <c r="H874" s="198">
        <v>15</v>
      </c>
      <c r="I874" s="199"/>
      <c r="J874" s="200">
        <f>ROUND(I874*H874,2)</f>
        <v>0</v>
      </c>
      <c r="K874" s="196" t="s">
        <v>182</v>
      </c>
      <c r="L874" s="61"/>
      <c r="M874" s="201" t="s">
        <v>37</v>
      </c>
      <c r="N874" s="202" t="s">
        <v>52</v>
      </c>
      <c r="O874" s="42"/>
      <c r="P874" s="203">
        <f>O874*H874</f>
        <v>0</v>
      </c>
      <c r="Q874" s="203">
        <v>6.7175000000000004E-3</v>
      </c>
      <c r="R874" s="203">
        <f>Q874*H874</f>
        <v>0.1007625</v>
      </c>
      <c r="S874" s="203">
        <v>0</v>
      </c>
      <c r="T874" s="204">
        <f>S874*H874</f>
        <v>0</v>
      </c>
      <c r="AR874" s="23" t="s">
        <v>277</v>
      </c>
      <c r="AT874" s="23" t="s">
        <v>178</v>
      </c>
      <c r="AU874" s="23" t="s">
        <v>91</v>
      </c>
      <c r="AY874" s="23" t="s">
        <v>176</v>
      </c>
      <c r="BE874" s="205">
        <f>IF(N874="základní",J874,0)</f>
        <v>0</v>
      </c>
      <c r="BF874" s="205">
        <f>IF(N874="snížená",J874,0)</f>
        <v>0</v>
      </c>
      <c r="BG874" s="205">
        <f>IF(N874="zákl. přenesená",J874,0)</f>
        <v>0</v>
      </c>
      <c r="BH874" s="205">
        <f>IF(N874="sníž. přenesená",J874,0)</f>
        <v>0</v>
      </c>
      <c r="BI874" s="205">
        <f>IF(N874="nulová",J874,0)</f>
        <v>0</v>
      </c>
      <c r="BJ874" s="23" t="s">
        <v>89</v>
      </c>
      <c r="BK874" s="205">
        <f>ROUND(I874*H874,2)</f>
        <v>0</v>
      </c>
      <c r="BL874" s="23" t="s">
        <v>277</v>
      </c>
      <c r="BM874" s="23" t="s">
        <v>1904</v>
      </c>
    </row>
    <row r="875" spans="2:65" s="1" customFormat="1" ht="94.5">
      <c r="B875" s="41"/>
      <c r="C875" s="63"/>
      <c r="D875" s="206" t="s">
        <v>185</v>
      </c>
      <c r="E875" s="63"/>
      <c r="F875" s="207" t="s">
        <v>1905</v>
      </c>
      <c r="G875" s="63"/>
      <c r="H875" s="63"/>
      <c r="I875" s="164"/>
      <c r="J875" s="63"/>
      <c r="K875" s="63"/>
      <c r="L875" s="61"/>
      <c r="M875" s="208"/>
      <c r="N875" s="42"/>
      <c r="O875" s="42"/>
      <c r="P875" s="42"/>
      <c r="Q875" s="42"/>
      <c r="R875" s="42"/>
      <c r="S875" s="42"/>
      <c r="T875" s="78"/>
      <c r="AT875" s="23" t="s">
        <v>185</v>
      </c>
      <c r="AU875" s="23" t="s">
        <v>91</v>
      </c>
    </row>
    <row r="876" spans="2:65" s="11" customFormat="1" ht="13.5">
      <c r="B876" s="209"/>
      <c r="C876" s="210"/>
      <c r="D876" s="222" t="s">
        <v>187</v>
      </c>
      <c r="E876" s="242" t="s">
        <v>37</v>
      </c>
      <c r="F876" s="243" t="s">
        <v>1906</v>
      </c>
      <c r="G876" s="210"/>
      <c r="H876" s="244">
        <v>15</v>
      </c>
      <c r="I876" s="214"/>
      <c r="J876" s="210"/>
      <c r="K876" s="210"/>
      <c r="L876" s="215"/>
      <c r="M876" s="216"/>
      <c r="N876" s="217"/>
      <c r="O876" s="217"/>
      <c r="P876" s="217"/>
      <c r="Q876" s="217"/>
      <c r="R876" s="217"/>
      <c r="S876" s="217"/>
      <c r="T876" s="218"/>
      <c r="AT876" s="219" t="s">
        <v>187</v>
      </c>
      <c r="AU876" s="219" t="s">
        <v>91</v>
      </c>
      <c r="AV876" s="11" t="s">
        <v>91</v>
      </c>
      <c r="AW876" s="11" t="s">
        <v>44</v>
      </c>
      <c r="AX876" s="11" t="s">
        <v>89</v>
      </c>
      <c r="AY876" s="219" t="s">
        <v>176</v>
      </c>
    </row>
    <row r="877" spans="2:65" s="1" customFormat="1" ht="31.5" customHeight="1">
      <c r="B877" s="41"/>
      <c r="C877" s="194" t="s">
        <v>1907</v>
      </c>
      <c r="D877" s="194" t="s">
        <v>178</v>
      </c>
      <c r="E877" s="195" t="s">
        <v>1908</v>
      </c>
      <c r="F877" s="196" t="s">
        <v>1909</v>
      </c>
      <c r="G877" s="197" t="s">
        <v>296</v>
      </c>
      <c r="H877" s="198">
        <v>3</v>
      </c>
      <c r="I877" s="199"/>
      <c r="J877" s="200">
        <f>ROUND(I877*H877,2)</f>
        <v>0</v>
      </c>
      <c r="K877" s="196" t="s">
        <v>182</v>
      </c>
      <c r="L877" s="61"/>
      <c r="M877" s="201" t="s">
        <v>37</v>
      </c>
      <c r="N877" s="202" t="s">
        <v>52</v>
      </c>
      <c r="O877" s="42"/>
      <c r="P877" s="203">
        <f>O877*H877</f>
        <v>0</v>
      </c>
      <c r="Q877" s="203">
        <v>1.0274999999999999E-2</v>
      </c>
      <c r="R877" s="203">
        <f>Q877*H877</f>
        <v>3.0824999999999998E-2</v>
      </c>
      <c r="S877" s="203">
        <v>0</v>
      </c>
      <c r="T877" s="204">
        <f>S877*H877</f>
        <v>0</v>
      </c>
      <c r="AR877" s="23" t="s">
        <v>277</v>
      </c>
      <c r="AT877" s="23" t="s">
        <v>178</v>
      </c>
      <c r="AU877" s="23" t="s">
        <v>91</v>
      </c>
      <c r="AY877" s="23" t="s">
        <v>176</v>
      </c>
      <c r="BE877" s="205">
        <f>IF(N877="základní",J877,0)</f>
        <v>0</v>
      </c>
      <c r="BF877" s="205">
        <f>IF(N877="snížená",J877,0)</f>
        <v>0</v>
      </c>
      <c r="BG877" s="205">
        <f>IF(N877="zákl. přenesená",J877,0)</f>
        <v>0</v>
      </c>
      <c r="BH877" s="205">
        <f>IF(N877="sníž. přenesená",J877,0)</f>
        <v>0</v>
      </c>
      <c r="BI877" s="205">
        <f>IF(N877="nulová",J877,0)</f>
        <v>0</v>
      </c>
      <c r="BJ877" s="23" t="s">
        <v>89</v>
      </c>
      <c r="BK877" s="205">
        <f>ROUND(I877*H877,2)</f>
        <v>0</v>
      </c>
      <c r="BL877" s="23" t="s">
        <v>277</v>
      </c>
      <c r="BM877" s="23" t="s">
        <v>1910</v>
      </c>
    </row>
    <row r="878" spans="2:65" s="1" customFormat="1" ht="94.5">
      <c r="B878" s="41"/>
      <c r="C878" s="63"/>
      <c r="D878" s="206" t="s">
        <v>185</v>
      </c>
      <c r="E878" s="63"/>
      <c r="F878" s="207" t="s">
        <v>1905</v>
      </c>
      <c r="G878" s="63"/>
      <c r="H878" s="63"/>
      <c r="I878" s="164"/>
      <c r="J878" s="63"/>
      <c r="K878" s="63"/>
      <c r="L878" s="61"/>
      <c r="M878" s="208"/>
      <c r="N878" s="42"/>
      <c r="O878" s="42"/>
      <c r="P878" s="42"/>
      <c r="Q878" s="42"/>
      <c r="R878" s="42"/>
      <c r="S878" s="42"/>
      <c r="T878" s="78"/>
      <c r="AT878" s="23" t="s">
        <v>185</v>
      </c>
      <c r="AU878" s="23" t="s">
        <v>91</v>
      </c>
    </row>
    <row r="879" spans="2:65" s="11" customFormat="1" ht="13.5">
      <c r="B879" s="209"/>
      <c r="C879" s="210"/>
      <c r="D879" s="222" t="s">
        <v>187</v>
      </c>
      <c r="E879" s="242" t="s">
        <v>37</v>
      </c>
      <c r="F879" s="243" t="s">
        <v>1911</v>
      </c>
      <c r="G879" s="210"/>
      <c r="H879" s="244">
        <v>3</v>
      </c>
      <c r="I879" s="214"/>
      <c r="J879" s="210"/>
      <c r="K879" s="210"/>
      <c r="L879" s="215"/>
      <c r="M879" s="216"/>
      <c r="N879" s="217"/>
      <c r="O879" s="217"/>
      <c r="P879" s="217"/>
      <c r="Q879" s="217"/>
      <c r="R879" s="217"/>
      <c r="S879" s="217"/>
      <c r="T879" s="218"/>
      <c r="AT879" s="219" t="s">
        <v>187</v>
      </c>
      <c r="AU879" s="219" t="s">
        <v>91</v>
      </c>
      <c r="AV879" s="11" t="s">
        <v>91</v>
      </c>
      <c r="AW879" s="11" t="s">
        <v>44</v>
      </c>
      <c r="AX879" s="11" t="s">
        <v>89</v>
      </c>
      <c r="AY879" s="219" t="s">
        <v>176</v>
      </c>
    </row>
    <row r="880" spans="2:65" s="1" customFormat="1" ht="31.5" customHeight="1">
      <c r="B880" s="41"/>
      <c r="C880" s="194" t="s">
        <v>1912</v>
      </c>
      <c r="D880" s="194" t="s">
        <v>178</v>
      </c>
      <c r="E880" s="195" t="s">
        <v>1913</v>
      </c>
      <c r="F880" s="196" t="s">
        <v>1914</v>
      </c>
      <c r="G880" s="197" t="s">
        <v>296</v>
      </c>
      <c r="H880" s="198">
        <v>3.4</v>
      </c>
      <c r="I880" s="199"/>
      <c r="J880" s="200">
        <f>ROUND(I880*H880,2)</f>
        <v>0</v>
      </c>
      <c r="K880" s="196" t="s">
        <v>182</v>
      </c>
      <c r="L880" s="61"/>
      <c r="M880" s="201" t="s">
        <v>37</v>
      </c>
      <c r="N880" s="202" t="s">
        <v>52</v>
      </c>
      <c r="O880" s="42"/>
      <c r="P880" s="203">
        <f>O880*H880</f>
        <v>0</v>
      </c>
      <c r="Q880" s="203">
        <v>1.4386899999999999E-2</v>
      </c>
      <c r="R880" s="203">
        <f>Q880*H880</f>
        <v>4.8915459999999994E-2</v>
      </c>
      <c r="S880" s="203">
        <v>0</v>
      </c>
      <c r="T880" s="204">
        <f>S880*H880</f>
        <v>0</v>
      </c>
      <c r="AR880" s="23" t="s">
        <v>277</v>
      </c>
      <c r="AT880" s="23" t="s">
        <v>178</v>
      </c>
      <c r="AU880" s="23" t="s">
        <v>91</v>
      </c>
      <c r="AY880" s="23" t="s">
        <v>176</v>
      </c>
      <c r="BE880" s="205">
        <f>IF(N880="základní",J880,0)</f>
        <v>0</v>
      </c>
      <c r="BF880" s="205">
        <f>IF(N880="snížená",J880,0)</f>
        <v>0</v>
      </c>
      <c r="BG880" s="205">
        <f>IF(N880="zákl. přenesená",J880,0)</f>
        <v>0</v>
      </c>
      <c r="BH880" s="205">
        <f>IF(N880="sníž. přenesená",J880,0)</f>
        <v>0</v>
      </c>
      <c r="BI880" s="205">
        <f>IF(N880="nulová",J880,0)</f>
        <v>0</v>
      </c>
      <c r="BJ880" s="23" t="s">
        <v>89</v>
      </c>
      <c r="BK880" s="205">
        <f>ROUND(I880*H880,2)</f>
        <v>0</v>
      </c>
      <c r="BL880" s="23" t="s">
        <v>277</v>
      </c>
      <c r="BM880" s="23" t="s">
        <v>1915</v>
      </c>
    </row>
    <row r="881" spans="2:65" s="1" customFormat="1" ht="94.5">
      <c r="B881" s="41"/>
      <c r="C881" s="63"/>
      <c r="D881" s="206" t="s">
        <v>185</v>
      </c>
      <c r="E881" s="63"/>
      <c r="F881" s="207" t="s">
        <v>1905</v>
      </c>
      <c r="G881" s="63"/>
      <c r="H881" s="63"/>
      <c r="I881" s="164"/>
      <c r="J881" s="63"/>
      <c r="K881" s="63"/>
      <c r="L881" s="61"/>
      <c r="M881" s="208"/>
      <c r="N881" s="42"/>
      <c r="O881" s="42"/>
      <c r="P881" s="42"/>
      <c r="Q881" s="42"/>
      <c r="R881" s="42"/>
      <c r="S881" s="42"/>
      <c r="T881" s="78"/>
      <c r="AT881" s="23" t="s">
        <v>185</v>
      </c>
      <c r="AU881" s="23" t="s">
        <v>91</v>
      </c>
    </row>
    <row r="882" spans="2:65" s="11" customFormat="1" ht="13.5">
      <c r="B882" s="209"/>
      <c r="C882" s="210"/>
      <c r="D882" s="222" t="s">
        <v>187</v>
      </c>
      <c r="E882" s="242" t="s">
        <v>37</v>
      </c>
      <c r="F882" s="243" t="s">
        <v>1916</v>
      </c>
      <c r="G882" s="210"/>
      <c r="H882" s="244">
        <v>3.4</v>
      </c>
      <c r="I882" s="214"/>
      <c r="J882" s="210"/>
      <c r="K882" s="210"/>
      <c r="L882" s="215"/>
      <c r="M882" s="216"/>
      <c r="N882" s="217"/>
      <c r="O882" s="217"/>
      <c r="P882" s="217"/>
      <c r="Q882" s="217"/>
      <c r="R882" s="217"/>
      <c r="S882" s="217"/>
      <c r="T882" s="218"/>
      <c r="AT882" s="219" t="s">
        <v>187</v>
      </c>
      <c r="AU882" s="219" t="s">
        <v>91</v>
      </c>
      <c r="AV882" s="11" t="s">
        <v>91</v>
      </c>
      <c r="AW882" s="11" t="s">
        <v>44</v>
      </c>
      <c r="AX882" s="11" t="s">
        <v>89</v>
      </c>
      <c r="AY882" s="219" t="s">
        <v>176</v>
      </c>
    </row>
    <row r="883" spans="2:65" s="1" customFormat="1" ht="31.5" customHeight="1">
      <c r="B883" s="41"/>
      <c r="C883" s="194" t="s">
        <v>1917</v>
      </c>
      <c r="D883" s="194" t="s">
        <v>178</v>
      </c>
      <c r="E883" s="195" t="s">
        <v>1918</v>
      </c>
      <c r="F883" s="196" t="s">
        <v>1919</v>
      </c>
      <c r="G883" s="197" t="s">
        <v>296</v>
      </c>
      <c r="H883" s="198">
        <v>6</v>
      </c>
      <c r="I883" s="199"/>
      <c r="J883" s="200">
        <f>ROUND(I883*H883,2)</f>
        <v>0</v>
      </c>
      <c r="K883" s="196" t="s">
        <v>182</v>
      </c>
      <c r="L883" s="61"/>
      <c r="M883" s="201" t="s">
        <v>37</v>
      </c>
      <c r="N883" s="202" t="s">
        <v>52</v>
      </c>
      <c r="O883" s="42"/>
      <c r="P883" s="203">
        <f>O883*H883</f>
        <v>0</v>
      </c>
      <c r="Q883" s="203">
        <v>1.3958999999999999E-2</v>
      </c>
      <c r="R883" s="203">
        <f>Q883*H883</f>
        <v>8.3753999999999995E-2</v>
      </c>
      <c r="S883" s="203">
        <v>0</v>
      </c>
      <c r="T883" s="204">
        <f>S883*H883</f>
        <v>0</v>
      </c>
      <c r="AR883" s="23" t="s">
        <v>277</v>
      </c>
      <c r="AT883" s="23" t="s">
        <v>178</v>
      </c>
      <c r="AU883" s="23" t="s">
        <v>91</v>
      </c>
      <c r="AY883" s="23" t="s">
        <v>176</v>
      </c>
      <c r="BE883" s="205">
        <f>IF(N883="základní",J883,0)</f>
        <v>0</v>
      </c>
      <c r="BF883" s="205">
        <f>IF(N883="snížená",J883,0)</f>
        <v>0</v>
      </c>
      <c r="BG883" s="205">
        <f>IF(N883="zákl. přenesená",J883,0)</f>
        <v>0</v>
      </c>
      <c r="BH883" s="205">
        <f>IF(N883="sníž. přenesená",J883,0)</f>
        <v>0</v>
      </c>
      <c r="BI883" s="205">
        <f>IF(N883="nulová",J883,0)</f>
        <v>0</v>
      </c>
      <c r="BJ883" s="23" t="s">
        <v>89</v>
      </c>
      <c r="BK883" s="205">
        <f>ROUND(I883*H883,2)</f>
        <v>0</v>
      </c>
      <c r="BL883" s="23" t="s">
        <v>277</v>
      </c>
      <c r="BM883" s="23" t="s">
        <v>1920</v>
      </c>
    </row>
    <row r="884" spans="2:65" s="1" customFormat="1" ht="94.5">
      <c r="B884" s="41"/>
      <c r="C884" s="63"/>
      <c r="D884" s="206" t="s">
        <v>185</v>
      </c>
      <c r="E884" s="63"/>
      <c r="F884" s="207" t="s">
        <v>1905</v>
      </c>
      <c r="G884" s="63"/>
      <c r="H884" s="63"/>
      <c r="I884" s="164"/>
      <c r="J884" s="63"/>
      <c r="K884" s="63"/>
      <c r="L884" s="61"/>
      <c r="M884" s="208"/>
      <c r="N884" s="42"/>
      <c r="O884" s="42"/>
      <c r="P884" s="42"/>
      <c r="Q884" s="42"/>
      <c r="R884" s="42"/>
      <c r="S884" s="42"/>
      <c r="T884" s="78"/>
      <c r="AT884" s="23" t="s">
        <v>185</v>
      </c>
      <c r="AU884" s="23" t="s">
        <v>91</v>
      </c>
    </row>
    <row r="885" spans="2:65" s="11" customFormat="1" ht="13.5">
      <c r="B885" s="209"/>
      <c r="C885" s="210"/>
      <c r="D885" s="222" t="s">
        <v>187</v>
      </c>
      <c r="E885" s="242" t="s">
        <v>37</v>
      </c>
      <c r="F885" s="243" t="s">
        <v>1921</v>
      </c>
      <c r="G885" s="210"/>
      <c r="H885" s="244">
        <v>6</v>
      </c>
      <c r="I885" s="214"/>
      <c r="J885" s="210"/>
      <c r="K885" s="210"/>
      <c r="L885" s="215"/>
      <c r="M885" s="216"/>
      <c r="N885" s="217"/>
      <c r="O885" s="217"/>
      <c r="P885" s="217"/>
      <c r="Q885" s="217"/>
      <c r="R885" s="217"/>
      <c r="S885" s="217"/>
      <c r="T885" s="218"/>
      <c r="AT885" s="219" t="s">
        <v>187</v>
      </c>
      <c r="AU885" s="219" t="s">
        <v>91</v>
      </c>
      <c r="AV885" s="11" t="s">
        <v>91</v>
      </c>
      <c r="AW885" s="11" t="s">
        <v>44</v>
      </c>
      <c r="AX885" s="11" t="s">
        <v>89</v>
      </c>
      <c r="AY885" s="219" t="s">
        <v>176</v>
      </c>
    </row>
    <row r="886" spans="2:65" s="1" customFormat="1" ht="31.5" customHeight="1">
      <c r="B886" s="41"/>
      <c r="C886" s="194" t="s">
        <v>1922</v>
      </c>
      <c r="D886" s="194" t="s">
        <v>178</v>
      </c>
      <c r="E886" s="195" t="s">
        <v>1923</v>
      </c>
      <c r="F886" s="196" t="s">
        <v>1924</v>
      </c>
      <c r="G886" s="197" t="s">
        <v>224</v>
      </c>
      <c r="H886" s="198">
        <v>36.450000000000003</v>
      </c>
      <c r="I886" s="199"/>
      <c r="J886" s="200">
        <f>ROUND(I886*H886,2)</f>
        <v>0</v>
      </c>
      <c r="K886" s="196" t="s">
        <v>182</v>
      </c>
      <c r="L886" s="61"/>
      <c r="M886" s="201" t="s">
        <v>37</v>
      </c>
      <c r="N886" s="202" t="s">
        <v>52</v>
      </c>
      <c r="O886" s="42"/>
      <c r="P886" s="203">
        <f>O886*H886</f>
        <v>0</v>
      </c>
      <c r="Q886" s="203">
        <v>7.3519999999999998E-4</v>
      </c>
      <c r="R886" s="203">
        <f>Q886*H886</f>
        <v>2.6798040000000002E-2</v>
      </c>
      <c r="S886" s="203">
        <v>0</v>
      </c>
      <c r="T886" s="204">
        <f>S886*H886</f>
        <v>0</v>
      </c>
      <c r="AR886" s="23" t="s">
        <v>277</v>
      </c>
      <c r="AT886" s="23" t="s">
        <v>178</v>
      </c>
      <c r="AU886" s="23" t="s">
        <v>91</v>
      </c>
      <c r="AY886" s="23" t="s">
        <v>176</v>
      </c>
      <c r="BE886" s="205">
        <f>IF(N886="základní",J886,0)</f>
        <v>0</v>
      </c>
      <c r="BF886" s="205">
        <f>IF(N886="snížená",J886,0)</f>
        <v>0</v>
      </c>
      <c r="BG886" s="205">
        <f>IF(N886="zákl. přenesená",J886,0)</f>
        <v>0</v>
      </c>
      <c r="BH886" s="205">
        <f>IF(N886="sníž. přenesená",J886,0)</f>
        <v>0</v>
      </c>
      <c r="BI886" s="205">
        <f>IF(N886="nulová",J886,0)</f>
        <v>0</v>
      </c>
      <c r="BJ886" s="23" t="s">
        <v>89</v>
      </c>
      <c r="BK886" s="205">
        <f>ROUND(I886*H886,2)</f>
        <v>0</v>
      </c>
      <c r="BL886" s="23" t="s">
        <v>277</v>
      </c>
      <c r="BM886" s="23" t="s">
        <v>1925</v>
      </c>
    </row>
    <row r="887" spans="2:65" s="1" customFormat="1" ht="94.5">
      <c r="B887" s="41"/>
      <c r="C887" s="63"/>
      <c r="D887" s="206" t="s">
        <v>185</v>
      </c>
      <c r="E887" s="63"/>
      <c r="F887" s="207" t="s">
        <v>1905</v>
      </c>
      <c r="G887" s="63"/>
      <c r="H887" s="63"/>
      <c r="I887" s="164"/>
      <c r="J887" s="63"/>
      <c r="K887" s="63"/>
      <c r="L887" s="61"/>
      <c r="M887" s="208"/>
      <c r="N887" s="42"/>
      <c r="O887" s="42"/>
      <c r="P887" s="42"/>
      <c r="Q887" s="42"/>
      <c r="R887" s="42"/>
      <c r="S887" s="42"/>
      <c r="T887" s="78"/>
      <c r="AT887" s="23" t="s">
        <v>185</v>
      </c>
      <c r="AU887" s="23" t="s">
        <v>91</v>
      </c>
    </row>
    <row r="888" spans="2:65" s="11" customFormat="1" ht="13.5">
      <c r="B888" s="209"/>
      <c r="C888" s="210"/>
      <c r="D888" s="206" t="s">
        <v>187</v>
      </c>
      <c r="E888" s="211" t="s">
        <v>37</v>
      </c>
      <c r="F888" s="212" t="s">
        <v>1926</v>
      </c>
      <c r="G888" s="210"/>
      <c r="H888" s="213">
        <v>18</v>
      </c>
      <c r="I888" s="214"/>
      <c r="J888" s="210"/>
      <c r="K888" s="210"/>
      <c r="L888" s="215"/>
      <c r="M888" s="216"/>
      <c r="N888" s="217"/>
      <c r="O888" s="217"/>
      <c r="P888" s="217"/>
      <c r="Q888" s="217"/>
      <c r="R888" s="217"/>
      <c r="S888" s="217"/>
      <c r="T888" s="218"/>
      <c r="AT888" s="219" t="s">
        <v>187</v>
      </c>
      <c r="AU888" s="219" t="s">
        <v>91</v>
      </c>
      <c r="AV888" s="11" t="s">
        <v>91</v>
      </c>
      <c r="AW888" s="11" t="s">
        <v>44</v>
      </c>
      <c r="AX888" s="11" t="s">
        <v>81</v>
      </c>
      <c r="AY888" s="219" t="s">
        <v>176</v>
      </c>
    </row>
    <row r="889" spans="2:65" s="11" customFormat="1" ht="13.5">
      <c r="B889" s="209"/>
      <c r="C889" s="210"/>
      <c r="D889" s="206" t="s">
        <v>187</v>
      </c>
      <c r="E889" s="211" t="s">
        <v>37</v>
      </c>
      <c r="F889" s="212" t="s">
        <v>1927</v>
      </c>
      <c r="G889" s="210"/>
      <c r="H889" s="213">
        <v>18.45</v>
      </c>
      <c r="I889" s="214"/>
      <c r="J889" s="210"/>
      <c r="K889" s="210"/>
      <c r="L889" s="215"/>
      <c r="M889" s="216"/>
      <c r="N889" s="217"/>
      <c r="O889" s="217"/>
      <c r="P889" s="217"/>
      <c r="Q889" s="217"/>
      <c r="R889" s="217"/>
      <c r="S889" s="217"/>
      <c r="T889" s="218"/>
      <c r="AT889" s="219" t="s">
        <v>187</v>
      </c>
      <c r="AU889" s="219" t="s">
        <v>91</v>
      </c>
      <c r="AV889" s="11" t="s">
        <v>91</v>
      </c>
      <c r="AW889" s="11" t="s">
        <v>44</v>
      </c>
      <c r="AX889" s="11" t="s">
        <v>81</v>
      </c>
      <c r="AY889" s="219" t="s">
        <v>176</v>
      </c>
    </row>
    <row r="890" spans="2:65" s="12" customFormat="1" ht="13.5">
      <c r="B890" s="220"/>
      <c r="C890" s="221"/>
      <c r="D890" s="222" t="s">
        <v>187</v>
      </c>
      <c r="E890" s="223" t="s">
        <v>37</v>
      </c>
      <c r="F890" s="224" t="s">
        <v>189</v>
      </c>
      <c r="G890" s="221"/>
      <c r="H890" s="225">
        <v>36.450000000000003</v>
      </c>
      <c r="I890" s="226"/>
      <c r="J890" s="221"/>
      <c r="K890" s="221"/>
      <c r="L890" s="227"/>
      <c r="M890" s="228"/>
      <c r="N890" s="229"/>
      <c r="O890" s="229"/>
      <c r="P890" s="229"/>
      <c r="Q890" s="229"/>
      <c r="R890" s="229"/>
      <c r="S890" s="229"/>
      <c r="T890" s="230"/>
      <c r="AT890" s="231" t="s">
        <v>187</v>
      </c>
      <c r="AU890" s="231" t="s">
        <v>91</v>
      </c>
      <c r="AV890" s="12" t="s">
        <v>183</v>
      </c>
      <c r="AW890" s="12" t="s">
        <v>6</v>
      </c>
      <c r="AX890" s="12" t="s">
        <v>89</v>
      </c>
      <c r="AY890" s="231" t="s">
        <v>176</v>
      </c>
    </row>
    <row r="891" spans="2:65" s="1" customFormat="1" ht="22.5" customHeight="1">
      <c r="B891" s="41"/>
      <c r="C891" s="232" t="s">
        <v>1928</v>
      </c>
      <c r="D891" s="232" t="s">
        <v>196</v>
      </c>
      <c r="E891" s="233" t="s">
        <v>1929</v>
      </c>
      <c r="F891" s="234" t="s">
        <v>1930</v>
      </c>
      <c r="G891" s="235" t="s">
        <v>224</v>
      </c>
      <c r="H891" s="236">
        <v>41.917999999999999</v>
      </c>
      <c r="I891" s="237"/>
      <c r="J891" s="238">
        <f>ROUND(I891*H891,2)</f>
        <v>0</v>
      </c>
      <c r="K891" s="234" t="s">
        <v>182</v>
      </c>
      <c r="L891" s="239"/>
      <c r="M891" s="240" t="s">
        <v>37</v>
      </c>
      <c r="N891" s="241" t="s">
        <v>52</v>
      </c>
      <c r="O891" s="42"/>
      <c r="P891" s="203">
        <f>O891*H891</f>
        <v>0</v>
      </c>
      <c r="Q891" s="203">
        <v>1.35E-2</v>
      </c>
      <c r="R891" s="203">
        <f>Q891*H891</f>
        <v>0.56589299999999998</v>
      </c>
      <c r="S891" s="203">
        <v>0</v>
      </c>
      <c r="T891" s="204">
        <f>S891*H891</f>
        <v>0</v>
      </c>
      <c r="AR891" s="23" t="s">
        <v>369</v>
      </c>
      <c r="AT891" s="23" t="s">
        <v>196</v>
      </c>
      <c r="AU891" s="23" t="s">
        <v>91</v>
      </c>
      <c r="AY891" s="23" t="s">
        <v>176</v>
      </c>
      <c r="BE891" s="205">
        <f>IF(N891="základní",J891,0)</f>
        <v>0</v>
      </c>
      <c r="BF891" s="205">
        <f>IF(N891="snížená",J891,0)</f>
        <v>0</v>
      </c>
      <c r="BG891" s="205">
        <f>IF(N891="zákl. přenesená",J891,0)</f>
        <v>0</v>
      </c>
      <c r="BH891" s="205">
        <f>IF(N891="sníž. přenesená",J891,0)</f>
        <v>0</v>
      </c>
      <c r="BI891" s="205">
        <f>IF(N891="nulová",J891,0)</f>
        <v>0</v>
      </c>
      <c r="BJ891" s="23" t="s">
        <v>89</v>
      </c>
      <c r="BK891" s="205">
        <f>ROUND(I891*H891,2)</f>
        <v>0</v>
      </c>
      <c r="BL891" s="23" t="s">
        <v>277</v>
      </c>
      <c r="BM891" s="23" t="s">
        <v>1931</v>
      </c>
    </row>
    <row r="892" spans="2:65" s="11" customFormat="1" ht="13.5">
      <c r="B892" s="209"/>
      <c r="C892" s="210"/>
      <c r="D892" s="222" t="s">
        <v>187</v>
      </c>
      <c r="E892" s="242" t="s">
        <v>37</v>
      </c>
      <c r="F892" s="243" t="s">
        <v>1932</v>
      </c>
      <c r="G892" s="210"/>
      <c r="H892" s="244">
        <v>41.917999999999999</v>
      </c>
      <c r="I892" s="214"/>
      <c r="J892" s="210"/>
      <c r="K892" s="210"/>
      <c r="L892" s="215"/>
      <c r="M892" s="216"/>
      <c r="N892" s="217"/>
      <c r="O892" s="217"/>
      <c r="P892" s="217"/>
      <c r="Q892" s="217"/>
      <c r="R892" s="217"/>
      <c r="S892" s="217"/>
      <c r="T892" s="218"/>
      <c r="AT892" s="219" t="s">
        <v>187</v>
      </c>
      <c r="AU892" s="219" t="s">
        <v>91</v>
      </c>
      <c r="AV892" s="11" t="s">
        <v>91</v>
      </c>
      <c r="AW892" s="11" t="s">
        <v>44</v>
      </c>
      <c r="AX892" s="11" t="s">
        <v>89</v>
      </c>
      <c r="AY892" s="219" t="s">
        <v>176</v>
      </c>
    </row>
    <row r="893" spans="2:65" s="1" customFormat="1" ht="31.5" customHeight="1">
      <c r="B893" s="41"/>
      <c r="C893" s="194" t="s">
        <v>1933</v>
      </c>
      <c r="D893" s="194" t="s">
        <v>178</v>
      </c>
      <c r="E893" s="195" t="s">
        <v>1934</v>
      </c>
      <c r="F893" s="196" t="s">
        <v>1935</v>
      </c>
      <c r="G893" s="197" t="s">
        <v>224</v>
      </c>
      <c r="H893" s="198">
        <v>1.19</v>
      </c>
      <c r="I893" s="199"/>
      <c r="J893" s="200">
        <f>ROUND(I893*H893,2)</f>
        <v>0</v>
      </c>
      <c r="K893" s="196" t="s">
        <v>182</v>
      </c>
      <c r="L893" s="61"/>
      <c r="M893" s="201" t="s">
        <v>37</v>
      </c>
      <c r="N893" s="202" t="s">
        <v>52</v>
      </c>
      <c r="O893" s="42"/>
      <c r="P893" s="203">
        <f>O893*H893</f>
        <v>0</v>
      </c>
      <c r="Q893" s="203">
        <v>1.3091999999999999E-3</v>
      </c>
      <c r="R893" s="203">
        <f>Q893*H893</f>
        <v>1.557948E-3</v>
      </c>
      <c r="S893" s="203">
        <v>0</v>
      </c>
      <c r="T893" s="204">
        <f>S893*H893</f>
        <v>0</v>
      </c>
      <c r="AR893" s="23" t="s">
        <v>277</v>
      </c>
      <c r="AT893" s="23" t="s">
        <v>178</v>
      </c>
      <c r="AU893" s="23" t="s">
        <v>91</v>
      </c>
      <c r="AY893" s="23" t="s">
        <v>176</v>
      </c>
      <c r="BE893" s="205">
        <f>IF(N893="základní",J893,0)</f>
        <v>0</v>
      </c>
      <c r="BF893" s="205">
        <f>IF(N893="snížená",J893,0)</f>
        <v>0</v>
      </c>
      <c r="BG893" s="205">
        <f>IF(N893="zákl. přenesená",J893,0)</f>
        <v>0</v>
      </c>
      <c r="BH893" s="205">
        <f>IF(N893="sníž. přenesená",J893,0)</f>
        <v>0</v>
      </c>
      <c r="BI893" s="205">
        <f>IF(N893="nulová",J893,0)</f>
        <v>0</v>
      </c>
      <c r="BJ893" s="23" t="s">
        <v>89</v>
      </c>
      <c r="BK893" s="205">
        <f>ROUND(I893*H893,2)</f>
        <v>0</v>
      </c>
      <c r="BL893" s="23" t="s">
        <v>277</v>
      </c>
      <c r="BM893" s="23" t="s">
        <v>1936</v>
      </c>
    </row>
    <row r="894" spans="2:65" s="1" customFormat="1" ht="94.5">
      <c r="B894" s="41"/>
      <c r="C894" s="63"/>
      <c r="D894" s="206" t="s">
        <v>185</v>
      </c>
      <c r="E894" s="63"/>
      <c r="F894" s="207" t="s">
        <v>1905</v>
      </c>
      <c r="G894" s="63"/>
      <c r="H894" s="63"/>
      <c r="I894" s="164"/>
      <c r="J894" s="63"/>
      <c r="K894" s="63"/>
      <c r="L894" s="61"/>
      <c r="M894" s="208"/>
      <c r="N894" s="42"/>
      <c r="O894" s="42"/>
      <c r="P894" s="42"/>
      <c r="Q894" s="42"/>
      <c r="R894" s="42"/>
      <c r="S894" s="42"/>
      <c r="T894" s="78"/>
      <c r="AT894" s="23" t="s">
        <v>185</v>
      </c>
      <c r="AU894" s="23" t="s">
        <v>91</v>
      </c>
    </row>
    <row r="895" spans="2:65" s="11" customFormat="1" ht="13.5">
      <c r="B895" s="209"/>
      <c r="C895" s="210"/>
      <c r="D895" s="206" t="s">
        <v>187</v>
      </c>
      <c r="E895" s="211" t="s">
        <v>37</v>
      </c>
      <c r="F895" s="212" t="s">
        <v>1937</v>
      </c>
      <c r="G895" s="210"/>
      <c r="H895" s="213">
        <v>1.19</v>
      </c>
      <c r="I895" s="214"/>
      <c r="J895" s="210"/>
      <c r="K895" s="210"/>
      <c r="L895" s="215"/>
      <c r="M895" s="216"/>
      <c r="N895" s="217"/>
      <c r="O895" s="217"/>
      <c r="P895" s="217"/>
      <c r="Q895" s="217"/>
      <c r="R895" s="217"/>
      <c r="S895" s="217"/>
      <c r="T895" s="218"/>
      <c r="AT895" s="219" t="s">
        <v>187</v>
      </c>
      <c r="AU895" s="219" t="s">
        <v>91</v>
      </c>
      <c r="AV895" s="11" t="s">
        <v>91</v>
      </c>
      <c r="AW895" s="11" t="s">
        <v>44</v>
      </c>
      <c r="AX895" s="11" t="s">
        <v>81</v>
      </c>
      <c r="AY895" s="219" t="s">
        <v>176</v>
      </c>
    </row>
    <row r="896" spans="2:65" s="12" customFormat="1" ht="13.5">
      <c r="B896" s="220"/>
      <c r="C896" s="221"/>
      <c r="D896" s="222" t="s">
        <v>187</v>
      </c>
      <c r="E896" s="223" t="s">
        <v>37</v>
      </c>
      <c r="F896" s="224" t="s">
        <v>189</v>
      </c>
      <c r="G896" s="221"/>
      <c r="H896" s="225">
        <v>1.19</v>
      </c>
      <c r="I896" s="226"/>
      <c r="J896" s="221"/>
      <c r="K896" s="221"/>
      <c r="L896" s="227"/>
      <c r="M896" s="228"/>
      <c r="N896" s="229"/>
      <c r="O896" s="229"/>
      <c r="P896" s="229"/>
      <c r="Q896" s="229"/>
      <c r="R896" s="229"/>
      <c r="S896" s="229"/>
      <c r="T896" s="230"/>
      <c r="AT896" s="231" t="s">
        <v>187</v>
      </c>
      <c r="AU896" s="231" t="s">
        <v>91</v>
      </c>
      <c r="AV896" s="12" t="s">
        <v>183</v>
      </c>
      <c r="AW896" s="12" t="s">
        <v>6</v>
      </c>
      <c r="AX896" s="12" t="s">
        <v>89</v>
      </c>
      <c r="AY896" s="231" t="s">
        <v>176</v>
      </c>
    </row>
    <row r="897" spans="2:65" s="1" customFormat="1" ht="22.5" customHeight="1">
      <c r="B897" s="41"/>
      <c r="C897" s="232" t="s">
        <v>1938</v>
      </c>
      <c r="D897" s="232" t="s">
        <v>196</v>
      </c>
      <c r="E897" s="233" t="s">
        <v>1939</v>
      </c>
      <c r="F897" s="234" t="s">
        <v>1940</v>
      </c>
      <c r="G897" s="235" t="s">
        <v>224</v>
      </c>
      <c r="H897" s="236">
        <v>1.369</v>
      </c>
      <c r="I897" s="237"/>
      <c r="J897" s="238">
        <f>ROUND(I897*H897,2)</f>
        <v>0</v>
      </c>
      <c r="K897" s="234" t="s">
        <v>182</v>
      </c>
      <c r="L897" s="239"/>
      <c r="M897" s="240" t="s">
        <v>37</v>
      </c>
      <c r="N897" s="241" t="s">
        <v>52</v>
      </c>
      <c r="O897" s="42"/>
      <c r="P897" s="203">
        <f>O897*H897</f>
        <v>0</v>
      </c>
      <c r="Q897" s="203">
        <v>8.9999999999999993E-3</v>
      </c>
      <c r="R897" s="203">
        <f>Q897*H897</f>
        <v>1.2320999999999999E-2</v>
      </c>
      <c r="S897" s="203">
        <v>0</v>
      </c>
      <c r="T897" s="204">
        <f>S897*H897</f>
        <v>0</v>
      </c>
      <c r="AR897" s="23" t="s">
        <v>369</v>
      </c>
      <c r="AT897" s="23" t="s">
        <v>196</v>
      </c>
      <c r="AU897" s="23" t="s">
        <v>91</v>
      </c>
      <c r="AY897" s="23" t="s">
        <v>176</v>
      </c>
      <c r="BE897" s="205">
        <f>IF(N897="základní",J897,0)</f>
        <v>0</v>
      </c>
      <c r="BF897" s="205">
        <f>IF(N897="snížená",J897,0)</f>
        <v>0</v>
      </c>
      <c r="BG897" s="205">
        <f>IF(N897="zákl. přenesená",J897,0)</f>
        <v>0</v>
      </c>
      <c r="BH897" s="205">
        <f>IF(N897="sníž. přenesená",J897,0)</f>
        <v>0</v>
      </c>
      <c r="BI897" s="205">
        <f>IF(N897="nulová",J897,0)</f>
        <v>0</v>
      </c>
      <c r="BJ897" s="23" t="s">
        <v>89</v>
      </c>
      <c r="BK897" s="205">
        <f>ROUND(I897*H897,2)</f>
        <v>0</v>
      </c>
      <c r="BL897" s="23" t="s">
        <v>277</v>
      </c>
      <c r="BM897" s="23" t="s">
        <v>1941</v>
      </c>
    </row>
    <row r="898" spans="2:65" s="11" customFormat="1" ht="13.5">
      <c r="B898" s="209"/>
      <c r="C898" s="210"/>
      <c r="D898" s="206" t="s">
        <v>187</v>
      </c>
      <c r="E898" s="211" t="s">
        <v>37</v>
      </c>
      <c r="F898" s="212" t="s">
        <v>1942</v>
      </c>
      <c r="G898" s="210"/>
      <c r="H898" s="213">
        <v>1.19</v>
      </c>
      <c r="I898" s="214"/>
      <c r="J898" s="210"/>
      <c r="K898" s="210"/>
      <c r="L898" s="215"/>
      <c r="M898" s="216"/>
      <c r="N898" s="217"/>
      <c r="O898" s="217"/>
      <c r="P898" s="217"/>
      <c r="Q898" s="217"/>
      <c r="R898" s="217"/>
      <c r="S898" s="217"/>
      <c r="T898" s="218"/>
      <c r="AT898" s="219" t="s">
        <v>187</v>
      </c>
      <c r="AU898" s="219" t="s">
        <v>91</v>
      </c>
      <c r="AV898" s="11" t="s">
        <v>91</v>
      </c>
      <c r="AW898" s="11" t="s">
        <v>44</v>
      </c>
      <c r="AX898" s="11" t="s">
        <v>81</v>
      </c>
      <c r="AY898" s="219" t="s">
        <v>176</v>
      </c>
    </row>
    <row r="899" spans="2:65" s="11" customFormat="1" ht="13.5">
      <c r="B899" s="209"/>
      <c r="C899" s="210"/>
      <c r="D899" s="222" t="s">
        <v>187</v>
      </c>
      <c r="E899" s="242" t="s">
        <v>37</v>
      </c>
      <c r="F899" s="243" t="s">
        <v>1943</v>
      </c>
      <c r="G899" s="210"/>
      <c r="H899" s="244">
        <v>1.369</v>
      </c>
      <c r="I899" s="214"/>
      <c r="J899" s="210"/>
      <c r="K899" s="210"/>
      <c r="L899" s="215"/>
      <c r="M899" s="216"/>
      <c r="N899" s="217"/>
      <c r="O899" s="217"/>
      <c r="P899" s="217"/>
      <c r="Q899" s="217"/>
      <c r="R899" s="217"/>
      <c r="S899" s="217"/>
      <c r="T899" s="218"/>
      <c r="AT899" s="219" t="s">
        <v>187</v>
      </c>
      <c r="AU899" s="219" t="s">
        <v>91</v>
      </c>
      <c r="AV899" s="11" t="s">
        <v>91</v>
      </c>
      <c r="AW899" s="11" t="s">
        <v>44</v>
      </c>
      <c r="AX899" s="11" t="s">
        <v>89</v>
      </c>
      <c r="AY899" s="219" t="s">
        <v>176</v>
      </c>
    </row>
    <row r="900" spans="2:65" s="1" customFormat="1" ht="31.5" customHeight="1">
      <c r="B900" s="41"/>
      <c r="C900" s="194" t="s">
        <v>1944</v>
      </c>
      <c r="D900" s="194" t="s">
        <v>178</v>
      </c>
      <c r="E900" s="195" t="s">
        <v>1945</v>
      </c>
      <c r="F900" s="196" t="s">
        <v>1946</v>
      </c>
      <c r="G900" s="197" t="s">
        <v>342</v>
      </c>
      <c r="H900" s="198">
        <v>2</v>
      </c>
      <c r="I900" s="199"/>
      <c r="J900" s="200">
        <f>ROUND(I900*H900,2)</f>
        <v>0</v>
      </c>
      <c r="K900" s="196" t="s">
        <v>182</v>
      </c>
      <c r="L900" s="61"/>
      <c r="M900" s="201" t="s">
        <v>37</v>
      </c>
      <c r="N900" s="202" t="s">
        <v>52</v>
      </c>
      <c r="O900" s="42"/>
      <c r="P900" s="203">
        <f>O900*H900</f>
        <v>0</v>
      </c>
      <c r="Q900" s="203">
        <v>2.6279999999999999E-5</v>
      </c>
      <c r="R900" s="203">
        <f>Q900*H900</f>
        <v>5.2559999999999998E-5</v>
      </c>
      <c r="S900" s="203">
        <v>0</v>
      </c>
      <c r="T900" s="204">
        <f>S900*H900</f>
        <v>0</v>
      </c>
      <c r="AR900" s="23" t="s">
        <v>277</v>
      </c>
      <c r="AT900" s="23" t="s">
        <v>178</v>
      </c>
      <c r="AU900" s="23" t="s">
        <v>91</v>
      </c>
      <c r="AY900" s="23" t="s">
        <v>176</v>
      </c>
      <c r="BE900" s="205">
        <f>IF(N900="základní",J900,0)</f>
        <v>0</v>
      </c>
      <c r="BF900" s="205">
        <f>IF(N900="snížená",J900,0)</f>
        <v>0</v>
      </c>
      <c r="BG900" s="205">
        <f>IF(N900="zákl. přenesená",J900,0)</f>
        <v>0</v>
      </c>
      <c r="BH900" s="205">
        <f>IF(N900="sníž. přenesená",J900,0)</f>
        <v>0</v>
      </c>
      <c r="BI900" s="205">
        <f>IF(N900="nulová",J900,0)</f>
        <v>0</v>
      </c>
      <c r="BJ900" s="23" t="s">
        <v>89</v>
      </c>
      <c r="BK900" s="205">
        <f>ROUND(I900*H900,2)</f>
        <v>0</v>
      </c>
      <c r="BL900" s="23" t="s">
        <v>277</v>
      </c>
      <c r="BM900" s="23" t="s">
        <v>1947</v>
      </c>
    </row>
    <row r="901" spans="2:65" s="1" customFormat="1" ht="81">
      <c r="B901" s="41"/>
      <c r="C901" s="63"/>
      <c r="D901" s="222" t="s">
        <v>185</v>
      </c>
      <c r="E901" s="63"/>
      <c r="F901" s="248" t="s">
        <v>1948</v>
      </c>
      <c r="G901" s="63"/>
      <c r="H901" s="63"/>
      <c r="I901" s="164"/>
      <c r="J901" s="63"/>
      <c r="K901" s="63"/>
      <c r="L901" s="61"/>
      <c r="M901" s="208"/>
      <c r="N901" s="42"/>
      <c r="O901" s="42"/>
      <c r="P901" s="42"/>
      <c r="Q901" s="42"/>
      <c r="R901" s="42"/>
      <c r="S901" s="42"/>
      <c r="T901" s="78"/>
      <c r="AT901" s="23" t="s">
        <v>185</v>
      </c>
      <c r="AU901" s="23" t="s">
        <v>91</v>
      </c>
    </row>
    <row r="902" spans="2:65" s="1" customFormat="1" ht="22.5" customHeight="1">
      <c r="B902" s="41"/>
      <c r="C902" s="232" t="s">
        <v>1949</v>
      </c>
      <c r="D902" s="232" t="s">
        <v>196</v>
      </c>
      <c r="E902" s="233" t="s">
        <v>1950</v>
      </c>
      <c r="F902" s="234" t="s">
        <v>1951</v>
      </c>
      <c r="G902" s="235" t="s">
        <v>342</v>
      </c>
      <c r="H902" s="236">
        <v>2</v>
      </c>
      <c r="I902" s="237"/>
      <c r="J902" s="238">
        <f>ROUND(I902*H902,2)</f>
        <v>0</v>
      </c>
      <c r="K902" s="234" t="s">
        <v>182</v>
      </c>
      <c r="L902" s="239"/>
      <c r="M902" s="240" t="s">
        <v>37</v>
      </c>
      <c r="N902" s="241" t="s">
        <v>52</v>
      </c>
      <c r="O902" s="42"/>
      <c r="P902" s="203">
        <f>O902*H902</f>
        <v>0</v>
      </c>
      <c r="Q902" s="203">
        <v>5.5000000000000003E-4</v>
      </c>
      <c r="R902" s="203">
        <f>Q902*H902</f>
        <v>1.1000000000000001E-3</v>
      </c>
      <c r="S902" s="203">
        <v>0</v>
      </c>
      <c r="T902" s="204">
        <f>S902*H902</f>
        <v>0</v>
      </c>
      <c r="AR902" s="23" t="s">
        <v>369</v>
      </c>
      <c r="AT902" s="23" t="s">
        <v>196</v>
      </c>
      <c r="AU902" s="23" t="s">
        <v>91</v>
      </c>
      <c r="AY902" s="23" t="s">
        <v>176</v>
      </c>
      <c r="BE902" s="205">
        <f>IF(N902="základní",J902,0)</f>
        <v>0</v>
      </c>
      <c r="BF902" s="205">
        <f>IF(N902="snížená",J902,0)</f>
        <v>0</v>
      </c>
      <c r="BG902" s="205">
        <f>IF(N902="zákl. přenesená",J902,0)</f>
        <v>0</v>
      </c>
      <c r="BH902" s="205">
        <f>IF(N902="sníž. přenesená",J902,0)</f>
        <v>0</v>
      </c>
      <c r="BI902" s="205">
        <f>IF(N902="nulová",J902,0)</f>
        <v>0</v>
      </c>
      <c r="BJ902" s="23" t="s">
        <v>89</v>
      </c>
      <c r="BK902" s="205">
        <f>ROUND(I902*H902,2)</f>
        <v>0</v>
      </c>
      <c r="BL902" s="23" t="s">
        <v>277</v>
      </c>
      <c r="BM902" s="23" t="s">
        <v>1952</v>
      </c>
    </row>
    <row r="903" spans="2:65" s="1" customFormat="1" ht="31.5" customHeight="1">
      <c r="B903" s="41"/>
      <c r="C903" s="194" t="s">
        <v>1953</v>
      </c>
      <c r="D903" s="194" t="s">
        <v>178</v>
      </c>
      <c r="E903" s="195" t="s">
        <v>1954</v>
      </c>
      <c r="F903" s="196" t="s">
        <v>1955</v>
      </c>
      <c r="G903" s="197" t="s">
        <v>342</v>
      </c>
      <c r="H903" s="198">
        <v>4</v>
      </c>
      <c r="I903" s="199"/>
      <c r="J903" s="200">
        <f>ROUND(I903*H903,2)</f>
        <v>0</v>
      </c>
      <c r="K903" s="196" t="s">
        <v>182</v>
      </c>
      <c r="L903" s="61"/>
      <c r="M903" s="201" t="s">
        <v>37</v>
      </c>
      <c r="N903" s="202" t="s">
        <v>52</v>
      </c>
      <c r="O903" s="42"/>
      <c r="P903" s="203">
        <f>O903*H903</f>
        <v>0</v>
      </c>
      <c r="Q903" s="203">
        <v>6.9999999999999994E-5</v>
      </c>
      <c r="R903" s="203">
        <f>Q903*H903</f>
        <v>2.7999999999999998E-4</v>
      </c>
      <c r="S903" s="203">
        <v>0</v>
      </c>
      <c r="T903" s="204">
        <f>S903*H903</f>
        <v>0</v>
      </c>
      <c r="AR903" s="23" t="s">
        <v>277</v>
      </c>
      <c r="AT903" s="23" t="s">
        <v>178</v>
      </c>
      <c r="AU903" s="23" t="s">
        <v>91</v>
      </c>
      <c r="AY903" s="23" t="s">
        <v>176</v>
      </c>
      <c r="BE903" s="205">
        <f>IF(N903="základní",J903,0)</f>
        <v>0</v>
      </c>
      <c r="BF903" s="205">
        <f>IF(N903="snížená",J903,0)</f>
        <v>0</v>
      </c>
      <c r="BG903" s="205">
        <f>IF(N903="zákl. přenesená",J903,0)</f>
        <v>0</v>
      </c>
      <c r="BH903" s="205">
        <f>IF(N903="sníž. přenesená",J903,0)</f>
        <v>0</v>
      </c>
      <c r="BI903" s="205">
        <f>IF(N903="nulová",J903,0)</f>
        <v>0</v>
      </c>
      <c r="BJ903" s="23" t="s">
        <v>89</v>
      </c>
      <c r="BK903" s="205">
        <f>ROUND(I903*H903,2)</f>
        <v>0</v>
      </c>
      <c r="BL903" s="23" t="s">
        <v>277</v>
      </c>
      <c r="BM903" s="23" t="s">
        <v>1956</v>
      </c>
    </row>
    <row r="904" spans="2:65" s="1" customFormat="1" ht="81">
      <c r="B904" s="41"/>
      <c r="C904" s="63"/>
      <c r="D904" s="206" t="s">
        <v>185</v>
      </c>
      <c r="E904" s="63"/>
      <c r="F904" s="207" t="s">
        <v>1948</v>
      </c>
      <c r="G904" s="63"/>
      <c r="H904" s="63"/>
      <c r="I904" s="164"/>
      <c r="J904" s="63"/>
      <c r="K904" s="63"/>
      <c r="L904" s="61"/>
      <c r="M904" s="208"/>
      <c r="N904" s="42"/>
      <c r="O904" s="42"/>
      <c r="P904" s="42"/>
      <c r="Q904" s="42"/>
      <c r="R904" s="42"/>
      <c r="S904" s="42"/>
      <c r="T904" s="78"/>
      <c r="AT904" s="23" t="s">
        <v>185</v>
      </c>
      <c r="AU904" s="23" t="s">
        <v>91</v>
      </c>
    </row>
    <row r="905" spans="2:65" s="11" customFormat="1" ht="13.5">
      <c r="B905" s="209"/>
      <c r="C905" s="210"/>
      <c r="D905" s="206" t="s">
        <v>187</v>
      </c>
      <c r="E905" s="211" t="s">
        <v>37</v>
      </c>
      <c r="F905" s="212" t="s">
        <v>551</v>
      </c>
      <c r="G905" s="210"/>
      <c r="H905" s="213">
        <v>3</v>
      </c>
      <c r="I905" s="214"/>
      <c r="J905" s="210"/>
      <c r="K905" s="210"/>
      <c r="L905" s="215"/>
      <c r="M905" s="216"/>
      <c r="N905" s="217"/>
      <c r="O905" s="217"/>
      <c r="P905" s="217"/>
      <c r="Q905" s="217"/>
      <c r="R905" s="217"/>
      <c r="S905" s="217"/>
      <c r="T905" s="218"/>
      <c r="AT905" s="219" t="s">
        <v>187</v>
      </c>
      <c r="AU905" s="219" t="s">
        <v>91</v>
      </c>
      <c r="AV905" s="11" t="s">
        <v>91</v>
      </c>
      <c r="AW905" s="11" t="s">
        <v>44</v>
      </c>
      <c r="AX905" s="11" t="s">
        <v>81</v>
      </c>
      <c r="AY905" s="219" t="s">
        <v>176</v>
      </c>
    </row>
    <row r="906" spans="2:65" s="11" customFormat="1" ht="13.5">
      <c r="B906" s="209"/>
      <c r="C906" s="210"/>
      <c r="D906" s="206" t="s">
        <v>187</v>
      </c>
      <c r="E906" s="211" t="s">
        <v>37</v>
      </c>
      <c r="F906" s="212" t="s">
        <v>1957</v>
      </c>
      <c r="G906" s="210"/>
      <c r="H906" s="213">
        <v>1</v>
      </c>
      <c r="I906" s="214"/>
      <c r="J906" s="210"/>
      <c r="K906" s="210"/>
      <c r="L906" s="215"/>
      <c r="M906" s="216"/>
      <c r="N906" s="217"/>
      <c r="O906" s="217"/>
      <c r="P906" s="217"/>
      <c r="Q906" s="217"/>
      <c r="R906" s="217"/>
      <c r="S906" s="217"/>
      <c r="T906" s="218"/>
      <c r="AT906" s="219" t="s">
        <v>187</v>
      </c>
      <c r="AU906" s="219" t="s">
        <v>91</v>
      </c>
      <c r="AV906" s="11" t="s">
        <v>91</v>
      </c>
      <c r="AW906" s="11" t="s">
        <v>44</v>
      </c>
      <c r="AX906" s="11" t="s">
        <v>81</v>
      </c>
      <c r="AY906" s="219" t="s">
        <v>176</v>
      </c>
    </row>
    <row r="907" spans="2:65" s="12" customFormat="1" ht="13.5">
      <c r="B907" s="220"/>
      <c r="C907" s="221"/>
      <c r="D907" s="222" t="s">
        <v>187</v>
      </c>
      <c r="E907" s="223" t="s">
        <v>37</v>
      </c>
      <c r="F907" s="224" t="s">
        <v>189</v>
      </c>
      <c r="G907" s="221"/>
      <c r="H907" s="225">
        <v>4</v>
      </c>
      <c r="I907" s="226"/>
      <c r="J907" s="221"/>
      <c r="K907" s="221"/>
      <c r="L907" s="227"/>
      <c r="M907" s="228"/>
      <c r="N907" s="229"/>
      <c r="O907" s="229"/>
      <c r="P907" s="229"/>
      <c r="Q907" s="229"/>
      <c r="R907" s="229"/>
      <c r="S907" s="229"/>
      <c r="T907" s="230"/>
      <c r="AT907" s="231" t="s">
        <v>187</v>
      </c>
      <c r="AU907" s="231" t="s">
        <v>91</v>
      </c>
      <c r="AV907" s="12" t="s">
        <v>183</v>
      </c>
      <c r="AW907" s="12" t="s">
        <v>6</v>
      </c>
      <c r="AX907" s="12" t="s">
        <v>89</v>
      </c>
      <c r="AY907" s="231" t="s">
        <v>176</v>
      </c>
    </row>
    <row r="908" spans="2:65" s="1" customFormat="1" ht="22.5" customHeight="1">
      <c r="B908" s="41"/>
      <c r="C908" s="232" t="s">
        <v>1958</v>
      </c>
      <c r="D908" s="232" t="s">
        <v>196</v>
      </c>
      <c r="E908" s="233" t="s">
        <v>1959</v>
      </c>
      <c r="F908" s="234" t="s">
        <v>1960</v>
      </c>
      <c r="G908" s="235" t="s">
        <v>342</v>
      </c>
      <c r="H908" s="236">
        <v>4</v>
      </c>
      <c r="I908" s="237"/>
      <c r="J908" s="238">
        <f>ROUND(I908*H908,2)</f>
        <v>0</v>
      </c>
      <c r="K908" s="234" t="s">
        <v>182</v>
      </c>
      <c r="L908" s="239"/>
      <c r="M908" s="240" t="s">
        <v>37</v>
      </c>
      <c r="N908" s="241" t="s">
        <v>52</v>
      </c>
      <c r="O908" s="42"/>
      <c r="P908" s="203">
        <f>O908*H908</f>
        <v>0</v>
      </c>
      <c r="Q908" s="203">
        <v>1.1000000000000001E-3</v>
      </c>
      <c r="R908" s="203">
        <f>Q908*H908</f>
        <v>4.4000000000000003E-3</v>
      </c>
      <c r="S908" s="203">
        <v>0</v>
      </c>
      <c r="T908" s="204">
        <f>S908*H908</f>
        <v>0</v>
      </c>
      <c r="AR908" s="23" t="s">
        <v>369</v>
      </c>
      <c r="AT908" s="23" t="s">
        <v>196</v>
      </c>
      <c r="AU908" s="23" t="s">
        <v>91</v>
      </c>
      <c r="AY908" s="23" t="s">
        <v>176</v>
      </c>
      <c r="BE908" s="205">
        <f>IF(N908="základní",J908,0)</f>
        <v>0</v>
      </c>
      <c r="BF908" s="205">
        <f>IF(N908="snížená",J908,0)</f>
        <v>0</v>
      </c>
      <c r="BG908" s="205">
        <f>IF(N908="zákl. přenesená",J908,0)</f>
        <v>0</v>
      </c>
      <c r="BH908" s="205">
        <f>IF(N908="sníž. přenesená",J908,0)</f>
        <v>0</v>
      </c>
      <c r="BI908" s="205">
        <f>IF(N908="nulová",J908,0)</f>
        <v>0</v>
      </c>
      <c r="BJ908" s="23" t="s">
        <v>89</v>
      </c>
      <c r="BK908" s="205">
        <f>ROUND(I908*H908,2)</f>
        <v>0</v>
      </c>
      <c r="BL908" s="23" t="s">
        <v>277</v>
      </c>
      <c r="BM908" s="23" t="s">
        <v>1961</v>
      </c>
    </row>
    <row r="909" spans="2:65" s="1" customFormat="1" ht="31.5" customHeight="1">
      <c r="B909" s="41"/>
      <c r="C909" s="194" t="s">
        <v>1962</v>
      </c>
      <c r="D909" s="194" t="s">
        <v>178</v>
      </c>
      <c r="E909" s="195" t="s">
        <v>1963</v>
      </c>
      <c r="F909" s="196" t="s">
        <v>1964</v>
      </c>
      <c r="G909" s="197" t="s">
        <v>199</v>
      </c>
      <c r="H909" s="198">
        <v>8.1379999999999999</v>
      </c>
      <c r="I909" s="199"/>
      <c r="J909" s="200">
        <f>ROUND(I909*H909,2)</f>
        <v>0</v>
      </c>
      <c r="K909" s="196" t="s">
        <v>182</v>
      </c>
      <c r="L909" s="61"/>
      <c r="M909" s="201" t="s">
        <v>37</v>
      </c>
      <c r="N909" s="202" t="s">
        <v>52</v>
      </c>
      <c r="O909" s="42"/>
      <c r="P909" s="203">
        <f>O909*H909</f>
        <v>0</v>
      </c>
      <c r="Q909" s="203">
        <v>0</v>
      </c>
      <c r="R909" s="203">
        <f>Q909*H909</f>
        <v>0</v>
      </c>
      <c r="S909" s="203">
        <v>0</v>
      </c>
      <c r="T909" s="204">
        <f>S909*H909</f>
        <v>0</v>
      </c>
      <c r="AR909" s="23" t="s">
        <v>277</v>
      </c>
      <c r="AT909" s="23" t="s">
        <v>178</v>
      </c>
      <c r="AU909" s="23" t="s">
        <v>91</v>
      </c>
      <c r="AY909" s="23" t="s">
        <v>176</v>
      </c>
      <c r="BE909" s="205">
        <f>IF(N909="základní",J909,0)</f>
        <v>0</v>
      </c>
      <c r="BF909" s="205">
        <f>IF(N909="snížená",J909,0)</f>
        <v>0</v>
      </c>
      <c r="BG909" s="205">
        <f>IF(N909="zákl. přenesená",J909,0)</f>
        <v>0</v>
      </c>
      <c r="BH909" s="205">
        <f>IF(N909="sníž. přenesená",J909,0)</f>
        <v>0</v>
      </c>
      <c r="BI909" s="205">
        <f>IF(N909="nulová",J909,0)</f>
        <v>0</v>
      </c>
      <c r="BJ909" s="23" t="s">
        <v>89</v>
      </c>
      <c r="BK909" s="205">
        <f>ROUND(I909*H909,2)</f>
        <v>0</v>
      </c>
      <c r="BL909" s="23" t="s">
        <v>277</v>
      </c>
      <c r="BM909" s="23" t="s">
        <v>1965</v>
      </c>
    </row>
    <row r="910" spans="2:65" s="1" customFormat="1" ht="121.5">
      <c r="B910" s="41"/>
      <c r="C910" s="63"/>
      <c r="D910" s="206" t="s">
        <v>185</v>
      </c>
      <c r="E910" s="63"/>
      <c r="F910" s="207" t="s">
        <v>1966</v>
      </c>
      <c r="G910" s="63"/>
      <c r="H910" s="63"/>
      <c r="I910" s="164"/>
      <c r="J910" s="63"/>
      <c r="K910" s="63"/>
      <c r="L910" s="61"/>
      <c r="M910" s="208"/>
      <c r="N910" s="42"/>
      <c r="O910" s="42"/>
      <c r="P910" s="42"/>
      <c r="Q910" s="42"/>
      <c r="R910" s="42"/>
      <c r="S910" s="42"/>
      <c r="T910" s="78"/>
      <c r="AT910" s="23" t="s">
        <v>185</v>
      </c>
      <c r="AU910" s="23" t="s">
        <v>91</v>
      </c>
    </row>
    <row r="911" spans="2:65" s="10" customFormat="1" ht="29.85" customHeight="1">
      <c r="B911" s="177"/>
      <c r="C911" s="178"/>
      <c r="D911" s="191" t="s">
        <v>80</v>
      </c>
      <c r="E911" s="192" t="s">
        <v>651</v>
      </c>
      <c r="F911" s="192" t="s">
        <v>652</v>
      </c>
      <c r="G911" s="178"/>
      <c r="H911" s="178"/>
      <c r="I911" s="181"/>
      <c r="J911" s="193">
        <f>BK911</f>
        <v>0</v>
      </c>
      <c r="K911" s="178"/>
      <c r="L911" s="183"/>
      <c r="M911" s="184"/>
      <c r="N911" s="185"/>
      <c r="O911" s="185"/>
      <c r="P911" s="186">
        <f>SUM(P912:P918)</f>
        <v>0</v>
      </c>
      <c r="Q911" s="185"/>
      <c r="R911" s="186">
        <f>SUM(R912:R918)</f>
        <v>0</v>
      </c>
      <c r="S911" s="185"/>
      <c r="T911" s="187">
        <f>SUM(T912:T918)</f>
        <v>0</v>
      </c>
      <c r="AR911" s="188" t="s">
        <v>91</v>
      </c>
      <c r="AT911" s="189" t="s">
        <v>80</v>
      </c>
      <c r="AU911" s="189" t="s">
        <v>89</v>
      </c>
      <c r="AY911" s="188" t="s">
        <v>176</v>
      </c>
      <c r="BK911" s="190">
        <f>SUM(BK912:BK918)</f>
        <v>0</v>
      </c>
    </row>
    <row r="912" spans="2:65" s="1" customFormat="1" ht="22.5" customHeight="1">
      <c r="B912" s="41"/>
      <c r="C912" s="194" t="s">
        <v>1967</v>
      </c>
      <c r="D912" s="194" t="s">
        <v>178</v>
      </c>
      <c r="E912" s="195" t="s">
        <v>1968</v>
      </c>
      <c r="F912" s="196" t="s">
        <v>1969</v>
      </c>
      <c r="G912" s="197" t="s">
        <v>296</v>
      </c>
      <c r="H912" s="198">
        <v>68.400000000000006</v>
      </c>
      <c r="I912" s="199"/>
      <c r="J912" s="200">
        <f t="shared" ref="J912:J917" si="40">ROUND(I912*H912,2)</f>
        <v>0</v>
      </c>
      <c r="K912" s="196" t="s">
        <v>37</v>
      </c>
      <c r="L912" s="61"/>
      <c r="M912" s="201" t="s">
        <v>37</v>
      </c>
      <c r="N912" s="202" t="s">
        <v>52</v>
      </c>
      <c r="O912" s="42"/>
      <c r="P912" s="203">
        <f t="shared" ref="P912:P917" si="41">O912*H912</f>
        <v>0</v>
      </c>
      <c r="Q912" s="203">
        <v>0</v>
      </c>
      <c r="R912" s="203">
        <f t="shared" ref="R912:R917" si="42">Q912*H912</f>
        <v>0</v>
      </c>
      <c r="S912" s="203">
        <v>0</v>
      </c>
      <c r="T912" s="204">
        <f t="shared" ref="T912:T917" si="43">S912*H912</f>
        <v>0</v>
      </c>
      <c r="AR912" s="23" t="s">
        <v>277</v>
      </c>
      <c r="AT912" s="23" t="s">
        <v>178</v>
      </c>
      <c r="AU912" s="23" t="s">
        <v>91</v>
      </c>
      <c r="AY912" s="23" t="s">
        <v>176</v>
      </c>
      <c r="BE912" s="205">
        <f t="shared" ref="BE912:BE917" si="44">IF(N912="základní",J912,0)</f>
        <v>0</v>
      </c>
      <c r="BF912" s="205">
        <f t="shared" ref="BF912:BF917" si="45">IF(N912="snížená",J912,0)</f>
        <v>0</v>
      </c>
      <c r="BG912" s="205">
        <f t="shared" ref="BG912:BG917" si="46">IF(N912="zákl. přenesená",J912,0)</f>
        <v>0</v>
      </c>
      <c r="BH912" s="205">
        <f t="shared" ref="BH912:BH917" si="47">IF(N912="sníž. přenesená",J912,0)</f>
        <v>0</v>
      </c>
      <c r="BI912" s="205">
        <f t="shared" ref="BI912:BI917" si="48">IF(N912="nulová",J912,0)</f>
        <v>0</v>
      </c>
      <c r="BJ912" s="23" t="s">
        <v>89</v>
      </c>
      <c r="BK912" s="205">
        <f t="shared" ref="BK912:BK917" si="49">ROUND(I912*H912,2)</f>
        <v>0</v>
      </c>
      <c r="BL912" s="23" t="s">
        <v>277</v>
      </c>
      <c r="BM912" s="23" t="s">
        <v>1970</v>
      </c>
    </row>
    <row r="913" spans="2:65" s="1" customFormat="1" ht="22.5" customHeight="1">
      <c r="B913" s="41"/>
      <c r="C913" s="194" t="s">
        <v>1971</v>
      </c>
      <c r="D913" s="194" t="s">
        <v>178</v>
      </c>
      <c r="E913" s="195" t="s">
        <v>1972</v>
      </c>
      <c r="F913" s="196" t="s">
        <v>1973</v>
      </c>
      <c r="G913" s="197" t="s">
        <v>296</v>
      </c>
      <c r="H913" s="198">
        <v>67.2</v>
      </c>
      <c r="I913" s="199"/>
      <c r="J913" s="200">
        <f t="shared" si="40"/>
        <v>0</v>
      </c>
      <c r="K913" s="196" t="s">
        <v>37</v>
      </c>
      <c r="L913" s="61"/>
      <c r="M913" s="201" t="s">
        <v>37</v>
      </c>
      <c r="N913" s="202" t="s">
        <v>52</v>
      </c>
      <c r="O913" s="42"/>
      <c r="P913" s="203">
        <f t="shared" si="41"/>
        <v>0</v>
      </c>
      <c r="Q913" s="203">
        <v>0</v>
      </c>
      <c r="R913" s="203">
        <f t="shared" si="42"/>
        <v>0</v>
      </c>
      <c r="S913" s="203">
        <v>0</v>
      </c>
      <c r="T913" s="204">
        <f t="shared" si="43"/>
        <v>0</v>
      </c>
      <c r="AR913" s="23" t="s">
        <v>277</v>
      </c>
      <c r="AT913" s="23" t="s">
        <v>178</v>
      </c>
      <c r="AU913" s="23" t="s">
        <v>91</v>
      </c>
      <c r="AY913" s="23" t="s">
        <v>176</v>
      </c>
      <c r="BE913" s="205">
        <f t="shared" si="44"/>
        <v>0</v>
      </c>
      <c r="BF913" s="205">
        <f t="shared" si="45"/>
        <v>0</v>
      </c>
      <c r="BG913" s="205">
        <f t="shared" si="46"/>
        <v>0</v>
      </c>
      <c r="BH913" s="205">
        <f t="shared" si="47"/>
        <v>0</v>
      </c>
      <c r="BI913" s="205">
        <f t="shared" si="48"/>
        <v>0</v>
      </c>
      <c r="BJ913" s="23" t="s">
        <v>89</v>
      </c>
      <c r="BK913" s="205">
        <f t="shared" si="49"/>
        <v>0</v>
      </c>
      <c r="BL913" s="23" t="s">
        <v>277</v>
      </c>
      <c r="BM913" s="23" t="s">
        <v>1974</v>
      </c>
    </row>
    <row r="914" spans="2:65" s="1" customFormat="1" ht="22.5" customHeight="1">
      <c r="B914" s="41"/>
      <c r="C914" s="194" t="s">
        <v>1975</v>
      </c>
      <c r="D914" s="194" t="s">
        <v>178</v>
      </c>
      <c r="E914" s="195" t="s">
        <v>1976</v>
      </c>
      <c r="F914" s="196" t="s">
        <v>1977</v>
      </c>
      <c r="G914" s="197" t="s">
        <v>296</v>
      </c>
      <c r="H914" s="198">
        <v>68.8</v>
      </c>
      <c r="I914" s="199"/>
      <c r="J914" s="200">
        <f t="shared" si="40"/>
        <v>0</v>
      </c>
      <c r="K914" s="196" t="s">
        <v>37</v>
      </c>
      <c r="L914" s="61"/>
      <c r="M914" s="201" t="s">
        <v>37</v>
      </c>
      <c r="N914" s="202" t="s">
        <v>52</v>
      </c>
      <c r="O914" s="42"/>
      <c r="P914" s="203">
        <f t="shared" si="41"/>
        <v>0</v>
      </c>
      <c r="Q914" s="203">
        <v>0</v>
      </c>
      <c r="R914" s="203">
        <f t="shared" si="42"/>
        <v>0</v>
      </c>
      <c r="S914" s="203">
        <v>0</v>
      </c>
      <c r="T914" s="204">
        <f t="shared" si="43"/>
        <v>0</v>
      </c>
      <c r="AR914" s="23" t="s">
        <v>277</v>
      </c>
      <c r="AT914" s="23" t="s">
        <v>178</v>
      </c>
      <c r="AU914" s="23" t="s">
        <v>91</v>
      </c>
      <c r="AY914" s="23" t="s">
        <v>176</v>
      </c>
      <c r="BE914" s="205">
        <f t="shared" si="44"/>
        <v>0</v>
      </c>
      <c r="BF914" s="205">
        <f t="shared" si="45"/>
        <v>0</v>
      </c>
      <c r="BG914" s="205">
        <f t="shared" si="46"/>
        <v>0</v>
      </c>
      <c r="BH914" s="205">
        <f t="shared" si="47"/>
        <v>0</v>
      </c>
      <c r="BI914" s="205">
        <f t="shared" si="48"/>
        <v>0</v>
      </c>
      <c r="BJ914" s="23" t="s">
        <v>89</v>
      </c>
      <c r="BK914" s="205">
        <f t="shared" si="49"/>
        <v>0</v>
      </c>
      <c r="BL914" s="23" t="s">
        <v>277</v>
      </c>
      <c r="BM914" s="23" t="s">
        <v>1978</v>
      </c>
    </row>
    <row r="915" spans="2:65" s="1" customFormat="1" ht="22.5" customHeight="1">
      <c r="B915" s="41"/>
      <c r="C915" s="194" t="s">
        <v>1979</v>
      </c>
      <c r="D915" s="194" t="s">
        <v>178</v>
      </c>
      <c r="E915" s="195" t="s">
        <v>1980</v>
      </c>
      <c r="F915" s="196" t="s">
        <v>1981</v>
      </c>
      <c r="G915" s="197" t="s">
        <v>296</v>
      </c>
      <c r="H915" s="198">
        <v>1.6</v>
      </c>
      <c r="I915" s="199"/>
      <c r="J915" s="200">
        <f t="shared" si="40"/>
        <v>0</v>
      </c>
      <c r="K915" s="196" t="s">
        <v>37</v>
      </c>
      <c r="L915" s="61"/>
      <c r="M915" s="201" t="s">
        <v>37</v>
      </c>
      <c r="N915" s="202" t="s">
        <v>52</v>
      </c>
      <c r="O915" s="42"/>
      <c r="P915" s="203">
        <f t="shared" si="41"/>
        <v>0</v>
      </c>
      <c r="Q915" s="203">
        <v>0</v>
      </c>
      <c r="R915" s="203">
        <f t="shared" si="42"/>
        <v>0</v>
      </c>
      <c r="S915" s="203">
        <v>0</v>
      </c>
      <c r="T915" s="204">
        <f t="shared" si="43"/>
        <v>0</v>
      </c>
      <c r="AR915" s="23" t="s">
        <v>277</v>
      </c>
      <c r="AT915" s="23" t="s">
        <v>178</v>
      </c>
      <c r="AU915" s="23" t="s">
        <v>91</v>
      </c>
      <c r="AY915" s="23" t="s">
        <v>176</v>
      </c>
      <c r="BE915" s="205">
        <f t="shared" si="44"/>
        <v>0</v>
      </c>
      <c r="BF915" s="205">
        <f t="shared" si="45"/>
        <v>0</v>
      </c>
      <c r="BG915" s="205">
        <f t="shared" si="46"/>
        <v>0</v>
      </c>
      <c r="BH915" s="205">
        <f t="shared" si="47"/>
        <v>0</v>
      </c>
      <c r="BI915" s="205">
        <f t="shared" si="48"/>
        <v>0</v>
      </c>
      <c r="BJ915" s="23" t="s">
        <v>89</v>
      </c>
      <c r="BK915" s="205">
        <f t="shared" si="49"/>
        <v>0</v>
      </c>
      <c r="BL915" s="23" t="s">
        <v>277</v>
      </c>
      <c r="BM915" s="23" t="s">
        <v>1982</v>
      </c>
    </row>
    <row r="916" spans="2:65" s="1" customFormat="1" ht="22.5" customHeight="1">
      <c r="B916" s="41"/>
      <c r="C916" s="194" t="s">
        <v>1983</v>
      </c>
      <c r="D916" s="194" t="s">
        <v>178</v>
      </c>
      <c r="E916" s="195" t="s">
        <v>1984</v>
      </c>
      <c r="F916" s="196" t="s">
        <v>1985</v>
      </c>
      <c r="G916" s="197" t="s">
        <v>296</v>
      </c>
      <c r="H916" s="198">
        <v>1.6</v>
      </c>
      <c r="I916" s="199"/>
      <c r="J916" s="200">
        <f t="shared" si="40"/>
        <v>0</v>
      </c>
      <c r="K916" s="196" t="s">
        <v>37</v>
      </c>
      <c r="L916" s="61"/>
      <c r="M916" s="201" t="s">
        <v>37</v>
      </c>
      <c r="N916" s="202" t="s">
        <v>52</v>
      </c>
      <c r="O916" s="42"/>
      <c r="P916" s="203">
        <f t="shared" si="41"/>
        <v>0</v>
      </c>
      <c r="Q916" s="203">
        <v>0</v>
      </c>
      <c r="R916" s="203">
        <f t="shared" si="42"/>
        <v>0</v>
      </c>
      <c r="S916" s="203">
        <v>0</v>
      </c>
      <c r="T916" s="204">
        <f t="shared" si="43"/>
        <v>0</v>
      </c>
      <c r="AR916" s="23" t="s">
        <v>277</v>
      </c>
      <c r="AT916" s="23" t="s">
        <v>178</v>
      </c>
      <c r="AU916" s="23" t="s">
        <v>91</v>
      </c>
      <c r="AY916" s="23" t="s">
        <v>176</v>
      </c>
      <c r="BE916" s="205">
        <f t="shared" si="44"/>
        <v>0</v>
      </c>
      <c r="BF916" s="205">
        <f t="shared" si="45"/>
        <v>0</v>
      </c>
      <c r="BG916" s="205">
        <f t="shared" si="46"/>
        <v>0</v>
      </c>
      <c r="BH916" s="205">
        <f t="shared" si="47"/>
        <v>0</v>
      </c>
      <c r="BI916" s="205">
        <f t="shared" si="48"/>
        <v>0</v>
      </c>
      <c r="BJ916" s="23" t="s">
        <v>89</v>
      </c>
      <c r="BK916" s="205">
        <f t="shared" si="49"/>
        <v>0</v>
      </c>
      <c r="BL916" s="23" t="s">
        <v>277</v>
      </c>
      <c r="BM916" s="23" t="s">
        <v>1986</v>
      </c>
    </row>
    <row r="917" spans="2:65" s="1" customFormat="1" ht="31.5" customHeight="1">
      <c r="B917" s="41"/>
      <c r="C917" s="194" t="s">
        <v>1987</v>
      </c>
      <c r="D917" s="194" t="s">
        <v>178</v>
      </c>
      <c r="E917" s="195" t="s">
        <v>1988</v>
      </c>
      <c r="F917" s="196" t="s">
        <v>1989</v>
      </c>
      <c r="G917" s="197" t="s">
        <v>1864</v>
      </c>
      <c r="H917" s="263"/>
      <c r="I917" s="199"/>
      <c r="J917" s="200">
        <f t="shared" si="40"/>
        <v>0</v>
      </c>
      <c r="K917" s="196" t="s">
        <v>182</v>
      </c>
      <c r="L917" s="61"/>
      <c r="M917" s="201" t="s">
        <v>37</v>
      </c>
      <c r="N917" s="202" t="s">
        <v>52</v>
      </c>
      <c r="O917" s="42"/>
      <c r="P917" s="203">
        <f t="shared" si="41"/>
        <v>0</v>
      </c>
      <c r="Q917" s="203">
        <v>0</v>
      </c>
      <c r="R917" s="203">
        <f t="shared" si="42"/>
        <v>0</v>
      </c>
      <c r="S917" s="203">
        <v>0</v>
      </c>
      <c r="T917" s="204">
        <f t="shared" si="43"/>
        <v>0</v>
      </c>
      <c r="AR917" s="23" t="s">
        <v>277</v>
      </c>
      <c r="AT917" s="23" t="s">
        <v>178</v>
      </c>
      <c r="AU917" s="23" t="s">
        <v>91</v>
      </c>
      <c r="AY917" s="23" t="s">
        <v>176</v>
      </c>
      <c r="BE917" s="205">
        <f t="shared" si="44"/>
        <v>0</v>
      </c>
      <c r="BF917" s="205">
        <f t="shared" si="45"/>
        <v>0</v>
      </c>
      <c r="BG917" s="205">
        <f t="shared" si="46"/>
        <v>0</v>
      </c>
      <c r="BH917" s="205">
        <f t="shared" si="47"/>
        <v>0</v>
      </c>
      <c r="BI917" s="205">
        <f t="shared" si="48"/>
        <v>0</v>
      </c>
      <c r="BJ917" s="23" t="s">
        <v>89</v>
      </c>
      <c r="BK917" s="205">
        <f t="shared" si="49"/>
        <v>0</v>
      </c>
      <c r="BL917" s="23" t="s">
        <v>277</v>
      </c>
      <c r="BM917" s="23" t="s">
        <v>1990</v>
      </c>
    </row>
    <row r="918" spans="2:65" s="1" customFormat="1" ht="121.5">
      <c r="B918" s="41"/>
      <c r="C918" s="63"/>
      <c r="D918" s="206" t="s">
        <v>185</v>
      </c>
      <c r="E918" s="63"/>
      <c r="F918" s="207" t="s">
        <v>1991</v>
      </c>
      <c r="G918" s="63"/>
      <c r="H918" s="63"/>
      <c r="I918" s="164"/>
      <c r="J918" s="63"/>
      <c r="K918" s="63"/>
      <c r="L918" s="61"/>
      <c r="M918" s="208"/>
      <c r="N918" s="42"/>
      <c r="O918" s="42"/>
      <c r="P918" s="42"/>
      <c r="Q918" s="42"/>
      <c r="R918" s="42"/>
      <c r="S918" s="42"/>
      <c r="T918" s="78"/>
      <c r="AT918" s="23" t="s">
        <v>185</v>
      </c>
      <c r="AU918" s="23" t="s">
        <v>91</v>
      </c>
    </row>
    <row r="919" spans="2:65" s="10" customFormat="1" ht="29.85" customHeight="1">
      <c r="B919" s="177"/>
      <c r="C919" s="178"/>
      <c r="D919" s="191" t="s">
        <v>80</v>
      </c>
      <c r="E919" s="192" t="s">
        <v>685</v>
      </c>
      <c r="F919" s="192" t="s">
        <v>686</v>
      </c>
      <c r="G919" s="178"/>
      <c r="H919" s="178"/>
      <c r="I919" s="181"/>
      <c r="J919" s="193">
        <f>BK919</f>
        <v>0</v>
      </c>
      <c r="K919" s="178"/>
      <c r="L919" s="183"/>
      <c r="M919" s="184"/>
      <c r="N919" s="185"/>
      <c r="O919" s="185"/>
      <c r="P919" s="186">
        <f>SUM(P920:P928)</f>
        <v>0</v>
      </c>
      <c r="Q919" s="185"/>
      <c r="R919" s="186">
        <f>SUM(R920:R928)</f>
        <v>0</v>
      </c>
      <c r="S919" s="185"/>
      <c r="T919" s="187">
        <f>SUM(T920:T928)</f>
        <v>0</v>
      </c>
      <c r="AR919" s="188" t="s">
        <v>91</v>
      </c>
      <c r="AT919" s="189" t="s">
        <v>80</v>
      </c>
      <c r="AU919" s="189" t="s">
        <v>89</v>
      </c>
      <c r="AY919" s="188" t="s">
        <v>176</v>
      </c>
      <c r="BK919" s="190">
        <f>SUM(BK920:BK928)</f>
        <v>0</v>
      </c>
    </row>
    <row r="920" spans="2:65" s="1" customFormat="1" ht="22.5" customHeight="1">
      <c r="B920" s="41"/>
      <c r="C920" s="194" t="s">
        <v>1992</v>
      </c>
      <c r="D920" s="194" t="s">
        <v>178</v>
      </c>
      <c r="E920" s="195" t="s">
        <v>1993</v>
      </c>
      <c r="F920" s="196" t="s">
        <v>1994</v>
      </c>
      <c r="G920" s="197" t="s">
        <v>377</v>
      </c>
      <c r="H920" s="198">
        <v>1</v>
      </c>
      <c r="I920" s="199"/>
      <c r="J920" s="200">
        <f t="shared" ref="J920:J925" si="50">ROUND(I920*H920,2)</f>
        <v>0</v>
      </c>
      <c r="K920" s="196" t="s">
        <v>37</v>
      </c>
      <c r="L920" s="61"/>
      <c r="M920" s="201" t="s">
        <v>37</v>
      </c>
      <c r="N920" s="202" t="s">
        <v>52</v>
      </c>
      <c r="O920" s="42"/>
      <c r="P920" s="203">
        <f t="shared" ref="P920:P925" si="51">O920*H920</f>
        <v>0</v>
      </c>
      <c r="Q920" s="203">
        <v>0</v>
      </c>
      <c r="R920" s="203">
        <f t="shared" ref="R920:R925" si="52">Q920*H920</f>
        <v>0</v>
      </c>
      <c r="S920" s="203">
        <v>0</v>
      </c>
      <c r="T920" s="204">
        <f t="shared" ref="T920:T925" si="53">S920*H920</f>
        <v>0</v>
      </c>
      <c r="AR920" s="23" t="s">
        <v>277</v>
      </c>
      <c r="AT920" s="23" t="s">
        <v>178</v>
      </c>
      <c r="AU920" s="23" t="s">
        <v>91</v>
      </c>
      <c r="AY920" s="23" t="s">
        <v>176</v>
      </c>
      <c r="BE920" s="205">
        <f t="shared" ref="BE920:BE925" si="54">IF(N920="základní",J920,0)</f>
        <v>0</v>
      </c>
      <c r="BF920" s="205">
        <f t="shared" ref="BF920:BF925" si="55">IF(N920="snížená",J920,0)</f>
        <v>0</v>
      </c>
      <c r="BG920" s="205">
        <f t="shared" ref="BG920:BG925" si="56">IF(N920="zákl. přenesená",J920,0)</f>
        <v>0</v>
      </c>
      <c r="BH920" s="205">
        <f t="shared" ref="BH920:BH925" si="57">IF(N920="sníž. přenesená",J920,0)</f>
        <v>0</v>
      </c>
      <c r="BI920" s="205">
        <f t="shared" ref="BI920:BI925" si="58">IF(N920="nulová",J920,0)</f>
        <v>0</v>
      </c>
      <c r="BJ920" s="23" t="s">
        <v>89</v>
      </c>
      <c r="BK920" s="205">
        <f t="shared" ref="BK920:BK925" si="59">ROUND(I920*H920,2)</f>
        <v>0</v>
      </c>
      <c r="BL920" s="23" t="s">
        <v>277</v>
      </c>
      <c r="BM920" s="23" t="s">
        <v>1995</v>
      </c>
    </row>
    <row r="921" spans="2:65" s="1" customFormat="1" ht="22.5" customHeight="1">
      <c r="B921" s="41"/>
      <c r="C921" s="194" t="s">
        <v>1996</v>
      </c>
      <c r="D921" s="194" t="s">
        <v>178</v>
      </c>
      <c r="E921" s="195" t="s">
        <v>1997</v>
      </c>
      <c r="F921" s="196" t="s">
        <v>1998</v>
      </c>
      <c r="G921" s="197" t="s">
        <v>377</v>
      </c>
      <c r="H921" s="198">
        <v>1</v>
      </c>
      <c r="I921" s="199"/>
      <c r="J921" s="200">
        <f t="shared" si="50"/>
        <v>0</v>
      </c>
      <c r="K921" s="196" t="s">
        <v>37</v>
      </c>
      <c r="L921" s="61"/>
      <c r="M921" s="201" t="s">
        <v>37</v>
      </c>
      <c r="N921" s="202" t="s">
        <v>52</v>
      </c>
      <c r="O921" s="42"/>
      <c r="P921" s="203">
        <f t="shared" si="51"/>
        <v>0</v>
      </c>
      <c r="Q921" s="203">
        <v>0</v>
      </c>
      <c r="R921" s="203">
        <f t="shared" si="52"/>
        <v>0</v>
      </c>
      <c r="S921" s="203">
        <v>0</v>
      </c>
      <c r="T921" s="204">
        <f t="shared" si="53"/>
        <v>0</v>
      </c>
      <c r="AR921" s="23" t="s">
        <v>277</v>
      </c>
      <c r="AT921" s="23" t="s">
        <v>178</v>
      </c>
      <c r="AU921" s="23" t="s">
        <v>91</v>
      </c>
      <c r="AY921" s="23" t="s">
        <v>176</v>
      </c>
      <c r="BE921" s="205">
        <f t="shared" si="54"/>
        <v>0</v>
      </c>
      <c r="BF921" s="205">
        <f t="shared" si="55"/>
        <v>0</v>
      </c>
      <c r="BG921" s="205">
        <f t="shared" si="56"/>
        <v>0</v>
      </c>
      <c r="BH921" s="205">
        <f t="shared" si="57"/>
        <v>0</v>
      </c>
      <c r="BI921" s="205">
        <f t="shared" si="58"/>
        <v>0</v>
      </c>
      <c r="BJ921" s="23" t="s">
        <v>89</v>
      </c>
      <c r="BK921" s="205">
        <f t="shared" si="59"/>
        <v>0</v>
      </c>
      <c r="BL921" s="23" t="s">
        <v>277</v>
      </c>
      <c r="BM921" s="23" t="s">
        <v>1999</v>
      </c>
    </row>
    <row r="922" spans="2:65" s="1" customFormat="1" ht="22.5" customHeight="1">
      <c r="B922" s="41"/>
      <c r="C922" s="194" t="s">
        <v>2000</v>
      </c>
      <c r="D922" s="194" t="s">
        <v>178</v>
      </c>
      <c r="E922" s="195" t="s">
        <v>2001</v>
      </c>
      <c r="F922" s="196" t="s">
        <v>2002</v>
      </c>
      <c r="G922" s="197" t="s">
        <v>377</v>
      </c>
      <c r="H922" s="198">
        <v>1</v>
      </c>
      <c r="I922" s="199"/>
      <c r="J922" s="200">
        <f t="shared" si="50"/>
        <v>0</v>
      </c>
      <c r="K922" s="196" t="s">
        <v>37</v>
      </c>
      <c r="L922" s="61"/>
      <c r="M922" s="201" t="s">
        <v>37</v>
      </c>
      <c r="N922" s="202" t="s">
        <v>52</v>
      </c>
      <c r="O922" s="42"/>
      <c r="P922" s="203">
        <f t="shared" si="51"/>
        <v>0</v>
      </c>
      <c r="Q922" s="203">
        <v>0</v>
      </c>
      <c r="R922" s="203">
        <f t="shared" si="52"/>
        <v>0</v>
      </c>
      <c r="S922" s="203">
        <v>0</v>
      </c>
      <c r="T922" s="204">
        <f t="shared" si="53"/>
        <v>0</v>
      </c>
      <c r="AR922" s="23" t="s">
        <v>277</v>
      </c>
      <c r="AT922" s="23" t="s">
        <v>178</v>
      </c>
      <c r="AU922" s="23" t="s">
        <v>91</v>
      </c>
      <c r="AY922" s="23" t="s">
        <v>176</v>
      </c>
      <c r="BE922" s="205">
        <f t="shared" si="54"/>
        <v>0</v>
      </c>
      <c r="BF922" s="205">
        <f t="shared" si="55"/>
        <v>0</v>
      </c>
      <c r="BG922" s="205">
        <f t="shared" si="56"/>
        <v>0</v>
      </c>
      <c r="BH922" s="205">
        <f t="shared" si="57"/>
        <v>0</v>
      </c>
      <c r="BI922" s="205">
        <f t="shared" si="58"/>
        <v>0</v>
      </c>
      <c r="BJ922" s="23" t="s">
        <v>89</v>
      </c>
      <c r="BK922" s="205">
        <f t="shared" si="59"/>
        <v>0</v>
      </c>
      <c r="BL922" s="23" t="s">
        <v>277</v>
      </c>
      <c r="BM922" s="23" t="s">
        <v>2003</v>
      </c>
    </row>
    <row r="923" spans="2:65" s="1" customFormat="1" ht="22.5" customHeight="1">
      <c r="B923" s="41"/>
      <c r="C923" s="194" t="s">
        <v>2004</v>
      </c>
      <c r="D923" s="194" t="s">
        <v>178</v>
      </c>
      <c r="E923" s="195" t="s">
        <v>2005</v>
      </c>
      <c r="F923" s="196" t="s">
        <v>2006</v>
      </c>
      <c r="G923" s="197" t="s">
        <v>377</v>
      </c>
      <c r="H923" s="198">
        <v>1</v>
      </c>
      <c r="I923" s="199"/>
      <c r="J923" s="200">
        <f t="shared" si="50"/>
        <v>0</v>
      </c>
      <c r="K923" s="196" t="s">
        <v>37</v>
      </c>
      <c r="L923" s="61"/>
      <c r="M923" s="201" t="s">
        <v>37</v>
      </c>
      <c r="N923" s="202" t="s">
        <v>52</v>
      </c>
      <c r="O923" s="42"/>
      <c r="P923" s="203">
        <f t="shared" si="51"/>
        <v>0</v>
      </c>
      <c r="Q923" s="203">
        <v>0</v>
      </c>
      <c r="R923" s="203">
        <f t="shared" si="52"/>
        <v>0</v>
      </c>
      <c r="S923" s="203">
        <v>0</v>
      </c>
      <c r="T923" s="204">
        <f t="shared" si="53"/>
        <v>0</v>
      </c>
      <c r="AR923" s="23" t="s">
        <v>277</v>
      </c>
      <c r="AT923" s="23" t="s">
        <v>178</v>
      </c>
      <c r="AU923" s="23" t="s">
        <v>91</v>
      </c>
      <c r="AY923" s="23" t="s">
        <v>176</v>
      </c>
      <c r="BE923" s="205">
        <f t="shared" si="54"/>
        <v>0</v>
      </c>
      <c r="BF923" s="205">
        <f t="shared" si="55"/>
        <v>0</v>
      </c>
      <c r="BG923" s="205">
        <f t="shared" si="56"/>
        <v>0</v>
      </c>
      <c r="BH923" s="205">
        <f t="shared" si="57"/>
        <v>0</v>
      </c>
      <c r="BI923" s="205">
        <f t="shared" si="58"/>
        <v>0</v>
      </c>
      <c r="BJ923" s="23" t="s">
        <v>89</v>
      </c>
      <c r="BK923" s="205">
        <f t="shared" si="59"/>
        <v>0</v>
      </c>
      <c r="BL923" s="23" t="s">
        <v>277</v>
      </c>
      <c r="BM923" s="23" t="s">
        <v>2007</v>
      </c>
    </row>
    <row r="924" spans="2:65" s="1" customFormat="1" ht="22.5" customHeight="1">
      <c r="B924" s="41"/>
      <c r="C924" s="194" t="s">
        <v>2008</v>
      </c>
      <c r="D924" s="194" t="s">
        <v>178</v>
      </c>
      <c r="E924" s="195" t="s">
        <v>2009</v>
      </c>
      <c r="F924" s="196" t="s">
        <v>2010</v>
      </c>
      <c r="G924" s="197" t="s">
        <v>377</v>
      </c>
      <c r="H924" s="198">
        <v>1</v>
      </c>
      <c r="I924" s="199"/>
      <c r="J924" s="200">
        <f t="shared" si="50"/>
        <v>0</v>
      </c>
      <c r="K924" s="196" t="s">
        <v>37</v>
      </c>
      <c r="L924" s="61"/>
      <c r="M924" s="201" t="s">
        <v>37</v>
      </c>
      <c r="N924" s="202" t="s">
        <v>52</v>
      </c>
      <c r="O924" s="42"/>
      <c r="P924" s="203">
        <f t="shared" si="51"/>
        <v>0</v>
      </c>
      <c r="Q924" s="203">
        <v>0</v>
      </c>
      <c r="R924" s="203">
        <f t="shared" si="52"/>
        <v>0</v>
      </c>
      <c r="S924" s="203">
        <v>0</v>
      </c>
      <c r="T924" s="204">
        <f t="shared" si="53"/>
        <v>0</v>
      </c>
      <c r="AR924" s="23" t="s">
        <v>277</v>
      </c>
      <c r="AT924" s="23" t="s">
        <v>178</v>
      </c>
      <c r="AU924" s="23" t="s">
        <v>91</v>
      </c>
      <c r="AY924" s="23" t="s">
        <v>176</v>
      </c>
      <c r="BE924" s="205">
        <f t="shared" si="54"/>
        <v>0</v>
      </c>
      <c r="BF924" s="205">
        <f t="shared" si="55"/>
        <v>0</v>
      </c>
      <c r="BG924" s="205">
        <f t="shared" si="56"/>
        <v>0</v>
      </c>
      <c r="BH924" s="205">
        <f t="shared" si="57"/>
        <v>0</v>
      </c>
      <c r="BI924" s="205">
        <f t="shared" si="58"/>
        <v>0</v>
      </c>
      <c r="BJ924" s="23" t="s">
        <v>89</v>
      </c>
      <c r="BK924" s="205">
        <f t="shared" si="59"/>
        <v>0</v>
      </c>
      <c r="BL924" s="23" t="s">
        <v>277</v>
      </c>
      <c r="BM924" s="23" t="s">
        <v>2011</v>
      </c>
    </row>
    <row r="925" spans="2:65" s="1" customFormat="1" ht="31.5" customHeight="1">
      <c r="B925" s="41"/>
      <c r="C925" s="194" t="s">
        <v>2012</v>
      </c>
      <c r="D925" s="194" t="s">
        <v>178</v>
      </c>
      <c r="E925" s="195" t="s">
        <v>2013</v>
      </c>
      <c r="F925" s="196" t="s">
        <v>2014</v>
      </c>
      <c r="G925" s="197" t="s">
        <v>377</v>
      </c>
      <c r="H925" s="198">
        <v>6</v>
      </c>
      <c r="I925" s="199"/>
      <c r="J925" s="200">
        <f t="shared" si="50"/>
        <v>0</v>
      </c>
      <c r="K925" s="196" t="s">
        <v>37</v>
      </c>
      <c r="L925" s="61"/>
      <c r="M925" s="201" t="s">
        <v>37</v>
      </c>
      <c r="N925" s="202" t="s">
        <v>52</v>
      </c>
      <c r="O925" s="42"/>
      <c r="P925" s="203">
        <f t="shared" si="51"/>
        <v>0</v>
      </c>
      <c r="Q925" s="203">
        <v>0</v>
      </c>
      <c r="R925" s="203">
        <f t="shared" si="52"/>
        <v>0</v>
      </c>
      <c r="S925" s="203">
        <v>0</v>
      </c>
      <c r="T925" s="204">
        <f t="shared" si="53"/>
        <v>0</v>
      </c>
      <c r="AR925" s="23" t="s">
        <v>277</v>
      </c>
      <c r="AT925" s="23" t="s">
        <v>178</v>
      </c>
      <c r="AU925" s="23" t="s">
        <v>91</v>
      </c>
      <c r="AY925" s="23" t="s">
        <v>176</v>
      </c>
      <c r="BE925" s="205">
        <f t="shared" si="54"/>
        <v>0</v>
      </c>
      <c r="BF925" s="205">
        <f t="shared" si="55"/>
        <v>0</v>
      </c>
      <c r="BG925" s="205">
        <f t="shared" si="56"/>
        <v>0</v>
      </c>
      <c r="BH925" s="205">
        <f t="shared" si="57"/>
        <v>0</v>
      </c>
      <c r="BI925" s="205">
        <f t="shared" si="58"/>
        <v>0</v>
      </c>
      <c r="BJ925" s="23" t="s">
        <v>89</v>
      </c>
      <c r="BK925" s="205">
        <f t="shared" si="59"/>
        <v>0</v>
      </c>
      <c r="BL925" s="23" t="s">
        <v>277</v>
      </c>
      <c r="BM925" s="23" t="s">
        <v>2015</v>
      </c>
    </row>
    <row r="926" spans="2:65" s="11" customFormat="1" ht="13.5">
      <c r="B926" s="209"/>
      <c r="C926" s="210"/>
      <c r="D926" s="222" t="s">
        <v>187</v>
      </c>
      <c r="E926" s="242" t="s">
        <v>37</v>
      </c>
      <c r="F926" s="243" t="s">
        <v>214</v>
      </c>
      <c r="G926" s="210"/>
      <c r="H926" s="244">
        <v>6</v>
      </c>
      <c r="I926" s="214"/>
      <c r="J926" s="210"/>
      <c r="K926" s="210"/>
      <c r="L926" s="215"/>
      <c r="M926" s="216"/>
      <c r="N926" s="217"/>
      <c r="O926" s="217"/>
      <c r="P926" s="217"/>
      <c r="Q926" s="217"/>
      <c r="R926" s="217"/>
      <c r="S926" s="217"/>
      <c r="T926" s="218"/>
      <c r="AT926" s="219" t="s">
        <v>187</v>
      </c>
      <c r="AU926" s="219" t="s">
        <v>91</v>
      </c>
      <c r="AV926" s="11" t="s">
        <v>91</v>
      </c>
      <c r="AW926" s="11" t="s">
        <v>44</v>
      </c>
      <c r="AX926" s="11" t="s">
        <v>89</v>
      </c>
      <c r="AY926" s="219" t="s">
        <v>176</v>
      </c>
    </row>
    <row r="927" spans="2:65" s="1" customFormat="1" ht="31.5" customHeight="1">
      <c r="B927" s="41"/>
      <c r="C927" s="194" t="s">
        <v>2016</v>
      </c>
      <c r="D927" s="194" t="s">
        <v>178</v>
      </c>
      <c r="E927" s="195" t="s">
        <v>2017</v>
      </c>
      <c r="F927" s="196" t="s">
        <v>2018</v>
      </c>
      <c r="G927" s="197" t="s">
        <v>1864</v>
      </c>
      <c r="H927" s="263"/>
      <c r="I927" s="199"/>
      <c r="J927" s="200">
        <f>ROUND(I927*H927,2)</f>
        <v>0</v>
      </c>
      <c r="K927" s="196" t="s">
        <v>182</v>
      </c>
      <c r="L927" s="61"/>
      <c r="M927" s="201" t="s">
        <v>37</v>
      </c>
      <c r="N927" s="202" t="s">
        <v>52</v>
      </c>
      <c r="O927" s="42"/>
      <c r="P927" s="203">
        <f>O927*H927</f>
        <v>0</v>
      </c>
      <c r="Q927" s="203">
        <v>0</v>
      </c>
      <c r="R927" s="203">
        <f>Q927*H927</f>
        <v>0</v>
      </c>
      <c r="S927" s="203">
        <v>0</v>
      </c>
      <c r="T927" s="204">
        <f>S927*H927</f>
        <v>0</v>
      </c>
      <c r="AR927" s="23" t="s">
        <v>277</v>
      </c>
      <c r="AT927" s="23" t="s">
        <v>178</v>
      </c>
      <c r="AU927" s="23" t="s">
        <v>91</v>
      </c>
      <c r="AY927" s="23" t="s">
        <v>176</v>
      </c>
      <c r="BE927" s="205">
        <f>IF(N927="základní",J927,0)</f>
        <v>0</v>
      </c>
      <c r="BF927" s="205">
        <f>IF(N927="snížená",J927,0)</f>
        <v>0</v>
      </c>
      <c r="BG927" s="205">
        <f>IF(N927="zákl. přenesená",J927,0)</f>
        <v>0</v>
      </c>
      <c r="BH927" s="205">
        <f>IF(N927="sníž. přenesená",J927,0)</f>
        <v>0</v>
      </c>
      <c r="BI927" s="205">
        <f>IF(N927="nulová",J927,0)</f>
        <v>0</v>
      </c>
      <c r="BJ927" s="23" t="s">
        <v>89</v>
      </c>
      <c r="BK927" s="205">
        <f>ROUND(I927*H927,2)</f>
        <v>0</v>
      </c>
      <c r="BL927" s="23" t="s">
        <v>277</v>
      </c>
      <c r="BM927" s="23" t="s">
        <v>2019</v>
      </c>
    </row>
    <row r="928" spans="2:65" s="1" customFormat="1" ht="121.5">
      <c r="B928" s="41"/>
      <c r="C928" s="63"/>
      <c r="D928" s="206" t="s">
        <v>185</v>
      </c>
      <c r="E928" s="63"/>
      <c r="F928" s="207" t="s">
        <v>2020</v>
      </c>
      <c r="G928" s="63"/>
      <c r="H928" s="63"/>
      <c r="I928" s="164"/>
      <c r="J928" s="63"/>
      <c r="K928" s="63"/>
      <c r="L928" s="61"/>
      <c r="M928" s="208"/>
      <c r="N928" s="42"/>
      <c r="O928" s="42"/>
      <c r="P928" s="42"/>
      <c r="Q928" s="42"/>
      <c r="R928" s="42"/>
      <c r="S928" s="42"/>
      <c r="T928" s="78"/>
      <c r="AT928" s="23" t="s">
        <v>185</v>
      </c>
      <c r="AU928" s="23" t="s">
        <v>91</v>
      </c>
    </row>
    <row r="929" spans="2:65" s="10" customFormat="1" ht="29.85" customHeight="1">
      <c r="B929" s="177"/>
      <c r="C929" s="178"/>
      <c r="D929" s="191" t="s">
        <v>80</v>
      </c>
      <c r="E929" s="192" t="s">
        <v>734</v>
      </c>
      <c r="F929" s="192" t="s">
        <v>735</v>
      </c>
      <c r="G929" s="178"/>
      <c r="H929" s="178"/>
      <c r="I929" s="181"/>
      <c r="J929" s="193">
        <f>BK929</f>
        <v>0</v>
      </c>
      <c r="K929" s="178"/>
      <c r="L929" s="183"/>
      <c r="M929" s="184"/>
      <c r="N929" s="185"/>
      <c r="O929" s="185"/>
      <c r="P929" s="186">
        <f>SUM(P930:P993)</f>
        <v>0</v>
      </c>
      <c r="Q929" s="185"/>
      <c r="R929" s="186">
        <f>SUM(R930:R993)</f>
        <v>5.3924640999999998</v>
      </c>
      <c r="S929" s="185"/>
      <c r="T929" s="187">
        <f>SUM(T930:T993)</f>
        <v>0</v>
      </c>
      <c r="AR929" s="188" t="s">
        <v>91</v>
      </c>
      <c r="AT929" s="189" t="s">
        <v>80</v>
      </c>
      <c r="AU929" s="189" t="s">
        <v>89</v>
      </c>
      <c r="AY929" s="188" t="s">
        <v>176</v>
      </c>
      <c r="BK929" s="190">
        <f>SUM(BK930:BK993)</f>
        <v>0</v>
      </c>
    </row>
    <row r="930" spans="2:65" s="1" customFormat="1" ht="31.5" customHeight="1">
      <c r="B930" s="41"/>
      <c r="C930" s="194" t="s">
        <v>2021</v>
      </c>
      <c r="D930" s="194" t="s">
        <v>178</v>
      </c>
      <c r="E930" s="195" t="s">
        <v>2022</v>
      </c>
      <c r="F930" s="196" t="s">
        <v>2023</v>
      </c>
      <c r="G930" s="197" t="s">
        <v>296</v>
      </c>
      <c r="H930" s="198">
        <v>34.5</v>
      </c>
      <c r="I930" s="199"/>
      <c r="J930" s="200">
        <f>ROUND(I930*H930,2)</f>
        <v>0</v>
      </c>
      <c r="K930" s="196" t="s">
        <v>182</v>
      </c>
      <c r="L930" s="61"/>
      <c r="M930" s="201" t="s">
        <v>37</v>
      </c>
      <c r="N930" s="202" t="s">
        <v>52</v>
      </c>
      <c r="O930" s="42"/>
      <c r="P930" s="203">
        <f>O930*H930</f>
        <v>0</v>
      </c>
      <c r="Q930" s="203">
        <v>1.8E-3</v>
      </c>
      <c r="R930" s="203">
        <f>Q930*H930</f>
        <v>6.2099999999999995E-2</v>
      </c>
      <c r="S930" s="203">
        <v>0</v>
      </c>
      <c r="T930" s="204">
        <f>S930*H930</f>
        <v>0</v>
      </c>
      <c r="AR930" s="23" t="s">
        <v>277</v>
      </c>
      <c r="AT930" s="23" t="s">
        <v>178</v>
      </c>
      <c r="AU930" s="23" t="s">
        <v>91</v>
      </c>
      <c r="AY930" s="23" t="s">
        <v>176</v>
      </c>
      <c r="BE930" s="205">
        <f>IF(N930="základní",J930,0)</f>
        <v>0</v>
      </c>
      <c r="BF930" s="205">
        <f>IF(N930="snížená",J930,0)</f>
        <v>0</v>
      </c>
      <c r="BG930" s="205">
        <f>IF(N930="zákl. přenesená",J930,0)</f>
        <v>0</v>
      </c>
      <c r="BH930" s="205">
        <f>IF(N930="sníž. přenesená",J930,0)</f>
        <v>0</v>
      </c>
      <c r="BI930" s="205">
        <f>IF(N930="nulová",J930,0)</f>
        <v>0</v>
      </c>
      <c r="BJ930" s="23" t="s">
        <v>89</v>
      </c>
      <c r="BK930" s="205">
        <f>ROUND(I930*H930,2)</f>
        <v>0</v>
      </c>
      <c r="BL930" s="23" t="s">
        <v>277</v>
      </c>
      <c r="BM930" s="23" t="s">
        <v>2024</v>
      </c>
    </row>
    <row r="931" spans="2:65" s="1" customFormat="1" ht="54">
      <c r="B931" s="41"/>
      <c r="C931" s="63"/>
      <c r="D931" s="206" t="s">
        <v>185</v>
      </c>
      <c r="E931" s="63"/>
      <c r="F931" s="207" t="s">
        <v>2025</v>
      </c>
      <c r="G931" s="63"/>
      <c r="H931" s="63"/>
      <c r="I931" s="164"/>
      <c r="J931" s="63"/>
      <c r="K931" s="63"/>
      <c r="L931" s="61"/>
      <c r="M931" s="208"/>
      <c r="N931" s="42"/>
      <c r="O931" s="42"/>
      <c r="P931" s="42"/>
      <c r="Q931" s="42"/>
      <c r="R931" s="42"/>
      <c r="S931" s="42"/>
      <c r="T931" s="78"/>
      <c r="AT931" s="23" t="s">
        <v>185</v>
      </c>
      <c r="AU931" s="23" t="s">
        <v>91</v>
      </c>
    </row>
    <row r="932" spans="2:65" s="11" customFormat="1" ht="13.5">
      <c r="B932" s="209"/>
      <c r="C932" s="210"/>
      <c r="D932" s="222" t="s">
        <v>187</v>
      </c>
      <c r="E932" s="242" t="s">
        <v>37</v>
      </c>
      <c r="F932" s="243" t="s">
        <v>2026</v>
      </c>
      <c r="G932" s="210"/>
      <c r="H932" s="244">
        <v>34.5</v>
      </c>
      <c r="I932" s="214"/>
      <c r="J932" s="210"/>
      <c r="K932" s="210"/>
      <c r="L932" s="215"/>
      <c r="M932" s="216"/>
      <c r="N932" s="217"/>
      <c r="O932" s="217"/>
      <c r="P932" s="217"/>
      <c r="Q932" s="217"/>
      <c r="R932" s="217"/>
      <c r="S932" s="217"/>
      <c r="T932" s="218"/>
      <c r="AT932" s="219" t="s">
        <v>187</v>
      </c>
      <c r="AU932" s="219" t="s">
        <v>91</v>
      </c>
      <c r="AV932" s="11" t="s">
        <v>91</v>
      </c>
      <c r="AW932" s="11" t="s">
        <v>44</v>
      </c>
      <c r="AX932" s="11" t="s">
        <v>89</v>
      </c>
      <c r="AY932" s="219" t="s">
        <v>176</v>
      </c>
    </row>
    <row r="933" spans="2:65" s="1" customFormat="1" ht="31.5" customHeight="1">
      <c r="B933" s="41"/>
      <c r="C933" s="194" t="s">
        <v>2027</v>
      </c>
      <c r="D933" s="194" t="s">
        <v>178</v>
      </c>
      <c r="E933" s="195" t="s">
        <v>2028</v>
      </c>
      <c r="F933" s="196" t="s">
        <v>2029</v>
      </c>
      <c r="G933" s="197" t="s">
        <v>296</v>
      </c>
      <c r="H933" s="198">
        <v>34.5</v>
      </c>
      <c r="I933" s="199"/>
      <c r="J933" s="200">
        <f>ROUND(I933*H933,2)</f>
        <v>0</v>
      </c>
      <c r="K933" s="196" t="s">
        <v>182</v>
      </c>
      <c r="L933" s="61"/>
      <c r="M933" s="201" t="s">
        <v>37</v>
      </c>
      <c r="N933" s="202" t="s">
        <v>52</v>
      </c>
      <c r="O933" s="42"/>
      <c r="P933" s="203">
        <f>O933*H933</f>
        <v>0</v>
      </c>
      <c r="Q933" s="203">
        <v>9.7999999999999997E-4</v>
      </c>
      <c r="R933" s="203">
        <f>Q933*H933</f>
        <v>3.381E-2</v>
      </c>
      <c r="S933" s="203">
        <v>0</v>
      </c>
      <c r="T933" s="204">
        <f>S933*H933</f>
        <v>0</v>
      </c>
      <c r="AR933" s="23" t="s">
        <v>277</v>
      </c>
      <c r="AT933" s="23" t="s">
        <v>178</v>
      </c>
      <c r="AU933" s="23" t="s">
        <v>91</v>
      </c>
      <c r="AY933" s="23" t="s">
        <v>176</v>
      </c>
      <c r="BE933" s="205">
        <f>IF(N933="základní",J933,0)</f>
        <v>0</v>
      </c>
      <c r="BF933" s="205">
        <f>IF(N933="snížená",J933,0)</f>
        <v>0</v>
      </c>
      <c r="BG933" s="205">
        <f>IF(N933="zákl. přenesená",J933,0)</f>
        <v>0</v>
      </c>
      <c r="BH933" s="205">
        <f>IF(N933="sníž. přenesená",J933,0)</f>
        <v>0</v>
      </c>
      <c r="BI933" s="205">
        <f>IF(N933="nulová",J933,0)</f>
        <v>0</v>
      </c>
      <c r="BJ933" s="23" t="s">
        <v>89</v>
      </c>
      <c r="BK933" s="205">
        <f>ROUND(I933*H933,2)</f>
        <v>0</v>
      </c>
      <c r="BL933" s="23" t="s">
        <v>277</v>
      </c>
      <c r="BM933" s="23" t="s">
        <v>2030</v>
      </c>
    </row>
    <row r="934" spans="2:65" s="1" customFormat="1" ht="54">
      <c r="B934" s="41"/>
      <c r="C934" s="63"/>
      <c r="D934" s="206" t="s">
        <v>185</v>
      </c>
      <c r="E934" s="63"/>
      <c r="F934" s="207" t="s">
        <v>2025</v>
      </c>
      <c r="G934" s="63"/>
      <c r="H934" s="63"/>
      <c r="I934" s="164"/>
      <c r="J934" s="63"/>
      <c r="K934" s="63"/>
      <c r="L934" s="61"/>
      <c r="M934" s="208"/>
      <c r="N934" s="42"/>
      <c r="O934" s="42"/>
      <c r="P934" s="42"/>
      <c r="Q934" s="42"/>
      <c r="R934" s="42"/>
      <c r="S934" s="42"/>
      <c r="T934" s="78"/>
      <c r="AT934" s="23" t="s">
        <v>185</v>
      </c>
      <c r="AU934" s="23" t="s">
        <v>91</v>
      </c>
    </row>
    <row r="935" spans="2:65" s="11" customFormat="1" ht="13.5">
      <c r="B935" s="209"/>
      <c r="C935" s="210"/>
      <c r="D935" s="222" t="s">
        <v>187</v>
      </c>
      <c r="E935" s="242" t="s">
        <v>37</v>
      </c>
      <c r="F935" s="243" t="s">
        <v>2026</v>
      </c>
      <c r="G935" s="210"/>
      <c r="H935" s="244">
        <v>34.5</v>
      </c>
      <c r="I935" s="214"/>
      <c r="J935" s="210"/>
      <c r="K935" s="210"/>
      <c r="L935" s="215"/>
      <c r="M935" s="216"/>
      <c r="N935" s="217"/>
      <c r="O935" s="217"/>
      <c r="P935" s="217"/>
      <c r="Q935" s="217"/>
      <c r="R935" s="217"/>
      <c r="S935" s="217"/>
      <c r="T935" s="218"/>
      <c r="AT935" s="219" t="s">
        <v>187</v>
      </c>
      <c r="AU935" s="219" t="s">
        <v>91</v>
      </c>
      <c r="AV935" s="11" t="s">
        <v>91</v>
      </c>
      <c r="AW935" s="11" t="s">
        <v>44</v>
      </c>
      <c r="AX935" s="11" t="s">
        <v>89</v>
      </c>
      <c r="AY935" s="219" t="s">
        <v>176</v>
      </c>
    </row>
    <row r="936" spans="2:65" s="1" customFormat="1" ht="31.5" customHeight="1">
      <c r="B936" s="41"/>
      <c r="C936" s="194" t="s">
        <v>2031</v>
      </c>
      <c r="D936" s="194" t="s">
        <v>178</v>
      </c>
      <c r="E936" s="195" t="s">
        <v>2032</v>
      </c>
      <c r="F936" s="196" t="s">
        <v>2033</v>
      </c>
      <c r="G936" s="197" t="s">
        <v>296</v>
      </c>
      <c r="H936" s="198">
        <v>68.25</v>
      </c>
      <c r="I936" s="199"/>
      <c r="J936" s="200">
        <f>ROUND(I936*H936,2)</f>
        <v>0</v>
      </c>
      <c r="K936" s="196" t="s">
        <v>182</v>
      </c>
      <c r="L936" s="61"/>
      <c r="M936" s="201" t="s">
        <v>37</v>
      </c>
      <c r="N936" s="202" t="s">
        <v>52</v>
      </c>
      <c r="O936" s="42"/>
      <c r="P936" s="203">
        <f>O936*H936</f>
        <v>0</v>
      </c>
      <c r="Q936" s="203">
        <v>4.55E-4</v>
      </c>
      <c r="R936" s="203">
        <f>Q936*H936</f>
        <v>3.1053750000000001E-2</v>
      </c>
      <c r="S936" s="203">
        <v>0</v>
      </c>
      <c r="T936" s="204">
        <f>S936*H936</f>
        <v>0</v>
      </c>
      <c r="AR936" s="23" t="s">
        <v>277</v>
      </c>
      <c r="AT936" s="23" t="s">
        <v>178</v>
      </c>
      <c r="AU936" s="23" t="s">
        <v>91</v>
      </c>
      <c r="AY936" s="23" t="s">
        <v>176</v>
      </c>
      <c r="BE936" s="205">
        <f>IF(N936="základní",J936,0)</f>
        <v>0</v>
      </c>
      <c r="BF936" s="205">
        <f>IF(N936="snížená",J936,0)</f>
        <v>0</v>
      </c>
      <c r="BG936" s="205">
        <f>IF(N936="zákl. přenesená",J936,0)</f>
        <v>0</v>
      </c>
      <c r="BH936" s="205">
        <f>IF(N936="sníž. přenesená",J936,0)</f>
        <v>0</v>
      </c>
      <c r="BI936" s="205">
        <f>IF(N936="nulová",J936,0)</f>
        <v>0</v>
      </c>
      <c r="BJ936" s="23" t="s">
        <v>89</v>
      </c>
      <c r="BK936" s="205">
        <f>ROUND(I936*H936,2)</f>
        <v>0</v>
      </c>
      <c r="BL936" s="23" t="s">
        <v>277</v>
      </c>
      <c r="BM936" s="23" t="s">
        <v>2034</v>
      </c>
    </row>
    <row r="937" spans="2:65" s="11" customFormat="1" ht="13.5">
      <c r="B937" s="209"/>
      <c r="C937" s="210"/>
      <c r="D937" s="222" t="s">
        <v>187</v>
      </c>
      <c r="E937" s="242" t="s">
        <v>37</v>
      </c>
      <c r="F937" s="243" t="s">
        <v>2035</v>
      </c>
      <c r="G937" s="210"/>
      <c r="H937" s="244">
        <v>68.25</v>
      </c>
      <c r="I937" s="214"/>
      <c r="J937" s="210"/>
      <c r="K937" s="210"/>
      <c r="L937" s="215"/>
      <c r="M937" s="216"/>
      <c r="N937" s="217"/>
      <c r="O937" s="217"/>
      <c r="P937" s="217"/>
      <c r="Q937" s="217"/>
      <c r="R937" s="217"/>
      <c r="S937" s="217"/>
      <c r="T937" s="218"/>
      <c r="AT937" s="219" t="s">
        <v>187</v>
      </c>
      <c r="AU937" s="219" t="s">
        <v>91</v>
      </c>
      <c r="AV937" s="11" t="s">
        <v>91</v>
      </c>
      <c r="AW937" s="11" t="s">
        <v>44</v>
      </c>
      <c r="AX937" s="11" t="s">
        <v>89</v>
      </c>
      <c r="AY937" s="219" t="s">
        <v>176</v>
      </c>
    </row>
    <row r="938" spans="2:65" s="1" customFormat="1" ht="22.5" customHeight="1">
      <c r="B938" s="41"/>
      <c r="C938" s="232" t="s">
        <v>2036</v>
      </c>
      <c r="D938" s="232" t="s">
        <v>196</v>
      </c>
      <c r="E938" s="233" t="s">
        <v>2037</v>
      </c>
      <c r="F938" s="234" t="s">
        <v>2038</v>
      </c>
      <c r="G938" s="235" t="s">
        <v>296</v>
      </c>
      <c r="H938" s="236">
        <v>36.225000000000001</v>
      </c>
      <c r="I938" s="237"/>
      <c r="J938" s="238">
        <f>ROUND(I938*H938,2)</f>
        <v>0</v>
      </c>
      <c r="K938" s="234" t="s">
        <v>37</v>
      </c>
      <c r="L938" s="239"/>
      <c r="M938" s="240" t="s">
        <v>37</v>
      </c>
      <c r="N938" s="241" t="s">
        <v>52</v>
      </c>
      <c r="O938" s="42"/>
      <c r="P938" s="203">
        <f>O938*H938</f>
        <v>0</v>
      </c>
      <c r="Q938" s="203">
        <v>0</v>
      </c>
      <c r="R938" s="203">
        <f>Q938*H938</f>
        <v>0</v>
      </c>
      <c r="S938" s="203">
        <v>0</v>
      </c>
      <c r="T938" s="204">
        <f>S938*H938</f>
        <v>0</v>
      </c>
      <c r="AR938" s="23" t="s">
        <v>369</v>
      </c>
      <c r="AT938" s="23" t="s">
        <v>196</v>
      </c>
      <c r="AU938" s="23" t="s">
        <v>91</v>
      </c>
      <c r="AY938" s="23" t="s">
        <v>176</v>
      </c>
      <c r="BE938" s="205">
        <f>IF(N938="základní",J938,0)</f>
        <v>0</v>
      </c>
      <c r="BF938" s="205">
        <f>IF(N938="snížená",J938,0)</f>
        <v>0</v>
      </c>
      <c r="BG938" s="205">
        <f>IF(N938="zákl. přenesená",J938,0)</f>
        <v>0</v>
      </c>
      <c r="BH938" s="205">
        <f>IF(N938="sníž. přenesená",J938,0)</f>
        <v>0</v>
      </c>
      <c r="BI938" s="205">
        <f>IF(N938="nulová",J938,0)</f>
        <v>0</v>
      </c>
      <c r="BJ938" s="23" t="s">
        <v>89</v>
      </c>
      <c r="BK938" s="205">
        <f>ROUND(I938*H938,2)</f>
        <v>0</v>
      </c>
      <c r="BL938" s="23" t="s">
        <v>277</v>
      </c>
      <c r="BM938" s="23" t="s">
        <v>2039</v>
      </c>
    </row>
    <row r="939" spans="2:65" s="11" customFormat="1" ht="13.5">
      <c r="B939" s="209"/>
      <c r="C939" s="210"/>
      <c r="D939" s="206" t="s">
        <v>187</v>
      </c>
      <c r="E939" s="211" t="s">
        <v>37</v>
      </c>
      <c r="F939" s="212" t="s">
        <v>2026</v>
      </c>
      <c r="G939" s="210"/>
      <c r="H939" s="213">
        <v>34.5</v>
      </c>
      <c r="I939" s="214"/>
      <c r="J939" s="210"/>
      <c r="K939" s="210"/>
      <c r="L939" s="215"/>
      <c r="M939" s="216"/>
      <c r="N939" s="217"/>
      <c r="O939" s="217"/>
      <c r="P939" s="217"/>
      <c r="Q939" s="217"/>
      <c r="R939" s="217"/>
      <c r="S939" s="217"/>
      <c r="T939" s="218"/>
      <c r="AT939" s="219" t="s">
        <v>187</v>
      </c>
      <c r="AU939" s="219" t="s">
        <v>91</v>
      </c>
      <c r="AV939" s="11" t="s">
        <v>91</v>
      </c>
      <c r="AW939" s="11" t="s">
        <v>44</v>
      </c>
      <c r="AX939" s="11" t="s">
        <v>81</v>
      </c>
      <c r="AY939" s="219" t="s">
        <v>176</v>
      </c>
    </row>
    <row r="940" spans="2:65" s="11" customFormat="1" ht="13.5">
      <c r="B940" s="209"/>
      <c r="C940" s="210"/>
      <c r="D940" s="222" t="s">
        <v>187</v>
      </c>
      <c r="E940" s="242" t="s">
        <v>37</v>
      </c>
      <c r="F940" s="243" t="s">
        <v>2040</v>
      </c>
      <c r="G940" s="210"/>
      <c r="H940" s="244">
        <v>36.225000000000001</v>
      </c>
      <c r="I940" s="214"/>
      <c r="J940" s="210"/>
      <c r="K940" s="210"/>
      <c r="L940" s="215"/>
      <c r="M940" s="216"/>
      <c r="N940" s="217"/>
      <c r="O940" s="217"/>
      <c r="P940" s="217"/>
      <c r="Q940" s="217"/>
      <c r="R940" s="217"/>
      <c r="S940" s="217"/>
      <c r="T940" s="218"/>
      <c r="AT940" s="219" t="s">
        <v>187</v>
      </c>
      <c r="AU940" s="219" t="s">
        <v>91</v>
      </c>
      <c r="AV940" s="11" t="s">
        <v>91</v>
      </c>
      <c r="AW940" s="11" t="s">
        <v>44</v>
      </c>
      <c r="AX940" s="11" t="s">
        <v>89</v>
      </c>
      <c r="AY940" s="219" t="s">
        <v>176</v>
      </c>
    </row>
    <row r="941" spans="2:65" s="1" customFormat="1" ht="22.5" customHeight="1">
      <c r="B941" s="41"/>
      <c r="C941" s="232" t="s">
        <v>2041</v>
      </c>
      <c r="D941" s="232" t="s">
        <v>196</v>
      </c>
      <c r="E941" s="233" t="s">
        <v>2042</v>
      </c>
      <c r="F941" s="234" t="s">
        <v>2043</v>
      </c>
      <c r="G941" s="235" t="s">
        <v>224</v>
      </c>
      <c r="H941" s="236">
        <v>13.695</v>
      </c>
      <c r="I941" s="237"/>
      <c r="J941" s="238">
        <f>ROUND(I941*H941,2)</f>
        <v>0</v>
      </c>
      <c r="K941" s="234" t="s">
        <v>37</v>
      </c>
      <c r="L941" s="239"/>
      <c r="M941" s="240" t="s">
        <v>37</v>
      </c>
      <c r="N941" s="241" t="s">
        <v>52</v>
      </c>
      <c r="O941" s="42"/>
      <c r="P941" s="203">
        <f>O941*H941</f>
        <v>0</v>
      </c>
      <c r="Q941" s="203">
        <v>1.4E-2</v>
      </c>
      <c r="R941" s="203">
        <f>Q941*H941</f>
        <v>0.19173000000000001</v>
      </c>
      <c r="S941" s="203">
        <v>0</v>
      </c>
      <c r="T941" s="204">
        <f>S941*H941</f>
        <v>0</v>
      </c>
      <c r="AR941" s="23" t="s">
        <v>369</v>
      </c>
      <c r="AT941" s="23" t="s">
        <v>196</v>
      </c>
      <c r="AU941" s="23" t="s">
        <v>91</v>
      </c>
      <c r="AY941" s="23" t="s">
        <v>176</v>
      </c>
      <c r="BE941" s="205">
        <f>IF(N941="základní",J941,0)</f>
        <v>0</v>
      </c>
      <c r="BF941" s="205">
        <f>IF(N941="snížená",J941,0)</f>
        <v>0</v>
      </c>
      <c r="BG941" s="205">
        <f>IF(N941="zákl. přenesená",J941,0)</f>
        <v>0</v>
      </c>
      <c r="BH941" s="205">
        <f>IF(N941="sníž. přenesená",J941,0)</f>
        <v>0</v>
      </c>
      <c r="BI941" s="205">
        <f>IF(N941="nulová",J941,0)</f>
        <v>0</v>
      </c>
      <c r="BJ941" s="23" t="s">
        <v>89</v>
      </c>
      <c r="BK941" s="205">
        <f>ROUND(I941*H941,2)</f>
        <v>0</v>
      </c>
      <c r="BL941" s="23" t="s">
        <v>277</v>
      </c>
      <c r="BM941" s="23" t="s">
        <v>2044</v>
      </c>
    </row>
    <row r="942" spans="2:65" s="11" customFormat="1" ht="13.5">
      <c r="B942" s="209"/>
      <c r="C942" s="210"/>
      <c r="D942" s="206" t="s">
        <v>187</v>
      </c>
      <c r="E942" s="211" t="s">
        <v>37</v>
      </c>
      <c r="F942" s="212" t="s">
        <v>2045</v>
      </c>
      <c r="G942" s="210"/>
      <c r="H942" s="213">
        <v>6.9</v>
      </c>
      <c r="I942" s="214"/>
      <c r="J942" s="210"/>
      <c r="K942" s="210"/>
      <c r="L942" s="215"/>
      <c r="M942" s="216"/>
      <c r="N942" s="217"/>
      <c r="O942" s="217"/>
      <c r="P942" s="217"/>
      <c r="Q942" s="217"/>
      <c r="R942" s="217"/>
      <c r="S942" s="217"/>
      <c r="T942" s="218"/>
      <c r="AT942" s="219" t="s">
        <v>187</v>
      </c>
      <c r="AU942" s="219" t="s">
        <v>91</v>
      </c>
      <c r="AV942" s="11" t="s">
        <v>91</v>
      </c>
      <c r="AW942" s="11" t="s">
        <v>44</v>
      </c>
      <c r="AX942" s="11" t="s">
        <v>81</v>
      </c>
      <c r="AY942" s="219" t="s">
        <v>176</v>
      </c>
    </row>
    <row r="943" spans="2:65" s="11" customFormat="1" ht="13.5">
      <c r="B943" s="209"/>
      <c r="C943" s="210"/>
      <c r="D943" s="206" t="s">
        <v>187</v>
      </c>
      <c r="E943" s="211" t="s">
        <v>37</v>
      </c>
      <c r="F943" s="212" t="s">
        <v>2046</v>
      </c>
      <c r="G943" s="210"/>
      <c r="H943" s="213">
        <v>6.1429999999999998</v>
      </c>
      <c r="I943" s="214"/>
      <c r="J943" s="210"/>
      <c r="K943" s="210"/>
      <c r="L943" s="215"/>
      <c r="M943" s="216"/>
      <c r="N943" s="217"/>
      <c r="O943" s="217"/>
      <c r="P943" s="217"/>
      <c r="Q943" s="217"/>
      <c r="R943" s="217"/>
      <c r="S943" s="217"/>
      <c r="T943" s="218"/>
      <c r="AT943" s="219" t="s">
        <v>187</v>
      </c>
      <c r="AU943" s="219" t="s">
        <v>91</v>
      </c>
      <c r="AV943" s="11" t="s">
        <v>91</v>
      </c>
      <c r="AW943" s="11" t="s">
        <v>44</v>
      </c>
      <c r="AX943" s="11" t="s">
        <v>81</v>
      </c>
      <c r="AY943" s="219" t="s">
        <v>176</v>
      </c>
    </row>
    <row r="944" spans="2:65" s="11" customFormat="1" ht="13.5">
      <c r="B944" s="209"/>
      <c r="C944" s="210"/>
      <c r="D944" s="222" t="s">
        <v>187</v>
      </c>
      <c r="E944" s="242" t="s">
        <v>37</v>
      </c>
      <c r="F944" s="243" t="s">
        <v>2047</v>
      </c>
      <c r="G944" s="210"/>
      <c r="H944" s="244">
        <v>13.695</v>
      </c>
      <c r="I944" s="214"/>
      <c r="J944" s="210"/>
      <c r="K944" s="210"/>
      <c r="L944" s="215"/>
      <c r="M944" s="216"/>
      <c r="N944" s="217"/>
      <c r="O944" s="217"/>
      <c r="P944" s="217"/>
      <c r="Q944" s="217"/>
      <c r="R944" s="217"/>
      <c r="S944" s="217"/>
      <c r="T944" s="218"/>
      <c r="AT944" s="219" t="s">
        <v>187</v>
      </c>
      <c r="AU944" s="219" t="s">
        <v>91</v>
      </c>
      <c r="AV944" s="11" t="s">
        <v>91</v>
      </c>
      <c r="AW944" s="11" t="s">
        <v>44</v>
      </c>
      <c r="AX944" s="11" t="s">
        <v>89</v>
      </c>
      <c r="AY944" s="219" t="s">
        <v>176</v>
      </c>
    </row>
    <row r="945" spans="2:65" s="1" customFormat="1" ht="31.5" customHeight="1">
      <c r="B945" s="41"/>
      <c r="C945" s="194" t="s">
        <v>2048</v>
      </c>
      <c r="D945" s="194" t="s">
        <v>178</v>
      </c>
      <c r="E945" s="195" t="s">
        <v>2049</v>
      </c>
      <c r="F945" s="196" t="s">
        <v>2050</v>
      </c>
      <c r="G945" s="197" t="s">
        <v>224</v>
      </c>
      <c r="H945" s="198">
        <v>229.8</v>
      </c>
      <c r="I945" s="199"/>
      <c r="J945" s="200">
        <f>ROUND(I945*H945,2)</f>
        <v>0</v>
      </c>
      <c r="K945" s="196" t="s">
        <v>182</v>
      </c>
      <c r="L945" s="61"/>
      <c r="M945" s="201" t="s">
        <v>37</v>
      </c>
      <c r="N945" s="202" t="s">
        <v>52</v>
      </c>
      <c r="O945" s="42"/>
      <c r="P945" s="203">
        <f>O945*H945</f>
        <v>0</v>
      </c>
      <c r="Q945" s="203">
        <v>3.9199999999999999E-3</v>
      </c>
      <c r="R945" s="203">
        <f>Q945*H945</f>
        <v>0.90081600000000006</v>
      </c>
      <c r="S945" s="203">
        <v>0</v>
      </c>
      <c r="T945" s="204">
        <f>S945*H945</f>
        <v>0</v>
      </c>
      <c r="AR945" s="23" t="s">
        <v>277</v>
      </c>
      <c r="AT945" s="23" t="s">
        <v>178</v>
      </c>
      <c r="AU945" s="23" t="s">
        <v>91</v>
      </c>
      <c r="AY945" s="23" t="s">
        <v>176</v>
      </c>
      <c r="BE945" s="205">
        <f>IF(N945="základní",J945,0)</f>
        <v>0</v>
      </c>
      <c r="BF945" s="205">
        <f>IF(N945="snížená",J945,0)</f>
        <v>0</v>
      </c>
      <c r="BG945" s="205">
        <f>IF(N945="zákl. přenesená",J945,0)</f>
        <v>0</v>
      </c>
      <c r="BH945" s="205">
        <f>IF(N945="sníž. přenesená",J945,0)</f>
        <v>0</v>
      </c>
      <c r="BI945" s="205">
        <f>IF(N945="nulová",J945,0)</f>
        <v>0</v>
      </c>
      <c r="BJ945" s="23" t="s">
        <v>89</v>
      </c>
      <c r="BK945" s="205">
        <f>ROUND(I945*H945,2)</f>
        <v>0</v>
      </c>
      <c r="BL945" s="23" t="s">
        <v>277</v>
      </c>
      <c r="BM945" s="23" t="s">
        <v>2051</v>
      </c>
    </row>
    <row r="946" spans="2:65" s="1" customFormat="1" ht="22.5" customHeight="1">
      <c r="B946" s="41"/>
      <c r="C946" s="232" t="s">
        <v>2052</v>
      </c>
      <c r="D946" s="232" t="s">
        <v>196</v>
      </c>
      <c r="E946" s="233" t="s">
        <v>2053</v>
      </c>
      <c r="F946" s="234" t="s">
        <v>2054</v>
      </c>
      <c r="G946" s="235" t="s">
        <v>224</v>
      </c>
      <c r="H946" s="236">
        <v>29.577999999999999</v>
      </c>
      <c r="I946" s="237"/>
      <c r="J946" s="238">
        <f>ROUND(I946*H946,2)</f>
        <v>0</v>
      </c>
      <c r="K946" s="234" t="s">
        <v>37</v>
      </c>
      <c r="L946" s="239"/>
      <c r="M946" s="240" t="s">
        <v>37</v>
      </c>
      <c r="N946" s="241" t="s">
        <v>52</v>
      </c>
      <c r="O946" s="42"/>
      <c r="P946" s="203">
        <f>O946*H946</f>
        <v>0</v>
      </c>
      <c r="Q946" s="203">
        <v>1.4E-2</v>
      </c>
      <c r="R946" s="203">
        <f>Q946*H946</f>
        <v>0.41409200000000002</v>
      </c>
      <c r="S946" s="203">
        <v>0</v>
      </c>
      <c r="T946" s="204">
        <f>S946*H946</f>
        <v>0</v>
      </c>
      <c r="AR946" s="23" t="s">
        <v>369</v>
      </c>
      <c r="AT946" s="23" t="s">
        <v>196</v>
      </c>
      <c r="AU946" s="23" t="s">
        <v>91</v>
      </c>
      <c r="AY946" s="23" t="s">
        <v>176</v>
      </c>
      <c r="BE946" s="205">
        <f>IF(N946="základní",J946,0)</f>
        <v>0</v>
      </c>
      <c r="BF946" s="205">
        <f>IF(N946="snížená",J946,0)</f>
        <v>0</v>
      </c>
      <c r="BG946" s="205">
        <f>IF(N946="zákl. přenesená",J946,0)</f>
        <v>0</v>
      </c>
      <c r="BH946" s="205">
        <f>IF(N946="sníž. přenesená",J946,0)</f>
        <v>0</v>
      </c>
      <c r="BI946" s="205">
        <f>IF(N946="nulová",J946,0)</f>
        <v>0</v>
      </c>
      <c r="BJ946" s="23" t="s">
        <v>89</v>
      </c>
      <c r="BK946" s="205">
        <f>ROUND(I946*H946,2)</f>
        <v>0</v>
      </c>
      <c r="BL946" s="23" t="s">
        <v>277</v>
      </c>
      <c r="BM946" s="23" t="s">
        <v>2055</v>
      </c>
    </row>
    <row r="947" spans="2:65" s="11" customFormat="1" ht="13.5">
      <c r="B947" s="209"/>
      <c r="C947" s="210"/>
      <c r="D947" s="206" t="s">
        <v>187</v>
      </c>
      <c r="E947" s="211" t="s">
        <v>37</v>
      </c>
      <c r="F947" s="212" t="s">
        <v>2056</v>
      </c>
      <c r="G947" s="210"/>
      <c r="H947" s="213">
        <v>25.72</v>
      </c>
      <c r="I947" s="214"/>
      <c r="J947" s="210"/>
      <c r="K947" s="210"/>
      <c r="L947" s="215"/>
      <c r="M947" s="216"/>
      <c r="N947" s="217"/>
      <c r="O947" s="217"/>
      <c r="P947" s="217"/>
      <c r="Q947" s="217"/>
      <c r="R947" s="217"/>
      <c r="S947" s="217"/>
      <c r="T947" s="218"/>
      <c r="AT947" s="219" t="s">
        <v>187</v>
      </c>
      <c r="AU947" s="219" t="s">
        <v>91</v>
      </c>
      <c r="AV947" s="11" t="s">
        <v>91</v>
      </c>
      <c r="AW947" s="11" t="s">
        <v>44</v>
      </c>
      <c r="AX947" s="11" t="s">
        <v>81</v>
      </c>
      <c r="AY947" s="219" t="s">
        <v>176</v>
      </c>
    </row>
    <row r="948" spans="2:65" s="11" customFormat="1" ht="13.5">
      <c r="B948" s="209"/>
      <c r="C948" s="210"/>
      <c r="D948" s="222" t="s">
        <v>187</v>
      </c>
      <c r="E948" s="242" t="s">
        <v>37</v>
      </c>
      <c r="F948" s="243" t="s">
        <v>2057</v>
      </c>
      <c r="G948" s="210"/>
      <c r="H948" s="244">
        <v>29.577999999999999</v>
      </c>
      <c r="I948" s="214"/>
      <c r="J948" s="210"/>
      <c r="K948" s="210"/>
      <c r="L948" s="215"/>
      <c r="M948" s="216"/>
      <c r="N948" s="217"/>
      <c r="O948" s="217"/>
      <c r="P948" s="217"/>
      <c r="Q948" s="217"/>
      <c r="R948" s="217"/>
      <c r="S948" s="217"/>
      <c r="T948" s="218"/>
      <c r="AT948" s="219" t="s">
        <v>187</v>
      </c>
      <c r="AU948" s="219" t="s">
        <v>91</v>
      </c>
      <c r="AV948" s="11" t="s">
        <v>91</v>
      </c>
      <c r="AW948" s="11" t="s">
        <v>44</v>
      </c>
      <c r="AX948" s="11" t="s">
        <v>89</v>
      </c>
      <c r="AY948" s="219" t="s">
        <v>176</v>
      </c>
    </row>
    <row r="949" spans="2:65" s="1" customFormat="1" ht="22.5" customHeight="1">
      <c r="B949" s="41"/>
      <c r="C949" s="232" t="s">
        <v>2058</v>
      </c>
      <c r="D949" s="232" t="s">
        <v>196</v>
      </c>
      <c r="E949" s="233" t="s">
        <v>2042</v>
      </c>
      <c r="F949" s="234" t="s">
        <v>2043</v>
      </c>
      <c r="G949" s="235" t="s">
        <v>224</v>
      </c>
      <c r="H949" s="236">
        <v>219.05199999999999</v>
      </c>
      <c r="I949" s="237"/>
      <c r="J949" s="238">
        <f>ROUND(I949*H949,2)</f>
        <v>0</v>
      </c>
      <c r="K949" s="234" t="s">
        <v>37</v>
      </c>
      <c r="L949" s="239"/>
      <c r="M949" s="240" t="s">
        <v>37</v>
      </c>
      <c r="N949" s="241" t="s">
        <v>52</v>
      </c>
      <c r="O949" s="42"/>
      <c r="P949" s="203">
        <f>O949*H949</f>
        <v>0</v>
      </c>
      <c r="Q949" s="203">
        <v>1.4E-2</v>
      </c>
      <c r="R949" s="203">
        <f>Q949*H949</f>
        <v>3.0667279999999999</v>
      </c>
      <c r="S949" s="203">
        <v>0</v>
      </c>
      <c r="T949" s="204">
        <f>S949*H949</f>
        <v>0</v>
      </c>
      <c r="AR949" s="23" t="s">
        <v>369</v>
      </c>
      <c r="AT949" s="23" t="s">
        <v>196</v>
      </c>
      <c r="AU949" s="23" t="s">
        <v>91</v>
      </c>
      <c r="AY949" s="23" t="s">
        <v>176</v>
      </c>
      <c r="BE949" s="205">
        <f>IF(N949="základní",J949,0)</f>
        <v>0</v>
      </c>
      <c r="BF949" s="205">
        <f>IF(N949="snížená",J949,0)</f>
        <v>0</v>
      </c>
      <c r="BG949" s="205">
        <f>IF(N949="zákl. přenesená",J949,0)</f>
        <v>0</v>
      </c>
      <c r="BH949" s="205">
        <f>IF(N949="sníž. přenesená",J949,0)</f>
        <v>0</v>
      </c>
      <c r="BI949" s="205">
        <f>IF(N949="nulová",J949,0)</f>
        <v>0</v>
      </c>
      <c r="BJ949" s="23" t="s">
        <v>89</v>
      </c>
      <c r="BK949" s="205">
        <f>ROUND(I949*H949,2)</f>
        <v>0</v>
      </c>
      <c r="BL949" s="23" t="s">
        <v>277</v>
      </c>
      <c r="BM949" s="23" t="s">
        <v>2059</v>
      </c>
    </row>
    <row r="950" spans="2:65" s="11" customFormat="1" ht="13.5">
      <c r="B950" s="209"/>
      <c r="C950" s="210"/>
      <c r="D950" s="206" t="s">
        <v>187</v>
      </c>
      <c r="E950" s="211" t="s">
        <v>37</v>
      </c>
      <c r="F950" s="212" t="s">
        <v>2060</v>
      </c>
      <c r="G950" s="210"/>
      <c r="H950" s="213">
        <v>134.72</v>
      </c>
      <c r="I950" s="214"/>
      <c r="J950" s="210"/>
      <c r="K950" s="210"/>
      <c r="L950" s="215"/>
      <c r="M950" s="216"/>
      <c r="N950" s="217"/>
      <c r="O950" s="217"/>
      <c r="P950" s="217"/>
      <c r="Q950" s="217"/>
      <c r="R950" s="217"/>
      <c r="S950" s="217"/>
      <c r="T950" s="218"/>
      <c r="AT950" s="219" t="s">
        <v>187</v>
      </c>
      <c r="AU950" s="219" t="s">
        <v>91</v>
      </c>
      <c r="AV950" s="11" t="s">
        <v>91</v>
      </c>
      <c r="AW950" s="11" t="s">
        <v>44</v>
      </c>
      <c r="AX950" s="11" t="s">
        <v>81</v>
      </c>
      <c r="AY950" s="219" t="s">
        <v>176</v>
      </c>
    </row>
    <row r="951" spans="2:65" s="11" customFormat="1" ht="13.5">
      <c r="B951" s="209"/>
      <c r="C951" s="210"/>
      <c r="D951" s="206" t="s">
        <v>187</v>
      </c>
      <c r="E951" s="211" t="s">
        <v>37</v>
      </c>
      <c r="F951" s="212" t="s">
        <v>1308</v>
      </c>
      <c r="G951" s="210"/>
      <c r="H951" s="213">
        <v>55.76</v>
      </c>
      <c r="I951" s="214"/>
      <c r="J951" s="210"/>
      <c r="K951" s="210"/>
      <c r="L951" s="215"/>
      <c r="M951" s="216"/>
      <c r="N951" s="217"/>
      <c r="O951" s="217"/>
      <c r="P951" s="217"/>
      <c r="Q951" s="217"/>
      <c r="R951" s="217"/>
      <c r="S951" s="217"/>
      <c r="T951" s="218"/>
      <c r="AT951" s="219" t="s">
        <v>187</v>
      </c>
      <c r="AU951" s="219" t="s">
        <v>91</v>
      </c>
      <c r="AV951" s="11" t="s">
        <v>91</v>
      </c>
      <c r="AW951" s="11" t="s">
        <v>44</v>
      </c>
      <c r="AX951" s="11" t="s">
        <v>81</v>
      </c>
      <c r="AY951" s="219" t="s">
        <v>176</v>
      </c>
    </row>
    <row r="952" spans="2:65" s="11" customFormat="1" ht="13.5">
      <c r="B952" s="209"/>
      <c r="C952" s="210"/>
      <c r="D952" s="222" t="s">
        <v>187</v>
      </c>
      <c r="E952" s="242" t="s">
        <v>37</v>
      </c>
      <c r="F952" s="243" t="s">
        <v>2061</v>
      </c>
      <c r="G952" s="210"/>
      <c r="H952" s="244">
        <v>219.05199999999999</v>
      </c>
      <c r="I952" s="214"/>
      <c r="J952" s="210"/>
      <c r="K952" s="210"/>
      <c r="L952" s="215"/>
      <c r="M952" s="216"/>
      <c r="N952" s="217"/>
      <c r="O952" s="217"/>
      <c r="P952" s="217"/>
      <c r="Q952" s="217"/>
      <c r="R952" s="217"/>
      <c r="S952" s="217"/>
      <c r="T952" s="218"/>
      <c r="AT952" s="219" t="s">
        <v>187</v>
      </c>
      <c r="AU952" s="219" t="s">
        <v>91</v>
      </c>
      <c r="AV952" s="11" t="s">
        <v>91</v>
      </c>
      <c r="AW952" s="11" t="s">
        <v>44</v>
      </c>
      <c r="AX952" s="11" t="s">
        <v>89</v>
      </c>
      <c r="AY952" s="219" t="s">
        <v>176</v>
      </c>
    </row>
    <row r="953" spans="2:65" s="1" customFormat="1" ht="22.5" customHeight="1">
      <c r="B953" s="41"/>
      <c r="C953" s="232" t="s">
        <v>2062</v>
      </c>
      <c r="D953" s="232" t="s">
        <v>196</v>
      </c>
      <c r="E953" s="233" t="s">
        <v>2063</v>
      </c>
      <c r="F953" s="234" t="s">
        <v>2064</v>
      </c>
      <c r="G953" s="235" t="s">
        <v>224</v>
      </c>
      <c r="H953" s="236">
        <v>15.64</v>
      </c>
      <c r="I953" s="237"/>
      <c r="J953" s="238">
        <f>ROUND(I953*H953,2)</f>
        <v>0</v>
      </c>
      <c r="K953" s="234" t="s">
        <v>37</v>
      </c>
      <c r="L953" s="239"/>
      <c r="M953" s="240" t="s">
        <v>37</v>
      </c>
      <c r="N953" s="241" t="s">
        <v>52</v>
      </c>
      <c r="O953" s="42"/>
      <c r="P953" s="203">
        <f>O953*H953</f>
        <v>0</v>
      </c>
      <c r="Q953" s="203">
        <v>1.4E-2</v>
      </c>
      <c r="R953" s="203">
        <f>Q953*H953</f>
        <v>0.21896000000000002</v>
      </c>
      <c r="S953" s="203">
        <v>0</v>
      </c>
      <c r="T953" s="204">
        <f>S953*H953</f>
        <v>0</v>
      </c>
      <c r="AR953" s="23" t="s">
        <v>369</v>
      </c>
      <c r="AT953" s="23" t="s">
        <v>196</v>
      </c>
      <c r="AU953" s="23" t="s">
        <v>91</v>
      </c>
      <c r="AY953" s="23" t="s">
        <v>176</v>
      </c>
      <c r="BE953" s="205">
        <f>IF(N953="základní",J953,0)</f>
        <v>0</v>
      </c>
      <c r="BF953" s="205">
        <f>IF(N953="snížená",J953,0)</f>
        <v>0</v>
      </c>
      <c r="BG953" s="205">
        <f>IF(N953="zákl. přenesená",J953,0)</f>
        <v>0</v>
      </c>
      <c r="BH953" s="205">
        <f>IF(N953="sníž. přenesená",J953,0)</f>
        <v>0</v>
      </c>
      <c r="BI953" s="205">
        <f>IF(N953="nulová",J953,0)</f>
        <v>0</v>
      </c>
      <c r="BJ953" s="23" t="s">
        <v>89</v>
      </c>
      <c r="BK953" s="205">
        <f>ROUND(I953*H953,2)</f>
        <v>0</v>
      </c>
      <c r="BL953" s="23" t="s">
        <v>277</v>
      </c>
      <c r="BM953" s="23" t="s">
        <v>2065</v>
      </c>
    </row>
    <row r="954" spans="2:65" s="11" customFormat="1" ht="13.5">
      <c r="B954" s="209"/>
      <c r="C954" s="210"/>
      <c r="D954" s="206" t="s">
        <v>187</v>
      </c>
      <c r="E954" s="211" t="s">
        <v>37</v>
      </c>
      <c r="F954" s="212" t="s">
        <v>2066</v>
      </c>
      <c r="G954" s="210"/>
      <c r="H954" s="213">
        <v>13.6</v>
      </c>
      <c r="I954" s="214"/>
      <c r="J954" s="210"/>
      <c r="K954" s="210"/>
      <c r="L954" s="215"/>
      <c r="M954" s="216"/>
      <c r="N954" s="217"/>
      <c r="O954" s="217"/>
      <c r="P954" s="217"/>
      <c r="Q954" s="217"/>
      <c r="R954" s="217"/>
      <c r="S954" s="217"/>
      <c r="T954" s="218"/>
      <c r="AT954" s="219" t="s">
        <v>187</v>
      </c>
      <c r="AU954" s="219" t="s">
        <v>91</v>
      </c>
      <c r="AV954" s="11" t="s">
        <v>91</v>
      </c>
      <c r="AW954" s="11" t="s">
        <v>44</v>
      </c>
      <c r="AX954" s="11" t="s">
        <v>81</v>
      </c>
      <c r="AY954" s="219" t="s">
        <v>176</v>
      </c>
    </row>
    <row r="955" spans="2:65" s="11" customFormat="1" ht="13.5">
      <c r="B955" s="209"/>
      <c r="C955" s="210"/>
      <c r="D955" s="222" t="s">
        <v>187</v>
      </c>
      <c r="E955" s="242" t="s">
        <v>37</v>
      </c>
      <c r="F955" s="243" t="s">
        <v>2067</v>
      </c>
      <c r="G955" s="210"/>
      <c r="H955" s="244">
        <v>15.64</v>
      </c>
      <c r="I955" s="214"/>
      <c r="J955" s="210"/>
      <c r="K955" s="210"/>
      <c r="L955" s="215"/>
      <c r="M955" s="216"/>
      <c r="N955" s="217"/>
      <c r="O955" s="217"/>
      <c r="P955" s="217"/>
      <c r="Q955" s="217"/>
      <c r="R955" s="217"/>
      <c r="S955" s="217"/>
      <c r="T955" s="218"/>
      <c r="AT955" s="219" t="s">
        <v>187</v>
      </c>
      <c r="AU955" s="219" t="s">
        <v>91</v>
      </c>
      <c r="AV955" s="11" t="s">
        <v>91</v>
      </c>
      <c r="AW955" s="11" t="s">
        <v>44</v>
      </c>
      <c r="AX955" s="11" t="s">
        <v>89</v>
      </c>
      <c r="AY955" s="219" t="s">
        <v>176</v>
      </c>
    </row>
    <row r="956" spans="2:65" s="1" customFormat="1" ht="31.5" customHeight="1">
      <c r="B956" s="41"/>
      <c r="C956" s="194" t="s">
        <v>2068</v>
      </c>
      <c r="D956" s="194" t="s">
        <v>178</v>
      </c>
      <c r="E956" s="195" t="s">
        <v>2069</v>
      </c>
      <c r="F956" s="196" t="s">
        <v>2070</v>
      </c>
      <c r="G956" s="197" t="s">
        <v>296</v>
      </c>
      <c r="H956" s="198">
        <v>209.53</v>
      </c>
      <c r="I956" s="199"/>
      <c r="J956" s="200">
        <f>ROUND(I956*H956,2)</f>
        <v>0</v>
      </c>
      <c r="K956" s="196" t="s">
        <v>182</v>
      </c>
      <c r="L956" s="61"/>
      <c r="M956" s="201" t="s">
        <v>37</v>
      </c>
      <c r="N956" s="202" t="s">
        <v>52</v>
      </c>
      <c r="O956" s="42"/>
      <c r="P956" s="203">
        <f>O956*H956</f>
        <v>0</v>
      </c>
      <c r="Q956" s="203">
        <v>4.55E-4</v>
      </c>
      <c r="R956" s="203">
        <f>Q956*H956</f>
        <v>9.5336149999999995E-2</v>
      </c>
      <c r="S956" s="203">
        <v>0</v>
      </c>
      <c r="T956" s="204">
        <f>S956*H956</f>
        <v>0</v>
      </c>
      <c r="AR956" s="23" t="s">
        <v>277</v>
      </c>
      <c r="AT956" s="23" t="s">
        <v>178</v>
      </c>
      <c r="AU956" s="23" t="s">
        <v>91</v>
      </c>
      <c r="AY956" s="23" t="s">
        <v>176</v>
      </c>
      <c r="BE956" s="205">
        <f>IF(N956="základní",J956,0)</f>
        <v>0</v>
      </c>
      <c r="BF956" s="205">
        <f>IF(N956="snížená",J956,0)</f>
        <v>0</v>
      </c>
      <c r="BG956" s="205">
        <f>IF(N956="zákl. přenesená",J956,0)</f>
        <v>0</v>
      </c>
      <c r="BH956" s="205">
        <f>IF(N956="sníž. přenesená",J956,0)</f>
        <v>0</v>
      </c>
      <c r="BI956" s="205">
        <f>IF(N956="nulová",J956,0)</f>
        <v>0</v>
      </c>
      <c r="BJ956" s="23" t="s">
        <v>89</v>
      </c>
      <c r="BK956" s="205">
        <f>ROUND(I956*H956,2)</f>
        <v>0</v>
      </c>
      <c r="BL956" s="23" t="s">
        <v>277</v>
      </c>
      <c r="BM956" s="23" t="s">
        <v>2071</v>
      </c>
    </row>
    <row r="957" spans="2:65" s="11" customFormat="1" ht="13.5">
      <c r="B957" s="209"/>
      <c r="C957" s="210"/>
      <c r="D957" s="206" t="s">
        <v>187</v>
      </c>
      <c r="E957" s="211" t="s">
        <v>37</v>
      </c>
      <c r="F957" s="212" t="s">
        <v>2072</v>
      </c>
      <c r="G957" s="210"/>
      <c r="H957" s="213">
        <v>8.15</v>
      </c>
      <c r="I957" s="214"/>
      <c r="J957" s="210"/>
      <c r="K957" s="210"/>
      <c r="L957" s="215"/>
      <c r="M957" s="216"/>
      <c r="N957" s="217"/>
      <c r="O957" s="217"/>
      <c r="P957" s="217"/>
      <c r="Q957" s="217"/>
      <c r="R957" s="217"/>
      <c r="S957" s="217"/>
      <c r="T957" s="218"/>
      <c r="AT957" s="219" t="s">
        <v>187</v>
      </c>
      <c r="AU957" s="219" t="s">
        <v>91</v>
      </c>
      <c r="AV957" s="11" t="s">
        <v>91</v>
      </c>
      <c r="AW957" s="11" t="s">
        <v>44</v>
      </c>
      <c r="AX957" s="11" t="s">
        <v>81</v>
      </c>
      <c r="AY957" s="219" t="s">
        <v>176</v>
      </c>
    </row>
    <row r="958" spans="2:65" s="11" customFormat="1" ht="13.5">
      <c r="B958" s="209"/>
      <c r="C958" s="210"/>
      <c r="D958" s="206" t="s">
        <v>187</v>
      </c>
      <c r="E958" s="211" t="s">
        <v>37</v>
      </c>
      <c r="F958" s="212" t="s">
        <v>2073</v>
      </c>
      <c r="G958" s="210"/>
      <c r="H958" s="213">
        <v>28.8</v>
      </c>
      <c r="I958" s="214"/>
      <c r="J958" s="210"/>
      <c r="K958" s="210"/>
      <c r="L958" s="215"/>
      <c r="M958" s="216"/>
      <c r="N958" s="217"/>
      <c r="O958" s="217"/>
      <c r="P958" s="217"/>
      <c r="Q958" s="217"/>
      <c r="R958" s="217"/>
      <c r="S958" s="217"/>
      <c r="T958" s="218"/>
      <c r="AT958" s="219" t="s">
        <v>187</v>
      </c>
      <c r="AU958" s="219" t="s">
        <v>91</v>
      </c>
      <c r="AV958" s="11" t="s">
        <v>91</v>
      </c>
      <c r="AW958" s="11" t="s">
        <v>44</v>
      </c>
      <c r="AX958" s="11" t="s">
        <v>81</v>
      </c>
      <c r="AY958" s="219" t="s">
        <v>176</v>
      </c>
    </row>
    <row r="959" spans="2:65" s="11" customFormat="1" ht="13.5">
      <c r="B959" s="209"/>
      <c r="C959" s="210"/>
      <c r="D959" s="206" t="s">
        <v>187</v>
      </c>
      <c r="E959" s="211" t="s">
        <v>37</v>
      </c>
      <c r="F959" s="212" t="s">
        <v>2074</v>
      </c>
      <c r="G959" s="210"/>
      <c r="H959" s="213">
        <v>20.3</v>
      </c>
      <c r="I959" s="214"/>
      <c r="J959" s="210"/>
      <c r="K959" s="210"/>
      <c r="L959" s="215"/>
      <c r="M959" s="216"/>
      <c r="N959" s="217"/>
      <c r="O959" s="217"/>
      <c r="P959" s="217"/>
      <c r="Q959" s="217"/>
      <c r="R959" s="217"/>
      <c r="S959" s="217"/>
      <c r="T959" s="218"/>
      <c r="AT959" s="219" t="s">
        <v>187</v>
      </c>
      <c r="AU959" s="219" t="s">
        <v>91</v>
      </c>
      <c r="AV959" s="11" t="s">
        <v>91</v>
      </c>
      <c r="AW959" s="11" t="s">
        <v>44</v>
      </c>
      <c r="AX959" s="11" t="s">
        <v>81</v>
      </c>
      <c r="AY959" s="219" t="s">
        <v>176</v>
      </c>
    </row>
    <row r="960" spans="2:65" s="11" customFormat="1" ht="13.5">
      <c r="B960" s="209"/>
      <c r="C960" s="210"/>
      <c r="D960" s="206" t="s">
        <v>187</v>
      </c>
      <c r="E960" s="211" t="s">
        <v>37</v>
      </c>
      <c r="F960" s="212" t="s">
        <v>2075</v>
      </c>
      <c r="G960" s="210"/>
      <c r="H960" s="213">
        <v>10.1</v>
      </c>
      <c r="I960" s="214"/>
      <c r="J960" s="210"/>
      <c r="K960" s="210"/>
      <c r="L960" s="215"/>
      <c r="M960" s="216"/>
      <c r="N960" s="217"/>
      <c r="O960" s="217"/>
      <c r="P960" s="217"/>
      <c r="Q960" s="217"/>
      <c r="R960" s="217"/>
      <c r="S960" s="217"/>
      <c r="T960" s="218"/>
      <c r="AT960" s="219" t="s">
        <v>187</v>
      </c>
      <c r="AU960" s="219" t="s">
        <v>91</v>
      </c>
      <c r="AV960" s="11" t="s">
        <v>91</v>
      </c>
      <c r="AW960" s="11" t="s">
        <v>44</v>
      </c>
      <c r="AX960" s="11" t="s">
        <v>81</v>
      </c>
      <c r="AY960" s="219" t="s">
        <v>176</v>
      </c>
    </row>
    <row r="961" spans="2:65" s="11" customFormat="1" ht="13.5">
      <c r="B961" s="209"/>
      <c r="C961" s="210"/>
      <c r="D961" s="206" t="s">
        <v>187</v>
      </c>
      <c r="E961" s="211" t="s">
        <v>37</v>
      </c>
      <c r="F961" s="212" t="s">
        <v>2076</v>
      </c>
      <c r="G961" s="210"/>
      <c r="H961" s="213">
        <v>19.7</v>
      </c>
      <c r="I961" s="214"/>
      <c r="J961" s="210"/>
      <c r="K961" s="210"/>
      <c r="L961" s="215"/>
      <c r="M961" s="216"/>
      <c r="N961" s="217"/>
      <c r="O961" s="217"/>
      <c r="P961" s="217"/>
      <c r="Q961" s="217"/>
      <c r="R961" s="217"/>
      <c r="S961" s="217"/>
      <c r="T961" s="218"/>
      <c r="AT961" s="219" t="s">
        <v>187</v>
      </c>
      <c r="AU961" s="219" t="s">
        <v>91</v>
      </c>
      <c r="AV961" s="11" t="s">
        <v>91</v>
      </c>
      <c r="AW961" s="11" t="s">
        <v>44</v>
      </c>
      <c r="AX961" s="11" t="s">
        <v>81</v>
      </c>
      <c r="AY961" s="219" t="s">
        <v>176</v>
      </c>
    </row>
    <row r="962" spans="2:65" s="11" customFormat="1" ht="13.5">
      <c r="B962" s="209"/>
      <c r="C962" s="210"/>
      <c r="D962" s="206" t="s">
        <v>187</v>
      </c>
      <c r="E962" s="211" t="s">
        <v>37</v>
      </c>
      <c r="F962" s="212" t="s">
        <v>2077</v>
      </c>
      <c r="G962" s="210"/>
      <c r="H962" s="213">
        <v>31.2</v>
      </c>
      <c r="I962" s="214"/>
      <c r="J962" s="210"/>
      <c r="K962" s="210"/>
      <c r="L962" s="215"/>
      <c r="M962" s="216"/>
      <c r="N962" s="217"/>
      <c r="O962" s="217"/>
      <c r="P962" s="217"/>
      <c r="Q962" s="217"/>
      <c r="R962" s="217"/>
      <c r="S962" s="217"/>
      <c r="T962" s="218"/>
      <c r="AT962" s="219" t="s">
        <v>187</v>
      </c>
      <c r="AU962" s="219" t="s">
        <v>91</v>
      </c>
      <c r="AV962" s="11" t="s">
        <v>91</v>
      </c>
      <c r="AW962" s="11" t="s">
        <v>44</v>
      </c>
      <c r="AX962" s="11" t="s">
        <v>81</v>
      </c>
      <c r="AY962" s="219" t="s">
        <v>176</v>
      </c>
    </row>
    <row r="963" spans="2:65" s="11" customFormat="1" ht="13.5">
      <c r="B963" s="209"/>
      <c r="C963" s="210"/>
      <c r="D963" s="206" t="s">
        <v>187</v>
      </c>
      <c r="E963" s="211" t="s">
        <v>37</v>
      </c>
      <c r="F963" s="212" t="s">
        <v>2078</v>
      </c>
      <c r="G963" s="210"/>
      <c r="H963" s="213">
        <v>33</v>
      </c>
      <c r="I963" s="214"/>
      <c r="J963" s="210"/>
      <c r="K963" s="210"/>
      <c r="L963" s="215"/>
      <c r="M963" s="216"/>
      <c r="N963" s="217"/>
      <c r="O963" s="217"/>
      <c r="P963" s="217"/>
      <c r="Q963" s="217"/>
      <c r="R963" s="217"/>
      <c r="S963" s="217"/>
      <c r="T963" s="218"/>
      <c r="AT963" s="219" t="s">
        <v>187</v>
      </c>
      <c r="AU963" s="219" t="s">
        <v>91</v>
      </c>
      <c r="AV963" s="11" t="s">
        <v>91</v>
      </c>
      <c r="AW963" s="11" t="s">
        <v>44</v>
      </c>
      <c r="AX963" s="11" t="s">
        <v>81</v>
      </c>
      <c r="AY963" s="219" t="s">
        <v>176</v>
      </c>
    </row>
    <row r="964" spans="2:65" s="11" customFormat="1" ht="13.5">
      <c r="B964" s="209"/>
      <c r="C964" s="210"/>
      <c r="D964" s="206" t="s">
        <v>187</v>
      </c>
      <c r="E964" s="211" t="s">
        <v>37</v>
      </c>
      <c r="F964" s="212" t="s">
        <v>2079</v>
      </c>
      <c r="G964" s="210"/>
      <c r="H964" s="213">
        <v>15.6</v>
      </c>
      <c r="I964" s="214"/>
      <c r="J964" s="210"/>
      <c r="K964" s="210"/>
      <c r="L964" s="215"/>
      <c r="M964" s="216"/>
      <c r="N964" s="217"/>
      <c r="O964" s="217"/>
      <c r="P964" s="217"/>
      <c r="Q964" s="217"/>
      <c r="R964" s="217"/>
      <c r="S964" s="217"/>
      <c r="T964" s="218"/>
      <c r="AT964" s="219" t="s">
        <v>187</v>
      </c>
      <c r="AU964" s="219" t="s">
        <v>91</v>
      </c>
      <c r="AV964" s="11" t="s">
        <v>91</v>
      </c>
      <c r="AW964" s="11" t="s">
        <v>44</v>
      </c>
      <c r="AX964" s="11" t="s">
        <v>81</v>
      </c>
      <c r="AY964" s="219" t="s">
        <v>176</v>
      </c>
    </row>
    <row r="965" spans="2:65" s="11" customFormat="1" ht="13.5">
      <c r="B965" s="209"/>
      <c r="C965" s="210"/>
      <c r="D965" s="206" t="s">
        <v>187</v>
      </c>
      <c r="E965" s="211" t="s">
        <v>37</v>
      </c>
      <c r="F965" s="212" t="s">
        <v>2080</v>
      </c>
      <c r="G965" s="210"/>
      <c r="H965" s="213">
        <v>25.68</v>
      </c>
      <c r="I965" s="214"/>
      <c r="J965" s="210"/>
      <c r="K965" s="210"/>
      <c r="L965" s="215"/>
      <c r="M965" s="216"/>
      <c r="N965" s="217"/>
      <c r="O965" s="217"/>
      <c r="P965" s="217"/>
      <c r="Q965" s="217"/>
      <c r="R965" s="217"/>
      <c r="S965" s="217"/>
      <c r="T965" s="218"/>
      <c r="AT965" s="219" t="s">
        <v>187</v>
      </c>
      <c r="AU965" s="219" t="s">
        <v>91</v>
      </c>
      <c r="AV965" s="11" t="s">
        <v>91</v>
      </c>
      <c r="AW965" s="11" t="s">
        <v>44</v>
      </c>
      <c r="AX965" s="11" t="s">
        <v>81</v>
      </c>
      <c r="AY965" s="219" t="s">
        <v>176</v>
      </c>
    </row>
    <row r="966" spans="2:65" s="11" customFormat="1" ht="13.5">
      <c r="B966" s="209"/>
      <c r="C966" s="210"/>
      <c r="D966" s="206" t="s">
        <v>187</v>
      </c>
      <c r="E966" s="211" t="s">
        <v>37</v>
      </c>
      <c r="F966" s="212" t="s">
        <v>2081</v>
      </c>
      <c r="G966" s="210"/>
      <c r="H966" s="213">
        <v>17</v>
      </c>
      <c r="I966" s="214"/>
      <c r="J966" s="210"/>
      <c r="K966" s="210"/>
      <c r="L966" s="215"/>
      <c r="M966" s="216"/>
      <c r="N966" s="217"/>
      <c r="O966" s="217"/>
      <c r="P966" s="217"/>
      <c r="Q966" s="217"/>
      <c r="R966" s="217"/>
      <c r="S966" s="217"/>
      <c r="T966" s="218"/>
      <c r="AT966" s="219" t="s">
        <v>187</v>
      </c>
      <c r="AU966" s="219" t="s">
        <v>91</v>
      </c>
      <c r="AV966" s="11" t="s">
        <v>91</v>
      </c>
      <c r="AW966" s="11" t="s">
        <v>44</v>
      </c>
      <c r="AX966" s="11" t="s">
        <v>81</v>
      </c>
      <c r="AY966" s="219" t="s">
        <v>176</v>
      </c>
    </row>
    <row r="967" spans="2:65" s="12" customFormat="1" ht="13.5">
      <c r="B967" s="220"/>
      <c r="C967" s="221"/>
      <c r="D967" s="222" t="s">
        <v>187</v>
      </c>
      <c r="E967" s="223" t="s">
        <v>37</v>
      </c>
      <c r="F967" s="224" t="s">
        <v>189</v>
      </c>
      <c r="G967" s="221"/>
      <c r="H967" s="225">
        <v>209.53</v>
      </c>
      <c r="I967" s="226"/>
      <c r="J967" s="221"/>
      <c r="K967" s="221"/>
      <c r="L967" s="227"/>
      <c r="M967" s="228"/>
      <c r="N967" s="229"/>
      <c r="O967" s="229"/>
      <c r="P967" s="229"/>
      <c r="Q967" s="229"/>
      <c r="R967" s="229"/>
      <c r="S967" s="229"/>
      <c r="T967" s="230"/>
      <c r="AT967" s="231" t="s">
        <v>187</v>
      </c>
      <c r="AU967" s="231" t="s">
        <v>91</v>
      </c>
      <c r="AV967" s="12" t="s">
        <v>183</v>
      </c>
      <c r="AW967" s="12" t="s">
        <v>6</v>
      </c>
      <c r="AX967" s="12" t="s">
        <v>89</v>
      </c>
      <c r="AY967" s="231" t="s">
        <v>176</v>
      </c>
    </row>
    <row r="968" spans="2:65" s="1" customFormat="1" ht="22.5" customHeight="1">
      <c r="B968" s="41"/>
      <c r="C968" s="232" t="s">
        <v>2082</v>
      </c>
      <c r="D968" s="232" t="s">
        <v>196</v>
      </c>
      <c r="E968" s="233" t="s">
        <v>2042</v>
      </c>
      <c r="F968" s="234" t="s">
        <v>2043</v>
      </c>
      <c r="G968" s="235" t="s">
        <v>224</v>
      </c>
      <c r="H968" s="236">
        <v>21.687000000000001</v>
      </c>
      <c r="I968" s="237"/>
      <c r="J968" s="238">
        <f>ROUND(I968*H968,2)</f>
        <v>0</v>
      </c>
      <c r="K968" s="234" t="s">
        <v>37</v>
      </c>
      <c r="L968" s="239"/>
      <c r="M968" s="240" t="s">
        <v>37</v>
      </c>
      <c r="N968" s="241" t="s">
        <v>52</v>
      </c>
      <c r="O968" s="42"/>
      <c r="P968" s="203">
        <f>O968*H968</f>
        <v>0</v>
      </c>
      <c r="Q968" s="203">
        <v>1.4E-2</v>
      </c>
      <c r="R968" s="203">
        <f>Q968*H968</f>
        <v>0.303618</v>
      </c>
      <c r="S968" s="203">
        <v>0</v>
      </c>
      <c r="T968" s="204">
        <f>S968*H968</f>
        <v>0</v>
      </c>
      <c r="AR968" s="23" t="s">
        <v>369</v>
      </c>
      <c r="AT968" s="23" t="s">
        <v>196</v>
      </c>
      <c r="AU968" s="23" t="s">
        <v>91</v>
      </c>
      <c r="AY968" s="23" t="s">
        <v>176</v>
      </c>
      <c r="BE968" s="205">
        <f>IF(N968="základní",J968,0)</f>
        <v>0</v>
      </c>
      <c r="BF968" s="205">
        <f>IF(N968="snížená",J968,0)</f>
        <v>0</v>
      </c>
      <c r="BG968" s="205">
        <f>IF(N968="zákl. přenesená",J968,0)</f>
        <v>0</v>
      </c>
      <c r="BH968" s="205">
        <f>IF(N968="sníž. přenesená",J968,0)</f>
        <v>0</v>
      </c>
      <c r="BI968" s="205">
        <f>IF(N968="nulová",J968,0)</f>
        <v>0</v>
      </c>
      <c r="BJ968" s="23" t="s">
        <v>89</v>
      </c>
      <c r="BK968" s="205">
        <f>ROUND(I968*H968,2)</f>
        <v>0</v>
      </c>
      <c r="BL968" s="23" t="s">
        <v>277</v>
      </c>
      <c r="BM968" s="23" t="s">
        <v>2083</v>
      </c>
    </row>
    <row r="969" spans="2:65" s="11" customFormat="1" ht="13.5">
      <c r="B969" s="209"/>
      <c r="C969" s="210"/>
      <c r="D969" s="206" t="s">
        <v>187</v>
      </c>
      <c r="E969" s="211" t="s">
        <v>37</v>
      </c>
      <c r="F969" s="212" t="s">
        <v>2084</v>
      </c>
      <c r="G969" s="210"/>
      <c r="H969" s="213">
        <v>18.858000000000001</v>
      </c>
      <c r="I969" s="214"/>
      <c r="J969" s="210"/>
      <c r="K969" s="210"/>
      <c r="L969" s="215"/>
      <c r="M969" s="216"/>
      <c r="N969" s="217"/>
      <c r="O969" s="217"/>
      <c r="P969" s="217"/>
      <c r="Q969" s="217"/>
      <c r="R969" s="217"/>
      <c r="S969" s="217"/>
      <c r="T969" s="218"/>
      <c r="AT969" s="219" t="s">
        <v>187</v>
      </c>
      <c r="AU969" s="219" t="s">
        <v>91</v>
      </c>
      <c r="AV969" s="11" t="s">
        <v>91</v>
      </c>
      <c r="AW969" s="11" t="s">
        <v>44</v>
      </c>
      <c r="AX969" s="11" t="s">
        <v>81</v>
      </c>
      <c r="AY969" s="219" t="s">
        <v>176</v>
      </c>
    </row>
    <row r="970" spans="2:65" s="11" customFormat="1" ht="13.5">
      <c r="B970" s="209"/>
      <c r="C970" s="210"/>
      <c r="D970" s="222" t="s">
        <v>187</v>
      </c>
      <c r="E970" s="242" t="s">
        <v>37</v>
      </c>
      <c r="F970" s="243" t="s">
        <v>2085</v>
      </c>
      <c r="G970" s="210"/>
      <c r="H970" s="244">
        <v>21.687000000000001</v>
      </c>
      <c r="I970" s="214"/>
      <c r="J970" s="210"/>
      <c r="K970" s="210"/>
      <c r="L970" s="215"/>
      <c r="M970" s="216"/>
      <c r="N970" s="217"/>
      <c r="O970" s="217"/>
      <c r="P970" s="217"/>
      <c r="Q970" s="217"/>
      <c r="R970" s="217"/>
      <c r="S970" s="217"/>
      <c r="T970" s="218"/>
      <c r="AT970" s="219" t="s">
        <v>187</v>
      </c>
      <c r="AU970" s="219" t="s">
        <v>91</v>
      </c>
      <c r="AV970" s="11" t="s">
        <v>91</v>
      </c>
      <c r="AW970" s="11" t="s">
        <v>44</v>
      </c>
      <c r="AX970" s="11" t="s">
        <v>89</v>
      </c>
      <c r="AY970" s="219" t="s">
        <v>176</v>
      </c>
    </row>
    <row r="971" spans="2:65" s="1" customFormat="1" ht="22.5" customHeight="1">
      <c r="B971" s="41"/>
      <c r="C971" s="194" t="s">
        <v>2086</v>
      </c>
      <c r="D971" s="194" t="s">
        <v>178</v>
      </c>
      <c r="E971" s="195" t="s">
        <v>2087</v>
      </c>
      <c r="F971" s="196" t="s">
        <v>2088</v>
      </c>
      <c r="G971" s="197" t="s">
        <v>224</v>
      </c>
      <c r="H971" s="198">
        <v>14.46</v>
      </c>
      <c r="I971" s="199"/>
      <c r="J971" s="200">
        <f>ROUND(I971*H971,2)</f>
        <v>0</v>
      </c>
      <c r="K971" s="196" t="s">
        <v>182</v>
      </c>
      <c r="L971" s="61"/>
      <c r="M971" s="201" t="s">
        <v>37</v>
      </c>
      <c r="N971" s="202" t="s">
        <v>52</v>
      </c>
      <c r="O971" s="42"/>
      <c r="P971" s="203">
        <f>O971*H971</f>
        <v>0</v>
      </c>
      <c r="Q971" s="203">
        <v>0</v>
      </c>
      <c r="R971" s="203">
        <f>Q971*H971</f>
        <v>0</v>
      </c>
      <c r="S971" s="203">
        <v>0</v>
      </c>
      <c r="T971" s="204">
        <f>S971*H971</f>
        <v>0</v>
      </c>
      <c r="AR971" s="23" t="s">
        <v>277</v>
      </c>
      <c r="AT971" s="23" t="s">
        <v>178</v>
      </c>
      <c r="AU971" s="23" t="s">
        <v>91</v>
      </c>
      <c r="AY971" s="23" t="s">
        <v>176</v>
      </c>
      <c r="BE971" s="205">
        <f>IF(N971="základní",J971,0)</f>
        <v>0</v>
      </c>
      <c r="BF971" s="205">
        <f>IF(N971="snížená",J971,0)</f>
        <v>0</v>
      </c>
      <c r="BG971" s="205">
        <f>IF(N971="zákl. přenesená",J971,0)</f>
        <v>0</v>
      </c>
      <c r="BH971" s="205">
        <f>IF(N971="sníž. přenesená",J971,0)</f>
        <v>0</v>
      </c>
      <c r="BI971" s="205">
        <f>IF(N971="nulová",J971,0)</f>
        <v>0</v>
      </c>
      <c r="BJ971" s="23" t="s">
        <v>89</v>
      </c>
      <c r="BK971" s="205">
        <f>ROUND(I971*H971,2)</f>
        <v>0</v>
      </c>
      <c r="BL971" s="23" t="s">
        <v>277</v>
      </c>
      <c r="BM971" s="23" t="s">
        <v>2089</v>
      </c>
    </row>
    <row r="972" spans="2:65" s="11" customFormat="1" ht="13.5">
      <c r="B972" s="209"/>
      <c r="C972" s="210"/>
      <c r="D972" s="222" t="s">
        <v>187</v>
      </c>
      <c r="E972" s="242" t="s">
        <v>37</v>
      </c>
      <c r="F972" s="243" t="s">
        <v>2090</v>
      </c>
      <c r="G972" s="210"/>
      <c r="H972" s="244">
        <v>14.46</v>
      </c>
      <c r="I972" s="214"/>
      <c r="J972" s="210"/>
      <c r="K972" s="210"/>
      <c r="L972" s="215"/>
      <c r="M972" s="216"/>
      <c r="N972" s="217"/>
      <c r="O972" s="217"/>
      <c r="P972" s="217"/>
      <c r="Q972" s="217"/>
      <c r="R972" s="217"/>
      <c r="S972" s="217"/>
      <c r="T972" s="218"/>
      <c r="AT972" s="219" t="s">
        <v>187</v>
      </c>
      <c r="AU972" s="219" t="s">
        <v>91</v>
      </c>
      <c r="AV972" s="11" t="s">
        <v>91</v>
      </c>
      <c r="AW972" s="11" t="s">
        <v>44</v>
      </c>
      <c r="AX972" s="11" t="s">
        <v>89</v>
      </c>
      <c r="AY972" s="219" t="s">
        <v>176</v>
      </c>
    </row>
    <row r="973" spans="2:65" s="1" customFormat="1" ht="22.5" customHeight="1">
      <c r="B973" s="41"/>
      <c r="C973" s="194" t="s">
        <v>2091</v>
      </c>
      <c r="D973" s="194" t="s">
        <v>178</v>
      </c>
      <c r="E973" s="195" t="s">
        <v>2092</v>
      </c>
      <c r="F973" s="196" t="s">
        <v>2093</v>
      </c>
      <c r="G973" s="197" t="s">
        <v>224</v>
      </c>
      <c r="H973" s="198">
        <v>229.8</v>
      </c>
      <c r="I973" s="199"/>
      <c r="J973" s="200">
        <f>ROUND(I973*H973,2)</f>
        <v>0</v>
      </c>
      <c r="K973" s="196" t="s">
        <v>182</v>
      </c>
      <c r="L973" s="61"/>
      <c r="M973" s="201" t="s">
        <v>37</v>
      </c>
      <c r="N973" s="202" t="s">
        <v>52</v>
      </c>
      <c r="O973" s="42"/>
      <c r="P973" s="203">
        <f>O973*H973</f>
        <v>0</v>
      </c>
      <c r="Q973" s="203">
        <v>2.9999999999999997E-4</v>
      </c>
      <c r="R973" s="203">
        <f>Q973*H973</f>
        <v>6.8940000000000001E-2</v>
      </c>
      <c r="S973" s="203">
        <v>0</v>
      </c>
      <c r="T973" s="204">
        <f>S973*H973</f>
        <v>0</v>
      </c>
      <c r="AR973" s="23" t="s">
        <v>277</v>
      </c>
      <c r="AT973" s="23" t="s">
        <v>178</v>
      </c>
      <c r="AU973" s="23" t="s">
        <v>91</v>
      </c>
      <c r="AY973" s="23" t="s">
        <v>176</v>
      </c>
      <c r="BE973" s="205">
        <f>IF(N973="základní",J973,0)</f>
        <v>0</v>
      </c>
      <c r="BF973" s="205">
        <f>IF(N973="snížená",J973,0)</f>
        <v>0</v>
      </c>
      <c r="BG973" s="205">
        <f>IF(N973="zákl. přenesená",J973,0)</f>
        <v>0</v>
      </c>
      <c r="BH973" s="205">
        <f>IF(N973="sníž. přenesená",J973,0)</f>
        <v>0</v>
      </c>
      <c r="BI973" s="205">
        <f>IF(N973="nulová",J973,0)</f>
        <v>0</v>
      </c>
      <c r="BJ973" s="23" t="s">
        <v>89</v>
      </c>
      <c r="BK973" s="205">
        <f>ROUND(I973*H973,2)</f>
        <v>0</v>
      </c>
      <c r="BL973" s="23" t="s">
        <v>277</v>
      </c>
      <c r="BM973" s="23" t="s">
        <v>2094</v>
      </c>
    </row>
    <row r="974" spans="2:65" s="1" customFormat="1" ht="40.5">
      <c r="B974" s="41"/>
      <c r="C974" s="63"/>
      <c r="D974" s="206" t="s">
        <v>185</v>
      </c>
      <c r="E974" s="63"/>
      <c r="F974" s="207" t="s">
        <v>2095</v>
      </c>
      <c r="G974" s="63"/>
      <c r="H974" s="63"/>
      <c r="I974" s="164"/>
      <c r="J974" s="63"/>
      <c r="K974" s="63"/>
      <c r="L974" s="61"/>
      <c r="M974" s="208"/>
      <c r="N974" s="42"/>
      <c r="O974" s="42"/>
      <c r="P974" s="42"/>
      <c r="Q974" s="42"/>
      <c r="R974" s="42"/>
      <c r="S974" s="42"/>
      <c r="T974" s="78"/>
      <c r="AT974" s="23" t="s">
        <v>185</v>
      </c>
      <c r="AU974" s="23" t="s">
        <v>91</v>
      </c>
    </row>
    <row r="975" spans="2:65" s="11" customFormat="1" ht="13.5">
      <c r="B975" s="209"/>
      <c r="C975" s="210"/>
      <c r="D975" s="222" t="s">
        <v>187</v>
      </c>
      <c r="E975" s="242" t="s">
        <v>37</v>
      </c>
      <c r="F975" s="243" t="s">
        <v>2096</v>
      </c>
      <c r="G975" s="210"/>
      <c r="H975" s="244">
        <v>229.8</v>
      </c>
      <c r="I975" s="214"/>
      <c r="J975" s="210"/>
      <c r="K975" s="210"/>
      <c r="L975" s="215"/>
      <c r="M975" s="216"/>
      <c r="N975" s="217"/>
      <c r="O975" s="217"/>
      <c r="P975" s="217"/>
      <c r="Q975" s="217"/>
      <c r="R975" s="217"/>
      <c r="S975" s="217"/>
      <c r="T975" s="218"/>
      <c r="AT975" s="219" t="s">
        <v>187</v>
      </c>
      <c r="AU975" s="219" t="s">
        <v>91</v>
      </c>
      <c r="AV975" s="11" t="s">
        <v>91</v>
      </c>
      <c r="AW975" s="11" t="s">
        <v>44</v>
      </c>
      <c r="AX975" s="11" t="s">
        <v>89</v>
      </c>
      <c r="AY975" s="219" t="s">
        <v>176</v>
      </c>
    </row>
    <row r="976" spans="2:65" s="1" customFormat="1" ht="22.5" customHeight="1">
      <c r="B976" s="41"/>
      <c r="C976" s="194" t="s">
        <v>2097</v>
      </c>
      <c r="D976" s="194" t="s">
        <v>178</v>
      </c>
      <c r="E976" s="195" t="s">
        <v>2098</v>
      </c>
      <c r="F976" s="196" t="s">
        <v>2099</v>
      </c>
      <c r="G976" s="197" t="s">
        <v>296</v>
      </c>
      <c r="H976" s="198">
        <v>32.049999999999997</v>
      </c>
      <c r="I976" s="199"/>
      <c r="J976" s="200">
        <f>ROUND(I976*H976,2)</f>
        <v>0</v>
      </c>
      <c r="K976" s="196" t="s">
        <v>182</v>
      </c>
      <c r="L976" s="61"/>
      <c r="M976" s="201" t="s">
        <v>37</v>
      </c>
      <c r="N976" s="202" t="s">
        <v>52</v>
      </c>
      <c r="O976" s="42"/>
      <c r="P976" s="203">
        <f>O976*H976</f>
        <v>0</v>
      </c>
      <c r="Q976" s="203">
        <v>0</v>
      </c>
      <c r="R976" s="203">
        <f>Q976*H976</f>
        <v>0</v>
      </c>
      <c r="S976" s="203">
        <v>0</v>
      </c>
      <c r="T976" s="204">
        <f>S976*H976</f>
        <v>0</v>
      </c>
      <c r="AR976" s="23" t="s">
        <v>277</v>
      </c>
      <c r="AT976" s="23" t="s">
        <v>178</v>
      </c>
      <c r="AU976" s="23" t="s">
        <v>91</v>
      </c>
      <c r="AY976" s="23" t="s">
        <v>176</v>
      </c>
      <c r="BE976" s="205">
        <f>IF(N976="základní",J976,0)</f>
        <v>0</v>
      </c>
      <c r="BF976" s="205">
        <f>IF(N976="snížená",J976,0)</f>
        <v>0</v>
      </c>
      <c r="BG976" s="205">
        <f>IF(N976="zákl. přenesená",J976,0)</f>
        <v>0</v>
      </c>
      <c r="BH976" s="205">
        <f>IF(N976="sníž. přenesená",J976,0)</f>
        <v>0</v>
      </c>
      <c r="BI976" s="205">
        <f>IF(N976="nulová",J976,0)</f>
        <v>0</v>
      </c>
      <c r="BJ976" s="23" t="s">
        <v>89</v>
      </c>
      <c r="BK976" s="205">
        <f>ROUND(I976*H976,2)</f>
        <v>0</v>
      </c>
      <c r="BL976" s="23" t="s">
        <v>277</v>
      </c>
      <c r="BM976" s="23" t="s">
        <v>2100</v>
      </c>
    </row>
    <row r="977" spans="2:65" s="1" customFormat="1" ht="40.5">
      <c r="B977" s="41"/>
      <c r="C977" s="63"/>
      <c r="D977" s="206" t="s">
        <v>185</v>
      </c>
      <c r="E977" s="63"/>
      <c r="F977" s="207" t="s">
        <v>2095</v>
      </c>
      <c r="G977" s="63"/>
      <c r="H977" s="63"/>
      <c r="I977" s="164"/>
      <c r="J977" s="63"/>
      <c r="K977" s="63"/>
      <c r="L977" s="61"/>
      <c r="M977" s="208"/>
      <c r="N977" s="42"/>
      <c r="O977" s="42"/>
      <c r="P977" s="42"/>
      <c r="Q977" s="42"/>
      <c r="R977" s="42"/>
      <c r="S977" s="42"/>
      <c r="T977" s="78"/>
      <c r="AT977" s="23" t="s">
        <v>185</v>
      </c>
      <c r="AU977" s="23" t="s">
        <v>91</v>
      </c>
    </row>
    <row r="978" spans="2:65" s="11" customFormat="1" ht="13.5">
      <c r="B978" s="209"/>
      <c r="C978" s="210"/>
      <c r="D978" s="206" t="s">
        <v>187</v>
      </c>
      <c r="E978" s="211" t="s">
        <v>37</v>
      </c>
      <c r="F978" s="212" t="s">
        <v>2101</v>
      </c>
      <c r="G978" s="210"/>
      <c r="H978" s="213">
        <v>20.25</v>
      </c>
      <c r="I978" s="214"/>
      <c r="J978" s="210"/>
      <c r="K978" s="210"/>
      <c r="L978" s="215"/>
      <c r="M978" s="216"/>
      <c r="N978" s="217"/>
      <c r="O978" s="217"/>
      <c r="P978" s="217"/>
      <c r="Q978" s="217"/>
      <c r="R978" s="217"/>
      <c r="S978" s="217"/>
      <c r="T978" s="218"/>
      <c r="AT978" s="219" t="s">
        <v>187</v>
      </c>
      <c r="AU978" s="219" t="s">
        <v>91</v>
      </c>
      <c r="AV978" s="11" t="s">
        <v>91</v>
      </c>
      <c r="AW978" s="11" t="s">
        <v>44</v>
      </c>
      <c r="AX978" s="11" t="s">
        <v>81</v>
      </c>
      <c r="AY978" s="219" t="s">
        <v>176</v>
      </c>
    </row>
    <row r="979" spans="2:65" s="11" customFormat="1" ht="13.5">
      <c r="B979" s="209"/>
      <c r="C979" s="210"/>
      <c r="D979" s="206" t="s">
        <v>187</v>
      </c>
      <c r="E979" s="211" t="s">
        <v>37</v>
      </c>
      <c r="F979" s="212" t="s">
        <v>2102</v>
      </c>
      <c r="G979" s="210"/>
      <c r="H979" s="213">
        <v>11.8</v>
      </c>
      <c r="I979" s="214"/>
      <c r="J979" s="210"/>
      <c r="K979" s="210"/>
      <c r="L979" s="215"/>
      <c r="M979" s="216"/>
      <c r="N979" s="217"/>
      <c r="O979" s="217"/>
      <c r="P979" s="217"/>
      <c r="Q979" s="217"/>
      <c r="R979" s="217"/>
      <c r="S979" s="217"/>
      <c r="T979" s="218"/>
      <c r="AT979" s="219" t="s">
        <v>187</v>
      </c>
      <c r="AU979" s="219" t="s">
        <v>91</v>
      </c>
      <c r="AV979" s="11" t="s">
        <v>91</v>
      </c>
      <c r="AW979" s="11" t="s">
        <v>44</v>
      </c>
      <c r="AX979" s="11" t="s">
        <v>81</v>
      </c>
      <c r="AY979" s="219" t="s">
        <v>176</v>
      </c>
    </row>
    <row r="980" spans="2:65" s="12" customFormat="1" ht="13.5">
      <c r="B980" s="220"/>
      <c r="C980" s="221"/>
      <c r="D980" s="222" t="s">
        <v>187</v>
      </c>
      <c r="E980" s="223" t="s">
        <v>37</v>
      </c>
      <c r="F980" s="224" t="s">
        <v>189</v>
      </c>
      <c r="G980" s="221"/>
      <c r="H980" s="225">
        <v>32.049999999999997</v>
      </c>
      <c r="I980" s="226"/>
      <c r="J980" s="221"/>
      <c r="K980" s="221"/>
      <c r="L980" s="227"/>
      <c r="M980" s="228"/>
      <c r="N980" s="229"/>
      <c r="O980" s="229"/>
      <c r="P980" s="229"/>
      <c r="Q980" s="229"/>
      <c r="R980" s="229"/>
      <c r="S980" s="229"/>
      <c r="T980" s="230"/>
      <c r="AT980" s="231" t="s">
        <v>187</v>
      </c>
      <c r="AU980" s="231" t="s">
        <v>91</v>
      </c>
      <c r="AV980" s="12" t="s">
        <v>183</v>
      </c>
      <c r="AW980" s="12" t="s">
        <v>6</v>
      </c>
      <c r="AX980" s="12" t="s">
        <v>89</v>
      </c>
      <c r="AY980" s="231" t="s">
        <v>176</v>
      </c>
    </row>
    <row r="981" spans="2:65" s="1" customFormat="1" ht="22.5" customHeight="1">
      <c r="B981" s="41"/>
      <c r="C981" s="232" t="s">
        <v>2103</v>
      </c>
      <c r="D981" s="232" t="s">
        <v>196</v>
      </c>
      <c r="E981" s="233" t="s">
        <v>2104</v>
      </c>
      <c r="F981" s="234" t="s">
        <v>2105</v>
      </c>
      <c r="G981" s="235" t="s">
        <v>296</v>
      </c>
      <c r="H981" s="236">
        <v>35.255000000000003</v>
      </c>
      <c r="I981" s="237"/>
      <c r="J981" s="238">
        <f>ROUND(I981*H981,2)</f>
        <v>0</v>
      </c>
      <c r="K981" s="234" t="s">
        <v>182</v>
      </c>
      <c r="L981" s="239"/>
      <c r="M981" s="240" t="s">
        <v>37</v>
      </c>
      <c r="N981" s="241" t="s">
        <v>52</v>
      </c>
      <c r="O981" s="42"/>
      <c r="P981" s="203">
        <f>O981*H981</f>
        <v>0</v>
      </c>
      <c r="Q981" s="203">
        <v>4.0000000000000003E-5</v>
      </c>
      <c r="R981" s="203">
        <f>Q981*H981</f>
        <v>1.4102000000000001E-3</v>
      </c>
      <c r="S981" s="203">
        <v>0</v>
      </c>
      <c r="T981" s="204">
        <f>S981*H981</f>
        <v>0</v>
      </c>
      <c r="AR981" s="23" t="s">
        <v>369</v>
      </c>
      <c r="AT981" s="23" t="s">
        <v>196</v>
      </c>
      <c r="AU981" s="23" t="s">
        <v>91</v>
      </c>
      <c r="AY981" s="23" t="s">
        <v>176</v>
      </c>
      <c r="BE981" s="205">
        <f>IF(N981="základní",J981,0)</f>
        <v>0</v>
      </c>
      <c r="BF981" s="205">
        <f>IF(N981="snížená",J981,0)</f>
        <v>0</v>
      </c>
      <c r="BG981" s="205">
        <f>IF(N981="zákl. přenesená",J981,0)</f>
        <v>0</v>
      </c>
      <c r="BH981" s="205">
        <f>IF(N981="sníž. přenesená",J981,0)</f>
        <v>0</v>
      </c>
      <c r="BI981" s="205">
        <f>IF(N981="nulová",J981,0)</f>
        <v>0</v>
      </c>
      <c r="BJ981" s="23" t="s">
        <v>89</v>
      </c>
      <c r="BK981" s="205">
        <f>ROUND(I981*H981,2)</f>
        <v>0</v>
      </c>
      <c r="BL981" s="23" t="s">
        <v>277</v>
      </c>
      <c r="BM981" s="23" t="s">
        <v>2106</v>
      </c>
    </row>
    <row r="982" spans="2:65" s="11" customFormat="1" ht="13.5">
      <c r="B982" s="209"/>
      <c r="C982" s="210"/>
      <c r="D982" s="206" t="s">
        <v>187</v>
      </c>
      <c r="E982" s="211" t="s">
        <v>37</v>
      </c>
      <c r="F982" s="212" t="s">
        <v>2107</v>
      </c>
      <c r="G982" s="210"/>
      <c r="H982" s="213">
        <v>32.049999999999997</v>
      </c>
      <c r="I982" s="214"/>
      <c r="J982" s="210"/>
      <c r="K982" s="210"/>
      <c r="L982" s="215"/>
      <c r="M982" s="216"/>
      <c r="N982" s="217"/>
      <c r="O982" s="217"/>
      <c r="P982" s="217"/>
      <c r="Q982" s="217"/>
      <c r="R982" s="217"/>
      <c r="S982" s="217"/>
      <c r="T982" s="218"/>
      <c r="AT982" s="219" t="s">
        <v>187</v>
      </c>
      <c r="AU982" s="219" t="s">
        <v>91</v>
      </c>
      <c r="AV982" s="11" t="s">
        <v>91</v>
      </c>
      <c r="AW982" s="11" t="s">
        <v>44</v>
      </c>
      <c r="AX982" s="11" t="s">
        <v>81</v>
      </c>
      <c r="AY982" s="219" t="s">
        <v>176</v>
      </c>
    </row>
    <row r="983" spans="2:65" s="11" customFormat="1" ht="13.5">
      <c r="B983" s="209"/>
      <c r="C983" s="210"/>
      <c r="D983" s="222" t="s">
        <v>187</v>
      </c>
      <c r="E983" s="242" t="s">
        <v>37</v>
      </c>
      <c r="F983" s="243" t="s">
        <v>2108</v>
      </c>
      <c r="G983" s="210"/>
      <c r="H983" s="244">
        <v>35.255000000000003</v>
      </c>
      <c r="I983" s="214"/>
      <c r="J983" s="210"/>
      <c r="K983" s="210"/>
      <c r="L983" s="215"/>
      <c r="M983" s="216"/>
      <c r="N983" s="217"/>
      <c r="O983" s="217"/>
      <c r="P983" s="217"/>
      <c r="Q983" s="217"/>
      <c r="R983" s="217"/>
      <c r="S983" s="217"/>
      <c r="T983" s="218"/>
      <c r="AT983" s="219" t="s">
        <v>187</v>
      </c>
      <c r="AU983" s="219" t="s">
        <v>91</v>
      </c>
      <c r="AV983" s="11" t="s">
        <v>91</v>
      </c>
      <c r="AW983" s="11" t="s">
        <v>44</v>
      </c>
      <c r="AX983" s="11" t="s">
        <v>89</v>
      </c>
      <c r="AY983" s="219" t="s">
        <v>176</v>
      </c>
    </row>
    <row r="984" spans="2:65" s="1" customFormat="1" ht="31.5" customHeight="1">
      <c r="B984" s="41"/>
      <c r="C984" s="194" t="s">
        <v>2109</v>
      </c>
      <c r="D984" s="194" t="s">
        <v>178</v>
      </c>
      <c r="E984" s="195" t="s">
        <v>2110</v>
      </c>
      <c r="F984" s="196" t="s">
        <v>2111</v>
      </c>
      <c r="G984" s="197" t="s">
        <v>296</v>
      </c>
      <c r="H984" s="198">
        <v>10</v>
      </c>
      <c r="I984" s="199"/>
      <c r="J984" s="200">
        <f>ROUND(I984*H984,2)</f>
        <v>0</v>
      </c>
      <c r="K984" s="196" t="s">
        <v>182</v>
      </c>
      <c r="L984" s="61"/>
      <c r="M984" s="201" t="s">
        <v>37</v>
      </c>
      <c r="N984" s="202" t="s">
        <v>52</v>
      </c>
      <c r="O984" s="42"/>
      <c r="P984" s="203">
        <f>O984*H984</f>
        <v>0</v>
      </c>
      <c r="Q984" s="203">
        <v>2.0000000000000001E-4</v>
      </c>
      <c r="R984" s="203">
        <f>Q984*H984</f>
        <v>2E-3</v>
      </c>
      <c r="S984" s="203">
        <v>0</v>
      </c>
      <c r="T984" s="204">
        <f>S984*H984</f>
        <v>0</v>
      </c>
      <c r="AR984" s="23" t="s">
        <v>277</v>
      </c>
      <c r="AT984" s="23" t="s">
        <v>178</v>
      </c>
      <c r="AU984" s="23" t="s">
        <v>91</v>
      </c>
      <c r="AY984" s="23" t="s">
        <v>176</v>
      </c>
      <c r="BE984" s="205">
        <f>IF(N984="základní",J984,0)</f>
        <v>0</v>
      </c>
      <c r="BF984" s="205">
        <f>IF(N984="snížená",J984,0)</f>
        <v>0</v>
      </c>
      <c r="BG984" s="205">
        <f>IF(N984="zákl. přenesená",J984,0)</f>
        <v>0</v>
      </c>
      <c r="BH984" s="205">
        <f>IF(N984="sníž. přenesená",J984,0)</f>
        <v>0</v>
      </c>
      <c r="BI984" s="205">
        <f>IF(N984="nulová",J984,0)</f>
        <v>0</v>
      </c>
      <c r="BJ984" s="23" t="s">
        <v>89</v>
      </c>
      <c r="BK984" s="205">
        <f>ROUND(I984*H984,2)</f>
        <v>0</v>
      </c>
      <c r="BL984" s="23" t="s">
        <v>277</v>
      </c>
      <c r="BM984" s="23" t="s">
        <v>2112</v>
      </c>
    </row>
    <row r="985" spans="2:65" s="1" customFormat="1" ht="40.5">
      <c r="B985" s="41"/>
      <c r="C985" s="63"/>
      <c r="D985" s="206" t="s">
        <v>185</v>
      </c>
      <c r="E985" s="63"/>
      <c r="F985" s="207" t="s">
        <v>2095</v>
      </c>
      <c r="G985" s="63"/>
      <c r="H985" s="63"/>
      <c r="I985" s="164"/>
      <c r="J985" s="63"/>
      <c r="K985" s="63"/>
      <c r="L985" s="61"/>
      <c r="M985" s="208"/>
      <c r="N985" s="42"/>
      <c r="O985" s="42"/>
      <c r="P985" s="42"/>
      <c r="Q985" s="42"/>
      <c r="R985" s="42"/>
      <c r="S985" s="42"/>
      <c r="T985" s="78"/>
      <c r="AT985" s="23" t="s">
        <v>185</v>
      </c>
      <c r="AU985" s="23" t="s">
        <v>91</v>
      </c>
    </row>
    <row r="986" spans="2:65" s="11" customFormat="1" ht="13.5">
      <c r="B986" s="209"/>
      <c r="C986" s="210"/>
      <c r="D986" s="206" t="s">
        <v>187</v>
      </c>
      <c r="E986" s="211" t="s">
        <v>37</v>
      </c>
      <c r="F986" s="212" t="s">
        <v>2113</v>
      </c>
      <c r="G986" s="210"/>
      <c r="H986" s="213">
        <v>1</v>
      </c>
      <c r="I986" s="214"/>
      <c r="J986" s="210"/>
      <c r="K986" s="210"/>
      <c r="L986" s="215"/>
      <c r="M986" s="216"/>
      <c r="N986" s="217"/>
      <c r="O986" s="217"/>
      <c r="P986" s="217"/>
      <c r="Q986" s="217"/>
      <c r="R986" s="217"/>
      <c r="S986" s="217"/>
      <c r="T986" s="218"/>
      <c r="AT986" s="219" t="s">
        <v>187</v>
      </c>
      <c r="AU986" s="219" t="s">
        <v>91</v>
      </c>
      <c r="AV986" s="11" t="s">
        <v>91</v>
      </c>
      <c r="AW986" s="11" t="s">
        <v>44</v>
      </c>
      <c r="AX986" s="11" t="s">
        <v>81</v>
      </c>
      <c r="AY986" s="219" t="s">
        <v>176</v>
      </c>
    </row>
    <row r="987" spans="2:65" s="11" customFormat="1" ht="13.5">
      <c r="B987" s="209"/>
      <c r="C987" s="210"/>
      <c r="D987" s="206" t="s">
        <v>187</v>
      </c>
      <c r="E987" s="211" t="s">
        <v>37</v>
      </c>
      <c r="F987" s="212" t="s">
        <v>2114</v>
      </c>
      <c r="G987" s="210"/>
      <c r="H987" s="213">
        <v>9</v>
      </c>
      <c r="I987" s="214"/>
      <c r="J987" s="210"/>
      <c r="K987" s="210"/>
      <c r="L987" s="215"/>
      <c r="M987" s="216"/>
      <c r="N987" s="217"/>
      <c r="O987" s="217"/>
      <c r="P987" s="217"/>
      <c r="Q987" s="217"/>
      <c r="R987" s="217"/>
      <c r="S987" s="217"/>
      <c r="T987" s="218"/>
      <c r="AT987" s="219" t="s">
        <v>187</v>
      </c>
      <c r="AU987" s="219" t="s">
        <v>91</v>
      </c>
      <c r="AV987" s="11" t="s">
        <v>91</v>
      </c>
      <c r="AW987" s="11" t="s">
        <v>44</v>
      </c>
      <c r="AX987" s="11" t="s">
        <v>81</v>
      </c>
      <c r="AY987" s="219" t="s">
        <v>176</v>
      </c>
    </row>
    <row r="988" spans="2:65" s="12" customFormat="1" ht="13.5">
      <c r="B988" s="220"/>
      <c r="C988" s="221"/>
      <c r="D988" s="222" t="s">
        <v>187</v>
      </c>
      <c r="E988" s="223" t="s">
        <v>37</v>
      </c>
      <c r="F988" s="224" t="s">
        <v>189</v>
      </c>
      <c r="G988" s="221"/>
      <c r="H988" s="225">
        <v>10</v>
      </c>
      <c r="I988" s="226"/>
      <c r="J988" s="221"/>
      <c r="K988" s="221"/>
      <c r="L988" s="227"/>
      <c r="M988" s="228"/>
      <c r="N988" s="229"/>
      <c r="O988" s="229"/>
      <c r="P988" s="229"/>
      <c r="Q988" s="229"/>
      <c r="R988" s="229"/>
      <c r="S988" s="229"/>
      <c r="T988" s="230"/>
      <c r="AT988" s="231" t="s">
        <v>187</v>
      </c>
      <c r="AU988" s="231" t="s">
        <v>91</v>
      </c>
      <c r="AV988" s="12" t="s">
        <v>183</v>
      </c>
      <c r="AW988" s="12" t="s">
        <v>6</v>
      </c>
      <c r="AX988" s="12" t="s">
        <v>89</v>
      </c>
      <c r="AY988" s="231" t="s">
        <v>176</v>
      </c>
    </row>
    <row r="989" spans="2:65" s="1" customFormat="1" ht="22.5" customHeight="1">
      <c r="B989" s="41"/>
      <c r="C989" s="232" t="s">
        <v>2115</v>
      </c>
      <c r="D989" s="232" t="s">
        <v>196</v>
      </c>
      <c r="E989" s="233" t="s">
        <v>2116</v>
      </c>
      <c r="F989" s="234" t="s">
        <v>2117</v>
      </c>
      <c r="G989" s="235" t="s">
        <v>296</v>
      </c>
      <c r="H989" s="236">
        <v>11</v>
      </c>
      <c r="I989" s="237"/>
      <c r="J989" s="238">
        <f>ROUND(I989*H989,2)</f>
        <v>0</v>
      </c>
      <c r="K989" s="234" t="s">
        <v>182</v>
      </c>
      <c r="L989" s="239"/>
      <c r="M989" s="240" t="s">
        <v>37</v>
      </c>
      <c r="N989" s="241" t="s">
        <v>52</v>
      </c>
      <c r="O989" s="42"/>
      <c r="P989" s="203">
        <f>O989*H989</f>
        <v>0</v>
      </c>
      <c r="Q989" s="203">
        <v>1.7000000000000001E-4</v>
      </c>
      <c r="R989" s="203">
        <f>Q989*H989</f>
        <v>1.8700000000000001E-3</v>
      </c>
      <c r="S989" s="203">
        <v>0</v>
      </c>
      <c r="T989" s="204">
        <f>S989*H989</f>
        <v>0</v>
      </c>
      <c r="AR989" s="23" t="s">
        <v>369</v>
      </c>
      <c r="AT989" s="23" t="s">
        <v>196</v>
      </c>
      <c r="AU989" s="23" t="s">
        <v>91</v>
      </c>
      <c r="AY989" s="23" t="s">
        <v>176</v>
      </c>
      <c r="BE989" s="205">
        <f>IF(N989="základní",J989,0)</f>
        <v>0</v>
      </c>
      <c r="BF989" s="205">
        <f>IF(N989="snížená",J989,0)</f>
        <v>0</v>
      </c>
      <c r="BG989" s="205">
        <f>IF(N989="zákl. přenesená",J989,0)</f>
        <v>0</v>
      </c>
      <c r="BH989" s="205">
        <f>IF(N989="sníž. přenesená",J989,0)</f>
        <v>0</v>
      </c>
      <c r="BI989" s="205">
        <f>IF(N989="nulová",J989,0)</f>
        <v>0</v>
      </c>
      <c r="BJ989" s="23" t="s">
        <v>89</v>
      </c>
      <c r="BK989" s="205">
        <f>ROUND(I989*H989,2)</f>
        <v>0</v>
      </c>
      <c r="BL989" s="23" t="s">
        <v>277</v>
      </c>
      <c r="BM989" s="23" t="s">
        <v>2118</v>
      </c>
    </row>
    <row r="990" spans="2:65" s="11" customFormat="1" ht="13.5">
      <c r="B990" s="209"/>
      <c r="C990" s="210"/>
      <c r="D990" s="206" t="s">
        <v>187</v>
      </c>
      <c r="E990" s="211" t="s">
        <v>37</v>
      </c>
      <c r="F990" s="212" t="s">
        <v>238</v>
      </c>
      <c r="G990" s="210"/>
      <c r="H990" s="213">
        <v>10</v>
      </c>
      <c r="I990" s="214"/>
      <c r="J990" s="210"/>
      <c r="K990" s="210"/>
      <c r="L990" s="215"/>
      <c r="M990" s="216"/>
      <c r="N990" s="217"/>
      <c r="O990" s="217"/>
      <c r="P990" s="217"/>
      <c r="Q990" s="217"/>
      <c r="R990" s="217"/>
      <c r="S990" s="217"/>
      <c r="T990" s="218"/>
      <c r="AT990" s="219" t="s">
        <v>187</v>
      </c>
      <c r="AU990" s="219" t="s">
        <v>91</v>
      </c>
      <c r="AV990" s="11" t="s">
        <v>91</v>
      </c>
      <c r="AW990" s="11" t="s">
        <v>44</v>
      </c>
      <c r="AX990" s="11" t="s">
        <v>81</v>
      </c>
      <c r="AY990" s="219" t="s">
        <v>176</v>
      </c>
    </row>
    <row r="991" spans="2:65" s="11" customFormat="1" ht="13.5">
      <c r="B991" s="209"/>
      <c r="C991" s="210"/>
      <c r="D991" s="222" t="s">
        <v>187</v>
      </c>
      <c r="E991" s="242" t="s">
        <v>37</v>
      </c>
      <c r="F991" s="243" t="s">
        <v>2119</v>
      </c>
      <c r="G991" s="210"/>
      <c r="H991" s="244">
        <v>11</v>
      </c>
      <c r="I991" s="214"/>
      <c r="J991" s="210"/>
      <c r="K991" s="210"/>
      <c r="L991" s="215"/>
      <c r="M991" s="216"/>
      <c r="N991" s="217"/>
      <c r="O991" s="217"/>
      <c r="P991" s="217"/>
      <c r="Q991" s="217"/>
      <c r="R991" s="217"/>
      <c r="S991" s="217"/>
      <c r="T991" s="218"/>
      <c r="AT991" s="219" t="s">
        <v>187</v>
      </c>
      <c r="AU991" s="219" t="s">
        <v>91</v>
      </c>
      <c r="AV991" s="11" t="s">
        <v>91</v>
      </c>
      <c r="AW991" s="11" t="s">
        <v>44</v>
      </c>
      <c r="AX991" s="11" t="s">
        <v>89</v>
      </c>
      <c r="AY991" s="219" t="s">
        <v>176</v>
      </c>
    </row>
    <row r="992" spans="2:65" s="1" customFormat="1" ht="31.5" customHeight="1">
      <c r="B992" s="41"/>
      <c r="C992" s="194" t="s">
        <v>2120</v>
      </c>
      <c r="D992" s="194" t="s">
        <v>178</v>
      </c>
      <c r="E992" s="195" t="s">
        <v>2121</v>
      </c>
      <c r="F992" s="196" t="s">
        <v>2122</v>
      </c>
      <c r="G992" s="197" t="s">
        <v>199</v>
      </c>
      <c r="H992" s="198">
        <v>5.3920000000000003</v>
      </c>
      <c r="I992" s="199"/>
      <c r="J992" s="200">
        <f>ROUND(I992*H992,2)</f>
        <v>0</v>
      </c>
      <c r="K992" s="196" t="s">
        <v>182</v>
      </c>
      <c r="L992" s="61"/>
      <c r="M992" s="201" t="s">
        <v>37</v>
      </c>
      <c r="N992" s="202" t="s">
        <v>52</v>
      </c>
      <c r="O992" s="42"/>
      <c r="P992" s="203">
        <f>O992*H992</f>
        <v>0</v>
      </c>
      <c r="Q992" s="203">
        <v>0</v>
      </c>
      <c r="R992" s="203">
        <f>Q992*H992</f>
        <v>0</v>
      </c>
      <c r="S992" s="203">
        <v>0</v>
      </c>
      <c r="T992" s="204">
        <f>S992*H992</f>
        <v>0</v>
      </c>
      <c r="AR992" s="23" t="s">
        <v>277</v>
      </c>
      <c r="AT992" s="23" t="s">
        <v>178</v>
      </c>
      <c r="AU992" s="23" t="s">
        <v>91</v>
      </c>
      <c r="AY992" s="23" t="s">
        <v>176</v>
      </c>
      <c r="BE992" s="205">
        <f>IF(N992="základní",J992,0)</f>
        <v>0</v>
      </c>
      <c r="BF992" s="205">
        <f>IF(N992="snížená",J992,0)</f>
        <v>0</v>
      </c>
      <c r="BG992" s="205">
        <f>IF(N992="zákl. přenesená",J992,0)</f>
        <v>0</v>
      </c>
      <c r="BH992" s="205">
        <f>IF(N992="sníž. přenesená",J992,0)</f>
        <v>0</v>
      </c>
      <c r="BI992" s="205">
        <f>IF(N992="nulová",J992,0)</f>
        <v>0</v>
      </c>
      <c r="BJ992" s="23" t="s">
        <v>89</v>
      </c>
      <c r="BK992" s="205">
        <f>ROUND(I992*H992,2)</f>
        <v>0</v>
      </c>
      <c r="BL992" s="23" t="s">
        <v>277</v>
      </c>
      <c r="BM992" s="23" t="s">
        <v>2123</v>
      </c>
    </row>
    <row r="993" spans="2:65" s="1" customFormat="1" ht="121.5">
      <c r="B993" s="41"/>
      <c r="C993" s="63"/>
      <c r="D993" s="206" t="s">
        <v>185</v>
      </c>
      <c r="E993" s="63"/>
      <c r="F993" s="207" t="s">
        <v>460</v>
      </c>
      <c r="G993" s="63"/>
      <c r="H993" s="63"/>
      <c r="I993" s="164"/>
      <c r="J993" s="63"/>
      <c r="K993" s="63"/>
      <c r="L993" s="61"/>
      <c r="M993" s="208"/>
      <c r="N993" s="42"/>
      <c r="O993" s="42"/>
      <c r="P993" s="42"/>
      <c r="Q993" s="42"/>
      <c r="R993" s="42"/>
      <c r="S993" s="42"/>
      <c r="T993" s="78"/>
      <c r="AT993" s="23" t="s">
        <v>185</v>
      </c>
      <c r="AU993" s="23" t="s">
        <v>91</v>
      </c>
    </row>
    <row r="994" spans="2:65" s="10" customFormat="1" ht="29.85" customHeight="1">
      <c r="B994" s="177"/>
      <c r="C994" s="178"/>
      <c r="D994" s="191" t="s">
        <v>80</v>
      </c>
      <c r="E994" s="192" t="s">
        <v>741</v>
      </c>
      <c r="F994" s="192" t="s">
        <v>742</v>
      </c>
      <c r="G994" s="178"/>
      <c r="H994" s="178"/>
      <c r="I994" s="181"/>
      <c r="J994" s="193">
        <f>BK994</f>
        <v>0</v>
      </c>
      <c r="K994" s="178"/>
      <c r="L994" s="183"/>
      <c r="M994" s="184"/>
      <c r="N994" s="185"/>
      <c r="O994" s="185"/>
      <c r="P994" s="186">
        <f>SUM(P995:P1043)</f>
        <v>0</v>
      </c>
      <c r="Q994" s="185"/>
      <c r="R994" s="186">
        <f>SUM(R995:R1043)</f>
        <v>0.6035270466399999</v>
      </c>
      <c r="S994" s="185"/>
      <c r="T994" s="187">
        <f>SUM(T995:T1043)</f>
        <v>0</v>
      </c>
      <c r="AR994" s="188" t="s">
        <v>91</v>
      </c>
      <c r="AT994" s="189" t="s">
        <v>80</v>
      </c>
      <c r="AU994" s="189" t="s">
        <v>89</v>
      </c>
      <c r="AY994" s="188" t="s">
        <v>176</v>
      </c>
      <c r="BK994" s="190">
        <f>SUM(BK995:BK1043)</f>
        <v>0</v>
      </c>
    </row>
    <row r="995" spans="2:65" s="1" customFormat="1" ht="22.5" customHeight="1">
      <c r="B995" s="41"/>
      <c r="C995" s="194" t="s">
        <v>2124</v>
      </c>
      <c r="D995" s="194" t="s">
        <v>178</v>
      </c>
      <c r="E995" s="195" t="s">
        <v>2125</v>
      </c>
      <c r="F995" s="196" t="s">
        <v>2126</v>
      </c>
      <c r="G995" s="197" t="s">
        <v>224</v>
      </c>
      <c r="H995" s="198">
        <v>164.89</v>
      </c>
      <c r="I995" s="199"/>
      <c r="J995" s="200">
        <f>ROUND(I995*H995,2)</f>
        <v>0</v>
      </c>
      <c r="K995" s="196" t="s">
        <v>182</v>
      </c>
      <c r="L995" s="61"/>
      <c r="M995" s="201" t="s">
        <v>37</v>
      </c>
      <c r="N995" s="202" t="s">
        <v>52</v>
      </c>
      <c r="O995" s="42"/>
      <c r="P995" s="203">
        <f>O995*H995</f>
        <v>0</v>
      </c>
      <c r="Q995" s="203">
        <v>5.7599999999999997E-7</v>
      </c>
      <c r="R995" s="203">
        <f>Q995*H995</f>
        <v>9.4976639999999984E-5</v>
      </c>
      <c r="S995" s="203">
        <v>0</v>
      </c>
      <c r="T995" s="204">
        <f>S995*H995</f>
        <v>0</v>
      </c>
      <c r="AR995" s="23" t="s">
        <v>277</v>
      </c>
      <c r="AT995" s="23" t="s">
        <v>178</v>
      </c>
      <c r="AU995" s="23" t="s">
        <v>91</v>
      </c>
      <c r="AY995" s="23" t="s">
        <v>176</v>
      </c>
      <c r="BE995" s="205">
        <f>IF(N995="základní",J995,0)</f>
        <v>0</v>
      </c>
      <c r="BF995" s="205">
        <f>IF(N995="snížená",J995,0)</f>
        <v>0</v>
      </c>
      <c r="BG995" s="205">
        <f>IF(N995="zákl. přenesená",J995,0)</f>
        <v>0</v>
      </c>
      <c r="BH995" s="205">
        <f>IF(N995="sníž. přenesená",J995,0)</f>
        <v>0</v>
      </c>
      <c r="BI995" s="205">
        <f>IF(N995="nulová",J995,0)</f>
        <v>0</v>
      </c>
      <c r="BJ995" s="23" t="s">
        <v>89</v>
      </c>
      <c r="BK995" s="205">
        <f>ROUND(I995*H995,2)</f>
        <v>0</v>
      </c>
      <c r="BL995" s="23" t="s">
        <v>277</v>
      </c>
      <c r="BM995" s="23" t="s">
        <v>2127</v>
      </c>
    </row>
    <row r="996" spans="2:65" s="1" customFormat="1" ht="67.5">
      <c r="B996" s="41"/>
      <c r="C996" s="63"/>
      <c r="D996" s="206" t="s">
        <v>185</v>
      </c>
      <c r="E996" s="63"/>
      <c r="F996" s="207" t="s">
        <v>2128</v>
      </c>
      <c r="G996" s="63"/>
      <c r="H996" s="63"/>
      <c r="I996" s="164"/>
      <c r="J996" s="63"/>
      <c r="K996" s="63"/>
      <c r="L996" s="61"/>
      <c r="M996" s="208"/>
      <c r="N996" s="42"/>
      <c r="O996" s="42"/>
      <c r="P996" s="42"/>
      <c r="Q996" s="42"/>
      <c r="R996" s="42"/>
      <c r="S996" s="42"/>
      <c r="T996" s="78"/>
      <c r="AT996" s="23" t="s">
        <v>185</v>
      </c>
      <c r="AU996" s="23" t="s">
        <v>91</v>
      </c>
    </row>
    <row r="997" spans="2:65" s="11" customFormat="1" ht="13.5">
      <c r="B997" s="209"/>
      <c r="C997" s="210"/>
      <c r="D997" s="206" t="s">
        <v>187</v>
      </c>
      <c r="E997" s="211" t="s">
        <v>37</v>
      </c>
      <c r="F997" s="212" t="s">
        <v>2129</v>
      </c>
      <c r="G997" s="210"/>
      <c r="H997" s="213">
        <v>21.4</v>
      </c>
      <c r="I997" s="214"/>
      <c r="J997" s="210"/>
      <c r="K997" s="210"/>
      <c r="L997" s="215"/>
      <c r="M997" s="216"/>
      <c r="N997" s="217"/>
      <c r="O997" s="217"/>
      <c r="P997" s="217"/>
      <c r="Q997" s="217"/>
      <c r="R997" s="217"/>
      <c r="S997" s="217"/>
      <c r="T997" s="218"/>
      <c r="AT997" s="219" t="s">
        <v>187</v>
      </c>
      <c r="AU997" s="219" t="s">
        <v>91</v>
      </c>
      <c r="AV997" s="11" t="s">
        <v>91</v>
      </c>
      <c r="AW997" s="11" t="s">
        <v>44</v>
      </c>
      <c r="AX997" s="11" t="s">
        <v>81</v>
      </c>
      <c r="AY997" s="219" t="s">
        <v>176</v>
      </c>
    </row>
    <row r="998" spans="2:65" s="11" customFormat="1" ht="13.5">
      <c r="B998" s="209"/>
      <c r="C998" s="210"/>
      <c r="D998" s="206" t="s">
        <v>187</v>
      </c>
      <c r="E998" s="211" t="s">
        <v>37</v>
      </c>
      <c r="F998" s="212" t="s">
        <v>1313</v>
      </c>
      <c r="G998" s="210"/>
      <c r="H998" s="213">
        <v>143.49</v>
      </c>
      <c r="I998" s="214"/>
      <c r="J998" s="210"/>
      <c r="K998" s="210"/>
      <c r="L998" s="215"/>
      <c r="M998" s="216"/>
      <c r="N998" s="217"/>
      <c r="O998" s="217"/>
      <c r="P998" s="217"/>
      <c r="Q998" s="217"/>
      <c r="R998" s="217"/>
      <c r="S998" s="217"/>
      <c r="T998" s="218"/>
      <c r="AT998" s="219" t="s">
        <v>187</v>
      </c>
      <c r="AU998" s="219" t="s">
        <v>91</v>
      </c>
      <c r="AV998" s="11" t="s">
        <v>91</v>
      </c>
      <c r="AW998" s="11" t="s">
        <v>44</v>
      </c>
      <c r="AX998" s="11" t="s">
        <v>81</v>
      </c>
      <c r="AY998" s="219" t="s">
        <v>176</v>
      </c>
    </row>
    <row r="999" spans="2:65" s="12" customFormat="1" ht="13.5">
      <c r="B999" s="220"/>
      <c r="C999" s="221"/>
      <c r="D999" s="222" t="s">
        <v>187</v>
      </c>
      <c r="E999" s="223" t="s">
        <v>37</v>
      </c>
      <c r="F999" s="224" t="s">
        <v>189</v>
      </c>
      <c r="G999" s="221"/>
      <c r="H999" s="225">
        <v>164.89</v>
      </c>
      <c r="I999" s="226"/>
      <c r="J999" s="221"/>
      <c r="K999" s="221"/>
      <c r="L999" s="227"/>
      <c r="M999" s="228"/>
      <c r="N999" s="229"/>
      <c r="O999" s="229"/>
      <c r="P999" s="229"/>
      <c r="Q999" s="229"/>
      <c r="R999" s="229"/>
      <c r="S999" s="229"/>
      <c r="T999" s="230"/>
      <c r="AT999" s="231" t="s">
        <v>187</v>
      </c>
      <c r="AU999" s="231" t="s">
        <v>91</v>
      </c>
      <c r="AV999" s="12" t="s">
        <v>183</v>
      </c>
      <c r="AW999" s="12" t="s">
        <v>6</v>
      </c>
      <c r="AX999" s="12" t="s">
        <v>89</v>
      </c>
      <c r="AY999" s="231" t="s">
        <v>176</v>
      </c>
    </row>
    <row r="1000" spans="2:65" s="1" customFormat="1" ht="22.5" customHeight="1">
      <c r="B1000" s="41"/>
      <c r="C1000" s="194" t="s">
        <v>2130</v>
      </c>
      <c r="D1000" s="194" t="s">
        <v>178</v>
      </c>
      <c r="E1000" s="195" t="s">
        <v>2131</v>
      </c>
      <c r="F1000" s="196" t="s">
        <v>2132</v>
      </c>
      <c r="G1000" s="197" t="s">
        <v>224</v>
      </c>
      <c r="H1000" s="198">
        <v>164.89</v>
      </c>
      <c r="I1000" s="199"/>
      <c r="J1000" s="200">
        <f>ROUND(I1000*H1000,2)</f>
        <v>0</v>
      </c>
      <c r="K1000" s="196" t="s">
        <v>182</v>
      </c>
      <c r="L1000" s="61"/>
      <c r="M1000" s="201" t="s">
        <v>37</v>
      </c>
      <c r="N1000" s="202" t="s">
        <v>52</v>
      </c>
      <c r="O1000" s="42"/>
      <c r="P1000" s="203">
        <f>O1000*H1000</f>
        <v>0</v>
      </c>
      <c r="Q1000" s="203">
        <v>0</v>
      </c>
      <c r="R1000" s="203">
        <f>Q1000*H1000</f>
        <v>0</v>
      </c>
      <c r="S1000" s="203">
        <v>0</v>
      </c>
      <c r="T1000" s="204">
        <f>S1000*H1000</f>
        <v>0</v>
      </c>
      <c r="AR1000" s="23" t="s">
        <v>277</v>
      </c>
      <c r="AT1000" s="23" t="s">
        <v>178</v>
      </c>
      <c r="AU1000" s="23" t="s">
        <v>91</v>
      </c>
      <c r="AY1000" s="23" t="s">
        <v>176</v>
      </c>
      <c r="BE1000" s="205">
        <f>IF(N1000="základní",J1000,0)</f>
        <v>0</v>
      </c>
      <c r="BF1000" s="205">
        <f>IF(N1000="snížená",J1000,0)</f>
        <v>0</v>
      </c>
      <c r="BG1000" s="205">
        <f>IF(N1000="zákl. přenesená",J1000,0)</f>
        <v>0</v>
      </c>
      <c r="BH1000" s="205">
        <f>IF(N1000="sníž. přenesená",J1000,0)</f>
        <v>0</v>
      </c>
      <c r="BI1000" s="205">
        <f>IF(N1000="nulová",J1000,0)</f>
        <v>0</v>
      </c>
      <c r="BJ1000" s="23" t="s">
        <v>89</v>
      </c>
      <c r="BK1000" s="205">
        <f>ROUND(I1000*H1000,2)</f>
        <v>0</v>
      </c>
      <c r="BL1000" s="23" t="s">
        <v>277</v>
      </c>
      <c r="BM1000" s="23" t="s">
        <v>2133</v>
      </c>
    </row>
    <row r="1001" spans="2:65" s="1" customFormat="1" ht="54">
      <c r="B1001" s="41"/>
      <c r="C1001" s="63"/>
      <c r="D1001" s="206" t="s">
        <v>185</v>
      </c>
      <c r="E1001" s="63"/>
      <c r="F1001" s="207" t="s">
        <v>2134</v>
      </c>
      <c r="G1001" s="63"/>
      <c r="H1001" s="63"/>
      <c r="I1001" s="164"/>
      <c r="J1001" s="63"/>
      <c r="K1001" s="63"/>
      <c r="L1001" s="61"/>
      <c r="M1001" s="208"/>
      <c r="N1001" s="42"/>
      <c r="O1001" s="42"/>
      <c r="P1001" s="42"/>
      <c r="Q1001" s="42"/>
      <c r="R1001" s="42"/>
      <c r="S1001" s="42"/>
      <c r="T1001" s="78"/>
      <c r="AT1001" s="23" t="s">
        <v>185</v>
      </c>
      <c r="AU1001" s="23" t="s">
        <v>91</v>
      </c>
    </row>
    <row r="1002" spans="2:65" s="11" customFormat="1" ht="13.5">
      <c r="B1002" s="209"/>
      <c r="C1002" s="210"/>
      <c r="D1002" s="206" t="s">
        <v>187</v>
      </c>
      <c r="E1002" s="211" t="s">
        <v>37</v>
      </c>
      <c r="F1002" s="212" t="s">
        <v>2129</v>
      </c>
      <c r="G1002" s="210"/>
      <c r="H1002" s="213">
        <v>21.4</v>
      </c>
      <c r="I1002" s="214"/>
      <c r="J1002" s="210"/>
      <c r="K1002" s="210"/>
      <c r="L1002" s="215"/>
      <c r="M1002" s="216"/>
      <c r="N1002" s="217"/>
      <c r="O1002" s="217"/>
      <c r="P1002" s="217"/>
      <c r="Q1002" s="217"/>
      <c r="R1002" s="217"/>
      <c r="S1002" s="217"/>
      <c r="T1002" s="218"/>
      <c r="AT1002" s="219" t="s">
        <v>187</v>
      </c>
      <c r="AU1002" s="219" t="s">
        <v>91</v>
      </c>
      <c r="AV1002" s="11" t="s">
        <v>91</v>
      </c>
      <c r="AW1002" s="11" t="s">
        <v>44</v>
      </c>
      <c r="AX1002" s="11" t="s">
        <v>81</v>
      </c>
      <c r="AY1002" s="219" t="s">
        <v>176</v>
      </c>
    </row>
    <row r="1003" spans="2:65" s="11" customFormat="1" ht="13.5">
      <c r="B1003" s="209"/>
      <c r="C1003" s="210"/>
      <c r="D1003" s="206" t="s">
        <v>187</v>
      </c>
      <c r="E1003" s="211" t="s">
        <v>37</v>
      </c>
      <c r="F1003" s="212" t="s">
        <v>1313</v>
      </c>
      <c r="G1003" s="210"/>
      <c r="H1003" s="213">
        <v>143.49</v>
      </c>
      <c r="I1003" s="214"/>
      <c r="J1003" s="210"/>
      <c r="K1003" s="210"/>
      <c r="L1003" s="215"/>
      <c r="M1003" s="216"/>
      <c r="N1003" s="217"/>
      <c r="O1003" s="217"/>
      <c r="P1003" s="217"/>
      <c r="Q1003" s="217"/>
      <c r="R1003" s="217"/>
      <c r="S1003" s="217"/>
      <c r="T1003" s="218"/>
      <c r="AT1003" s="219" t="s">
        <v>187</v>
      </c>
      <c r="AU1003" s="219" t="s">
        <v>91</v>
      </c>
      <c r="AV1003" s="11" t="s">
        <v>91</v>
      </c>
      <c r="AW1003" s="11" t="s">
        <v>44</v>
      </c>
      <c r="AX1003" s="11" t="s">
        <v>81</v>
      </c>
      <c r="AY1003" s="219" t="s">
        <v>176</v>
      </c>
    </row>
    <row r="1004" spans="2:65" s="12" customFormat="1" ht="13.5">
      <c r="B1004" s="220"/>
      <c r="C1004" s="221"/>
      <c r="D1004" s="222" t="s">
        <v>187</v>
      </c>
      <c r="E1004" s="223" t="s">
        <v>37</v>
      </c>
      <c r="F1004" s="224" t="s">
        <v>189</v>
      </c>
      <c r="G1004" s="221"/>
      <c r="H1004" s="225">
        <v>164.89</v>
      </c>
      <c r="I1004" s="226"/>
      <c r="J1004" s="221"/>
      <c r="K1004" s="221"/>
      <c r="L1004" s="227"/>
      <c r="M1004" s="228"/>
      <c r="N1004" s="229"/>
      <c r="O1004" s="229"/>
      <c r="P1004" s="229"/>
      <c r="Q1004" s="229"/>
      <c r="R1004" s="229"/>
      <c r="S1004" s="229"/>
      <c r="T1004" s="230"/>
      <c r="AT1004" s="231" t="s">
        <v>187</v>
      </c>
      <c r="AU1004" s="231" t="s">
        <v>91</v>
      </c>
      <c r="AV1004" s="12" t="s">
        <v>183</v>
      </c>
      <c r="AW1004" s="12" t="s">
        <v>6</v>
      </c>
      <c r="AX1004" s="12" t="s">
        <v>89</v>
      </c>
      <c r="AY1004" s="231" t="s">
        <v>176</v>
      </c>
    </row>
    <row r="1005" spans="2:65" s="1" customFormat="1" ht="22.5" customHeight="1">
      <c r="B1005" s="41"/>
      <c r="C1005" s="232" t="s">
        <v>2135</v>
      </c>
      <c r="D1005" s="232" t="s">
        <v>196</v>
      </c>
      <c r="E1005" s="233" t="s">
        <v>2136</v>
      </c>
      <c r="F1005" s="234" t="s">
        <v>2137</v>
      </c>
      <c r="G1005" s="235" t="s">
        <v>224</v>
      </c>
      <c r="H1005" s="236">
        <v>181.37899999999999</v>
      </c>
      <c r="I1005" s="237"/>
      <c r="J1005" s="238">
        <f>ROUND(I1005*H1005,2)</f>
        <v>0</v>
      </c>
      <c r="K1005" s="234" t="s">
        <v>182</v>
      </c>
      <c r="L1005" s="239"/>
      <c r="M1005" s="240" t="s">
        <v>37</v>
      </c>
      <c r="N1005" s="241" t="s">
        <v>52</v>
      </c>
      <c r="O1005" s="42"/>
      <c r="P1005" s="203">
        <f>O1005*H1005</f>
        <v>0</v>
      </c>
      <c r="Q1005" s="203">
        <v>5.9999999999999995E-4</v>
      </c>
      <c r="R1005" s="203">
        <f>Q1005*H1005</f>
        <v>0.10882739999999999</v>
      </c>
      <c r="S1005" s="203">
        <v>0</v>
      </c>
      <c r="T1005" s="204">
        <f>S1005*H1005</f>
        <v>0</v>
      </c>
      <c r="AR1005" s="23" t="s">
        <v>369</v>
      </c>
      <c r="AT1005" s="23" t="s">
        <v>196</v>
      </c>
      <c r="AU1005" s="23" t="s">
        <v>91</v>
      </c>
      <c r="AY1005" s="23" t="s">
        <v>176</v>
      </c>
      <c r="BE1005" s="205">
        <f>IF(N1005="základní",J1005,0)</f>
        <v>0</v>
      </c>
      <c r="BF1005" s="205">
        <f>IF(N1005="snížená",J1005,0)</f>
        <v>0</v>
      </c>
      <c r="BG1005" s="205">
        <f>IF(N1005="zákl. přenesená",J1005,0)</f>
        <v>0</v>
      </c>
      <c r="BH1005" s="205">
        <f>IF(N1005="sníž. přenesená",J1005,0)</f>
        <v>0</v>
      </c>
      <c r="BI1005" s="205">
        <f>IF(N1005="nulová",J1005,0)</f>
        <v>0</v>
      </c>
      <c r="BJ1005" s="23" t="s">
        <v>89</v>
      </c>
      <c r="BK1005" s="205">
        <f>ROUND(I1005*H1005,2)</f>
        <v>0</v>
      </c>
      <c r="BL1005" s="23" t="s">
        <v>277</v>
      </c>
      <c r="BM1005" s="23" t="s">
        <v>2138</v>
      </c>
    </row>
    <row r="1006" spans="2:65" s="11" customFormat="1" ht="13.5">
      <c r="B1006" s="209"/>
      <c r="C1006" s="210"/>
      <c r="D1006" s="206" t="s">
        <v>187</v>
      </c>
      <c r="E1006" s="211" t="s">
        <v>37</v>
      </c>
      <c r="F1006" s="212" t="s">
        <v>2129</v>
      </c>
      <c r="G1006" s="210"/>
      <c r="H1006" s="213">
        <v>21.4</v>
      </c>
      <c r="I1006" s="214"/>
      <c r="J1006" s="210"/>
      <c r="K1006" s="210"/>
      <c r="L1006" s="215"/>
      <c r="M1006" s="216"/>
      <c r="N1006" s="217"/>
      <c r="O1006" s="217"/>
      <c r="P1006" s="217"/>
      <c r="Q1006" s="217"/>
      <c r="R1006" s="217"/>
      <c r="S1006" s="217"/>
      <c r="T1006" s="218"/>
      <c r="AT1006" s="219" t="s">
        <v>187</v>
      </c>
      <c r="AU1006" s="219" t="s">
        <v>91</v>
      </c>
      <c r="AV1006" s="11" t="s">
        <v>91</v>
      </c>
      <c r="AW1006" s="11" t="s">
        <v>44</v>
      </c>
      <c r="AX1006" s="11" t="s">
        <v>81</v>
      </c>
      <c r="AY1006" s="219" t="s">
        <v>176</v>
      </c>
    </row>
    <row r="1007" spans="2:65" s="11" customFormat="1" ht="13.5">
      <c r="B1007" s="209"/>
      <c r="C1007" s="210"/>
      <c r="D1007" s="206" t="s">
        <v>187</v>
      </c>
      <c r="E1007" s="211" t="s">
        <v>37</v>
      </c>
      <c r="F1007" s="212" t="s">
        <v>1313</v>
      </c>
      <c r="G1007" s="210"/>
      <c r="H1007" s="213">
        <v>143.49</v>
      </c>
      <c r="I1007" s="214"/>
      <c r="J1007" s="210"/>
      <c r="K1007" s="210"/>
      <c r="L1007" s="215"/>
      <c r="M1007" s="216"/>
      <c r="N1007" s="217"/>
      <c r="O1007" s="217"/>
      <c r="P1007" s="217"/>
      <c r="Q1007" s="217"/>
      <c r="R1007" s="217"/>
      <c r="S1007" s="217"/>
      <c r="T1007" s="218"/>
      <c r="AT1007" s="219" t="s">
        <v>187</v>
      </c>
      <c r="AU1007" s="219" t="s">
        <v>91</v>
      </c>
      <c r="AV1007" s="11" t="s">
        <v>91</v>
      </c>
      <c r="AW1007" s="11" t="s">
        <v>44</v>
      </c>
      <c r="AX1007" s="11" t="s">
        <v>81</v>
      </c>
      <c r="AY1007" s="219" t="s">
        <v>176</v>
      </c>
    </row>
    <row r="1008" spans="2:65" s="11" customFormat="1" ht="13.5">
      <c r="B1008" s="209"/>
      <c r="C1008" s="210"/>
      <c r="D1008" s="222" t="s">
        <v>187</v>
      </c>
      <c r="E1008" s="242" t="s">
        <v>37</v>
      </c>
      <c r="F1008" s="243" t="s">
        <v>2139</v>
      </c>
      <c r="G1008" s="210"/>
      <c r="H1008" s="244">
        <v>181.37899999999999</v>
      </c>
      <c r="I1008" s="214"/>
      <c r="J1008" s="210"/>
      <c r="K1008" s="210"/>
      <c r="L1008" s="215"/>
      <c r="M1008" s="216"/>
      <c r="N1008" s="217"/>
      <c r="O1008" s="217"/>
      <c r="P1008" s="217"/>
      <c r="Q1008" s="217"/>
      <c r="R1008" s="217"/>
      <c r="S1008" s="217"/>
      <c r="T1008" s="218"/>
      <c r="AT1008" s="219" t="s">
        <v>187</v>
      </c>
      <c r="AU1008" s="219" t="s">
        <v>91</v>
      </c>
      <c r="AV1008" s="11" t="s">
        <v>91</v>
      </c>
      <c r="AW1008" s="11" t="s">
        <v>44</v>
      </c>
      <c r="AX1008" s="11" t="s">
        <v>89</v>
      </c>
      <c r="AY1008" s="219" t="s">
        <v>176</v>
      </c>
    </row>
    <row r="1009" spans="2:65" s="1" customFormat="1" ht="22.5" customHeight="1">
      <c r="B1009" s="41"/>
      <c r="C1009" s="194" t="s">
        <v>2140</v>
      </c>
      <c r="D1009" s="194" t="s">
        <v>178</v>
      </c>
      <c r="E1009" s="195" t="s">
        <v>2141</v>
      </c>
      <c r="F1009" s="196" t="s">
        <v>2142</v>
      </c>
      <c r="G1009" s="197" t="s">
        <v>224</v>
      </c>
      <c r="H1009" s="198">
        <v>164.89</v>
      </c>
      <c r="I1009" s="199"/>
      <c r="J1009" s="200">
        <f>ROUND(I1009*H1009,2)</f>
        <v>0</v>
      </c>
      <c r="K1009" s="196" t="s">
        <v>182</v>
      </c>
      <c r="L1009" s="61"/>
      <c r="M1009" s="201" t="s">
        <v>37</v>
      </c>
      <c r="N1009" s="202" t="s">
        <v>52</v>
      </c>
      <c r="O1009" s="42"/>
      <c r="P1009" s="203">
        <f>O1009*H1009</f>
        <v>0</v>
      </c>
      <c r="Q1009" s="203">
        <v>1.5E-6</v>
      </c>
      <c r="R1009" s="203">
        <f>Q1009*H1009</f>
        <v>2.47335E-4</v>
      </c>
      <c r="S1009" s="203">
        <v>0</v>
      </c>
      <c r="T1009" s="204">
        <f>S1009*H1009</f>
        <v>0</v>
      </c>
      <c r="AR1009" s="23" t="s">
        <v>277</v>
      </c>
      <c r="AT1009" s="23" t="s">
        <v>178</v>
      </c>
      <c r="AU1009" s="23" t="s">
        <v>91</v>
      </c>
      <c r="AY1009" s="23" t="s">
        <v>176</v>
      </c>
      <c r="BE1009" s="205">
        <f>IF(N1009="základní",J1009,0)</f>
        <v>0</v>
      </c>
      <c r="BF1009" s="205">
        <f>IF(N1009="snížená",J1009,0)</f>
        <v>0</v>
      </c>
      <c r="BG1009" s="205">
        <f>IF(N1009="zákl. přenesená",J1009,0)</f>
        <v>0</v>
      </c>
      <c r="BH1009" s="205">
        <f>IF(N1009="sníž. přenesená",J1009,0)</f>
        <v>0</v>
      </c>
      <c r="BI1009" s="205">
        <f>IF(N1009="nulová",J1009,0)</f>
        <v>0</v>
      </c>
      <c r="BJ1009" s="23" t="s">
        <v>89</v>
      </c>
      <c r="BK1009" s="205">
        <f>ROUND(I1009*H1009,2)</f>
        <v>0</v>
      </c>
      <c r="BL1009" s="23" t="s">
        <v>277</v>
      </c>
      <c r="BM1009" s="23" t="s">
        <v>2143</v>
      </c>
    </row>
    <row r="1010" spans="2:65" s="1" customFormat="1" ht="40.5">
      <c r="B1010" s="41"/>
      <c r="C1010" s="63"/>
      <c r="D1010" s="206" t="s">
        <v>185</v>
      </c>
      <c r="E1010" s="63"/>
      <c r="F1010" s="207" t="s">
        <v>2144</v>
      </c>
      <c r="G1010" s="63"/>
      <c r="H1010" s="63"/>
      <c r="I1010" s="164"/>
      <c r="J1010" s="63"/>
      <c r="K1010" s="63"/>
      <c r="L1010" s="61"/>
      <c r="M1010" s="208"/>
      <c r="N1010" s="42"/>
      <c r="O1010" s="42"/>
      <c r="P1010" s="42"/>
      <c r="Q1010" s="42"/>
      <c r="R1010" s="42"/>
      <c r="S1010" s="42"/>
      <c r="T1010" s="78"/>
      <c r="AT1010" s="23" t="s">
        <v>185</v>
      </c>
      <c r="AU1010" s="23" t="s">
        <v>91</v>
      </c>
    </row>
    <row r="1011" spans="2:65" s="11" customFormat="1" ht="13.5">
      <c r="B1011" s="209"/>
      <c r="C1011" s="210"/>
      <c r="D1011" s="206" t="s">
        <v>187</v>
      </c>
      <c r="E1011" s="211" t="s">
        <v>37</v>
      </c>
      <c r="F1011" s="212" t="s">
        <v>2129</v>
      </c>
      <c r="G1011" s="210"/>
      <c r="H1011" s="213">
        <v>21.4</v>
      </c>
      <c r="I1011" s="214"/>
      <c r="J1011" s="210"/>
      <c r="K1011" s="210"/>
      <c r="L1011" s="215"/>
      <c r="M1011" s="216"/>
      <c r="N1011" s="217"/>
      <c r="O1011" s="217"/>
      <c r="P1011" s="217"/>
      <c r="Q1011" s="217"/>
      <c r="R1011" s="217"/>
      <c r="S1011" s="217"/>
      <c r="T1011" s="218"/>
      <c r="AT1011" s="219" t="s">
        <v>187</v>
      </c>
      <c r="AU1011" s="219" t="s">
        <v>91</v>
      </c>
      <c r="AV1011" s="11" t="s">
        <v>91</v>
      </c>
      <c r="AW1011" s="11" t="s">
        <v>44</v>
      </c>
      <c r="AX1011" s="11" t="s">
        <v>81</v>
      </c>
      <c r="AY1011" s="219" t="s">
        <v>176</v>
      </c>
    </row>
    <row r="1012" spans="2:65" s="11" customFormat="1" ht="13.5">
      <c r="B1012" s="209"/>
      <c r="C1012" s="210"/>
      <c r="D1012" s="206" t="s">
        <v>187</v>
      </c>
      <c r="E1012" s="211" t="s">
        <v>37</v>
      </c>
      <c r="F1012" s="212" t="s">
        <v>1313</v>
      </c>
      <c r="G1012" s="210"/>
      <c r="H1012" s="213">
        <v>143.49</v>
      </c>
      <c r="I1012" s="214"/>
      <c r="J1012" s="210"/>
      <c r="K1012" s="210"/>
      <c r="L1012" s="215"/>
      <c r="M1012" s="216"/>
      <c r="N1012" s="217"/>
      <c r="O1012" s="217"/>
      <c r="P1012" s="217"/>
      <c r="Q1012" s="217"/>
      <c r="R1012" s="217"/>
      <c r="S1012" s="217"/>
      <c r="T1012" s="218"/>
      <c r="AT1012" s="219" t="s">
        <v>187</v>
      </c>
      <c r="AU1012" s="219" t="s">
        <v>91</v>
      </c>
      <c r="AV1012" s="11" t="s">
        <v>91</v>
      </c>
      <c r="AW1012" s="11" t="s">
        <v>44</v>
      </c>
      <c r="AX1012" s="11" t="s">
        <v>81</v>
      </c>
      <c r="AY1012" s="219" t="s">
        <v>176</v>
      </c>
    </row>
    <row r="1013" spans="2:65" s="12" customFormat="1" ht="13.5">
      <c r="B1013" s="220"/>
      <c r="C1013" s="221"/>
      <c r="D1013" s="222" t="s">
        <v>187</v>
      </c>
      <c r="E1013" s="223" t="s">
        <v>37</v>
      </c>
      <c r="F1013" s="224" t="s">
        <v>189</v>
      </c>
      <c r="G1013" s="221"/>
      <c r="H1013" s="225">
        <v>164.89</v>
      </c>
      <c r="I1013" s="226"/>
      <c r="J1013" s="221"/>
      <c r="K1013" s="221"/>
      <c r="L1013" s="227"/>
      <c r="M1013" s="228"/>
      <c r="N1013" s="229"/>
      <c r="O1013" s="229"/>
      <c r="P1013" s="229"/>
      <c r="Q1013" s="229"/>
      <c r="R1013" s="229"/>
      <c r="S1013" s="229"/>
      <c r="T1013" s="230"/>
      <c r="AT1013" s="231" t="s">
        <v>187</v>
      </c>
      <c r="AU1013" s="231" t="s">
        <v>91</v>
      </c>
      <c r="AV1013" s="12" t="s">
        <v>183</v>
      </c>
      <c r="AW1013" s="12" t="s">
        <v>6</v>
      </c>
      <c r="AX1013" s="12" t="s">
        <v>89</v>
      </c>
      <c r="AY1013" s="231" t="s">
        <v>176</v>
      </c>
    </row>
    <row r="1014" spans="2:65" s="1" customFormat="1" ht="22.5" customHeight="1">
      <c r="B1014" s="41"/>
      <c r="C1014" s="232" t="s">
        <v>2145</v>
      </c>
      <c r="D1014" s="232" t="s">
        <v>196</v>
      </c>
      <c r="E1014" s="233" t="s">
        <v>2146</v>
      </c>
      <c r="F1014" s="234" t="s">
        <v>2147</v>
      </c>
      <c r="G1014" s="235" t="s">
        <v>224</v>
      </c>
      <c r="H1014" s="236">
        <v>194.29499999999999</v>
      </c>
      <c r="I1014" s="237"/>
      <c r="J1014" s="238">
        <f>ROUND(I1014*H1014,2)</f>
        <v>0</v>
      </c>
      <c r="K1014" s="234" t="s">
        <v>182</v>
      </c>
      <c r="L1014" s="239"/>
      <c r="M1014" s="240" t="s">
        <v>37</v>
      </c>
      <c r="N1014" s="241" t="s">
        <v>52</v>
      </c>
      <c r="O1014" s="42"/>
      <c r="P1014" s="203">
        <f>O1014*H1014</f>
        <v>0</v>
      </c>
      <c r="Q1014" s="203">
        <v>2.3500000000000001E-3</v>
      </c>
      <c r="R1014" s="203">
        <f>Q1014*H1014</f>
        <v>0.45659325000000001</v>
      </c>
      <c r="S1014" s="203">
        <v>0</v>
      </c>
      <c r="T1014" s="204">
        <f>S1014*H1014</f>
        <v>0</v>
      </c>
      <c r="AR1014" s="23" t="s">
        <v>369</v>
      </c>
      <c r="AT1014" s="23" t="s">
        <v>196</v>
      </c>
      <c r="AU1014" s="23" t="s">
        <v>91</v>
      </c>
      <c r="AY1014" s="23" t="s">
        <v>176</v>
      </c>
      <c r="BE1014" s="205">
        <f>IF(N1014="základní",J1014,0)</f>
        <v>0</v>
      </c>
      <c r="BF1014" s="205">
        <f>IF(N1014="snížená",J1014,0)</f>
        <v>0</v>
      </c>
      <c r="BG1014" s="205">
        <f>IF(N1014="zákl. přenesená",J1014,0)</f>
        <v>0</v>
      </c>
      <c r="BH1014" s="205">
        <f>IF(N1014="sníž. přenesená",J1014,0)</f>
        <v>0</v>
      </c>
      <c r="BI1014" s="205">
        <f>IF(N1014="nulová",J1014,0)</f>
        <v>0</v>
      </c>
      <c r="BJ1014" s="23" t="s">
        <v>89</v>
      </c>
      <c r="BK1014" s="205">
        <f>ROUND(I1014*H1014,2)</f>
        <v>0</v>
      </c>
      <c r="BL1014" s="23" t="s">
        <v>277</v>
      </c>
      <c r="BM1014" s="23" t="s">
        <v>2148</v>
      </c>
    </row>
    <row r="1015" spans="2:65" s="11" customFormat="1" ht="13.5">
      <c r="B1015" s="209"/>
      <c r="C1015" s="210"/>
      <c r="D1015" s="206" t="s">
        <v>187</v>
      </c>
      <c r="E1015" s="211" t="s">
        <v>37</v>
      </c>
      <c r="F1015" s="212" t="s">
        <v>2129</v>
      </c>
      <c r="G1015" s="210"/>
      <c r="H1015" s="213">
        <v>21.4</v>
      </c>
      <c r="I1015" s="214"/>
      <c r="J1015" s="210"/>
      <c r="K1015" s="210"/>
      <c r="L1015" s="215"/>
      <c r="M1015" s="216"/>
      <c r="N1015" s="217"/>
      <c r="O1015" s="217"/>
      <c r="P1015" s="217"/>
      <c r="Q1015" s="217"/>
      <c r="R1015" s="217"/>
      <c r="S1015" s="217"/>
      <c r="T1015" s="218"/>
      <c r="AT1015" s="219" t="s">
        <v>187</v>
      </c>
      <c r="AU1015" s="219" t="s">
        <v>91</v>
      </c>
      <c r="AV1015" s="11" t="s">
        <v>91</v>
      </c>
      <c r="AW1015" s="11" t="s">
        <v>44</v>
      </c>
      <c r="AX1015" s="11" t="s">
        <v>81</v>
      </c>
      <c r="AY1015" s="219" t="s">
        <v>176</v>
      </c>
    </row>
    <row r="1016" spans="2:65" s="11" customFormat="1" ht="13.5">
      <c r="B1016" s="209"/>
      <c r="C1016" s="210"/>
      <c r="D1016" s="206" t="s">
        <v>187</v>
      </c>
      <c r="E1016" s="211" t="s">
        <v>37</v>
      </c>
      <c r="F1016" s="212" t="s">
        <v>1313</v>
      </c>
      <c r="G1016" s="210"/>
      <c r="H1016" s="213">
        <v>143.49</v>
      </c>
      <c r="I1016" s="214"/>
      <c r="J1016" s="210"/>
      <c r="K1016" s="210"/>
      <c r="L1016" s="215"/>
      <c r="M1016" s="216"/>
      <c r="N1016" s="217"/>
      <c r="O1016" s="217"/>
      <c r="P1016" s="217"/>
      <c r="Q1016" s="217"/>
      <c r="R1016" s="217"/>
      <c r="S1016" s="217"/>
      <c r="T1016" s="218"/>
      <c r="AT1016" s="219" t="s">
        <v>187</v>
      </c>
      <c r="AU1016" s="219" t="s">
        <v>91</v>
      </c>
      <c r="AV1016" s="11" t="s">
        <v>91</v>
      </c>
      <c r="AW1016" s="11" t="s">
        <v>44</v>
      </c>
      <c r="AX1016" s="11" t="s">
        <v>81</v>
      </c>
      <c r="AY1016" s="219" t="s">
        <v>176</v>
      </c>
    </row>
    <row r="1017" spans="2:65" s="11" customFormat="1" ht="13.5">
      <c r="B1017" s="209"/>
      <c r="C1017" s="210"/>
      <c r="D1017" s="206" t="s">
        <v>187</v>
      </c>
      <c r="E1017" s="211" t="s">
        <v>37</v>
      </c>
      <c r="F1017" s="212" t="s">
        <v>2149</v>
      </c>
      <c r="G1017" s="210"/>
      <c r="H1017" s="213">
        <v>11.742000000000001</v>
      </c>
      <c r="I1017" s="214"/>
      <c r="J1017" s="210"/>
      <c r="K1017" s="210"/>
      <c r="L1017" s="215"/>
      <c r="M1017" s="216"/>
      <c r="N1017" s="217"/>
      <c r="O1017" s="217"/>
      <c r="P1017" s="217"/>
      <c r="Q1017" s="217"/>
      <c r="R1017" s="217"/>
      <c r="S1017" s="217"/>
      <c r="T1017" s="218"/>
      <c r="AT1017" s="219" t="s">
        <v>187</v>
      </c>
      <c r="AU1017" s="219" t="s">
        <v>91</v>
      </c>
      <c r="AV1017" s="11" t="s">
        <v>91</v>
      </c>
      <c r="AW1017" s="11" t="s">
        <v>44</v>
      </c>
      <c r="AX1017" s="11" t="s">
        <v>81</v>
      </c>
      <c r="AY1017" s="219" t="s">
        <v>176</v>
      </c>
    </row>
    <row r="1018" spans="2:65" s="11" customFormat="1" ht="13.5">
      <c r="B1018" s="209"/>
      <c r="C1018" s="210"/>
      <c r="D1018" s="222" t="s">
        <v>187</v>
      </c>
      <c r="E1018" s="242" t="s">
        <v>37</v>
      </c>
      <c r="F1018" s="243" t="s">
        <v>2150</v>
      </c>
      <c r="G1018" s="210"/>
      <c r="H1018" s="244">
        <v>194.29499999999999</v>
      </c>
      <c r="I1018" s="214"/>
      <c r="J1018" s="210"/>
      <c r="K1018" s="210"/>
      <c r="L1018" s="215"/>
      <c r="M1018" s="216"/>
      <c r="N1018" s="217"/>
      <c r="O1018" s="217"/>
      <c r="P1018" s="217"/>
      <c r="Q1018" s="217"/>
      <c r="R1018" s="217"/>
      <c r="S1018" s="217"/>
      <c r="T1018" s="218"/>
      <c r="AT1018" s="219" t="s">
        <v>187</v>
      </c>
      <c r="AU1018" s="219" t="s">
        <v>91</v>
      </c>
      <c r="AV1018" s="11" t="s">
        <v>91</v>
      </c>
      <c r="AW1018" s="11" t="s">
        <v>44</v>
      </c>
      <c r="AX1018" s="11" t="s">
        <v>89</v>
      </c>
      <c r="AY1018" s="219" t="s">
        <v>176</v>
      </c>
    </row>
    <row r="1019" spans="2:65" s="1" customFormat="1" ht="22.5" customHeight="1">
      <c r="B1019" s="41"/>
      <c r="C1019" s="194" t="s">
        <v>2151</v>
      </c>
      <c r="D1019" s="194" t="s">
        <v>178</v>
      </c>
      <c r="E1019" s="195" t="s">
        <v>2152</v>
      </c>
      <c r="F1019" s="196" t="s">
        <v>2153</v>
      </c>
      <c r="G1019" s="197" t="s">
        <v>296</v>
      </c>
      <c r="H1019" s="198">
        <v>167.74</v>
      </c>
      <c r="I1019" s="199"/>
      <c r="J1019" s="200">
        <f>ROUND(I1019*H1019,2)</f>
        <v>0</v>
      </c>
      <c r="K1019" s="196" t="s">
        <v>182</v>
      </c>
      <c r="L1019" s="61"/>
      <c r="M1019" s="201" t="s">
        <v>37</v>
      </c>
      <c r="N1019" s="202" t="s">
        <v>52</v>
      </c>
      <c r="O1019" s="42"/>
      <c r="P1019" s="203">
        <f>O1019*H1019</f>
        <v>0</v>
      </c>
      <c r="Q1019" s="203">
        <v>1.275E-5</v>
      </c>
      <c r="R1019" s="203">
        <f>Q1019*H1019</f>
        <v>2.138685E-3</v>
      </c>
      <c r="S1019" s="203">
        <v>0</v>
      </c>
      <c r="T1019" s="204">
        <f>S1019*H1019</f>
        <v>0</v>
      </c>
      <c r="AR1019" s="23" t="s">
        <v>277</v>
      </c>
      <c r="AT1019" s="23" t="s">
        <v>178</v>
      </c>
      <c r="AU1019" s="23" t="s">
        <v>91</v>
      </c>
      <c r="AY1019" s="23" t="s">
        <v>176</v>
      </c>
      <c r="BE1019" s="205">
        <f>IF(N1019="základní",J1019,0)</f>
        <v>0</v>
      </c>
      <c r="BF1019" s="205">
        <f>IF(N1019="snížená",J1019,0)</f>
        <v>0</v>
      </c>
      <c r="BG1019" s="205">
        <f>IF(N1019="zákl. přenesená",J1019,0)</f>
        <v>0</v>
      </c>
      <c r="BH1019" s="205">
        <f>IF(N1019="sníž. přenesená",J1019,0)</f>
        <v>0</v>
      </c>
      <c r="BI1019" s="205">
        <f>IF(N1019="nulová",J1019,0)</f>
        <v>0</v>
      </c>
      <c r="BJ1019" s="23" t="s">
        <v>89</v>
      </c>
      <c r="BK1019" s="205">
        <f>ROUND(I1019*H1019,2)</f>
        <v>0</v>
      </c>
      <c r="BL1019" s="23" t="s">
        <v>277</v>
      </c>
      <c r="BM1019" s="23" t="s">
        <v>2154</v>
      </c>
    </row>
    <row r="1020" spans="2:65" s="11" customFormat="1" ht="13.5">
      <c r="B1020" s="209"/>
      <c r="C1020" s="210"/>
      <c r="D1020" s="206" t="s">
        <v>187</v>
      </c>
      <c r="E1020" s="211" t="s">
        <v>37</v>
      </c>
      <c r="F1020" s="212" t="s">
        <v>2155</v>
      </c>
      <c r="G1020" s="210"/>
      <c r="H1020" s="213">
        <v>17.440000000000001</v>
      </c>
      <c r="I1020" s="214"/>
      <c r="J1020" s="210"/>
      <c r="K1020" s="210"/>
      <c r="L1020" s="215"/>
      <c r="M1020" s="216"/>
      <c r="N1020" s="217"/>
      <c r="O1020" s="217"/>
      <c r="P1020" s="217"/>
      <c r="Q1020" s="217"/>
      <c r="R1020" s="217"/>
      <c r="S1020" s="217"/>
      <c r="T1020" s="218"/>
      <c r="AT1020" s="219" t="s">
        <v>187</v>
      </c>
      <c r="AU1020" s="219" t="s">
        <v>91</v>
      </c>
      <c r="AV1020" s="11" t="s">
        <v>91</v>
      </c>
      <c r="AW1020" s="11" t="s">
        <v>44</v>
      </c>
      <c r="AX1020" s="11" t="s">
        <v>81</v>
      </c>
      <c r="AY1020" s="219" t="s">
        <v>176</v>
      </c>
    </row>
    <row r="1021" spans="2:65" s="11" customFormat="1" ht="13.5">
      <c r="B1021" s="209"/>
      <c r="C1021" s="210"/>
      <c r="D1021" s="206" t="s">
        <v>187</v>
      </c>
      <c r="E1021" s="211" t="s">
        <v>37</v>
      </c>
      <c r="F1021" s="212" t="s">
        <v>2156</v>
      </c>
      <c r="G1021" s="210"/>
      <c r="H1021" s="213">
        <v>17</v>
      </c>
      <c r="I1021" s="214"/>
      <c r="J1021" s="210"/>
      <c r="K1021" s="210"/>
      <c r="L1021" s="215"/>
      <c r="M1021" s="216"/>
      <c r="N1021" s="217"/>
      <c r="O1021" s="217"/>
      <c r="P1021" s="217"/>
      <c r="Q1021" s="217"/>
      <c r="R1021" s="217"/>
      <c r="S1021" s="217"/>
      <c r="T1021" s="218"/>
      <c r="AT1021" s="219" t="s">
        <v>187</v>
      </c>
      <c r="AU1021" s="219" t="s">
        <v>91</v>
      </c>
      <c r="AV1021" s="11" t="s">
        <v>91</v>
      </c>
      <c r="AW1021" s="11" t="s">
        <v>44</v>
      </c>
      <c r="AX1021" s="11" t="s">
        <v>81</v>
      </c>
      <c r="AY1021" s="219" t="s">
        <v>176</v>
      </c>
    </row>
    <row r="1022" spans="2:65" s="11" customFormat="1" ht="13.5">
      <c r="B1022" s="209"/>
      <c r="C1022" s="210"/>
      <c r="D1022" s="206" t="s">
        <v>187</v>
      </c>
      <c r="E1022" s="211" t="s">
        <v>37</v>
      </c>
      <c r="F1022" s="212" t="s">
        <v>2157</v>
      </c>
      <c r="G1022" s="210"/>
      <c r="H1022" s="213">
        <v>43.8</v>
      </c>
      <c r="I1022" s="214"/>
      <c r="J1022" s="210"/>
      <c r="K1022" s="210"/>
      <c r="L1022" s="215"/>
      <c r="M1022" s="216"/>
      <c r="N1022" s="217"/>
      <c r="O1022" s="217"/>
      <c r="P1022" s="217"/>
      <c r="Q1022" s="217"/>
      <c r="R1022" s="217"/>
      <c r="S1022" s="217"/>
      <c r="T1022" s="218"/>
      <c r="AT1022" s="219" t="s">
        <v>187</v>
      </c>
      <c r="AU1022" s="219" t="s">
        <v>91</v>
      </c>
      <c r="AV1022" s="11" t="s">
        <v>91</v>
      </c>
      <c r="AW1022" s="11" t="s">
        <v>44</v>
      </c>
      <c r="AX1022" s="11" t="s">
        <v>81</v>
      </c>
      <c r="AY1022" s="219" t="s">
        <v>176</v>
      </c>
    </row>
    <row r="1023" spans="2:65" s="11" customFormat="1" ht="13.5">
      <c r="B1023" s="209"/>
      <c r="C1023" s="210"/>
      <c r="D1023" s="206" t="s">
        <v>187</v>
      </c>
      <c r="E1023" s="211" t="s">
        <v>37</v>
      </c>
      <c r="F1023" s="212" t="s">
        <v>2158</v>
      </c>
      <c r="G1023" s="210"/>
      <c r="H1023" s="213">
        <v>34</v>
      </c>
      <c r="I1023" s="214"/>
      <c r="J1023" s="210"/>
      <c r="K1023" s="210"/>
      <c r="L1023" s="215"/>
      <c r="M1023" s="216"/>
      <c r="N1023" s="217"/>
      <c r="O1023" s="217"/>
      <c r="P1023" s="217"/>
      <c r="Q1023" s="217"/>
      <c r="R1023" s="217"/>
      <c r="S1023" s="217"/>
      <c r="T1023" s="218"/>
      <c r="AT1023" s="219" t="s">
        <v>187</v>
      </c>
      <c r="AU1023" s="219" t="s">
        <v>91</v>
      </c>
      <c r="AV1023" s="11" t="s">
        <v>91</v>
      </c>
      <c r="AW1023" s="11" t="s">
        <v>44</v>
      </c>
      <c r="AX1023" s="11" t="s">
        <v>81</v>
      </c>
      <c r="AY1023" s="219" t="s">
        <v>176</v>
      </c>
    </row>
    <row r="1024" spans="2:65" s="11" customFormat="1" ht="13.5">
      <c r="B1024" s="209"/>
      <c r="C1024" s="210"/>
      <c r="D1024" s="206" t="s">
        <v>187</v>
      </c>
      <c r="E1024" s="211" t="s">
        <v>37</v>
      </c>
      <c r="F1024" s="212" t="s">
        <v>2159</v>
      </c>
      <c r="G1024" s="210"/>
      <c r="H1024" s="213">
        <v>28.9</v>
      </c>
      <c r="I1024" s="214"/>
      <c r="J1024" s="210"/>
      <c r="K1024" s="210"/>
      <c r="L1024" s="215"/>
      <c r="M1024" s="216"/>
      <c r="N1024" s="217"/>
      <c r="O1024" s="217"/>
      <c r="P1024" s="217"/>
      <c r="Q1024" s="217"/>
      <c r="R1024" s="217"/>
      <c r="S1024" s="217"/>
      <c r="T1024" s="218"/>
      <c r="AT1024" s="219" t="s">
        <v>187</v>
      </c>
      <c r="AU1024" s="219" t="s">
        <v>91</v>
      </c>
      <c r="AV1024" s="11" t="s">
        <v>91</v>
      </c>
      <c r="AW1024" s="11" t="s">
        <v>44</v>
      </c>
      <c r="AX1024" s="11" t="s">
        <v>81</v>
      </c>
      <c r="AY1024" s="219" t="s">
        <v>176</v>
      </c>
    </row>
    <row r="1025" spans="2:65" s="11" customFormat="1" ht="13.5">
      <c r="B1025" s="209"/>
      <c r="C1025" s="210"/>
      <c r="D1025" s="206" t="s">
        <v>187</v>
      </c>
      <c r="E1025" s="211" t="s">
        <v>37</v>
      </c>
      <c r="F1025" s="212" t="s">
        <v>2160</v>
      </c>
      <c r="G1025" s="210"/>
      <c r="H1025" s="213">
        <v>14.6</v>
      </c>
      <c r="I1025" s="214"/>
      <c r="J1025" s="210"/>
      <c r="K1025" s="210"/>
      <c r="L1025" s="215"/>
      <c r="M1025" s="216"/>
      <c r="N1025" s="217"/>
      <c r="O1025" s="217"/>
      <c r="P1025" s="217"/>
      <c r="Q1025" s="217"/>
      <c r="R1025" s="217"/>
      <c r="S1025" s="217"/>
      <c r="T1025" s="218"/>
      <c r="AT1025" s="219" t="s">
        <v>187</v>
      </c>
      <c r="AU1025" s="219" t="s">
        <v>91</v>
      </c>
      <c r="AV1025" s="11" t="s">
        <v>91</v>
      </c>
      <c r="AW1025" s="11" t="s">
        <v>44</v>
      </c>
      <c r="AX1025" s="11" t="s">
        <v>81</v>
      </c>
      <c r="AY1025" s="219" t="s">
        <v>176</v>
      </c>
    </row>
    <row r="1026" spans="2:65" s="11" customFormat="1" ht="13.5">
      <c r="B1026" s="209"/>
      <c r="C1026" s="210"/>
      <c r="D1026" s="206" t="s">
        <v>187</v>
      </c>
      <c r="E1026" s="211" t="s">
        <v>37</v>
      </c>
      <c r="F1026" s="212" t="s">
        <v>2161</v>
      </c>
      <c r="G1026" s="210"/>
      <c r="H1026" s="213">
        <v>12</v>
      </c>
      <c r="I1026" s="214"/>
      <c r="J1026" s="210"/>
      <c r="K1026" s="210"/>
      <c r="L1026" s="215"/>
      <c r="M1026" s="216"/>
      <c r="N1026" s="217"/>
      <c r="O1026" s="217"/>
      <c r="P1026" s="217"/>
      <c r="Q1026" s="217"/>
      <c r="R1026" s="217"/>
      <c r="S1026" s="217"/>
      <c r="T1026" s="218"/>
      <c r="AT1026" s="219" t="s">
        <v>187</v>
      </c>
      <c r="AU1026" s="219" t="s">
        <v>91</v>
      </c>
      <c r="AV1026" s="11" t="s">
        <v>91</v>
      </c>
      <c r="AW1026" s="11" t="s">
        <v>44</v>
      </c>
      <c r="AX1026" s="11" t="s">
        <v>81</v>
      </c>
      <c r="AY1026" s="219" t="s">
        <v>176</v>
      </c>
    </row>
    <row r="1027" spans="2:65" s="12" customFormat="1" ht="13.5">
      <c r="B1027" s="220"/>
      <c r="C1027" s="221"/>
      <c r="D1027" s="222" t="s">
        <v>187</v>
      </c>
      <c r="E1027" s="223" t="s">
        <v>37</v>
      </c>
      <c r="F1027" s="224" t="s">
        <v>189</v>
      </c>
      <c r="G1027" s="221"/>
      <c r="H1027" s="225">
        <v>167.74</v>
      </c>
      <c r="I1027" s="226"/>
      <c r="J1027" s="221"/>
      <c r="K1027" s="221"/>
      <c r="L1027" s="227"/>
      <c r="M1027" s="228"/>
      <c r="N1027" s="229"/>
      <c r="O1027" s="229"/>
      <c r="P1027" s="229"/>
      <c r="Q1027" s="229"/>
      <c r="R1027" s="229"/>
      <c r="S1027" s="229"/>
      <c r="T1027" s="230"/>
      <c r="AT1027" s="231" t="s">
        <v>187</v>
      </c>
      <c r="AU1027" s="231" t="s">
        <v>91</v>
      </c>
      <c r="AV1027" s="12" t="s">
        <v>183</v>
      </c>
      <c r="AW1027" s="12" t="s">
        <v>6</v>
      </c>
      <c r="AX1027" s="12" t="s">
        <v>89</v>
      </c>
      <c r="AY1027" s="231" t="s">
        <v>176</v>
      </c>
    </row>
    <row r="1028" spans="2:65" s="1" customFormat="1" ht="22.5" customHeight="1">
      <c r="B1028" s="41"/>
      <c r="C1028" s="232" t="s">
        <v>2162</v>
      </c>
      <c r="D1028" s="232" t="s">
        <v>196</v>
      </c>
      <c r="E1028" s="233" t="s">
        <v>2163</v>
      </c>
      <c r="F1028" s="234" t="s">
        <v>2164</v>
      </c>
      <c r="G1028" s="235" t="s">
        <v>296</v>
      </c>
      <c r="H1028" s="236">
        <v>176.12700000000001</v>
      </c>
      <c r="I1028" s="237"/>
      <c r="J1028" s="238">
        <f>ROUND(I1028*H1028,2)</f>
        <v>0</v>
      </c>
      <c r="K1028" s="234" t="s">
        <v>182</v>
      </c>
      <c r="L1028" s="239"/>
      <c r="M1028" s="240" t="s">
        <v>37</v>
      </c>
      <c r="N1028" s="241" t="s">
        <v>52</v>
      </c>
      <c r="O1028" s="42"/>
      <c r="P1028" s="203">
        <f>O1028*H1028</f>
        <v>0</v>
      </c>
      <c r="Q1028" s="203">
        <v>2.0000000000000001E-4</v>
      </c>
      <c r="R1028" s="203">
        <f>Q1028*H1028</f>
        <v>3.5225400000000004E-2</v>
      </c>
      <c r="S1028" s="203">
        <v>0</v>
      </c>
      <c r="T1028" s="204">
        <f>S1028*H1028</f>
        <v>0</v>
      </c>
      <c r="AR1028" s="23" t="s">
        <v>369</v>
      </c>
      <c r="AT1028" s="23" t="s">
        <v>196</v>
      </c>
      <c r="AU1028" s="23" t="s">
        <v>91</v>
      </c>
      <c r="AY1028" s="23" t="s">
        <v>176</v>
      </c>
      <c r="BE1028" s="205">
        <f>IF(N1028="základní",J1028,0)</f>
        <v>0</v>
      </c>
      <c r="BF1028" s="205">
        <f>IF(N1028="snížená",J1028,0)</f>
        <v>0</v>
      </c>
      <c r="BG1028" s="205">
        <f>IF(N1028="zákl. přenesená",J1028,0)</f>
        <v>0</v>
      </c>
      <c r="BH1028" s="205">
        <f>IF(N1028="sníž. přenesená",J1028,0)</f>
        <v>0</v>
      </c>
      <c r="BI1028" s="205">
        <f>IF(N1028="nulová",J1028,0)</f>
        <v>0</v>
      </c>
      <c r="BJ1028" s="23" t="s">
        <v>89</v>
      </c>
      <c r="BK1028" s="205">
        <f>ROUND(I1028*H1028,2)</f>
        <v>0</v>
      </c>
      <c r="BL1028" s="23" t="s">
        <v>277</v>
      </c>
      <c r="BM1028" s="23" t="s">
        <v>2165</v>
      </c>
    </row>
    <row r="1029" spans="2:65" s="11" customFormat="1" ht="13.5">
      <c r="B1029" s="209"/>
      <c r="C1029" s="210"/>
      <c r="D1029" s="206" t="s">
        <v>187</v>
      </c>
      <c r="E1029" s="211" t="s">
        <v>37</v>
      </c>
      <c r="F1029" s="212" t="s">
        <v>2155</v>
      </c>
      <c r="G1029" s="210"/>
      <c r="H1029" s="213">
        <v>17.440000000000001</v>
      </c>
      <c r="I1029" s="214"/>
      <c r="J1029" s="210"/>
      <c r="K1029" s="210"/>
      <c r="L1029" s="215"/>
      <c r="M1029" s="216"/>
      <c r="N1029" s="217"/>
      <c r="O1029" s="217"/>
      <c r="P1029" s="217"/>
      <c r="Q1029" s="217"/>
      <c r="R1029" s="217"/>
      <c r="S1029" s="217"/>
      <c r="T1029" s="218"/>
      <c r="AT1029" s="219" t="s">
        <v>187</v>
      </c>
      <c r="AU1029" s="219" t="s">
        <v>91</v>
      </c>
      <c r="AV1029" s="11" t="s">
        <v>91</v>
      </c>
      <c r="AW1029" s="11" t="s">
        <v>44</v>
      </c>
      <c r="AX1029" s="11" t="s">
        <v>81</v>
      </c>
      <c r="AY1029" s="219" t="s">
        <v>176</v>
      </c>
    </row>
    <row r="1030" spans="2:65" s="11" customFormat="1" ht="13.5">
      <c r="B1030" s="209"/>
      <c r="C1030" s="210"/>
      <c r="D1030" s="206" t="s">
        <v>187</v>
      </c>
      <c r="E1030" s="211" t="s">
        <v>37</v>
      </c>
      <c r="F1030" s="212" t="s">
        <v>2156</v>
      </c>
      <c r="G1030" s="210"/>
      <c r="H1030" s="213">
        <v>17</v>
      </c>
      <c r="I1030" s="214"/>
      <c r="J1030" s="210"/>
      <c r="K1030" s="210"/>
      <c r="L1030" s="215"/>
      <c r="M1030" s="216"/>
      <c r="N1030" s="217"/>
      <c r="O1030" s="217"/>
      <c r="P1030" s="217"/>
      <c r="Q1030" s="217"/>
      <c r="R1030" s="217"/>
      <c r="S1030" s="217"/>
      <c r="T1030" s="218"/>
      <c r="AT1030" s="219" t="s">
        <v>187</v>
      </c>
      <c r="AU1030" s="219" t="s">
        <v>91</v>
      </c>
      <c r="AV1030" s="11" t="s">
        <v>91</v>
      </c>
      <c r="AW1030" s="11" t="s">
        <v>44</v>
      </c>
      <c r="AX1030" s="11" t="s">
        <v>81</v>
      </c>
      <c r="AY1030" s="219" t="s">
        <v>176</v>
      </c>
    </row>
    <row r="1031" spans="2:65" s="11" customFormat="1" ht="13.5">
      <c r="B1031" s="209"/>
      <c r="C1031" s="210"/>
      <c r="D1031" s="206" t="s">
        <v>187</v>
      </c>
      <c r="E1031" s="211" t="s">
        <v>37</v>
      </c>
      <c r="F1031" s="212" t="s">
        <v>2157</v>
      </c>
      <c r="G1031" s="210"/>
      <c r="H1031" s="213">
        <v>43.8</v>
      </c>
      <c r="I1031" s="214"/>
      <c r="J1031" s="210"/>
      <c r="K1031" s="210"/>
      <c r="L1031" s="215"/>
      <c r="M1031" s="216"/>
      <c r="N1031" s="217"/>
      <c r="O1031" s="217"/>
      <c r="P1031" s="217"/>
      <c r="Q1031" s="217"/>
      <c r="R1031" s="217"/>
      <c r="S1031" s="217"/>
      <c r="T1031" s="218"/>
      <c r="AT1031" s="219" t="s">
        <v>187</v>
      </c>
      <c r="AU1031" s="219" t="s">
        <v>91</v>
      </c>
      <c r="AV1031" s="11" t="s">
        <v>91</v>
      </c>
      <c r="AW1031" s="11" t="s">
        <v>44</v>
      </c>
      <c r="AX1031" s="11" t="s">
        <v>81</v>
      </c>
      <c r="AY1031" s="219" t="s">
        <v>176</v>
      </c>
    </row>
    <row r="1032" spans="2:65" s="11" customFormat="1" ht="13.5">
      <c r="B1032" s="209"/>
      <c r="C1032" s="210"/>
      <c r="D1032" s="206" t="s">
        <v>187</v>
      </c>
      <c r="E1032" s="211" t="s">
        <v>37</v>
      </c>
      <c r="F1032" s="212" t="s">
        <v>2158</v>
      </c>
      <c r="G1032" s="210"/>
      <c r="H1032" s="213">
        <v>34</v>
      </c>
      <c r="I1032" s="214"/>
      <c r="J1032" s="210"/>
      <c r="K1032" s="210"/>
      <c r="L1032" s="215"/>
      <c r="M1032" s="216"/>
      <c r="N1032" s="217"/>
      <c r="O1032" s="217"/>
      <c r="P1032" s="217"/>
      <c r="Q1032" s="217"/>
      <c r="R1032" s="217"/>
      <c r="S1032" s="217"/>
      <c r="T1032" s="218"/>
      <c r="AT1032" s="219" t="s">
        <v>187</v>
      </c>
      <c r="AU1032" s="219" t="s">
        <v>91</v>
      </c>
      <c r="AV1032" s="11" t="s">
        <v>91</v>
      </c>
      <c r="AW1032" s="11" t="s">
        <v>44</v>
      </c>
      <c r="AX1032" s="11" t="s">
        <v>81</v>
      </c>
      <c r="AY1032" s="219" t="s">
        <v>176</v>
      </c>
    </row>
    <row r="1033" spans="2:65" s="11" customFormat="1" ht="13.5">
      <c r="B1033" s="209"/>
      <c r="C1033" s="210"/>
      <c r="D1033" s="206" t="s">
        <v>187</v>
      </c>
      <c r="E1033" s="211" t="s">
        <v>37</v>
      </c>
      <c r="F1033" s="212" t="s">
        <v>2159</v>
      </c>
      <c r="G1033" s="210"/>
      <c r="H1033" s="213">
        <v>28.9</v>
      </c>
      <c r="I1033" s="214"/>
      <c r="J1033" s="210"/>
      <c r="K1033" s="210"/>
      <c r="L1033" s="215"/>
      <c r="M1033" s="216"/>
      <c r="N1033" s="217"/>
      <c r="O1033" s="217"/>
      <c r="P1033" s="217"/>
      <c r="Q1033" s="217"/>
      <c r="R1033" s="217"/>
      <c r="S1033" s="217"/>
      <c r="T1033" s="218"/>
      <c r="AT1033" s="219" t="s">
        <v>187</v>
      </c>
      <c r="AU1033" s="219" t="s">
        <v>91</v>
      </c>
      <c r="AV1033" s="11" t="s">
        <v>91</v>
      </c>
      <c r="AW1033" s="11" t="s">
        <v>44</v>
      </c>
      <c r="AX1033" s="11" t="s">
        <v>81</v>
      </c>
      <c r="AY1033" s="219" t="s">
        <v>176</v>
      </c>
    </row>
    <row r="1034" spans="2:65" s="11" customFormat="1" ht="13.5">
      <c r="B1034" s="209"/>
      <c r="C1034" s="210"/>
      <c r="D1034" s="206" t="s">
        <v>187</v>
      </c>
      <c r="E1034" s="211" t="s">
        <v>37</v>
      </c>
      <c r="F1034" s="212" t="s">
        <v>2160</v>
      </c>
      <c r="G1034" s="210"/>
      <c r="H1034" s="213">
        <v>14.6</v>
      </c>
      <c r="I1034" s="214"/>
      <c r="J1034" s="210"/>
      <c r="K1034" s="210"/>
      <c r="L1034" s="215"/>
      <c r="M1034" s="216"/>
      <c r="N1034" s="217"/>
      <c r="O1034" s="217"/>
      <c r="P1034" s="217"/>
      <c r="Q1034" s="217"/>
      <c r="R1034" s="217"/>
      <c r="S1034" s="217"/>
      <c r="T1034" s="218"/>
      <c r="AT1034" s="219" t="s">
        <v>187</v>
      </c>
      <c r="AU1034" s="219" t="s">
        <v>91</v>
      </c>
      <c r="AV1034" s="11" t="s">
        <v>91</v>
      </c>
      <c r="AW1034" s="11" t="s">
        <v>44</v>
      </c>
      <c r="AX1034" s="11" t="s">
        <v>81</v>
      </c>
      <c r="AY1034" s="219" t="s">
        <v>176</v>
      </c>
    </row>
    <row r="1035" spans="2:65" s="11" customFormat="1" ht="13.5">
      <c r="B1035" s="209"/>
      <c r="C1035" s="210"/>
      <c r="D1035" s="206" t="s">
        <v>187</v>
      </c>
      <c r="E1035" s="211" t="s">
        <v>37</v>
      </c>
      <c r="F1035" s="212" t="s">
        <v>2161</v>
      </c>
      <c r="G1035" s="210"/>
      <c r="H1035" s="213">
        <v>12</v>
      </c>
      <c r="I1035" s="214"/>
      <c r="J1035" s="210"/>
      <c r="K1035" s="210"/>
      <c r="L1035" s="215"/>
      <c r="M1035" s="216"/>
      <c r="N1035" s="217"/>
      <c r="O1035" s="217"/>
      <c r="P1035" s="217"/>
      <c r="Q1035" s="217"/>
      <c r="R1035" s="217"/>
      <c r="S1035" s="217"/>
      <c r="T1035" s="218"/>
      <c r="AT1035" s="219" t="s">
        <v>187</v>
      </c>
      <c r="AU1035" s="219" t="s">
        <v>91</v>
      </c>
      <c r="AV1035" s="11" t="s">
        <v>91</v>
      </c>
      <c r="AW1035" s="11" t="s">
        <v>44</v>
      </c>
      <c r="AX1035" s="11" t="s">
        <v>81</v>
      </c>
      <c r="AY1035" s="219" t="s">
        <v>176</v>
      </c>
    </row>
    <row r="1036" spans="2:65" s="11" customFormat="1" ht="13.5">
      <c r="B1036" s="209"/>
      <c r="C1036" s="210"/>
      <c r="D1036" s="222" t="s">
        <v>187</v>
      </c>
      <c r="E1036" s="242" t="s">
        <v>37</v>
      </c>
      <c r="F1036" s="243" t="s">
        <v>2166</v>
      </c>
      <c r="G1036" s="210"/>
      <c r="H1036" s="244">
        <v>176.12700000000001</v>
      </c>
      <c r="I1036" s="214"/>
      <c r="J1036" s="210"/>
      <c r="K1036" s="210"/>
      <c r="L1036" s="215"/>
      <c r="M1036" s="216"/>
      <c r="N1036" s="217"/>
      <c r="O1036" s="217"/>
      <c r="P1036" s="217"/>
      <c r="Q1036" s="217"/>
      <c r="R1036" s="217"/>
      <c r="S1036" s="217"/>
      <c r="T1036" s="218"/>
      <c r="AT1036" s="219" t="s">
        <v>187</v>
      </c>
      <c r="AU1036" s="219" t="s">
        <v>91</v>
      </c>
      <c r="AV1036" s="11" t="s">
        <v>91</v>
      </c>
      <c r="AW1036" s="11" t="s">
        <v>44</v>
      </c>
      <c r="AX1036" s="11" t="s">
        <v>89</v>
      </c>
      <c r="AY1036" s="219" t="s">
        <v>176</v>
      </c>
    </row>
    <row r="1037" spans="2:65" s="1" customFormat="1" ht="22.5" customHeight="1">
      <c r="B1037" s="41"/>
      <c r="C1037" s="194" t="s">
        <v>2167</v>
      </c>
      <c r="D1037" s="194" t="s">
        <v>178</v>
      </c>
      <c r="E1037" s="195" t="s">
        <v>2168</v>
      </c>
      <c r="F1037" s="196" t="s">
        <v>2169</v>
      </c>
      <c r="G1037" s="197" t="s">
        <v>296</v>
      </c>
      <c r="H1037" s="198">
        <v>10</v>
      </c>
      <c r="I1037" s="199"/>
      <c r="J1037" s="200">
        <f>ROUND(I1037*H1037,2)</f>
        <v>0</v>
      </c>
      <c r="K1037" s="196" t="s">
        <v>182</v>
      </c>
      <c r="L1037" s="61"/>
      <c r="M1037" s="201" t="s">
        <v>37</v>
      </c>
      <c r="N1037" s="202" t="s">
        <v>52</v>
      </c>
      <c r="O1037" s="42"/>
      <c r="P1037" s="203">
        <f>O1037*H1037</f>
        <v>0</v>
      </c>
      <c r="Q1037" s="203">
        <v>0</v>
      </c>
      <c r="R1037" s="203">
        <f>Q1037*H1037</f>
        <v>0</v>
      </c>
      <c r="S1037" s="203">
        <v>0</v>
      </c>
      <c r="T1037" s="204">
        <f>S1037*H1037</f>
        <v>0</v>
      </c>
      <c r="AR1037" s="23" t="s">
        <v>277</v>
      </c>
      <c r="AT1037" s="23" t="s">
        <v>178</v>
      </c>
      <c r="AU1037" s="23" t="s">
        <v>91</v>
      </c>
      <c r="AY1037" s="23" t="s">
        <v>176</v>
      </c>
      <c r="BE1037" s="205">
        <f>IF(N1037="základní",J1037,0)</f>
        <v>0</v>
      </c>
      <c r="BF1037" s="205">
        <f>IF(N1037="snížená",J1037,0)</f>
        <v>0</v>
      </c>
      <c r="BG1037" s="205">
        <f>IF(N1037="zákl. přenesená",J1037,0)</f>
        <v>0</v>
      </c>
      <c r="BH1037" s="205">
        <f>IF(N1037="sníž. přenesená",J1037,0)</f>
        <v>0</v>
      </c>
      <c r="BI1037" s="205">
        <f>IF(N1037="nulová",J1037,0)</f>
        <v>0</v>
      </c>
      <c r="BJ1037" s="23" t="s">
        <v>89</v>
      </c>
      <c r="BK1037" s="205">
        <f>ROUND(I1037*H1037,2)</f>
        <v>0</v>
      </c>
      <c r="BL1037" s="23" t="s">
        <v>277</v>
      </c>
      <c r="BM1037" s="23" t="s">
        <v>2170</v>
      </c>
    </row>
    <row r="1038" spans="2:65" s="11" customFormat="1" ht="13.5">
      <c r="B1038" s="209"/>
      <c r="C1038" s="210"/>
      <c r="D1038" s="206" t="s">
        <v>187</v>
      </c>
      <c r="E1038" s="211" t="s">
        <v>37</v>
      </c>
      <c r="F1038" s="212" t="s">
        <v>2171</v>
      </c>
      <c r="G1038" s="210"/>
      <c r="H1038" s="213">
        <v>8</v>
      </c>
      <c r="I1038" s="214"/>
      <c r="J1038" s="210"/>
      <c r="K1038" s="210"/>
      <c r="L1038" s="215"/>
      <c r="M1038" s="216"/>
      <c r="N1038" s="217"/>
      <c r="O1038" s="217"/>
      <c r="P1038" s="217"/>
      <c r="Q1038" s="217"/>
      <c r="R1038" s="217"/>
      <c r="S1038" s="217"/>
      <c r="T1038" s="218"/>
      <c r="AT1038" s="219" t="s">
        <v>187</v>
      </c>
      <c r="AU1038" s="219" t="s">
        <v>91</v>
      </c>
      <c r="AV1038" s="11" t="s">
        <v>91</v>
      </c>
      <c r="AW1038" s="11" t="s">
        <v>44</v>
      </c>
      <c r="AX1038" s="11" t="s">
        <v>81</v>
      </c>
      <c r="AY1038" s="219" t="s">
        <v>176</v>
      </c>
    </row>
    <row r="1039" spans="2:65" s="11" customFormat="1" ht="13.5">
      <c r="B1039" s="209"/>
      <c r="C1039" s="210"/>
      <c r="D1039" s="206" t="s">
        <v>187</v>
      </c>
      <c r="E1039" s="211" t="s">
        <v>37</v>
      </c>
      <c r="F1039" s="212" t="s">
        <v>2172</v>
      </c>
      <c r="G1039" s="210"/>
      <c r="H1039" s="213">
        <v>2</v>
      </c>
      <c r="I1039" s="214"/>
      <c r="J1039" s="210"/>
      <c r="K1039" s="210"/>
      <c r="L1039" s="215"/>
      <c r="M1039" s="216"/>
      <c r="N1039" s="217"/>
      <c r="O1039" s="217"/>
      <c r="P1039" s="217"/>
      <c r="Q1039" s="217"/>
      <c r="R1039" s="217"/>
      <c r="S1039" s="217"/>
      <c r="T1039" s="218"/>
      <c r="AT1039" s="219" t="s">
        <v>187</v>
      </c>
      <c r="AU1039" s="219" t="s">
        <v>91</v>
      </c>
      <c r="AV1039" s="11" t="s">
        <v>91</v>
      </c>
      <c r="AW1039" s="11" t="s">
        <v>44</v>
      </c>
      <c r="AX1039" s="11" t="s">
        <v>81</v>
      </c>
      <c r="AY1039" s="219" t="s">
        <v>176</v>
      </c>
    </row>
    <row r="1040" spans="2:65" s="12" customFormat="1" ht="13.5">
      <c r="B1040" s="220"/>
      <c r="C1040" s="221"/>
      <c r="D1040" s="222" t="s">
        <v>187</v>
      </c>
      <c r="E1040" s="223" t="s">
        <v>37</v>
      </c>
      <c r="F1040" s="224" t="s">
        <v>189</v>
      </c>
      <c r="G1040" s="221"/>
      <c r="H1040" s="225">
        <v>10</v>
      </c>
      <c r="I1040" s="226"/>
      <c r="J1040" s="221"/>
      <c r="K1040" s="221"/>
      <c r="L1040" s="227"/>
      <c r="M1040" s="228"/>
      <c r="N1040" s="229"/>
      <c r="O1040" s="229"/>
      <c r="P1040" s="229"/>
      <c r="Q1040" s="229"/>
      <c r="R1040" s="229"/>
      <c r="S1040" s="229"/>
      <c r="T1040" s="230"/>
      <c r="AT1040" s="231" t="s">
        <v>187</v>
      </c>
      <c r="AU1040" s="231" t="s">
        <v>91</v>
      </c>
      <c r="AV1040" s="12" t="s">
        <v>183</v>
      </c>
      <c r="AW1040" s="12" t="s">
        <v>6</v>
      </c>
      <c r="AX1040" s="12" t="s">
        <v>89</v>
      </c>
      <c r="AY1040" s="231" t="s">
        <v>176</v>
      </c>
    </row>
    <row r="1041" spans="2:65" s="1" customFormat="1" ht="31.5" customHeight="1">
      <c r="B1041" s="41"/>
      <c r="C1041" s="232" t="s">
        <v>2173</v>
      </c>
      <c r="D1041" s="232" t="s">
        <v>196</v>
      </c>
      <c r="E1041" s="233" t="s">
        <v>2174</v>
      </c>
      <c r="F1041" s="234" t="s">
        <v>2175</v>
      </c>
      <c r="G1041" s="235" t="s">
        <v>296</v>
      </c>
      <c r="H1041" s="236">
        <v>10</v>
      </c>
      <c r="I1041" s="237"/>
      <c r="J1041" s="238">
        <f>ROUND(I1041*H1041,2)</f>
        <v>0</v>
      </c>
      <c r="K1041" s="234" t="s">
        <v>182</v>
      </c>
      <c r="L1041" s="239"/>
      <c r="M1041" s="240" t="s">
        <v>37</v>
      </c>
      <c r="N1041" s="241" t="s">
        <v>52</v>
      </c>
      <c r="O1041" s="42"/>
      <c r="P1041" s="203">
        <f>O1041*H1041</f>
        <v>0</v>
      </c>
      <c r="Q1041" s="203">
        <v>4.0000000000000003E-5</v>
      </c>
      <c r="R1041" s="203">
        <f>Q1041*H1041</f>
        <v>4.0000000000000002E-4</v>
      </c>
      <c r="S1041" s="203">
        <v>0</v>
      </c>
      <c r="T1041" s="204">
        <f>S1041*H1041</f>
        <v>0</v>
      </c>
      <c r="AR1041" s="23" t="s">
        <v>369</v>
      </c>
      <c r="AT1041" s="23" t="s">
        <v>196</v>
      </c>
      <c r="AU1041" s="23" t="s">
        <v>91</v>
      </c>
      <c r="AY1041" s="23" t="s">
        <v>176</v>
      </c>
      <c r="BE1041" s="205">
        <f>IF(N1041="základní",J1041,0)</f>
        <v>0</v>
      </c>
      <c r="BF1041" s="205">
        <f>IF(N1041="snížená",J1041,0)</f>
        <v>0</v>
      </c>
      <c r="BG1041" s="205">
        <f>IF(N1041="zákl. přenesená",J1041,0)</f>
        <v>0</v>
      </c>
      <c r="BH1041" s="205">
        <f>IF(N1041="sníž. přenesená",J1041,0)</f>
        <v>0</v>
      </c>
      <c r="BI1041" s="205">
        <f>IF(N1041="nulová",J1041,0)</f>
        <v>0</v>
      </c>
      <c r="BJ1041" s="23" t="s">
        <v>89</v>
      </c>
      <c r="BK1041" s="205">
        <f>ROUND(I1041*H1041,2)</f>
        <v>0</v>
      </c>
      <c r="BL1041" s="23" t="s">
        <v>277</v>
      </c>
      <c r="BM1041" s="23" t="s">
        <v>2176</v>
      </c>
    </row>
    <row r="1042" spans="2:65" s="1" customFormat="1" ht="31.5" customHeight="1">
      <c r="B1042" s="41"/>
      <c r="C1042" s="194" t="s">
        <v>2177</v>
      </c>
      <c r="D1042" s="194" t="s">
        <v>178</v>
      </c>
      <c r="E1042" s="195" t="s">
        <v>2178</v>
      </c>
      <c r="F1042" s="196" t="s">
        <v>2179</v>
      </c>
      <c r="G1042" s="197" t="s">
        <v>199</v>
      </c>
      <c r="H1042" s="198">
        <v>0.60399999999999998</v>
      </c>
      <c r="I1042" s="199"/>
      <c r="J1042" s="200">
        <f>ROUND(I1042*H1042,2)</f>
        <v>0</v>
      </c>
      <c r="K1042" s="196" t="s">
        <v>182</v>
      </c>
      <c r="L1042" s="61"/>
      <c r="M1042" s="201" t="s">
        <v>37</v>
      </c>
      <c r="N1042" s="202" t="s">
        <v>52</v>
      </c>
      <c r="O1042" s="42"/>
      <c r="P1042" s="203">
        <f>O1042*H1042</f>
        <v>0</v>
      </c>
      <c r="Q1042" s="203">
        <v>0</v>
      </c>
      <c r="R1042" s="203">
        <f>Q1042*H1042</f>
        <v>0</v>
      </c>
      <c r="S1042" s="203">
        <v>0</v>
      </c>
      <c r="T1042" s="204">
        <f>S1042*H1042</f>
        <v>0</v>
      </c>
      <c r="AR1042" s="23" t="s">
        <v>277</v>
      </c>
      <c r="AT1042" s="23" t="s">
        <v>178</v>
      </c>
      <c r="AU1042" s="23" t="s">
        <v>91</v>
      </c>
      <c r="AY1042" s="23" t="s">
        <v>176</v>
      </c>
      <c r="BE1042" s="205">
        <f>IF(N1042="základní",J1042,0)</f>
        <v>0</v>
      </c>
      <c r="BF1042" s="205">
        <f>IF(N1042="snížená",J1042,0)</f>
        <v>0</v>
      </c>
      <c r="BG1042" s="205">
        <f>IF(N1042="zákl. přenesená",J1042,0)</f>
        <v>0</v>
      </c>
      <c r="BH1042" s="205">
        <f>IF(N1042="sníž. přenesená",J1042,0)</f>
        <v>0</v>
      </c>
      <c r="BI1042" s="205">
        <f>IF(N1042="nulová",J1042,0)</f>
        <v>0</v>
      </c>
      <c r="BJ1042" s="23" t="s">
        <v>89</v>
      </c>
      <c r="BK1042" s="205">
        <f>ROUND(I1042*H1042,2)</f>
        <v>0</v>
      </c>
      <c r="BL1042" s="23" t="s">
        <v>277</v>
      </c>
      <c r="BM1042" s="23" t="s">
        <v>2180</v>
      </c>
    </row>
    <row r="1043" spans="2:65" s="1" customFormat="1" ht="121.5">
      <c r="B1043" s="41"/>
      <c r="C1043" s="63"/>
      <c r="D1043" s="206" t="s">
        <v>185</v>
      </c>
      <c r="E1043" s="63"/>
      <c r="F1043" s="207" t="s">
        <v>2181</v>
      </c>
      <c r="G1043" s="63"/>
      <c r="H1043" s="63"/>
      <c r="I1043" s="164"/>
      <c r="J1043" s="63"/>
      <c r="K1043" s="63"/>
      <c r="L1043" s="61"/>
      <c r="M1043" s="208"/>
      <c r="N1043" s="42"/>
      <c r="O1043" s="42"/>
      <c r="P1043" s="42"/>
      <c r="Q1043" s="42"/>
      <c r="R1043" s="42"/>
      <c r="S1043" s="42"/>
      <c r="T1043" s="78"/>
      <c r="AT1043" s="23" t="s">
        <v>185</v>
      </c>
      <c r="AU1043" s="23" t="s">
        <v>91</v>
      </c>
    </row>
    <row r="1044" spans="2:65" s="10" customFormat="1" ht="29.85" customHeight="1">
      <c r="B1044" s="177"/>
      <c r="C1044" s="178"/>
      <c r="D1044" s="191" t="s">
        <v>80</v>
      </c>
      <c r="E1044" s="192" t="s">
        <v>754</v>
      </c>
      <c r="F1044" s="192" t="s">
        <v>755</v>
      </c>
      <c r="G1044" s="178"/>
      <c r="H1044" s="178"/>
      <c r="I1044" s="181"/>
      <c r="J1044" s="193">
        <f>BK1044</f>
        <v>0</v>
      </c>
      <c r="K1044" s="178"/>
      <c r="L1044" s="183"/>
      <c r="M1044" s="184"/>
      <c r="N1044" s="185"/>
      <c r="O1044" s="185"/>
      <c r="P1044" s="186">
        <f>SUM(P1045:P1085)</f>
        <v>0</v>
      </c>
      <c r="Q1044" s="185"/>
      <c r="R1044" s="186">
        <f>SUM(R1045:R1085)</f>
        <v>3.0647640000000003</v>
      </c>
      <c r="S1044" s="185"/>
      <c r="T1044" s="187">
        <f>SUM(T1045:T1085)</f>
        <v>0</v>
      </c>
      <c r="AR1044" s="188" t="s">
        <v>91</v>
      </c>
      <c r="AT1044" s="189" t="s">
        <v>80</v>
      </c>
      <c r="AU1044" s="189" t="s">
        <v>89</v>
      </c>
      <c r="AY1044" s="188" t="s">
        <v>176</v>
      </c>
      <c r="BK1044" s="190">
        <f>SUM(BK1045:BK1085)</f>
        <v>0</v>
      </c>
    </row>
    <row r="1045" spans="2:65" s="1" customFormat="1" ht="31.5" customHeight="1">
      <c r="B1045" s="41"/>
      <c r="C1045" s="194" t="s">
        <v>2182</v>
      </c>
      <c r="D1045" s="194" t="s">
        <v>178</v>
      </c>
      <c r="E1045" s="195" t="s">
        <v>2183</v>
      </c>
      <c r="F1045" s="196" t="s">
        <v>2184</v>
      </c>
      <c r="G1045" s="197" t="s">
        <v>224</v>
      </c>
      <c r="H1045" s="198">
        <v>177.36799999999999</v>
      </c>
      <c r="I1045" s="199"/>
      <c r="J1045" s="200">
        <f>ROUND(I1045*H1045,2)</f>
        <v>0</v>
      </c>
      <c r="K1045" s="196" t="s">
        <v>182</v>
      </c>
      <c r="L1045" s="61"/>
      <c r="M1045" s="201" t="s">
        <v>37</v>
      </c>
      <c r="N1045" s="202" t="s">
        <v>52</v>
      </c>
      <c r="O1045" s="42"/>
      <c r="P1045" s="203">
        <f>O1045*H1045</f>
        <v>0</v>
      </c>
      <c r="Q1045" s="203">
        <v>3.0000000000000001E-3</v>
      </c>
      <c r="R1045" s="203">
        <f>Q1045*H1045</f>
        <v>0.53210400000000002</v>
      </c>
      <c r="S1045" s="203">
        <v>0</v>
      </c>
      <c r="T1045" s="204">
        <f>S1045*H1045</f>
        <v>0</v>
      </c>
      <c r="AR1045" s="23" t="s">
        <v>277</v>
      </c>
      <c r="AT1045" s="23" t="s">
        <v>178</v>
      </c>
      <c r="AU1045" s="23" t="s">
        <v>91</v>
      </c>
      <c r="AY1045" s="23" t="s">
        <v>176</v>
      </c>
      <c r="BE1045" s="205">
        <f>IF(N1045="základní",J1045,0)</f>
        <v>0</v>
      </c>
      <c r="BF1045" s="205">
        <f>IF(N1045="snížená",J1045,0)</f>
        <v>0</v>
      </c>
      <c r="BG1045" s="205">
        <f>IF(N1045="zákl. přenesená",J1045,0)</f>
        <v>0</v>
      </c>
      <c r="BH1045" s="205">
        <f>IF(N1045="sníž. přenesená",J1045,0)</f>
        <v>0</v>
      </c>
      <c r="BI1045" s="205">
        <f>IF(N1045="nulová",J1045,0)</f>
        <v>0</v>
      </c>
      <c r="BJ1045" s="23" t="s">
        <v>89</v>
      </c>
      <c r="BK1045" s="205">
        <f>ROUND(I1045*H1045,2)</f>
        <v>0</v>
      </c>
      <c r="BL1045" s="23" t="s">
        <v>277</v>
      </c>
      <c r="BM1045" s="23" t="s">
        <v>2185</v>
      </c>
    </row>
    <row r="1046" spans="2:65" s="11" customFormat="1" ht="13.5">
      <c r="B1046" s="209"/>
      <c r="C1046" s="210"/>
      <c r="D1046" s="206" t="s">
        <v>187</v>
      </c>
      <c r="E1046" s="211" t="s">
        <v>37</v>
      </c>
      <c r="F1046" s="212" t="s">
        <v>2186</v>
      </c>
      <c r="G1046" s="210"/>
      <c r="H1046" s="213">
        <v>4.1040000000000001</v>
      </c>
      <c r="I1046" s="214"/>
      <c r="J1046" s="210"/>
      <c r="K1046" s="210"/>
      <c r="L1046" s="215"/>
      <c r="M1046" s="216"/>
      <c r="N1046" s="217"/>
      <c r="O1046" s="217"/>
      <c r="P1046" s="217"/>
      <c r="Q1046" s="217"/>
      <c r="R1046" s="217"/>
      <c r="S1046" s="217"/>
      <c r="T1046" s="218"/>
      <c r="AT1046" s="219" t="s">
        <v>187</v>
      </c>
      <c r="AU1046" s="219" t="s">
        <v>91</v>
      </c>
      <c r="AV1046" s="11" t="s">
        <v>91</v>
      </c>
      <c r="AW1046" s="11" t="s">
        <v>44</v>
      </c>
      <c r="AX1046" s="11" t="s">
        <v>81</v>
      </c>
      <c r="AY1046" s="219" t="s">
        <v>176</v>
      </c>
    </row>
    <row r="1047" spans="2:65" s="11" customFormat="1" ht="27">
      <c r="B1047" s="209"/>
      <c r="C1047" s="210"/>
      <c r="D1047" s="206" t="s">
        <v>187</v>
      </c>
      <c r="E1047" s="211" t="s">
        <v>37</v>
      </c>
      <c r="F1047" s="212" t="s">
        <v>2187</v>
      </c>
      <c r="G1047" s="210"/>
      <c r="H1047" s="213">
        <v>49.88</v>
      </c>
      <c r="I1047" s="214"/>
      <c r="J1047" s="210"/>
      <c r="K1047" s="210"/>
      <c r="L1047" s="215"/>
      <c r="M1047" s="216"/>
      <c r="N1047" s="217"/>
      <c r="O1047" s="217"/>
      <c r="P1047" s="217"/>
      <c r="Q1047" s="217"/>
      <c r="R1047" s="217"/>
      <c r="S1047" s="217"/>
      <c r="T1047" s="218"/>
      <c r="AT1047" s="219" t="s">
        <v>187</v>
      </c>
      <c r="AU1047" s="219" t="s">
        <v>91</v>
      </c>
      <c r="AV1047" s="11" t="s">
        <v>91</v>
      </c>
      <c r="AW1047" s="11" t="s">
        <v>44</v>
      </c>
      <c r="AX1047" s="11" t="s">
        <v>81</v>
      </c>
      <c r="AY1047" s="219" t="s">
        <v>176</v>
      </c>
    </row>
    <row r="1048" spans="2:65" s="11" customFormat="1" ht="13.5">
      <c r="B1048" s="209"/>
      <c r="C1048" s="210"/>
      <c r="D1048" s="206" t="s">
        <v>187</v>
      </c>
      <c r="E1048" s="211" t="s">
        <v>37</v>
      </c>
      <c r="F1048" s="212" t="s">
        <v>2188</v>
      </c>
      <c r="G1048" s="210"/>
      <c r="H1048" s="213">
        <v>1.032</v>
      </c>
      <c r="I1048" s="214"/>
      <c r="J1048" s="210"/>
      <c r="K1048" s="210"/>
      <c r="L1048" s="215"/>
      <c r="M1048" s="216"/>
      <c r="N1048" s="217"/>
      <c r="O1048" s="217"/>
      <c r="P1048" s="217"/>
      <c r="Q1048" s="217"/>
      <c r="R1048" s="217"/>
      <c r="S1048" s="217"/>
      <c r="T1048" s="218"/>
      <c r="AT1048" s="219" t="s">
        <v>187</v>
      </c>
      <c r="AU1048" s="219" t="s">
        <v>91</v>
      </c>
      <c r="AV1048" s="11" t="s">
        <v>91</v>
      </c>
      <c r="AW1048" s="11" t="s">
        <v>44</v>
      </c>
      <c r="AX1048" s="11" t="s">
        <v>81</v>
      </c>
      <c r="AY1048" s="219" t="s">
        <v>176</v>
      </c>
    </row>
    <row r="1049" spans="2:65" s="11" customFormat="1" ht="13.5">
      <c r="B1049" s="209"/>
      <c r="C1049" s="210"/>
      <c r="D1049" s="206" t="s">
        <v>187</v>
      </c>
      <c r="E1049" s="211" t="s">
        <v>37</v>
      </c>
      <c r="F1049" s="212" t="s">
        <v>2189</v>
      </c>
      <c r="G1049" s="210"/>
      <c r="H1049" s="213">
        <v>63.06</v>
      </c>
      <c r="I1049" s="214"/>
      <c r="J1049" s="210"/>
      <c r="K1049" s="210"/>
      <c r="L1049" s="215"/>
      <c r="M1049" s="216"/>
      <c r="N1049" s="217"/>
      <c r="O1049" s="217"/>
      <c r="P1049" s="217"/>
      <c r="Q1049" s="217"/>
      <c r="R1049" s="217"/>
      <c r="S1049" s="217"/>
      <c r="T1049" s="218"/>
      <c r="AT1049" s="219" t="s">
        <v>187</v>
      </c>
      <c r="AU1049" s="219" t="s">
        <v>91</v>
      </c>
      <c r="AV1049" s="11" t="s">
        <v>91</v>
      </c>
      <c r="AW1049" s="11" t="s">
        <v>44</v>
      </c>
      <c r="AX1049" s="11" t="s">
        <v>81</v>
      </c>
      <c r="AY1049" s="219" t="s">
        <v>176</v>
      </c>
    </row>
    <row r="1050" spans="2:65" s="11" customFormat="1" ht="13.5">
      <c r="B1050" s="209"/>
      <c r="C1050" s="210"/>
      <c r="D1050" s="206" t="s">
        <v>187</v>
      </c>
      <c r="E1050" s="211" t="s">
        <v>37</v>
      </c>
      <c r="F1050" s="212" t="s">
        <v>2190</v>
      </c>
      <c r="G1050" s="210"/>
      <c r="H1050" s="213">
        <v>-2.8</v>
      </c>
      <c r="I1050" s="214"/>
      <c r="J1050" s="210"/>
      <c r="K1050" s="210"/>
      <c r="L1050" s="215"/>
      <c r="M1050" s="216"/>
      <c r="N1050" s="217"/>
      <c r="O1050" s="217"/>
      <c r="P1050" s="217"/>
      <c r="Q1050" s="217"/>
      <c r="R1050" s="217"/>
      <c r="S1050" s="217"/>
      <c r="T1050" s="218"/>
      <c r="AT1050" s="219" t="s">
        <v>187</v>
      </c>
      <c r="AU1050" s="219" t="s">
        <v>91</v>
      </c>
      <c r="AV1050" s="11" t="s">
        <v>91</v>
      </c>
      <c r="AW1050" s="11" t="s">
        <v>44</v>
      </c>
      <c r="AX1050" s="11" t="s">
        <v>81</v>
      </c>
      <c r="AY1050" s="219" t="s">
        <v>176</v>
      </c>
    </row>
    <row r="1051" spans="2:65" s="11" customFormat="1" ht="13.5">
      <c r="B1051" s="209"/>
      <c r="C1051" s="210"/>
      <c r="D1051" s="206" t="s">
        <v>187</v>
      </c>
      <c r="E1051" s="211" t="s">
        <v>37</v>
      </c>
      <c r="F1051" s="212" t="s">
        <v>2191</v>
      </c>
      <c r="G1051" s="210"/>
      <c r="H1051" s="213">
        <v>0.45</v>
      </c>
      <c r="I1051" s="214"/>
      <c r="J1051" s="210"/>
      <c r="K1051" s="210"/>
      <c r="L1051" s="215"/>
      <c r="M1051" s="216"/>
      <c r="N1051" s="217"/>
      <c r="O1051" s="217"/>
      <c r="P1051" s="217"/>
      <c r="Q1051" s="217"/>
      <c r="R1051" s="217"/>
      <c r="S1051" s="217"/>
      <c r="T1051" s="218"/>
      <c r="AT1051" s="219" t="s">
        <v>187</v>
      </c>
      <c r="AU1051" s="219" t="s">
        <v>91</v>
      </c>
      <c r="AV1051" s="11" t="s">
        <v>91</v>
      </c>
      <c r="AW1051" s="11" t="s">
        <v>44</v>
      </c>
      <c r="AX1051" s="11" t="s">
        <v>81</v>
      </c>
      <c r="AY1051" s="219" t="s">
        <v>176</v>
      </c>
    </row>
    <row r="1052" spans="2:65" s="11" customFormat="1" ht="13.5">
      <c r="B1052" s="209"/>
      <c r="C1052" s="210"/>
      <c r="D1052" s="206" t="s">
        <v>187</v>
      </c>
      <c r="E1052" s="211" t="s">
        <v>37</v>
      </c>
      <c r="F1052" s="212" t="s">
        <v>2192</v>
      </c>
      <c r="G1052" s="210"/>
      <c r="H1052" s="213">
        <v>40.89</v>
      </c>
      <c r="I1052" s="214"/>
      <c r="J1052" s="210"/>
      <c r="K1052" s="210"/>
      <c r="L1052" s="215"/>
      <c r="M1052" s="216"/>
      <c r="N1052" s="217"/>
      <c r="O1052" s="217"/>
      <c r="P1052" s="217"/>
      <c r="Q1052" s="217"/>
      <c r="R1052" s="217"/>
      <c r="S1052" s="217"/>
      <c r="T1052" s="218"/>
      <c r="AT1052" s="219" t="s">
        <v>187</v>
      </c>
      <c r="AU1052" s="219" t="s">
        <v>91</v>
      </c>
      <c r="AV1052" s="11" t="s">
        <v>91</v>
      </c>
      <c r="AW1052" s="11" t="s">
        <v>44</v>
      </c>
      <c r="AX1052" s="11" t="s">
        <v>81</v>
      </c>
      <c r="AY1052" s="219" t="s">
        <v>176</v>
      </c>
    </row>
    <row r="1053" spans="2:65" s="11" customFormat="1" ht="13.5">
      <c r="B1053" s="209"/>
      <c r="C1053" s="210"/>
      <c r="D1053" s="206" t="s">
        <v>187</v>
      </c>
      <c r="E1053" s="211" t="s">
        <v>37</v>
      </c>
      <c r="F1053" s="212" t="s">
        <v>2193</v>
      </c>
      <c r="G1053" s="210"/>
      <c r="H1053" s="213">
        <v>11.58</v>
      </c>
      <c r="I1053" s="214"/>
      <c r="J1053" s="210"/>
      <c r="K1053" s="210"/>
      <c r="L1053" s="215"/>
      <c r="M1053" s="216"/>
      <c r="N1053" s="217"/>
      <c r="O1053" s="217"/>
      <c r="P1053" s="217"/>
      <c r="Q1053" s="217"/>
      <c r="R1053" s="217"/>
      <c r="S1053" s="217"/>
      <c r="T1053" s="218"/>
      <c r="AT1053" s="219" t="s">
        <v>187</v>
      </c>
      <c r="AU1053" s="219" t="s">
        <v>91</v>
      </c>
      <c r="AV1053" s="11" t="s">
        <v>91</v>
      </c>
      <c r="AW1053" s="11" t="s">
        <v>44</v>
      </c>
      <c r="AX1053" s="11" t="s">
        <v>81</v>
      </c>
      <c r="AY1053" s="219" t="s">
        <v>176</v>
      </c>
    </row>
    <row r="1054" spans="2:65" s="11" customFormat="1" ht="13.5">
      <c r="B1054" s="209"/>
      <c r="C1054" s="210"/>
      <c r="D1054" s="206" t="s">
        <v>187</v>
      </c>
      <c r="E1054" s="211" t="s">
        <v>37</v>
      </c>
      <c r="F1054" s="212" t="s">
        <v>2194</v>
      </c>
      <c r="G1054" s="210"/>
      <c r="H1054" s="213">
        <v>7.3</v>
      </c>
      <c r="I1054" s="214"/>
      <c r="J1054" s="210"/>
      <c r="K1054" s="210"/>
      <c r="L1054" s="215"/>
      <c r="M1054" s="216"/>
      <c r="N1054" s="217"/>
      <c r="O1054" s="217"/>
      <c r="P1054" s="217"/>
      <c r="Q1054" s="217"/>
      <c r="R1054" s="217"/>
      <c r="S1054" s="217"/>
      <c r="T1054" s="218"/>
      <c r="AT1054" s="219" t="s">
        <v>187</v>
      </c>
      <c r="AU1054" s="219" t="s">
        <v>91</v>
      </c>
      <c r="AV1054" s="11" t="s">
        <v>91</v>
      </c>
      <c r="AW1054" s="11" t="s">
        <v>44</v>
      </c>
      <c r="AX1054" s="11" t="s">
        <v>81</v>
      </c>
      <c r="AY1054" s="219" t="s">
        <v>176</v>
      </c>
    </row>
    <row r="1055" spans="2:65" s="11" customFormat="1" ht="13.5">
      <c r="B1055" s="209"/>
      <c r="C1055" s="210"/>
      <c r="D1055" s="206" t="s">
        <v>187</v>
      </c>
      <c r="E1055" s="211" t="s">
        <v>37</v>
      </c>
      <c r="F1055" s="212" t="s">
        <v>2195</v>
      </c>
      <c r="G1055" s="210"/>
      <c r="H1055" s="213">
        <v>1.8720000000000001</v>
      </c>
      <c r="I1055" s="214"/>
      <c r="J1055" s="210"/>
      <c r="K1055" s="210"/>
      <c r="L1055" s="215"/>
      <c r="M1055" s="216"/>
      <c r="N1055" s="217"/>
      <c r="O1055" s="217"/>
      <c r="P1055" s="217"/>
      <c r="Q1055" s="217"/>
      <c r="R1055" s="217"/>
      <c r="S1055" s="217"/>
      <c r="T1055" s="218"/>
      <c r="AT1055" s="219" t="s">
        <v>187</v>
      </c>
      <c r="AU1055" s="219" t="s">
        <v>91</v>
      </c>
      <c r="AV1055" s="11" t="s">
        <v>91</v>
      </c>
      <c r="AW1055" s="11" t="s">
        <v>44</v>
      </c>
      <c r="AX1055" s="11" t="s">
        <v>81</v>
      </c>
      <c r="AY1055" s="219" t="s">
        <v>176</v>
      </c>
    </row>
    <row r="1056" spans="2:65" s="12" customFormat="1" ht="13.5">
      <c r="B1056" s="220"/>
      <c r="C1056" s="221"/>
      <c r="D1056" s="222" t="s">
        <v>187</v>
      </c>
      <c r="E1056" s="223" t="s">
        <v>37</v>
      </c>
      <c r="F1056" s="224" t="s">
        <v>189</v>
      </c>
      <c r="G1056" s="221"/>
      <c r="H1056" s="225">
        <v>177.36799999999999</v>
      </c>
      <c r="I1056" s="226"/>
      <c r="J1056" s="221"/>
      <c r="K1056" s="221"/>
      <c r="L1056" s="227"/>
      <c r="M1056" s="228"/>
      <c r="N1056" s="229"/>
      <c r="O1056" s="229"/>
      <c r="P1056" s="229"/>
      <c r="Q1056" s="229"/>
      <c r="R1056" s="229"/>
      <c r="S1056" s="229"/>
      <c r="T1056" s="230"/>
      <c r="AT1056" s="231" t="s">
        <v>187</v>
      </c>
      <c r="AU1056" s="231" t="s">
        <v>91</v>
      </c>
      <c r="AV1056" s="12" t="s">
        <v>183</v>
      </c>
      <c r="AW1056" s="12" t="s">
        <v>6</v>
      </c>
      <c r="AX1056" s="12" t="s">
        <v>89</v>
      </c>
      <c r="AY1056" s="231" t="s">
        <v>176</v>
      </c>
    </row>
    <row r="1057" spans="2:65" s="1" customFormat="1" ht="22.5" customHeight="1">
      <c r="B1057" s="41"/>
      <c r="C1057" s="232" t="s">
        <v>2196</v>
      </c>
      <c r="D1057" s="232" t="s">
        <v>196</v>
      </c>
      <c r="E1057" s="233" t="s">
        <v>2197</v>
      </c>
      <c r="F1057" s="234" t="s">
        <v>2198</v>
      </c>
      <c r="G1057" s="235" t="s">
        <v>224</v>
      </c>
      <c r="H1057" s="236">
        <v>203.97300000000001</v>
      </c>
      <c r="I1057" s="237"/>
      <c r="J1057" s="238">
        <f>ROUND(I1057*H1057,2)</f>
        <v>0</v>
      </c>
      <c r="K1057" s="234" t="s">
        <v>37</v>
      </c>
      <c r="L1057" s="239"/>
      <c r="M1057" s="240" t="s">
        <v>37</v>
      </c>
      <c r="N1057" s="241" t="s">
        <v>52</v>
      </c>
      <c r="O1057" s="42"/>
      <c r="P1057" s="203">
        <f>O1057*H1057</f>
        <v>0</v>
      </c>
      <c r="Q1057" s="203">
        <v>1.2E-2</v>
      </c>
      <c r="R1057" s="203">
        <f>Q1057*H1057</f>
        <v>2.4476760000000004</v>
      </c>
      <c r="S1057" s="203">
        <v>0</v>
      </c>
      <c r="T1057" s="204">
        <f>S1057*H1057</f>
        <v>0</v>
      </c>
      <c r="AR1057" s="23" t="s">
        <v>369</v>
      </c>
      <c r="AT1057" s="23" t="s">
        <v>196</v>
      </c>
      <c r="AU1057" s="23" t="s">
        <v>91</v>
      </c>
      <c r="AY1057" s="23" t="s">
        <v>176</v>
      </c>
      <c r="BE1057" s="205">
        <f>IF(N1057="základní",J1057,0)</f>
        <v>0</v>
      </c>
      <c r="BF1057" s="205">
        <f>IF(N1057="snížená",J1057,0)</f>
        <v>0</v>
      </c>
      <c r="BG1057" s="205">
        <f>IF(N1057="zákl. přenesená",J1057,0)</f>
        <v>0</v>
      </c>
      <c r="BH1057" s="205">
        <f>IF(N1057="sníž. přenesená",J1057,0)</f>
        <v>0</v>
      </c>
      <c r="BI1057" s="205">
        <f>IF(N1057="nulová",J1057,0)</f>
        <v>0</v>
      </c>
      <c r="BJ1057" s="23" t="s">
        <v>89</v>
      </c>
      <c r="BK1057" s="205">
        <f>ROUND(I1057*H1057,2)</f>
        <v>0</v>
      </c>
      <c r="BL1057" s="23" t="s">
        <v>277</v>
      </c>
      <c r="BM1057" s="23" t="s">
        <v>2199</v>
      </c>
    </row>
    <row r="1058" spans="2:65" s="11" customFormat="1" ht="13.5">
      <c r="B1058" s="209"/>
      <c r="C1058" s="210"/>
      <c r="D1058" s="206" t="s">
        <v>187</v>
      </c>
      <c r="E1058" s="211" t="s">
        <v>37</v>
      </c>
      <c r="F1058" s="212" t="s">
        <v>2200</v>
      </c>
      <c r="G1058" s="210"/>
      <c r="H1058" s="213">
        <v>177.36799999999999</v>
      </c>
      <c r="I1058" s="214"/>
      <c r="J1058" s="210"/>
      <c r="K1058" s="210"/>
      <c r="L1058" s="215"/>
      <c r="M1058" s="216"/>
      <c r="N1058" s="217"/>
      <c r="O1058" s="217"/>
      <c r="P1058" s="217"/>
      <c r="Q1058" s="217"/>
      <c r="R1058" s="217"/>
      <c r="S1058" s="217"/>
      <c r="T1058" s="218"/>
      <c r="AT1058" s="219" t="s">
        <v>187</v>
      </c>
      <c r="AU1058" s="219" t="s">
        <v>91</v>
      </c>
      <c r="AV1058" s="11" t="s">
        <v>91</v>
      </c>
      <c r="AW1058" s="11" t="s">
        <v>44</v>
      </c>
      <c r="AX1058" s="11" t="s">
        <v>81</v>
      </c>
      <c r="AY1058" s="219" t="s">
        <v>176</v>
      </c>
    </row>
    <row r="1059" spans="2:65" s="11" customFormat="1" ht="13.5">
      <c r="B1059" s="209"/>
      <c r="C1059" s="210"/>
      <c r="D1059" s="222" t="s">
        <v>187</v>
      </c>
      <c r="E1059" s="242" t="s">
        <v>37</v>
      </c>
      <c r="F1059" s="243" t="s">
        <v>2201</v>
      </c>
      <c r="G1059" s="210"/>
      <c r="H1059" s="244">
        <v>203.97300000000001</v>
      </c>
      <c r="I1059" s="214"/>
      <c r="J1059" s="210"/>
      <c r="K1059" s="210"/>
      <c r="L1059" s="215"/>
      <c r="M1059" s="216"/>
      <c r="N1059" s="217"/>
      <c r="O1059" s="217"/>
      <c r="P1059" s="217"/>
      <c r="Q1059" s="217"/>
      <c r="R1059" s="217"/>
      <c r="S1059" s="217"/>
      <c r="T1059" s="218"/>
      <c r="AT1059" s="219" t="s">
        <v>187</v>
      </c>
      <c r="AU1059" s="219" t="s">
        <v>91</v>
      </c>
      <c r="AV1059" s="11" t="s">
        <v>91</v>
      </c>
      <c r="AW1059" s="11" t="s">
        <v>44</v>
      </c>
      <c r="AX1059" s="11" t="s">
        <v>89</v>
      </c>
      <c r="AY1059" s="219" t="s">
        <v>176</v>
      </c>
    </row>
    <row r="1060" spans="2:65" s="1" customFormat="1" ht="31.5" customHeight="1">
      <c r="B1060" s="41"/>
      <c r="C1060" s="194" t="s">
        <v>2202</v>
      </c>
      <c r="D1060" s="194" t="s">
        <v>178</v>
      </c>
      <c r="E1060" s="195" t="s">
        <v>2203</v>
      </c>
      <c r="F1060" s="196" t="s">
        <v>2204</v>
      </c>
      <c r="G1060" s="197" t="s">
        <v>224</v>
      </c>
      <c r="H1060" s="198">
        <v>24.856000000000002</v>
      </c>
      <c r="I1060" s="199"/>
      <c r="J1060" s="200">
        <f>ROUND(I1060*H1060,2)</f>
        <v>0</v>
      </c>
      <c r="K1060" s="196" t="s">
        <v>182</v>
      </c>
      <c r="L1060" s="61"/>
      <c r="M1060" s="201" t="s">
        <v>37</v>
      </c>
      <c r="N1060" s="202" t="s">
        <v>52</v>
      </c>
      <c r="O1060" s="42"/>
      <c r="P1060" s="203">
        <f>O1060*H1060</f>
        <v>0</v>
      </c>
      <c r="Q1060" s="203">
        <v>0</v>
      </c>
      <c r="R1060" s="203">
        <f>Q1060*H1060</f>
        <v>0</v>
      </c>
      <c r="S1060" s="203">
        <v>0</v>
      </c>
      <c r="T1060" s="204">
        <f>S1060*H1060</f>
        <v>0</v>
      </c>
      <c r="AR1060" s="23" t="s">
        <v>277</v>
      </c>
      <c r="AT1060" s="23" t="s">
        <v>178</v>
      </c>
      <c r="AU1060" s="23" t="s">
        <v>91</v>
      </c>
      <c r="AY1060" s="23" t="s">
        <v>176</v>
      </c>
      <c r="BE1060" s="205">
        <f>IF(N1060="základní",J1060,0)</f>
        <v>0</v>
      </c>
      <c r="BF1060" s="205">
        <f>IF(N1060="snížená",J1060,0)</f>
        <v>0</v>
      </c>
      <c r="BG1060" s="205">
        <f>IF(N1060="zákl. přenesená",J1060,0)</f>
        <v>0</v>
      </c>
      <c r="BH1060" s="205">
        <f>IF(N1060="sníž. přenesená",J1060,0)</f>
        <v>0</v>
      </c>
      <c r="BI1060" s="205">
        <f>IF(N1060="nulová",J1060,0)</f>
        <v>0</v>
      </c>
      <c r="BJ1060" s="23" t="s">
        <v>89</v>
      </c>
      <c r="BK1060" s="205">
        <f>ROUND(I1060*H1060,2)</f>
        <v>0</v>
      </c>
      <c r="BL1060" s="23" t="s">
        <v>277</v>
      </c>
      <c r="BM1060" s="23" t="s">
        <v>2205</v>
      </c>
    </row>
    <row r="1061" spans="2:65" s="11" customFormat="1" ht="13.5">
      <c r="B1061" s="209"/>
      <c r="C1061" s="210"/>
      <c r="D1061" s="206" t="s">
        <v>187</v>
      </c>
      <c r="E1061" s="211" t="s">
        <v>37</v>
      </c>
      <c r="F1061" s="212" t="s">
        <v>2186</v>
      </c>
      <c r="G1061" s="210"/>
      <c r="H1061" s="213">
        <v>4.1040000000000001</v>
      </c>
      <c r="I1061" s="214"/>
      <c r="J1061" s="210"/>
      <c r="K1061" s="210"/>
      <c r="L1061" s="215"/>
      <c r="M1061" s="216"/>
      <c r="N1061" s="217"/>
      <c r="O1061" s="217"/>
      <c r="P1061" s="217"/>
      <c r="Q1061" s="217"/>
      <c r="R1061" s="217"/>
      <c r="S1061" s="217"/>
      <c r="T1061" s="218"/>
      <c r="AT1061" s="219" t="s">
        <v>187</v>
      </c>
      <c r="AU1061" s="219" t="s">
        <v>91</v>
      </c>
      <c r="AV1061" s="11" t="s">
        <v>91</v>
      </c>
      <c r="AW1061" s="11" t="s">
        <v>44</v>
      </c>
      <c r="AX1061" s="11" t="s">
        <v>81</v>
      </c>
      <c r="AY1061" s="219" t="s">
        <v>176</v>
      </c>
    </row>
    <row r="1062" spans="2:65" s="11" customFormat="1" ht="13.5">
      <c r="B1062" s="209"/>
      <c r="C1062" s="210"/>
      <c r="D1062" s="206" t="s">
        <v>187</v>
      </c>
      <c r="E1062" s="211" t="s">
        <v>37</v>
      </c>
      <c r="F1062" s="212" t="s">
        <v>2193</v>
      </c>
      <c r="G1062" s="210"/>
      <c r="H1062" s="213">
        <v>11.58</v>
      </c>
      <c r="I1062" s="214"/>
      <c r="J1062" s="210"/>
      <c r="K1062" s="210"/>
      <c r="L1062" s="215"/>
      <c r="M1062" s="216"/>
      <c r="N1062" s="217"/>
      <c r="O1062" s="217"/>
      <c r="P1062" s="217"/>
      <c r="Q1062" s="217"/>
      <c r="R1062" s="217"/>
      <c r="S1062" s="217"/>
      <c r="T1062" s="218"/>
      <c r="AT1062" s="219" t="s">
        <v>187</v>
      </c>
      <c r="AU1062" s="219" t="s">
        <v>91</v>
      </c>
      <c r="AV1062" s="11" t="s">
        <v>91</v>
      </c>
      <c r="AW1062" s="11" t="s">
        <v>44</v>
      </c>
      <c r="AX1062" s="11" t="s">
        <v>81</v>
      </c>
      <c r="AY1062" s="219" t="s">
        <v>176</v>
      </c>
    </row>
    <row r="1063" spans="2:65" s="11" customFormat="1" ht="13.5">
      <c r="B1063" s="209"/>
      <c r="C1063" s="210"/>
      <c r="D1063" s="206" t="s">
        <v>187</v>
      </c>
      <c r="E1063" s="211" t="s">
        <v>37</v>
      </c>
      <c r="F1063" s="212" t="s">
        <v>2194</v>
      </c>
      <c r="G1063" s="210"/>
      <c r="H1063" s="213">
        <v>7.3</v>
      </c>
      <c r="I1063" s="214"/>
      <c r="J1063" s="210"/>
      <c r="K1063" s="210"/>
      <c r="L1063" s="215"/>
      <c r="M1063" s="216"/>
      <c r="N1063" s="217"/>
      <c r="O1063" s="217"/>
      <c r="P1063" s="217"/>
      <c r="Q1063" s="217"/>
      <c r="R1063" s="217"/>
      <c r="S1063" s="217"/>
      <c r="T1063" s="218"/>
      <c r="AT1063" s="219" t="s">
        <v>187</v>
      </c>
      <c r="AU1063" s="219" t="s">
        <v>91</v>
      </c>
      <c r="AV1063" s="11" t="s">
        <v>91</v>
      </c>
      <c r="AW1063" s="11" t="s">
        <v>44</v>
      </c>
      <c r="AX1063" s="11" t="s">
        <v>81</v>
      </c>
      <c r="AY1063" s="219" t="s">
        <v>176</v>
      </c>
    </row>
    <row r="1064" spans="2:65" s="11" customFormat="1" ht="13.5">
      <c r="B1064" s="209"/>
      <c r="C1064" s="210"/>
      <c r="D1064" s="206" t="s">
        <v>187</v>
      </c>
      <c r="E1064" s="211" t="s">
        <v>37</v>
      </c>
      <c r="F1064" s="212" t="s">
        <v>2195</v>
      </c>
      <c r="G1064" s="210"/>
      <c r="H1064" s="213">
        <v>1.8720000000000001</v>
      </c>
      <c r="I1064" s="214"/>
      <c r="J1064" s="210"/>
      <c r="K1064" s="210"/>
      <c r="L1064" s="215"/>
      <c r="M1064" s="216"/>
      <c r="N1064" s="217"/>
      <c r="O1064" s="217"/>
      <c r="P1064" s="217"/>
      <c r="Q1064" s="217"/>
      <c r="R1064" s="217"/>
      <c r="S1064" s="217"/>
      <c r="T1064" s="218"/>
      <c r="AT1064" s="219" t="s">
        <v>187</v>
      </c>
      <c r="AU1064" s="219" t="s">
        <v>91</v>
      </c>
      <c r="AV1064" s="11" t="s">
        <v>91</v>
      </c>
      <c r="AW1064" s="11" t="s">
        <v>44</v>
      </c>
      <c r="AX1064" s="11" t="s">
        <v>81</v>
      </c>
      <c r="AY1064" s="219" t="s">
        <v>176</v>
      </c>
    </row>
    <row r="1065" spans="2:65" s="12" customFormat="1" ht="13.5">
      <c r="B1065" s="220"/>
      <c r="C1065" s="221"/>
      <c r="D1065" s="222" t="s">
        <v>187</v>
      </c>
      <c r="E1065" s="223" t="s">
        <v>37</v>
      </c>
      <c r="F1065" s="224" t="s">
        <v>189</v>
      </c>
      <c r="G1065" s="221"/>
      <c r="H1065" s="225">
        <v>24.856000000000002</v>
      </c>
      <c r="I1065" s="226"/>
      <c r="J1065" s="221"/>
      <c r="K1065" s="221"/>
      <c r="L1065" s="227"/>
      <c r="M1065" s="228"/>
      <c r="N1065" s="229"/>
      <c r="O1065" s="229"/>
      <c r="P1065" s="229"/>
      <c r="Q1065" s="229"/>
      <c r="R1065" s="229"/>
      <c r="S1065" s="229"/>
      <c r="T1065" s="230"/>
      <c r="AT1065" s="231" t="s">
        <v>187</v>
      </c>
      <c r="AU1065" s="231" t="s">
        <v>91</v>
      </c>
      <c r="AV1065" s="12" t="s">
        <v>183</v>
      </c>
      <c r="AW1065" s="12" t="s">
        <v>6</v>
      </c>
      <c r="AX1065" s="12" t="s">
        <v>89</v>
      </c>
      <c r="AY1065" s="231" t="s">
        <v>176</v>
      </c>
    </row>
    <row r="1066" spans="2:65" s="1" customFormat="1" ht="31.5" customHeight="1">
      <c r="B1066" s="41"/>
      <c r="C1066" s="194" t="s">
        <v>2206</v>
      </c>
      <c r="D1066" s="194" t="s">
        <v>178</v>
      </c>
      <c r="E1066" s="195" t="s">
        <v>2207</v>
      </c>
      <c r="F1066" s="196" t="s">
        <v>2208</v>
      </c>
      <c r="G1066" s="197" t="s">
        <v>224</v>
      </c>
      <c r="H1066" s="198">
        <v>59.08</v>
      </c>
      <c r="I1066" s="199"/>
      <c r="J1066" s="200">
        <f>ROUND(I1066*H1066,2)</f>
        <v>0</v>
      </c>
      <c r="K1066" s="196" t="s">
        <v>182</v>
      </c>
      <c r="L1066" s="61"/>
      <c r="M1066" s="201" t="s">
        <v>37</v>
      </c>
      <c r="N1066" s="202" t="s">
        <v>52</v>
      </c>
      <c r="O1066" s="42"/>
      <c r="P1066" s="203">
        <f>O1066*H1066</f>
        <v>0</v>
      </c>
      <c r="Q1066" s="203">
        <v>0</v>
      </c>
      <c r="R1066" s="203">
        <f>Q1066*H1066</f>
        <v>0</v>
      </c>
      <c r="S1066" s="203">
        <v>0</v>
      </c>
      <c r="T1066" s="204">
        <f>S1066*H1066</f>
        <v>0</v>
      </c>
      <c r="AR1066" s="23" t="s">
        <v>277</v>
      </c>
      <c r="AT1066" s="23" t="s">
        <v>178</v>
      </c>
      <c r="AU1066" s="23" t="s">
        <v>91</v>
      </c>
      <c r="AY1066" s="23" t="s">
        <v>176</v>
      </c>
      <c r="BE1066" s="205">
        <f>IF(N1066="základní",J1066,0)</f>
        <v>0</v>
      </c>
      <c r="BF1066" s="205">
        <f>IF(N1066="snížená",J1066,0)</f>
        <v>0</v>
      </c>
      <c r="BG1066" s="205">
        <f>IF(N1066="zákl. přenesená",J1066,0)</f>
        <v>0</v>
      </c>
      <c r="BH1066" s="205">
        <f>IF(N1066="sníž. přenesená",J1066,0)</f>
        <v>0</v>
      </c>
      <c r="BI1066" s="205">
        <f>IF(N1066="nulová",J1066,0)</f>
        <v>0</v>
      </c>
      <c r="BJ1066" s="23" t="s">
        <v>89</v>
      </c>
      <c r="BK1066" s="205">
        <f>ROUND(I1066*H1066,2)</f>
        <v>0</v>
      </c>
      <c r="BL1066" s="23" t="s">
        <v>277</v>
      </c>
      <c r="BM1066" s="23" t="s">
        <v>2209</v>
      </c>
    </row>
    <row r="1067" spans="2:65" s="11" customFormat="1" ht="13.5">
      <c r="B1067" s="209"/>
      <c r="C1067" s="210"/>
      <c r="D1067" s="206" t="s">
        <v>187</v>
      </c>
      <c r="E1067" s="211" t="s">
        <v>37</v>
      </c>
      <c r="F1067" s="212" t="s">
        <v>2210</v>
      </c>
      <c r="G1067" s="210"/>
      <c r="H1067" s="213">
        <v>10.32</v>
      </c>
      <c r="I1067" s="214"/>
      <c r="J1067" s="210"/>
      <c r="K1067" s="210"/>
      <c r="L1067" s="215"/>
      <c r="M1067" s="216"/>
      <c r="N1067" s="217"/>
      <c r="O1067" s="217"/>
      <c r="P1067" s="217"/>
      <c r="Q1067" s="217"/>
      <c r="R1067" s="217"/>
      <c r="S1067" s="217"/>
      <c r="T1067" s="218"/>
      <c r="AT1067" s="219" t="s">
        <v>187</v>
      </c>
      <c r="AU1067" s="219" t="s">
        <v>91</v>
      </c>
      <c r="AV1067" s="11" t="s">
        <v>91</v>
      </c>
      <c r="AW1067" s="11" t="s">
        <v>44</v>
      </c>
      <c r="AX1067" s="11" t="s">
        <v>81</v>
      </c>
      <c r="AY1067" s="219" t="s">
        <v>176</v>
      </c>
    </row>
    <row r="1068" spans="2:65" s="11" customFormat="1" ht="13.5">
      <c r="B1068" s="209"/>
      <c r="C1068" s="210"/>
      <c r="D1068" s="206" t="s">
        <v>187</v>
      </c>
      <c r="E1068" s="211" t="s">
        <v>37</v>
      </c>
      <c r="F1068" s="212" t="s">
        <v>2211</v>
      </c>
      <c r="G1068" s="210"/>
      <c r="H1068" s="213">
        <v>23.48</v>
      </c>
      <c r="I1068" s="214"/>
      <c r="J1068" s="210"/>
      <c r="K1068" s="210"/>
      <c r="L1068" s="215"/>
      <c r="M1068" s="216"/>
      <c r="N1068" s="217"/>
      <c r="O1068" s="217"/>
      <c r="P1068" s="217"/>
      <c r="Q1068" s="217"/>
      <c r="R1068" s="217"/>
      <c r="S1068" s="217"/>
      <c r="T1068" s="218"/>
      <c r="AT1068" s="219" t="s">
        <v>187</v>
      </c>
      <c r="AU1068" s="219" t="s">
        <v>91</v>
      </c>
      <c r="AV1068" s="11" t="s">
        <v>91</v>
      </c>
      <c r="AW1068" s="11" t="s">
        <v>44</v>
      </c>
      <c r="AX1068" s="11" t="s">
        <v>81</v>
      </c>
      <c r="AY1068" s="219" t="s">
        <v>176</v>
      </c>
    </row>
    <row r="1069" spans="2:65" s="11" customFormat="1" ht="13.5">
      <c r="B1069" s="209"/>
      <c r="C1069" s="210"/>
      <c r="D1069" s="206" t="s">
        <v>187</v>
      </c>
      <c r="E1069" s="211" t="s">
        <v>37</v>
      </c>
      <c r="F1069" s="212" t="s">
        <v>2212</v>
      </c>
      <c r="G1069" s="210"/>
      <c r="H1069" s="213">
        <v>25.28</v>
      </c>
      <c r="I1069" s="214"/>
      <c r="J1069" s="210"/>
      <c r="K1069" s="210"/>
      <c r="L1069" s="215"/>
      <c r="M1069" s="216"/>
      <c r="N1069" s="217"/>
      <c r="O1069" s="217"/>
      <c r="P1069" s="217"/>
      <c r="Q1069" s="217"/>
      <c r="R1069" s="217"/>
      <c r="S1069" s="217"/>
      <c r="T1069" s="218"/>
      <c r="AT1069" s="219" t="s">
        <v>187</v>
      </c>
      <c r="AU1069" s="219" t="s">
        <v>91</v>
      </c>
      <c r="AV1069" s="11" t="s">
        <v>91</v>
      </c>
      <c r="AW1069" s="11" t="s">
        <v>44</v>
      </c>
      <c r="AX1069" s="11" t="s">
        <v>81</v>
      </c>
      <c r="AY1069" s="219" t="s">
        <v>176</v>
      </c>
    </row>
    <row r="1070" spans="2:65" s="12" customFormat="1" ht="13.5">
      <c r="B1070" s="220"/>
      <c r="C1070" s="221"/>
      <c r="D1070" s="222" t="s">
        <v>187</v>
      </c>
      <c r="E1070" s="223" t="s">
        <v>37</v>
      </c>
      <c r="F1070" s="224" t="s">
        <v>189</v>
      </c>
      <c r="G1070" s="221"/>
      <c r="H1070" s="225">
        <v>59.08</v>
      </c>
      <c r="I1070" s="226"/>
      <c r="J1070" s="221"/>
      <c r="K1070" s="221"/>
      <c r="L1070" s="227"/>
      <c r="M1070" s="228"/>
      <c r="N1070" s="229"/>
      <c r="O1070" s="229"/>
      <c r="P1070" s="229"/>
      <c r="Q1070" s="229"/>
      <c r="R1070" s="229"/>
      <c r="S1070" s="229"/>
      <c r="T1070" s="230"/>
      <c r="AT1070" s="231" t="s">
        <v>187</v>
      </c>
      <c r="AU1070" s="231" t="s">
        <v>91</v>
      </c>
      <c r="AV1070" s="12" t="s">
        <v>183</v>
      </c>
      <c r="AW1070" s="12" t="s">
        <v>6</v>
      </c>
      <c r="AX1070" s="12" t="s">
        <v>89</v>
      </c>
      <c r="AY1070" s="231" t="s">
        <v>176</v>
      </c>
    </row>
    <row r="1071" spans="2:65" s="1" customFormat="1" ht="22.5" customHeight="1">
      <c r="B1071" s="41"/>
      <c r="C1071" s="194" t="s">
        <v>2213</v>
      </c>
      <c r="D1071" s="194" t="s">
        <v>178</v>
      </c>
      <c r="E1071" s="195" t="s">
        <v>2214</v>
      </c>
      <c r="F1071" s="196" t="s">
        <v>2215</v>
      </c>
      <c r="G1071" s="197" t="s">
        <v>296</v>
      </c>
      <c r="H1071" s="198">
        <v>187</v>
      </c>
      <c r="I1071" s="199"/>
      <c r="J1071" s="200">
        <f>ROUND(I1071*H1071,2)</f>
        <v>0</v>
      </c>
      <c r="K1071" s="196" t="s">
        <v>182</v>
      </c>
      <c r="L1071" s="61"/>
      <c r="M1071" s="201" t="s">
        <v>37</v>
      </c>
      <c r="N1071" s="202" t="s">
        <v>52</v>
      </c>
      <c r="O1071" s="42"/>
      <c r="P1071" s="203">
        <f>O1071*H1071</f>
        <v>0</v>
      </c>
      <c r="Q1071" s="203">
        <v>3.1E-4</v>
      </c>
      <c r="R1071" s="203">
        <f>Q1071*H1071</f>
        <v>5.7970000000000001E-2</v>
      </c>
      <c r="S1071" s="203">
        <v>0</v>
      </c>
      <c r="T1071" s="204">
        <f>S1071*H1071</f>
        <v>0</v>
      </c>
      <c r="AR1071" s="23" t="s">
        <v>277</v>
      </c>
      <c r="AT1071" s="23" t="s">
        <v>178</v>
      </c>
      <c r="AU1071" s="23" t="s">
        <v>91</v>
      </c>
      <c r="AY1071" s="23" t="s">
        <v>176</v>
      </c>
      <c r="BE1071" s="205">
        <f>IF(N1071="základní",J1071,0)</f>
        <v>0</v>
      </c>
      <c r="BF1071" s="205">
        <f>IF(N1071="snížená",J1071,0)</f>
        <v>0</v>
      </c>
      <c r="BG1071" s="205">
        <f>IF(N1071="zákl. přenesená",J1071,0)</f>
        <v>0</v>
      </c>
      <c r="BH1071" s="205">
        <f>IF(N1071="sníž. přenesená",J1071,0)</f>
        <v>0</v>
      </c>
      <c r="BI1071" s="205">
        <f>IF(N1071="nulová",J1071,0)</f>
        <v>0</v>
      </c>
      <c r="BJ1071" s="23" t="s">
        <v>89</v>
      </c>
      <c r="BK1071" s="205">
        <f>ROUND(I1071*H1071,2)</f>
        <v>0</v>
      </c>
      <c r="BL1071" s="23" t="s">
        <v>277</v>
      </c>
      <c r="BM1071" s="23" t="s">
        <v>2216</v>
      </c>
    </row>
    <row r="1072" spans="2:65" s="1" customFormat="1" ht="40.5">
      <c r="B1072" s="41"/>
      <c r="C1072" s="63"/>
      <c r="D1072" s="206" t="s">
        <v>185</v>
      </c>
      <c r="E1072" s="63"/>
      <c r="F1072" s="207" t="s">
        <v>2217</v>
      </c>
      <c r="G1072" s="63"/>
      <c r="H1072" s="63"/>
      <c r="I1072" s="164"/>
      <c r="J1072" s="63"/>
      <c r="K1072" s="63"/>
      <c r="L1072" s="61"/>
      <c r="M1072" s="208"/>
      <c r="N1072" s="42"/>
      <c r="O1072" s="42"/>
      <c r="P1072" s="42"/>
      <c r="Q1072" s="42"/>
      <c r="R1072" s="42"/>
      <c r="S1072" s="42"/>
      <c r="T1072" s="78"/>
      <c r="AT1072" s="23" t="s">
        <v>185</v>
      </c>
      <c r="AU1072" s="23" t="s">
        <v>91</v>
      </c>
    </row>
    <row r="1073" spans="2:65" s="11" customFormat="1" ht="13.5">
      <c r="B1073" s="209"/>
      <c r="C1073" s="210"/>
      <c r="D1073" s="206" t="s">
        <v>187</v>
      </c>
      <c r="E1073" s="211" t="s">
        <v>37</v>
      </c>
      <c r="F1073" s="212" t="s">
        <v>2218</v>
      </c>
      <c r="G1073" s="210"/>
      <c r="H1073" s="213">
        <v>78</v>
      </c>
      <c r="I1073" s="214"/>
      <c r="J1073" s="210"/>
      <c r="K1073" s="210"/>
      <c r="L1073" s="215"/>
      <c r="M1073" s="216"/>
      <c r="N1073" s="217"/>
      <c r="O1073" s="217"/>
      <c r="P1073" s="217"/>
      <c r="Q1073" s="217"/>
      <c r="R1073" s="217"/>
      <c r="S1073" s="217"/>
      <c r="T1073" s="218"/>
      <c r="AT1073" s="219" t="s">
        <v>187</v>
      </c>
      <c r="AU1073" s="219" t="s">
        <v>91</v>
      </c>
      <c r="AV1073" s="11" t="s">
        <v>91</v>
      </c>
      <c r="AW1073" s="11" t="s">
        <v>44</v>
      </c>
      <c r="AX1073" s="11" t="s">
        <v>81</v>
      </c>
      <c r="AY1073" s="219" t="s">
        <v>176</v>
      </c>
    </row>
    <row r="1074" spans="2:65" s="11" customFormat="1" ht="13.5">
      <c r="B1074" s="209"/>
      <c r="C1074" s="210"/>
      <c r="D1074" s="206" t="s">
        <v>187</v>
      </c>
      <c r="E1074" s="211" t="s">
        <v>37</v>
      </c>
      <c r="F1074" s="212" t="s">
        <v>2219</v>
      </c>
      <c r="G1074" s="210"/>
      <c r="H1074" s="213">
        <v>109</v>
      </c>
      <c r="I1074" s="214"/>
      <c r="J1074" s="210"/>
      <c r="K1074" s="210"/>
      <c r="L1074" s="215"/>
      <c r="M1074" s="216"/>
      <c r="N1074" s="217"/>
      <c r="O1074" s="217"/>
      <c r="P1074" s="217"/>
      <c r="Q1074" s="217"/>
      <c r="R1074" s="217"/>
      <c r="S1074" s="217"/>
      <c r="T1074" s="218"/>
      <c r="AT1074" s="219" t="s">
        <v>187</v>
      </c>
      <c r="AU1074" s="219" t="s">
        <v>91</v>
      </c>
      <c r="AV1074" s="11" t="s">
        <v>91</v>
      </c>
      <c r="AW1074" s="11" t="s">
        <v>44</v>
      </c>
      <c r="AX1074" s="11" t="s">
        <v>81</v>
      </c>
      <c r="AY1074" s="219" t="s">
        <v>176</v>
      </c>
    </row>
    <row r="1075" spans="2:65" s="12" customFormat="1" ht="13.5">
      <c r="B1075" s="220"/>
      <c r="C1075" s="221"/>
      <c r="D1075" s="222" t="s">
        <v>187</v>
      </c>
      <c r="E1075" s="223" t="s">
        <v>37</v>
      </c>
      <c r="F1075" s="224" t="s">
        <v>189</v>
      </c>
      <c r="G1075" s="221"/>
      <c r="H1075" s="225">
        <v>187</v>
      </c>
      <c r="I1075" s="226"/>
      <c r="J1075" s="221"/>
      <c r="K1075" s="221"/>
      <c r="L1075" s="227"/>
      <c r="M1075" s="228"/>
      <c r="N1075" s="229"/>
      <c r="O1075" s="229"/>
      <c r="P1075" s="229"/>
      <c r="Q1075" s="229"/>
      <c r="R1075" s="229"/>
      <c r="S1075" s="229"/>
      <c r="T1075" s="230"/>
      <c r="AT1075" s="231" t="s">
        <v>187</v>
      </c>
      <c r="AU1075" s="231" t="s">
        <v>91</v>
      </c>
      <c r="AV1075" s="12" t="s">
        <v>183</v>
      </c>
      <c r="AW1075" s="12" t="s">
        <v>6</v>
      </c>
      <c r="AX1075" s="12" t="s">
        <v>89</v>
      </c>
      <c r="AY1075" s="231" t="s">
        <v>176</v>
      </c>
    </row>
    <row r="1076" spans="2:65" s="1" customFormat="1" ht="31.5" customHeight="1">
      <c r="B1076" s="41"/>
      <c r="C1076" s="194" t="s">
        <v>2220</v>
      </c>
      <c r="D1076" s="194" t="s">
        <v>178</v>
      </c>
      <c r="E1076" s="195" t="s">
        <v>2221</v>
      </c>
      <c r="F1076" s="196" t="s">
        <v>2222</v>
      </c>
      <c r="G1076" s="197" t="s">
        <v>296</v>
      </c>
      <c r="H1076" s="198">
        <v>103.9</v>
      </c>
      <c r="I1076" s="199"/>
      <c r="J1076" s="200">
        <f>ROUND(I1076*H1076,2)</f>
        <v>0</v>
      </c>
      <c r="K1076" s="196" t="s">
        <v>182</v>
      </c>
      <c r="L1076" s="61"/>
      <c r="M1076" s="201" t="s">
        <v>37</v>
      </c>
      <c r="N1076" s="202" t="s">
        <v>52</v>
      </c>
      <c r="O1076" s="42"/>
      <c r="P1076" s="203">
        <f>O1076*H1076</f>
        <v>0</v>
      </c>
      <c r="Q1076" s="203">
        <v>2.5999999999999998E-4</v>
      </c>
      <c r="R1076" s="203">
        <f>Q1076*H1076</f>
        <v>2.7014E-2</v>
      </c>
      <c r="S1076" s="203">
        <v>0</v>
      </c>
      <c r="T1076" s="204">
        <f>S1076*H1076</f>
        <v>0</v>
      </c>
      <c r="AR1076" s="23" t="s">
        <v>277</v>
      </c>
      <c r="AT1076" s="23" t="s">
        <v>178</v>
      </c>
      <c r="AU1076" s="23" t="s">
        <v>91</v>
      </c>
      <c r="AY1076" s="23" t="s">
        <v>176</v>
      </c>
      <c r="BE1076" s="205">
        <f>IF(N1076="základní",J1076,0)</f>
        <v>0</v>
      </c>
      <c r="BF1076" s="205">
        <f>IF(N1076="snížená",J1076,0)</f>
        <v>0</v>
      </c>
      <c r="BG1076" s="205">
        <f>IF(N1076="zákl. přenesená",J1076,0)</f>
        <v>0</v>
      </c>
      <c r="BH1076" s="205">
        <f>IF(N1076="sníž. přenesená",J1076,0)</f>
        <v>0</v>
      </c>
      <c r="BI1076" s="205">
        <f>IF(N1076="nulová",J1076,0)</f>
        <v>0</v>
      </c>
      <c r="BJ1076" s="23" t="s">
        <v>89</v>
      </c>
      <c r="BK1076" s="205">
        <f>ROUND(I1076*H1076,2)</f>
        <v>0</v>
      </c>
      <c r="BL1076" s="23" t="s">
        <v>277</v>
      </c>
      <c r="BM1076" s="23" t="s">
        <v>2223</v>
      </c>
    </row>
    <row r="1077" spans="2:65" s="1" customFormat="1" ht="40.5">
      <c r="B1077" s="41"/>
      <c r="C1077" s="63"/>
      <c r="D1077" s="206" t="s">
        <v>185</v>
      </c>
      <c r="E1077" s="63"/>
      <c r="F1077" s="207" t="s">
        <v>2217</v>
      </c>
      <c r="G1077" s="63"/>
      <c r="H1077" s="63"/>
      <c r="I1077" s="164"/>
      <c r="J1077" s="63"/>
      <c r="K1077" s="63"/>
      <c r="L1077" s="61"/>
      <c r="M1077" s="208"/>
      <c r="N1077" s="42"/>
      <c r="O1077" s="42"/>
      <c r="P1077" s="42"/>
      <c r="Q1077" s="42"/>
      <c r="R1077" s="42"/>
      <c r="S1077" s="42"/>
      <c r="T1077" s="78"/>
      <c r="AT1077" s="23" t="s">
        <v>185</v>
      </c>
      <c r="AU1077" s="23" t="s">
        <v>91</v>
      </c>
    </row>
    <row r="1078" spans="2:65" s="11" customFormat="1" ht="13.5">
      <c r="B1078" s="209"/>
      <c r="C1078" s="210"/>
      <c r="D1078" s="206" t="s">
        <v>187</v>
      </c>
      <c r="E1078" s="211" t="s">
        <v>37</v>
      </c>
      <c r="F1078" s="212" t="s">
        <v>2224</v>
      </c>
      <c r="G1078" s="210"/>
      <c r="H1078" s="213">
        <v>22.3</v>
      </c>
      <c r="I1078" s="214"/>
      <c r="J1078" s="210"/>
      <c r="K1078" s="210"/>
      <c r="L1078" s="215"/>
      <c r="M1078" s="216"/>
      <c r="N1078" s="217"/>
      <c r="O1078" s="217"/>
      <c r="P1078" s="217"/>
      <c r="Q1078" s="217"/>
      <c r="R1078" s="217"/>
      <c r="S1078" s="217"/>
      <c r="T1078" s="218"/>
      <c r="AT1078" s="219" t="s">
        <v>187</v>
      </c>
      <c r="AU1078" s="219" t="s">
        <v>91</v>
      </c>
      <c r="AV1078" s="11" t="s">
        <v>91</v>
      </c>
      <c r="AW1078" s="11" t="s">
        <v>44</v>
      </c>
      <c r="AX1078" s="11" t="s">
        <v>81</v>
      </c>
      <c r="AY1078" s="219" t="s">
        <v>176</v>
      </c>
    </row>
    <row r="1079" spans="2:65" s="11" customFormat="1" ht="13.5">
      <c r="B1079" s="209"/>
      <c r="C1079" s="210"/>
      <c r="D1079" s="206" t="s">
        <v>187</v>
      </c>
      <c r="E1079" s="211" t="s">
        <v>37</v>
      </c>
      <c r="F1079" s="212" t="s">
        <v>2225</v>
      </c>
      <c r="G1079" s="210"/>
      <c r="H1079" s="213">
        <v>42.53</v>
      </c>
      <c r="I1079" s="214"/>
      <c r="J1079" s="210"/>
      <c r="K1079" s="210"/>
      <c r="L1079" s="215"/>
      <c r="M1079" s="216"/>
      <c r="N1079" s="217"/>
      <c r="O1079" s="217"/>
      <c r="P1079" s="217"/>
      <c r="Q1079" s="217"/>
      <c r="R1079" s="217"/>
      <c r="S1079" s="217"/>
      <c r="T1079" s="218"/>
      <c r="AT1079" s="219" t="s">
        <v>187</v>
      </c>
      <c r="AU1079" s="219" t="s">
        <v>91</v>
      </c>
      <c r="AV1079" s="11" t="s">
        <v>91</v>
      </c>
      <c r="AW1079" s="11" t="s">
        <v>44</v>
      </c>
      <c r="AX1079" s="11" t="s">
        <v>81</v>
      </c>
      <c r="AY1079" s="219" t="s">
        <v>176</v>
      </c>
    </row>
    <row r="1080" spans="2:65" s="11" customFormat="1" ht="13.5">
      <c r="B1080" s="209"/>
      <c r="C1080" s="210"/>
      <c r="D1080" s="206" t="s">
        <v>187</v>
      </c>
      <c r="E1080" s="211" t="s">
        <v>37</v>
      </c>
      <c r="F1080" s="212" t="s">
        <v>2226</v>
      </c>
      <c r="G1080" s="210"/>
      <c r="H1080" s="213">
        <v>2.4</v>
      </c>
      <c r="I1080" s="214"/>
      <c r="J1080" s="210"/>
      <c r="K1080" s="210"/>
      <c r="L1080" s="215"/>
      <c r="M1080" s="216"/>
      <c r="N1080" s="217"/>
      <c r="O1080" s="217"/>
      <c r="P1080" s="217"/>
      <c r="Q1080" s="217"/>
      <c r="R1080" s="217"/>
      <c r="S1080" s="217"/>
      <c r="T1080" s="218"/>
      <c r="AT1080" s="219" t="s">
        <v>187</v>
      </c>
      <c r="AU1080" s="219" t="s">
        <v>91</v>
      </c>
      <c r="AV1080" s="11" t="s">
        <v>91</v>
      </c>
      <c r="AW1080" s="11" t="s">
        <v>44</v>
      </c>
      <c r="AX1080" s="11" t="s">
        <v>81</v>
      </c>
      <c r="AY1080" s="219" t="s">
        <v>176</v>
      </c>
    </row>
    <row r="1081" spans="2:65" s="11" customFormat="1" ht="13.5">
      <c r="B1081" s="209"/>
      <c r="C1081" s="210"/>
      <c r="D1081" s="206" t="s">
        <v>187</v>
      </c>
      <c r="E1081" s="211" t="s">
        <v>37</v>
      </c>
      <c r="F1081" s="212" t="s">
        <v>2227</v>
      </c>
      <c r="G1081" s="210"/>
      <c r="H1081" s="213">
        <v>19.39</v>
      </c>
      <c r="I1081" s="214"/>
      <c r="J1081" s="210"/>
      <c r="K1081" s="210"/>
      <c r="L1081" s="215"/>
      <c r="M1081" s="216"/>
      <c r="N1081" s="217"/>
      <c r="O1081" s="217"/>
      <c r="P1081" s="217"/>
      <c r="Q1081" s="217"/>
      <c r="R1081" s="217"/>
      <c r="S1081" s="217"/>
      <c r="T1081" s="218"/>
      <c r="AT1081" s="219" t="s">
        <v>187</v>
      </c>
      <c r="AU1081" s="219" t="s">
        <v>91</v>
      </c>
      <c r="AV1081" s="11" t="s">
        <v>91</v>
      </c>
      <c r="AW1081" s="11" t="s">
        <v>44</v>
      </c>
      <c r="AX1081" s="11" t="s">
        <v>81</v>
      </c>
      <c r="AY1081" s="219" t="s">
        <v>176</v>
      </c>
    </row>
    <row r="1082" spans="2:65" s="11" customFormat="1" ht="13.5">
      <c r="B1082" s="209"/>
      <c r="C1082" s="210"/>
      <c r="D1082" s="206" t="s">
        <v>187</v>
      </c>
      <c r="E1082" s="211" t="s">
        <v>37</v>
      </c>
      <c r="F1082" s="212" t="s">
        <v>2228</v>
      </c>
      <c r="G1082" s="210"/>
      <c r="H1082" s="213">
        <v>17.28</v>
      </c>
      <c r="I1082" s="214"/>
      <c r="J1082" s="210"/>
      <c r="K1082" s="210"/>
      <c r="L1082" s="215"/>
      <c r="M1082" s="216"/>
      <c r="N1082" s="217"/>
      <c r="O1082" s="217"/>
      <c r="P1082" s="217"/>
      <c r="Q1082" s="217"/>
      <c r="R1082" s="217"/>
      <c r="S1082" s="217"/>
      <c r="T1082" s="218"/>
      <c r="AT1082" s="219" t="s">
        <v>187</v>
      </c>
      <c r="AU1082" s="219" t="s">
        <v>91</v>
      </c>
      <c r="AV1082" s="11" t="s">
        <v>91</v>
      </c>
      <c r="AW1082" s="11" t="s">
        <v>44</v>
      </c>
      <c r="AX1082" s="11" t="s">
        <v>81</v>
      </c>
      <c r="AY1082" s="219" t="s">
        <v>176</v>
      </c>
    </row>
    <row r="1083" spans="2:65" s="12" customFormat="1" ht="13.5">
      <c r="B1083" s="220"/>
      <c r="C1083" s="221"/>
      <c r="D1083" s="222" t="s">
        <v>187</v>
      </c>
      <c r="E1083" s="223" t="s">
        <v>37</v>
      </c>
      <c r="F1083" s="224" t="s">
        <v>189</v>
      </c>
      <c r="G1083" s="221"/>
      <c r="H1083" s="225">
        <v>103.9</v>
      </c>
      <c r="I1083" s="226"/>
      <c r="J1083" s="221"/>
      <c r="K1083" s="221"/>
      <c r="L1083" s="227"/>
      <c r="M1083" s="228"/>
      <c r="N1083" s="229"/>
      <c r="O1083" s="229"/>
      <c r="P1083" s="229"/>
      <c r="Q1083" s="229"/>
      <c r="R1083" s="229"/>
      <c r="S1083" s="229"/>
      <c r="T1083" s="230"/>
      <c r="AT1083" s="231" t="s">
        <v>187</v>
      </c>
      <c r="AU1083" s="231" t="s">
        <v>91</v>
      </c>
      <c r="AV1083" s="12" t="s">
        <v>183</v>
      </c>
      <c r="AW1083" s="12" t="s">
        <v>6</v>
      </c>
      <c r="AX1083" s="12" t="s">
        <v>89</v>
      </c>
      <c r="AY1083" s="231" t="s">
        <v>176</v>
      </c>
    </row>
    <row r="1084" spans="2:65" s="1" customFormat="1" ht="31.5" customHeight="1">
      <c r="B1084" s="41"/>
      <c r="C1084" s="194" t="s">
        <v>2229</v>
      </c>
      <c r="D1084" s="194" t="s">
        <v>178</v>
      </c>
      <c r="E1084" s="195" t="s">
        <v>2230</v>
      </c>
      <c r="F1084" s="196" t="s">
        <v>2231</v>
      </c>
      <c r="G1084" s="197" t="s">
        <v>199</v>
      </c>
      <c r="H1084" s="198">
        <v>3.0649999999999999</v>
      </c>
      <c r="I1084" s="199"/>
      <c r="J1084" s="200">
        <f>ROUND(I1084*H1084,2)</f>
        <v>0</v>
      </c>
      <c r="K1084" s="196" t="s">
        <v>182</v>
      </c>
      <c r="L1084" s="61"/>
      <c r="M1084" s="201" t="s">
        <v>37</v>
      </c>
      <c r="N1084" s="202" t="s">
        <v>52</v>
      </c>
      <c r="O1084" s="42"/>
      <c r="P1084" s="203">
        <f>O1084*H1084</f>
        <v>0</v>
      </c>
      <c r="Q1084" s="203">
        <v>0</v>
      </c>
      <c r="R1084" s="203">
        <f>Q1084*H1084</f>
        <v>0</v>
      </c>
      <c r="S1084" s="203">
        <v>0</v>
      </c>
      <c r="T1084" s="204">
        <f>S1084*H1084</f>
        <v>0</v>
      </c>
      <c r="AR1084" s="23" t="s">
        <v>277</v>
      </c>
      <c r="AT1084" s="23" t="s">
        <v>178</v>
      </c>
      <c r="AU1084" s="23" t="s">
        <v>91</v>
      </c>
      <c r="AY1084" s="23" t="s">
        <v>176</v>
      </c>
      <c r="BE1084" s="205">
        <f>IF(N1084="základní",J1084,0)</f>
        <v>0</v>
      </c>
      <c r="BF1084" s="205">
        <f>IF(N1084="snížená",J1084,0)</f>
        <v>0</v>
      </c>
      <c r="BG1084" s="205">
        <f>IF(N1084="zákl. přenesená",J1084,0)</f>
        <v>0</v>
      </c>
      <c r="BH1084" s="205">
        <f>IF(N1084="sníž. přenesená",J1084,0)</f>
        <v>0</v>
      </c>
      <c r="BI1084" s="205">
        <f>IF(N1084="nulová",J1084,0)</f>
        <v>0</v>
      </c>
      <c r="BJ1084" s="23" t="s">
        <v>89</v>
      </c>
      <c r="BK1084" s="205">
        <f>ROUND(I1084*H1084,2)</f>
        <v>0</v>
      </c>
      <c r="BL1084" s="23" t="s">
        <v>277</v>
      </c>
      <c r="BM1084" s="23" t="s">
        <v>2232</v>
      </c>
    </row>
    <row r="1085" spans="2:65" s="1" customFormat="1" ht="121.5">
      <c r="B1085" s="41"/>
      <c r="C1085" s="63"/>
      <c r="D1085" s="206" t="s">
        <v>185</v>
      </c>
      <c r="E1085" s="63"/>
      <c r="F1085" s="207" t="s">
        <v>460</v>
      </c>
      <c r="G1085" s="63"/>
      <c r="H1085" s="63"/>
      <c r="I1085" s="164"/>
      <c r="J1085" s="63"/>
      <c r="K1085" s="63"/>
      <c r="L1085" s="61"/>
      <c r="M1085" s="208"/>
      <c r="N1085" s="42"/>
      <c r="O1085" s="42"/>
      <c r="P1085" s="42"/>
      <c r="Q1085" s="42"/>
      <c r="R1085" s="42"/>
      <c r="S1085" s="42"/>
      <c r="T1085" s="78"/>
      <c r="AT1085" s="23" t="s">
        <v>185</v>
      </c>
      <c r="AU1085" s="23" t="s">
        <v>91</v>
      </c>
    </row>
    <row r="1086" spans="2:65" s="10" customFormat="1" ht="29.85" customHeight="1">
      <c r="B1086" s="177"/>
      <c r="C1086" s="178"/>
      <c r="D1086" s="191" t="s">
        <v>80</v>
      </c>
      <c r="E1086" s="192" t="s">
        <v>2233</v>
      </c>
      <c r="F1086" s="192" t="s">
        <v>2234</v>
      </c>
      <c r="G1086" s="178"/>
      <c r="H1086" s="178"/>
      <c r="I1086" s="181"/>
      <c r="J1086" s="193">
        <f>BK1086</f>
        <v>0</v>
      </c>
      <c r="K1086" s="178"/>
      <c r="L1086" s="183"/>
      <c r="M1086" s="184"/>
      <c r="N1086" s="185"/>
      <c r="O1086" s="185"/>
      <c r="P1086" s="186">
        <f>SUM(P1087:P1104)</f>
        <v>0</v>
      </c>
      <c r="Q1086" s="185"/>
      <c r="R1086" s="186">
        <f>SUM(R1087:R1104)</f>
        <v>1.4854050000000002E-2</v>
      </c>
      <c r="S1086" s="185"/>
      <c r="T1086" s="187">
        <f>SUM(T1087:T1104)</f>
        <v>0</v>
      </c>
      <c r="AR1086" s="188" t="s">
        <v>91</v>
      </c>
      <c r="AT1086" s="189" t="s">
        <v>80</v>
      </c>
      <c r="AU1086" s="189" t="s">
        <v>89</v>
      </c>
      <c r="AY1086" s="188" t="s">
        <v>176</v>
      </c>
      <c r="BK1086" s="190">
        <f>SUM(BK1087:BK1104)</f>
        <v>0</v>
      </c>
    </row>
    <row r="1087" spans="2:65" s="1" customFormat="1" ht="31.5" customHeight="1">
      <c r="B1087" s="41"/>
      <c r="C1087" s="194" t="s">
        <v>2235</v>
      </c>
      <c r="D1087" s="194" t="s">
        <v>178</v>
      </c>
      <c r="E1087" s="195" t="s">
        <v>2236</v>
      </c>
      <c r="F1087" s="196" t="s">
        <v>2237</v>
      </c>
      <c r="G1087" s="197" t="s">
        <v>224</v>
      </c>
      <c r="H1087" s="198">
        <v>33.009</v>
      </c>
      <c r="I1087" s="199"/>
      <c r="J1087" s="200">
        <f>ROUND(I1087*H1087,2)</f>
        <v>0</v>
      </c>
      <c r="K1087" s="196" t="s">
        <v>182</v>
      </c>
      <c r="L1087" s="61"/>
      <c r="M1087" s="201" t="s">
        <v>37</v>
      </c>
      <c r="N1087" s="202" t="s">
        <v>52</v>
      </c>
      <c r="O1087" s="42"/>
      <c r="P1087" s="203">
        <f>O1087*H1087</f>
        <v>0</v>
      </c>
      <c r="Q1087" s="203">
        <v>8.0000000000000007E-5</v>
      </c>
      <c r="R1087" s="203">
        <f>Q1087*H1087</f>
        <v>2.64072E-3</v>
      </c>
      <c r="S1087" s="203">
        <v>0</v>
      </c>
      <c r="T1087" s="204">
        <f>S1087*H1087</f>
        <v>0</v>
      </c>
      <c r="AR1087" s="23" t="s">
        <v>277</v>
      </c>
      <c r="AT1087" s="23" t="s">
        <v>178</v>
      </c>
      <c r="AU1087" s="23" t="s">
        <v>91</v>
      </c>
      <c r="AY1087" s="23" t="s">
        <v>176</v>
      </c>
      <c r="BE1087" s="205">
        <f>IF(N1087="základní",J1087,0)</f>
        <v>0</v>
      </c>
      <c r="BF1087" s="205">
        <f>IF(N1087="snížená",J1087,0)</f>
        <v>0</v>
      </c>
      <c r="BG1087" s="205">
        <f>IF(N1087="zákl. přenesená",J1087,0)</f>
        <v>0</v>
      </c>
      <c r="BH1087" s="205">
        <f>IF(N1087="sníž. přenesená",J1087,0)</f>
        <v>0</v>
      </c>
      <c r="BI1087" s="205">
        <f>IF(N1087="nulová",J1087,0)</f>
        <v>0</v>
      </c>
      <c r="BJ1087" s="23" t="s">
        <v>89</v>
      </c>
      <c r="BK1087" s="205">
        <f>ROUND(I1087*H1087,2)</f>
        <v>0</v>
      </c>
      <c r="BL1087" s="23" t="s">
        <v>277</v>
      </c>
      <c r="BM1087" s="23" t="s">
        <v>2238</v>
      </c>
    </row>
    <row r="1088" spans="2:65" s="11" customFormat="1" ht="13.5">
      <c r="B1088" s="209"/>
      <c r="C1088" s="210"/>
      <c r="D1088" s="206" t="s">
        <v>187</v>
      </c>
      <c r="E1088" s="211" t="s">
        <v>37</v>
      </c>
      <c r="F1088" s="212" t="s">
        <v>2239</v>
      </c>
      <c r="G1088" s="210"/>
      <c r="H1088" s="213">
        <v>9.4</v>
      </c>
      <c r="I1088" s="214"/>
      <c r="J1088" s="210"/>
      <c r="K1088" s="210"/>
      <c r="L1088" s="215"/>
      <c r="M1088" s="216"/>
      <c r="N1088" s="217"/>
      <c r="O1088" s="217"/>
      <c r="P1088" s="217"/>
      <c r="Q1088" s="217"/>
      <c r="R1088" s="217"/>
      <c r="S1088" s="217"/>
      <c r="T1088" s="218"/>
      <c r="AT1088" s="219" t="s">
        <v>187</v>
      </c>
      <c r="AU1088" s="219" t="s">
        <v>91</v>
      </c>
      <c r="AV1088" s="11" t="s">
        <v>91</v>
      </c>
      <c r="AW1088" s="11" t="s">
        <v>44</v>
      </c>
      <c r="AX1088" s="11" t="s">
        <v>81</v>
      </c>
      <c r="AY1088" s="219" t="s">
        <v>176</v>
      </c>
    </row>
    <row r="1089" spans="2:65" s="11" customFormat="1" ht="13.5">
      <c r="B1089" s="209"/>
      <c r="C1089" s="210"/>
      <c r="D1089" s="206" t="s">
        <v>187</v>
      </c>
      <c r="E1089" s="211" t="s">
        <v>37</v>
      </c>
      <c r="F1089" s="212" t="s">
        <v>2240</v>
      </c>
      <c r="G1089" s="210"/>
      <c r="H1089" s="213">
        <v>8.2249999999999996</v>
      </c>
      <c r="I1089" s="214"/>
      <c r="J1089" s="210"/>
      <c r="K1089" s="210"/>
      <c r="L1089" s="215"/>
      <c r="M1089" s="216"/>
      <c r="N1089" s="217"/>
      <c r="O1089" s="217"/>
      <c r="P1089" s="217"/>
      <c r="Q1089" s="217"/>
      <c r="R1089" s="217"/>
      <c r="S1089" s="217"/>
      <c r="T1089" s="218"/>
      <c r="AT1089" s="219" t="s">
        <v>187</v>
      </c>
      <c r="AU1089" s="219" t="s">
        <v>91</v>
      </c>
      <c r="AV1089" s="11" t="s">
        <v>91</v>
      </c>
      <c r="AW1089" s="11" t="s">
        <v>44</v>
      </c>
      <c r="AX1089" s="11" t="s">
        <v>81</v>
      </c>
      <c r="AY1089" s="219" t="s">
        <v>176</v>
      </c>
    </row>
    <row r="1090" spans="2:65" s="11" customFormat="1" ht="13.5">
      <c r="B1090" s="209"/>
      <c r="C1090" s="210"/>
      <c r="D1090" s="206" t="s">
        <v>187</v>
      </c>
      <c r="E1090" s="211" t="s">
        <v>37</v>
      </c>
      <c r="F1090" s="212" t="s">
        <v>2241</v>
      </c>
      <c r="G1090" s="210"/>
      <c r="H1090" s="213">
        <v>1.008</v>
      </c>
      <c r="I1090" s="214"/>
      <c r="J1090" s="210"/>
      <c r="K1090" s="210"/>
      <c r="L1090" s="215"/>
      <c r="M1090" s="216"/>
      <c r="N1090" s="217"/>
      <c r="O1090" s="217"/>
      <c r="P1090" s="217"/>
      <c r="Q1090" s="217"/>
      <c r="R1090" s="217"/>
      <c r="S1090" s="217"/>
      <c r="T1090" s="218"/>
      <c r="AT1090" s="219" t="s">
        <v>187</v>
      </c>
      <c r="AU1090" s="219" t="s">
        <v>91</v>
      </c>
      <c r="AV1090" s="11" t="s">
        <v>91</v>
      </c>
      <c r="AW1090" s="11" t="s">
        <v>44</v>
      </c>
      <c r="AX1090" s="11" t="s">
        <v>81</v>
      </c>
      <c r="AY1090" s="219" t="s">
        <v>176</v>
      </c>
    </row>
    <row r="1091" spans="2:65" s="11" customFormat="1" ht="13.5">
      <c r="B1091" s="209"/>
      <c r="C1091" s="210"/>
      <c r="D1091" s="206" t="s">
        <v>187</v>
      </c>
      <c r="E1091" s="211" t="s">
        <v>37</v>
      </c>
      <c r="F1091" s="212" t="s">
        <v>2242</v>
      </c>
      <c r="G1091" s="210"/>
      <c r="H1091" s="213">
        <v>6</v>
      </c>
      <c r="I1091" s="214"/>
      <c r="J1091" s="210"/>
      <c r="K1091" s="210"/>
      <c r="L1091" s="215"/>
      <c r="M1091" s="216"/>
      <c r="N1091" s="217"/>
      <c r="O1091" s="217"/>
      <c r="P1091" s="217"/>
      <c r="Q1091" s="217"/>
      <c r="R1091" s="217"/>
      <c r="S1091" s="217"/>
      <c r="T1091" s="218"/>
      <c r="AT1091" s="219" t="s">
        <v>187</v>
      </c>
      <c r="AU1091" s="219" t="s">
        <v>91</v>
      </c>
      <c r="AV1091" s="11" t="s">
        <v>91</v>
      </c>
      <c r="AW1091" s="11" t="s">
        <v>44</v>
      </c>
      <c r="AX1091" s="11" t="s">
        <v>81</v>
      </c>
      <c r="AY1091" s="219" t="s">
        <v>176</v>
      </c>
    </row>
    <row r="1092" spans="2:65" s="11" customFormat="1" ht="13.5">
      <c r="B1092" s="209"/>
      <c r="C1092" s="210"/>
      <c r="D1092" s="206" t="s">
        <v>187</v>
      </c>
      <c r="E1092" s="211" t="s">
        <v>37</v>
      </c>
      <c r="F1092" s="212" t="s">
        <v>2243</v>
      </c>
      <c r="G1092" s="210"/>
      <c r="H1092" s="213">
        <v>1.776</v>
      </c>
      <c r="I1092" s="214"/>
      <c r="J1092" s="210"/>
      <c r="K1092" s="210"/>
      <c r="L1092" s="215"/>
      <c r="M1092" s="216"/>
      <c r="N1092" s="217"/>
      <c r="O1092" s="217"/>
      <c r="P1092" s="217"/>
      <c r="Q1092" s="217"/>
      <c r="R1092" s="217"/>
      <c r="S1092" s="217"/>
      <c r="T1092" s="218"/>
      <c r="AT1092" s="219" t="s">
        <v>187</v>
      </c>
      <c r="AU1092" s="219" t="s">
        <v>91</v>
      </c>
      <c r="AV1092" s="11" t="s">
        <v>91</v>
      </c>
      <c r="AW1092" s="11" t="s">
        <v>44</v>
      </c>
      <c r="AX1092" s="11" t="s">
        <v>81</v>
      </c>
      <c r="AY1092" s="219" t="s">
        <v>176</v>
      </c>
    </row>
    <row r="1093" spans="2:65" s="11" customFormat="1" ht="13.5">
      <c r="B1093" s="209"/>
      <c r="C1093" s="210"/>
      <c r="D1093" s="206" t="s">
        <v>187</v>
      </c>
      <c r="E1093" s="211" t="s">
        <v>37</v>
      </c>
      <c r="F1093" s="212" t="s">
        <v>2244</v>
      </c>
      <c r="G1093" s="210"/>
      <c r="H1093" s="213">
        <v>6.6</v>
      </c>
      <c r="I1093" s="214"/>
      <c r="J1093" s="210"/>
      <c r="K1093" s="210"/>
      <c r="L1093" s="215"/>
      <c r="M1093" s="216"/>
      <c r="N1093" s="217"/>
      <c r="O1093" s="217"/>
      <c r="P1093" s="217"/>
      <c r="Q1093" s="217"/>
      <c r="R1093" s="217"/>
      <c r="S1093" s="217"/>
      <c r="T1093" s="218"/>
      <c r="AT1093" s="219" t="s">
        <v>187</v>
      </c>
      <c r="AU1093" s="219" t="s">
        <v>91</v>
      </c>
      <c r="AV1093" s="11" t="s">
        <v>91</v>
      </c>
      <c r="AW1093" s="11" t="s">
        <v>44</v>
      </c>
      <c r="AX1093" s="11" t="s">
        <v>81</v>
      </c>
      <c r="AY1093" s="219" t="s">
        <v>176</v>
      </c>
    </row>
    <row r="1094" spans="2:65" s="12" customFormat="1" ht="13.5">
      <c r="B1094" s="220"/>
      <c r="C1094" s="221"/>
      <c r="D1094" s="222" t="s">
        <v>187</v>
      </c>
      <c r="E1094" s="223" t="s">
        <v>37</v>
      </c>
      <c r="F1094" s="224" t="s">
        <v>189</v>
      </c>
      <c r="G1094" s="221"/>
      <c r="H1094" s="225">
        <v>33.009</v>
      </c>
      <c r="I1094" s="226"/>
      <c r="J1094" s="221"/>
      <c r="K1094" s="221"/>
      <c r="L1094" s="227"/>
      <c r="M1094" s="228"/>
      <c r="N1094" s="229"/>
      <c r="O1094" s="229"/>
      <c r="P1094" s="229"/>
      <c r="Q1094" s="229"/>
      <c r="R1094" s="229"/>
      <c r="S1094" s="229"/>
      <c r="T1094" s="230"/>
      <c r="AT1094" s="231" t="s">
        <v>187</v>
      </c>
      <c r="AU1094" s="231" t="s">
        <v>91</v>
      </c>
      <c r="AV1094" s="12" t="s">
        <v>183</v>
      </c>
      <c r="AW1094" s="12" t="s">
        <v>6</v>
      </c>
      <c r="AX1094" s="12" t="s">
        <v>89</v>
      </c>
      <c r="AY1094" s="231" t="s">
        <v>176</v>
      </c>
    </row>
    <row r="1095" spans="2:65" s="1" customFormat="1" ht="31.5" customHeight="1">
      <c r="B1095" s="41"/>
      <c r="C1095" s="194" t="s">
        <v>2245</v>
      </c>
      <c r="D1095" s="194" t="s">
        <v>178</v>
      </c>
      <c r="E1095" s="195" t="s">
        <v>2236</v>
      </c>
      <c r="F1095" s="196" t="s">
        <v>2237</v>
      </c>
      <c r="G1095" s="197" t="s">
        <v>224</v>
      </c>
      <c r="H1095" s="198">
        <v>33.009</v>
      </c>
      <c r="I1095" s="199"/>
      <c r="J1095" s="200">
        <f>ROUND(I1095*H1095,2)</f>
        <v>0</v>
      </c>
      <c r="K1095" s="196" t="s">
        <v>182</v>
      </c>
      <c r="L1095" s="61"/>
      <c r="M1095" s="201" t="s">
        <v>37</v>
      </c>
      <c r="N1095" s="202" t="s">
        <v>52</v>
      </c>
      <c r="O1095" s="42"/>
      <c r="P1095" s="203">
        <f>O1095*H1095</f>
        <v>0</v>
      </c>
      <c r="Q1095" s="203">
        <v>8.0000000000000007E-5</v>
      </c>
      <c r="R1095" s="203">
        <f>Q1095*H1095</f>
        <v>2.64072E-3</v>
      </c>
      <c r="S1095" s="203">
        <v>0</v>
      </c>
      <c r="T1095" s="204">
        <f>S1095*H1095</f>
        <v>0</v>
      </c>
      <c r="AR1095" s="23" t="s">
        <v>277</v>
      </c>
      <c r="AT1095" s="23" t="s">
        <v>178</v>
      </c>
      <c r="AU1095" s="23" t="s">
        <v>91</v>
      </c>
      <c r="AY1095" s="23" t="s">
        <v>176</v>
      </c>
      <c r="BE1095" s="205">
        <f>IF(N1095="základní",J1095,0)</f>
        <v>0</v>
      </c>
      <c r="BF1095" s="205">
        <f>IF(N1095="snížená",J1095,0)</f>
        <v>0</v>
      </c>
      <c r="BG1095" s="205">
        <f>IF(N1095="zákl. přenesená",J1095,0)</f>
        <v>0</v>
      </c>
      <c r="BH1095" s="205">
        <f>IF(N1095="sníž. přenesená",J1095,0)</f>
        <v>0</v>
      </c>
      <c r="BI1095" s="205">
        <f>IF(N1095="nulová",J1095,0)</f>
        <v>0</v>
      </c>
      <c r="BJ1095" s="23" t="s">
        <v>89</v>
      </c>
      <c r="BK1095" s="205">
        <f>ROUND(I1095*H1095,2)</f>
        <v>0</v>
      </c>
      <c r="BL1095" s="23" t="s">
        <v>277</v>
      </c>
      <c r="BM1095" s="23" t="s">
        <v>2246</v>
      </c>
    </row>
    <row r="1096" spans="2:65" s="11" customFormat="1" ht="13.5">
      <c r="B1096" s="209"/>
      <c r="C1096" s="210"/>
      <c r="D1096" s="206" t="s">
        <v>187</v>
      </c>
      <c r="E1096" s="211" t="s">
        <v>37</v>
      </c>
      <c r="F1096" s="212" t="s">
        <v>2239</v>
      </c>
      <c r="G1096" s="210"/>
      <c r="H1096" s="213">
        <v>9.4</v>
      </c>
      <c r="I1096" s="214"/>
      <c r="J1096" s="210"/>
      <c r="K1096" s="210"/>
      <c r="L1096" s="215"/>
      <c r="M1096" s="216"/>
      <c r="N1096" s="217"/>
      <c r="O1096" s="217"/>
      <c r="P1096" s="217"/>
      <c r="Q1096" s="217"/>
      <c r="R1096" s="217"/>
      <c r="S1096" s="217"/>
      <c r="T1096" s="218"/>
      <c r="AT1096" s="219" t="s">
        <v>187</v>
      </c>
      <c r="AU1096" s="219" t="s">
        <v>91</v>
      </c>
      <c r="AV1096" s="11" t="s">
        <v>91</v>
      </c>
      <c r="AW1096" s="11" t="s">
        <v>44</v>
      </c>
      <c r="AX1096" s="11" t="s">
        <v>81</v>
      </c>
      <c r="AY1096" s="219" t="s">
        <v>176</v>
      </c>
    </row>
    <row r="1097" spans="2:65" s="11" customFormat="1" ht="13.5">
      <c r="B1097" s="209"/>
      <c r="C1097" s="210"/>
      <c r="D1097" s="206" t="s">
        <v>187</v>
      </c>
      <c r="E1097" s="211" t="s">
        <v>37</v>
      </c>
      <c r="F1097" s="212" t="s">
        <v>2240</v>
      </c>
      <c r="G1097" s="210"/>
      <c r="H1097" s="213">
        <v>8.2249999999999996</v>
      </c>
      <c r="I1097" s="214"/>
      <c r="J1097" s="210"/>
      <c r="K1097" s="210"/>
      <c r="L1097" s="215"/>
      <c r="M1097" s="216"/>
      <c r="N1097" s="217"/>
      <c r="O1097" s="217"/>
      <c r="P1097" s="217"/>
      <c r="Q1097" s="217"/>
      <c r="R1097" s="217"/>
      <c r="S1097" s="217"/>
      <c r="T1097" s="218"/>
      <c r="AT1097" s="219" t="s">
        <v>187</v>
      </c>
      <c r="AU1097" s="219" t="s">
        <v>91</v>
      </c>
      <c r="AV1097" s="11" t="s">
        <v>91</v>
      </c>
      <c r="AW1097" s="11" t="s">
        <v>44</v>
      </c>
      <c r="AX1097" s="11" t="s">
        <v>81</v>
      </c>
      <c r="AY1097" s="219" t="s">
        <v>176</v>
      </c>
    </row>
    <row r="1098" spans="2:65" s="11" customFormat="1" ht="13.5">
      <c r="B1098" s="209"/>
      <c r="C1098" s="210"/>
      <c r="D1098" s="206" t="s">
        <v>187</v>
      </c>
      <c r="E1098" s="211" t="s">
        <v>37</v>
      </c>
      <c r="F1098" s="212" t="s">
        <v>2241</v>
      </c>
      <c r="G1098" s="210"/>
      <c r="H1098" s="213">
        <v>1.008</v>
      </c>
      <c r="I1098" s="214"/>
      <c r="J1098" s="210"/>
      <c r="K1098" s="210"/>
      <c r="L1098" s="215"/>
      <c r="M1098" s="216"/>
      <c r="N1098" s="217"/>
      <c r="O1098" s="217"/>
      <c r="P1098" s="217"/>
      <c r="Q1098" s="217"/>
      <c r="R1098" s="217"/>
      <c r="S1098" s="217"/>
      <c r="T1098" s="218"/>
      <c r="AT1098" s="219" t="s">
        <v>187</v>
      </c>
      <c r="AU1098" s="219" t="s">
        <v>91</v>
      </c>
      <c r="AV1098" s="11" t="s">
        <v>91</v>
      </c>
      <c r="AW1098" s="11" t="s">
        <v>44</v>
      </c>
      <c r="AX1098" s="11" t="s">
        <v>81</v>
      </c>
      <c r="AY1098" s="219" t="s">
        <v>176</v>
      </c>
    </row>
    <row r="1099" spans="2:65" s="11" customFormat="1" ht="13.5">
      <c r="B1099" s="209"/>
      <c r="C1099" s="210"/>
      <c r="D1099" s="206" t="s">
        <v>187</v>
      </c>
      <c r="E1099" s="211" t="s">
        <v>37</v>
      </c>
      <c r="F1099" s="212" t="s">
        <v>2242</v>
      </c>
      <c r="G1099" s="210"/>
      <c r="H1099" s="213">
        <v>6</v>
      </c>
      <c r="I1099" s="214"/>
      <c r="J1099" s="210"/>
      <c r="K1099" s="210"/>
      <c r="L1099" s="215"/>
      <c r="M1099" s="216"/>
      <c r="N1099" s="217"/>
      <c r="O1099" s="217"/>
      <c r="P1099" s="217"/>
      <c r="Q1099" s="217"/>
      <c r="R1099" s="217"/>
      <c r="S1099" s="217"/>
      <c r="T1099" s="218"/>
      <c r="AT1099" s="219" t="s">
        <v>187</v>
      </c>
      <c r="AU1099" s="219" t="s">
        <v>91</v>
      </c>
      <c r="AV1099" s="11" t="s">
        <v>91</v>
      </c>
      <c r="AW1099" s="11" t="s">
        <v>44</v>
      </c>
      <c r="AX1099" s="11" t="s">
        <v>81</v>
      </c>
      <c r="AY1099" s="219" t="s">
        <v>176</v>
      </c>
    </row>
    <row r="1100" spans="2:65" s="11" customFormat="1" ht="13.5">
      <c r="B1100" s="209"/>
      <c r="C1100" s="210"/>
      <c r="D1100" s="206" t="s">
        <v>187</v>
      </c>
      <c r="E1100" s="211" t="s">
        <v>37</v>
      </c>
      <c r="F1100" s="212" t="s">
        <v>2243</v>
      </c>
      <c r="G1100" s="210"/>
      <c r="H1100" s="213">
        <v>1.776</v>
      </c>
      <c r="I1100" s="214"/>
      <c r="J1100" s="210"/>
      <c r="K1100" s="210"/>
      <c r="L1100" s="215"/>
      <c r="M1100" s="216"/>
      <c r="N1100" s="217"/>
      <c r="O1100" s="217"/>
      <c r="P1100" s="217"/>
      <c r="Q1100" s="217"/>
      <c r="R1100" s="217"/>
      <c r="S1100" s="217"/>
      <c r="T1100" s="218"/>
      <c r="AT1100" s="219" t="s">
        <v>187</v>
      </c>
      <c r="AU1100" s="219" t="s">
        <v>91</v>
      </c>
      <c r="AV1100" s="11" t="s">
        <v>91</v>
      </c>
      <c r="AW1100" s="11" t="s">
        <v>44</v>
      </c>
      <c r="AX1100" s="11" t="s">
        <v>81</v>
      </c>
      <c r="AY1100" s="219" t="s">
        <v>176</v>
      </c>
    </row>
    <row r="1101" spans="2:65" s="11" customFormat="1" ht="13.5">
      <c r="B1101" s="209"/>
      <c r="C1101" s="210"/>
      <c r="D1101" s="206" t="s">
        <v>187</v>
      </c>
      <c r="E1101" s="211" t="s">
        <v>37</v>
      </c>
      <c r="F1101" s="212" t="s">
        <v>2244</v>
      </c>
      <c r="G1101" s="210"/>
      <c r="H1101" s="213">
        <v>6.6</v>
      </c>
      <c r="I1101" s="214"/>
      <c r="J1101" s="210"/>
      <c r="K1101" s="210"/>
      <c r="L1101" s="215"/>
      <c r="M1101" s="216"/>
      <c r="N1101" s="217"/>
      <c r="O1101" s="217"/>
      <c r="P1101" s="217"/>
      <c r="Q1101" s="217"/>
      <c r="R1101" s="217"/>
      <c r="S1101" s="217"/>
      <c r="T1101" s="218"/>
      <c r="AT1101" s="219" t="s">
        <v>187</v>
      </c>
      <c r="AU1101" s="219" t="s">
        <v>91</v>
      </c>
      <c r="AV1101" s="11" t="s">
        <v>91</v>
      </c>
      <c r="AW1101" s="11" t="s">
        <v>44</v>
      </c>
      <c r="AX1101" s="11" t="s">
        <v>81</v>
      </c>
      <c r="AY1101" s="219" t="s">
        <v>176</v>
      </c>
    </row>
    <row r="1102" spans="2:65" s="12" customFormat="1" ht="13.5">
      <c r="B1102" s="220"/>
      <c r="C1102" s="221"/>
      <c r="D1102" s="222" t="s">
        <v>187</v>
      </c>
      <c r="E1102" s="223" t="s">
        <v>37</v>
      </c>
      <c r="F1102" s="224" t="s">
        <v>189</v>
      </c>
      <c r="G1102" s="221"/>
      <c r="H1102" s="225">
        <v>33.009</v>
      </c>
      <c r="I1102" s="226"/>
      <c r="J1102" s="221"/>
      <c r="K1102" s="221"/>
      <c r="L1102" s="227"/>
      <c r="M1102" s="228"/>
      <c r="N1102" s="229"/>
      <c r="O1102" s="229"/>
      <c r="P1102" s="229"/>
      <c r="Q1102" s="229"/>
      <c r="R1102" s="229"/>
      <c r="S1102" s="229"/>
      <c r="T1102" s="230"/>
      <c r="AT1102" s="231" t="s">
        <v>187</v>
      </c>
      <c r="AU1102" s="231" t="s">
        <v>91</v>
      </c>
      <c r="AV1102" s="12" t="s">
        <v>183</v>
      </c>
      <c r="AW1102" s="12" t="s">
        <v>6</v>
      </c>
      <c r="AX1102" s="12" t="s">
        <v>89</v>
      </c>
      <c r="AY1102" s="231" t="s">
        <v>176</v>
      </c>
    </row>
    <row r="1103" spans="2:65" s="1" customFormat="1" ht="22.5" customHeight="1">
      <c r="B1103" s="41"/>
      <c r="C1103" s="194" t="s">
        <v>2247</v>
      </c>
      <c r="D1103" s="194" t="s">
        <v>178</v>
      </c>
      <c r="E1103" s="195" t="s">
        <v>2248</v>
      </c>
      <c r="F1103" s="196" t="s">
        <v>2249</v>
      </c>
      <c r="G1103" s="197" t="s">
        <v>224</v>
      </c>
      <c r="H1103" s="198">
        <v>33.009</v>
      </c>
      <c r="I1103" s="199"/>
      <c r="J1103" s="200">
        <f>ROUND(I1103*H1103,2)</f>
        <v>0</v>
      </c>
      <c r="K1103" s="196" t="s">
        <v>182</v>
      </c>
      <c r="L1103" s="61"/>
      <c r="M1103" s="201" t="s">
        <v>37</v>
      </c>
      <c r="N1103" s="202" t="s">
        <v>52</v>
      </c>
      <c r="O1103" s="42"/>
      <c r="P1103" s="203">
        <f>O1103*H1103</f>
        <v>0</v>
      </c>
      <c r="Q1103" s="203">
        <v>1.7000000000000001E-4</v>
      </c>
      <c r="R1103" s="203">
        <f>Q1103*H1103</f>
        <v>5.6115300000000009E-3</v>
      </c>
      <c r="S1103" s="203">
        <v>0</v>
      </c>
      <c r="T1103" s="204">
        <f>S1103*H1103</f>
        <v>0</v>
      </c>
      <c r="AR1103" s="23" t="s">
        <v>277</v>
      </c>
      <c r="AT1103" s="23" t="s">
        <v>178</v>
      </c>
      <c r="AU1103" s="23" t="s">
        <v>91</v>
      </c>
      <c r="AY1103" s="23" t="s">
        <v>176</v>
      </c>
      <c r="BE1103" s="205">
        <f>IF(N1103="základní",J1103,0)</f>
        <v>0</v>
      </c>
      <c r="BF1103" s="205">
        <f>IF(N1103="snížená",J1103,0)</f>
        <v>0</v>
      </c>
      <c r="BG1103" s="205">
        <f>IF(N1103="zákl. přenesená",J1103,0)</f>
        <v>0</v>
      </c>
      <c r="BH1103" s="205">
        <f>IF(N1103="sníž. přenesená",J1103,0)</f>
        <v>0</v>
      </c>
      <c r="BI1103" s="205">
        <f>IF(N1103="nulová",J1103,0)</f>
        <v>0</v>
      </c>
      <c r="BJ1103" s="23" t="s">
        <v>89</v>
      </c>
      <c r="BK1103" s="205">
        <f>ROUND(I1103*H1103,2)</f>
        <v>0</v>
      </c>
      <c r="BL1103" s="23" t="s">
        <v>277</v>
      </c>
      <c r="BM1103" s="23" t="s">
        <v>2250</v>
      </c>
    </row>
    <row r="1104" spans="2:65" s="1" customFormat="1" ht="22.5" customHeight="1">
      <c r="B1104" s="41"/>
      <c r="C1104" s="194" t="s">
        <v>2251</v>
      </c>
      <c r="D1104" s="194" t="s">
        <v>178</v>
      </c>
      <c r="E1104" s="195" t="s">
        <v>2252</v>
      </c>
      <c r="F1104" s="196" t="s">
        <v>2253</v>
      </c>
      <c r="G1104" s="197" t="s">
        <v>224</v>
      </c>
      <c r="H1104" s="198">
        <v>33.009</v>
      </c>
      <c r="I1104" s="199"/>
      <c r="J1104" s="200">
        <f>ROUND(I1104*H1104,2)</f>
        <v>0</v>
      </c>
      <c r="K1104" s="196" t="s">
        <v>182</v>
      </c>
      <c r="L1104" s="61"/>
      <c r="M1104" s="201" t="s">
        <v>37</v>
      </c>
      <c r="N1104" s="202" t="s">
        <v>52</v>
      </c>
      <c r="O1104" s="42"/>
      <c r="P1104" s="203">
        <f>O1104*H1104</f>
        <v>0</v>
      </c>
      <c r="Q1104" s="203">
        <v>1.2E-4</v>
      </c>
      <c r="R1104" s="203">
        <f>Q1104*H1104</f>
        <v>3.9610800000000005E-3</v>
      </c>
      <c r="S1104" s="203">
        <v>0</v>
      </c>
      <c r="T1104" s="204">
        <f>S1104*H1104</f>
        <v>0</v>
      </c>
      <c r="AR1104" s="23" t="s">
        <v>277</v>
      </c>
      <c r="AT1104" s="23" t="s">
        <v>178</v>
      </c>
      <c r="AU1104" s="23" t="s">
        <v>91</v>
      </c>
      <c r="AY1104" s="23" t="s">
        <v>176</v>
      </c>
      <c r="BE1104" s="205">
        <f>IF(N1104="základní",J1104,0)</f>
        <v>0</v>
      </c>
      <c r="BF1104" s="205">
        <f>IF(N1104="snížená",J1104,0)</f>
        <v>0</v>
      </c>
      <c r="BG1104" s="205">
        <f>IF(N1104="zákl. přenesená",J1104,0)</f>
        <v>0</v>
      </c>
      <c r="BH1104" s="205">
        <f>IF(N1104="sníž. přenesená",J1104,0)</f>
        <v>0</v>
      </c>
      <c r="BI1104" s="205">
        <f>IF(N1104="nulová",J1104,0)</f>
        <v>0</v>
      </c>
      <c r="BJ1104" s="23" t="s">
        <v>89</v>
      </c>
      <c r="BK1104" s="205">
        <f>ROUND(I1104*H1104,2)</f>
        <v>0</v>
      </c>
      <c r="BL1104" s="23" t="s">
        <v>277</v>
      </c>
      <c r="BM1104" s="23" t="s">
        <v>2254</v>
      </c>
    </row>
    <row r="1105" spans="2:65" s="10" customFormat="1" ht="29.85" customHeight="1">
      <c r="B1105" s="177"/>
      <c r="C1105" s="178"/>
      <c r="D1105" s="191" t="s">
        <v>80</v>
      </c>
      <c r="E1105" s="192" t="s">
        <v>2255</v>
      </c>
      <c r="F1105" s="192" t="s">
        <v>2256</v>
      </c>
      <c r="G1105" s="178"/>
      <c r="H1105" s="178"/>
      <c r="I1105" s="181"/>
      <c r="J1105" s="193">
        <f>BK1105</f>
        <v>0</v>
      </c>
      <c r="K1105" s="178"/>
      <c r="L1105" s="183"/>
      <c r="M1105" s="184"/>
      <c r="N1105" s="185"/>
      <c r="O1105" s="185"/>
      <c r="P1105" s="186">
        <f>SUM(P1106:P1125)</f>
        <v>0</v>
      </c>
      <c r="Q1105" s="185"/>
      <c r="R1105" s="186">
        <f>SUM(R1106:R1125)</f>
        <v>0.86999159200000009</v>
      </c>
      <c r="S1105" s="185"/>
      <c r="T1105" s="187">
        <f>SUM(T1106:T1125)</f>
        <v>0</v>
      </c>
      <c r="AR1105" s="188" t="s">
        <v>91</v>
      </c>
      <c r="AT1105" s="189" t="s">
        <v>80</v>
      </c>
      <c r="AU1105" s="189" t="s">
        <v>89</v>
      </c>
      <c r="AY1105" s="188" t="s">
        <v>176</v>
      </c>
      <c r="BK1105" s="190">
        <f>SUM(BK1106:BK1125)</f>
        <v>0</v>
      </c>
    </row>
    <row r="1106" spans="2:65" s="1" customFormat="1" ht="31.5" customHeight="1">
      <c r="B1106" s="41"/>
      <c r="C1106" s="194" t="s">
        <v>2257</v>
      </c>
      <c r="D1106" s="194" t="s">
        <v>178</v>
      </c>
      <c r="E1106" s="195" t="s">
        <v>2258</v>
      </c>
      <c r="F1106" s="196" t="s">
        <v>2259</v>
      </c>
      <c r="G1106" s="197" t="s">
        <v>224</v>
      </c>
      <c r="H1106" s="198">
        <v>53.13</v>
      </c>
      <c r="I1106" s="199"/>
      <c r="J1106" s="200">
        <f>ROUND(I1106*H1106,2)</f>
        <v>0</v>
      </c>
      <c r="K1106" s="196" t="s">
        <v>182</v>
      </c>
      <c r="L1106" s="61"/>
      <c r="M1106" s="201" t="s">
        <v>37</v>
      </c>
      <c r="N1106" s="202" t="s">
        <v>52</v>
      </c>
      <c r="O1106" s="42"/>
      <c r="P1106" s="203">
        <f>O1106*H1106</f>
        <v>0</v>
      </c>
      <c r="Q1106" s="203">
        <v>2.0000000000000001E-4</v>
      </c>
      <c r="R1106" s="203">
        <f>Q1106*H1106</f>
        <v>1.0626000000000002E-2</v>
      </c>
      <c r="S1106" s="203">
        <v>0</v>
      </c>
      <c r="T1106" s="204">
        <f>S1106*H1106</f>
        <v>0</v>
      </c>
      <c r="AR1106" s="23" t="s">
        <v>277</v>
      </c>
      <c r="AT1106" s="23" t="s">
        <v>178</v>
      </c>
      <c r="AU1106" s="23" t="s">
        <v>91</v>
      </c>
      <c r="AY1106" s="23" t="s">
        <v>176</v>
      </c>
      <c r="BE1106" s="205">
        <f>IF(N1106="základní",J1106,0)</f>
        <v>0</v>
      </c>
      <c r="BF1106" s="205">
        <f>IF(N1106="snížená",J1106,0)</f>
        <v>0</v>
      </c>
      <c r="BG1106" s="205">
        <f>IF(N1106="zákl. přenesená",J1106,0)</f>
        <v>0</v>
      </c>
      <c r="BH1106" s="205">
        <f>IF(N1106="sníž. přenesená",J1106,0)</f>
        <v>0</v>
      </c>
      <c r="BI1106" s="205">
        <f>IF(N1106="nulová",J1106,0)</f>
        <v>0</v>
      </c>
      <c r="BJ1106" s="23" t="s">
        <v>89</v>
      </c>
      <c r="BK1106" s="205">
        <f>ROUND(I1106*H1106,2)</f>
        <v>0</v>
      </c>
      <c r="BL1106" s="23" t="s">
        <v>277</v>
      </c>
      <c r="BM1106" s="23" t="s">
        <v>2260</v>
      </c>
    </row>
    <row r="1107" spans="2:65" s="1" customFormat="1" ht="135">
      <c r="B1107" s="41"/>
      <c r="C1107" s="63"/>
      <c r="D1107" s="206" t="s">
        <v>185</v>
      </c>
      <c r="E1107" s="63"/>
      <c r="F1107" s="207" t="s">
        <v>2261</v>
      </c>
      <c r="G1107" s="63"/>
      <c r="H1107" s="63"/>
      <c r="I1107" s="164"/>
      <c r="J1107" s="63"/>
      <c r="K1107" s="63"/>
      <c r="L1107" s="61"/>
      <c r="M1107" s="208"/>
      <c r="N1107" s="42"/>
      <c r="O1107" s="42"/>
      <c r="P1107" s="42"/>
      <c r="Q1107" s="42"/>
      <c r="R1107" s="42"/>
      <c r="S1107" s="42"/>
      <c r="T1107" s="78"/>
      <c r="AT1107" s="23" t="s">
        <v>185</v>
      </c>
      <c r="AU1107" s="23" t="s">
        <v>91</v>
      </c>
    </row>
    <row r="1108" spans="2:65" s="11" customFormat="1" ht="13.5">
      <c r="B1108" s="209"/>
      <c r="C1108" s="210"/>
      <c r="D1108" s="206" t="s">
        <v>187</v>
      </c>
      <c r="E1108" s="211" t="s">
        <v>37</v>
      </c>
      <c r="F1108" s="212" t="s">
        <v>2262</v>
      </c>
      <c r="G1108" s="210"/>
      <c r="H1108" s="213">
        <v>16.68</v>
      </c>
      <c r="I1108" s="214"/>
      <c r="J1108" s="210"/>
      <c r="K1108" s="210"/>
      <c r="L1108" s="215"/>
      <c r="M1108" s="216"/>
      <c r="N1108" s="217"/>
      <c r="O1108" s="217"/>
      <c r="P1108" s="217"/>
      <c r="Q1108" s="217"/>
      <c r="R1108" s="217"/>
      <c r="S1108" s="217"/>
      <c r="T1108" s="218"/>
      <c r="AT1108" s="219" t="s">
        <v>187</v>
      </c>
      <c r="AU1108" s="219" t="s">
        <v>91</v>
      </c>
      <c r="AV1108" s="11" t="s">
        <v>91</v>
      </c>
      <c r="AW1108" s="11" t="s">
        <v>44</v>
      </c>
      <c r="AX1108" s="11" t="s">
        <v>81</v>
      </c>
      <c r="AY1108" s="219" t="s">
        <v>176</v>
      </c>
    </row>
    <row r="1109" spans="2:65" s="11" customFormat="1" ht="13.5">
      <c r="B1109" s="209"/>
      <c r="C1109" s="210"/>
      <c r="D1109" s="206" t="s">
        <v>187</v>
      </c>
      <c r="E1109" s="211" t="s">
        <v>37</v>
      </c>
      <c r="F1109" s="212" t="s">
        <v>2263</v>
      </c>
      <c r="G1109" s="210"/>
      <c r="H1109" s="213">
        <v>18</v>
      </c>
      <c r="I1109" s="214"/>
      <c r="J1109" s="210"/>
      <c r="K1109" s="210"/>
      <c r="L1109" s="215"/>
      <c r="M1109" s="216"/>
      <c r="N1109" s="217"/>
      <c r="O1109" s="217"/>
      <c r="P1109" s="217"/>
      <c r="Q1109" s="217"/>
      <c r="R1109" s="217"/>
      <c r="S1109" s="217"/>
      <c r="T1109" s="218"/>
      <c r="AT1109" s="219" t="s">
        <v>187</v>
      </c>
      <c r="AU1109" s="219" t="s">
        <v>91</v>
      </c>
      <c r="AV1109" s="11" t="s">
        <v>91</v>
      </c>
      <c r="AW1109" s="11" t="s">
        <v>44</v>
      </c>
      <c r="AX1109" s="11" t="s">
        <v>81</v>
      </c>
      <c r="AY1109" s="219" t="s">
        <v>176</v>
      </c>
    </row>
    <row r="1110" spans="2:65" s="11" customFormat="1" ht="13.5">
      <c r="B1110" s="209"/>
      <c r="C1110" s="210"/>
      <c r="D1110" s="206" t="s">
        <v>187</v>
      </c>
      <c r="E1110" s="211" t="s">
        <v>37</v>
      </c>
      <c r="F1110" s="212" t="s">
        <v>2264</v>
      </c>
      <c r="G1110" s="210"/>
      <c r="H1110" s="213">
        <v>18.45</v>
      </c>
      <c r="I1110" s="214"/>
      <c r="J1110" s="210"/>
      <c r="K1110" s="210"/>
      <c r="L1110" s="215"/>
      <c r="M1110" s="216"/>
      <c r="N1110" s="217"/>
      <c r="O1110" s="217"/>
      <c r="P1110" s="217"/>
      <c r="Q1110" s="217"/>
      <c r="R1110" s="217"/>
      <c r="S1110" s="217"/>
      <c r="T1110" s="218"/>
      <c r="AT1110" s="219" t="s">
        <v>187</v>
      </c>
      <c r="AU1110" s="219" t="s">
        <v>91</v>
      </c>
      <c r="AV1110" s="11" t="s">
        <v>91</v>
      </c>
      <c r="AW1110" s="11" t="s">
        <v>44</v>
      </c>
      <c r="AX1110" s="11" t="s">
        <v>81</v>
      </c>
      <c r="AY1110" s="219" t="s">
        <v>176</v>
      </c>
    </row>
    <row r="1111" spans="2:65" s="12" customFormat="1" ht="13.5">
      <c r="B1111" s="220"/>
      <c r="C1111" s="221"/>
      <c r="D1111" s="222" t="s">
        <v>187</v>
      </c>
      <c r="E1111" s="223" t="s">
        <v>37</v>
      </c>
      <c r="F1111" s="224" t="s">
        <v>189</v>
      </c>
      <c r="G1111" s="221"/>
      <c r="H1111" s="225">
        <v>53.13</v>
      </c>
      <c r="I1111" s="226"/>
      <c r="J1111" s="221"/>
      <c r="K1111" s="221"/>
      <c r="L1111" s="227"/>
      <c r="M1111" s="228"/>
      <c r="N1111" s="229"/>
      <c r="O1111" s="229"/>
      <c r="P1111" s="229"/>
      <c r="Q1111" s="229"/>
      <c r="R1111" s="229"/>
      <c r="S1111" s="229"/>
      <c r="T1111" s="230"/>
      <c r="AT1111" s="231" t="s">
        <v>187</v>
      </c>
      <c r="AU1111" s="231" t="s">
        <v>91</v>
      </c>
      <c r="AV1111" s="12" t="s">
        <v>183</v>
      </c>
      <c r="AW1111" s="12" t="s">
        <v>6</v>
      </c>
      <c r="AX1111" s="12" t="s">
        <v>89</v>
      </c>
      <c r="AY1111" s="231" t="s">
        <v>176</v>
      </c>
    </row>
    <row r="1112" spans="2:65" s="1" customFormat="1" ht="31.5" customHeight="1">
      <c r="B1112" s="41"/>
      <c r="C1112" s="194" t="s">
        <v>2265</v>
      </c>
      <c r="D1112" s="194" t="s">
        <v>178</v>
      </c>
      <c r="E1112" s="195" t="s">
        <v>2266</v>
      </c>
      <c r="F1112" s="196" t="s">
        <v>2267</v>
      </c>
      <c r="G1112" s="197" t="s">
        <v>224</v>
      </c>
      <c r="H1112" s="198">
        <v>412.01</v>
      </c>
      <c r="I1112" s="199"/>
      <c r="J1112" s="200">
        <f>ROUND(I1112*H1112,2)</f>
        <v>0</v>
      </c>
      <c r="K1112" s="196" t="s">
        <v>182</v>
      </c>
      <c r="L1112" s="61"/>
      <c r="M1112" s="201" t="s">
        <v>37</v>
      </c>
      <c r="N1112" s="202" t="s">
        <v>52</v>
      </c>
      <c r="O1112" s="42"/>
      <c r="P1112" s="203">
        <f>O1112*H1112</f>
        <v>0</v>
      </c>
      <c r="Q1112" s="203">
        <v>1E-4</v>
      </c>
      <c r="R1112" s="203">
        <f>Q1112*H1112</f>
        <v>4.1201000000000002E-2</v>
      </c>
      <c r="S1112" s="203">
        <v>0</v>
      </c>
      <c r="T1112" s="204">
        <f>S1112*H1112</f>
        <v>0</v>
      </c>
      <c r="AR1112" s="23" t="s">
        <v>277</v>
      </c>
      <c r="AT1112" s="23" t="s">
        <v>178</v>
      </c>
      <c r="AU1112" s="23" t="s">
        <v>91</v>
      </c>
      <c r="AY1112" s="23" t="s">
        <v>176</v>
      </c>
      <c r="BE1112" s="205">
        <f>IF(N1112="základní",J1112,0)</f>
        <v>0</v>
      </c>
      <c r="BF1112" s="205">
        <f>IF(N1112="snížená",J1112,0)</f>
        <v>0</v>
      </c>
      <c r="BG1112" s="205">
        <f>IF(N1112="zákl. přenesená",J1112,0)</f>
        <v>0</v>
      </c>
      <c r="BH1112" s="205">
        <f>IF(N1112="sníž. přenesená",J1112,0)</f>
        <v>0</v>
      </c>
      <c r="BI1112" s="205">
        <f>IF(N1112="nulová",J1112,0)</f>
        <v>0</v>
      </c>
      <c r="BJ1112" s="23" t="s">
        <v>89</v>
      </c>
      <c r="BK1112" s="205">
        <f>ROUND(I1112*H1112,2)</f>
        <v>0</v>
      </c>
      <c r="BL1112" s="23" t="s">
        <v>277</v>
      </c>
      <c r="BM1112" s="23" t="s">
        <v>2268</v>
      </c>
    </row>
    <row r="1113" spans="2:65" s="1" customFormat="1" ht="135">
      <c r="B1113" s="41"/>
      <c r="C1113" s="63"/>
      <c r="D1113" s="222" t="s">
        <v>185</v>
      </c>
      <c r="E1113" s="63"/>
      <c r="F1113" s="248" t="s">
        <v>1882</v>
      </c>
      <c r="G1113" s="63"/>
      <c r="H1113" s="63"/>
      <c r="I1113" s="164"/>
      <c r="J1113" s="63"/>
      <c r="K1113" s="63"/>
      <c r="L1113" s="61"/>
      <c r="M1113" s="208"/>
      <c r="N1113" s="42"/>
      <c r="O1113" s="42"/>
      <c r="P1113" s="42"/>
      <c r="Q1113" s="42"/>
      <c r="R1113" s="42"/>
      <c r="S1113" s="42"/>
      <c r="T1113" s="78"/>
      <c r="AT1113" s="23" t="s">
        <v>185</v>
      </c>
      <c r="AU1113" s="23" t="s">
        <v>91</v>
      </c>
    </row>
    <row r="1114" spans="2:65" s="1" customFormat="1" ht="22.5" customHeight="1">
      <c r="B1114" s="41"/>
      <c r="C1114" s="194" t="s">
        <v>2269</v>
      </c>
      <c r="D1114" s="194" t="s">
        <v>178</v>
      </c>
      <c r="E1114" s="195" t="s">
        <v>2270</v>
      </c>
      <c r="F1114" s="196" t="s">
        <v>2271</v>
      </c>
      <c r="G1114" s="197" t="s">
        <v>224</v>
      </c>
      <c r="H1114" s="198">
        <v>1406.5319999999999</v>
      </c>
      <c r="I1114" s="199"/>
      <c r="J1114" s="200">
        <f>ROUND(I1114*H1114,2)</f>
        <v>0</v>
      </c>
      <c r="K1114" s="196" t="s">
        <v>182</v>
      </c>
      <c r="L1114" s="61"/>
      <c r="M1114" s="201" t="s">
        <v>37</v>
      </c>
      <c r="N1114" s="202" t="s">
        <v>52</v>
      </c>
      <c r="O1114" s="42"/>
      <c r="P1114" s="203">
        <f>O1114*H1114</f>
        <v>0</v>
      </c>
      <c r="Q1114" s="203">
        <v>2.0000000000000001E-4</v>
      </c>
      <c r="R1114" s="203">
        <f>Q1114*H1114</f>
        <v>0.28130640000000001</v>
      </c>
      <c r="S1114" s="203">
        <v>0</v>
      </c>
      <c r="T1114" s="204">
        <f>S1114*H1114</f>
        <v>0</v>
      </c>
      <c r="AR1114" s="23" t="s">
        <v>277</v>
      </c>
      <c r="AT1114" s="23" t="s">
        <v>178</v>
      </c>
      <c r="AU1114" s="23" t="s">
        <v>91</v>
      </c>
      <c r="AY1114" s="23" t="s">
        <v>176</v>
      </c>
      <c r="BE1114" s="205">
        <f>IF(N1114="základní",J1114,0)</f>
        <v>0</v>
      </c>
      <c r="BF1114" s="205">
        <f>IF(N1114="snížená",J1114,0)</f>
        <v>0</v>
      </c>
      <c r="BG1114" s="205">
        <f>IF(N1114="zákl. přenesená",J1114,0)</f>
        <v>0</v>
      </c>
      <c r="BH1114" s="205">
        <f>IF(N1114="sníž. přenesená",J1114,0)</f>
        <v>0</v>
      </c>
      <c r="BI1114" s="205">
        <f>IF(N1114="nulová",J1114,0)</f>
        <v>0</v>
      </c>
      <c r="BJ1114" s="23" t="s">
        <v>89</v>
      </c>
      <c r="BK1114" s="205">
        <f>ROUND(I1114*H1114,2)</f>
        <v>0</v>
      </c>
      <c r="BL1114" s="23" t="s">
        <v>277</v>
      </c>
      <c r="BM1114" s="23" t="s">
        <v>2272</v>
      </c>
    </row>
    <row r="1115" spans="2:65" s="11" customFormat="1" ht="13.5">
      <c r="B1115" s="209"/>
      <c r="C1115" s="210"/>
      <c r="D1115" s="222" t="s">
        <v>187</v>
      </c>
      <c r="E1115" s="242" t="s">
        <v>37</v>
      </c>
      <c r="F1115" s="243" t="s">
        <v>2273</v>
      </c>
      <c r="G1115" s="210"/>
      <c r="H1115" s="244">
        <v>1406.5319999999999</v>
      </c>
      <c r="I1115" s="214"/>
      <c r="J1115" s="210"/>
      <c r="K1115" s="210"/>
      <c r="L1115" s="215"/>
      <c r="M1115" s="216"/>
      <c r="N1115" s="217"/>
      <c r="O1115" s="217"/>
      <c r="P1115" s="217"/>
      <c r="Q1115" s="217"/>
      <c r="R1115" s="217"/>
      <c r="S1115" s="217"/>
      <c r="T1115" s="218"/>
      <c r="AT1115" s="219" t="s">
        <v>187</v>
      </c>
      <c r="AU1115" s="219" t="s">
        <v>91</v>
      </c>
      <c r="AV1115" s="11" t="s">
        <v>91</v>
      </c>
      <c r="AW1115" s="11" t="s">
        <v>44</v>
      </c>
      <c r="AX1115" s="11" t="s">
        <v>89</v>
      </c>
      <c r="AY1115" s="219" t="s">
        <v>176</v>
      </c>
    </row>
    <row r="1116" spans="2:65" s="1" customFormat="1" ht="31.5" customHeight="1">
      <c r="B1116" s="41"/>
      <c r="C1116" s="194" t="s">
        <v>2274</v>
      </c>
      <c r="D1116" s="194" t="s">
        <v>178</v>
      </c>
      <c r="E1116" s="195" t="s">
        <v>2275</v>
      </c>
      <c r="F1116" s="196" t="s">
        <v>2276</v>
      </c>
      <c r="G1116" s="197" t="s">
        <v>224</v>
      </c>
      <c r="H1116" s="198">
        <v>1871.672</v>
      </c>
      <c r="I1116" s="199"/>
      <c r="J1116" s="200">
        <f>ROUND(I1116*H1116,2)</f>
        <v>0</v>
      </c>
      <c r="K1116" s="196" t="s">
        <v>182</v>
      </c>
      <c r="L1116" s="61"/>
      <c r="M1116" s="201" t="s">
        <v>37</v>
      </c>
      <c r="N1116" s="202" t="s">
        <v>52</v>
      </c>
      <c r="O1116" s="42"/>
      <c r="P1116" s="203">
        <f>O1116*H1116</f>
        <v>0</v>
      </c>
      <c r="Q1116" s="203">
        <v>2.8600000000000001E-4</v>
      </c>
      <c r="R1116" s="203">
        <f>Q1116*H1116</f>
        <v>0.53529819200000006</v>
      </c>
      <c r="S1116" s="203">
        <v>0</v>
      </c>
      <c r="T1116" s="204">
        <f>S1116*H1116</f>
        <v>0</v>
      </c>
      <c r="AR1116" s="23" t="s">
        <v>277</v>
      </c>
      <c r="AT1116" s="23" t="s">
        <v>178</v>
      </c>
      <c r="AU1116" s="23" t="s">
        <v>91</v>
      </c>
      <c r="AY1116" s="23" t="s">
        <v>176</v>
      </c>
      <c r="BE1116" s="205">
        <f>IF(N1116="základní",J1116,0)</f>
        <v>0</v>
      </c>
      <c r="BF1116" s="205">
        <f>IF(N1116="snížená",J1116,0)</f>
        <v>0</v>
      </c>
      <c r="BG1116" s="205">
        <f>IF(N1116="zákl. přenesená",J1116,0)</f>
        <v>0</v>
      </c>
      <c r="BH1116" s="205">
        <f>IF(N1116="sníž. přenesená",J1116,0)</f>
        <v>0</v>
      </c>
      <c r="BI1116" s="205">
        <f>IF(N1116="nulová",J1116,0)</f>
        <v>0</v>
      </c>
      <c r="BJ1116" s="23" t="s">
        <v>89</v>
      </c>
      <c r="BK1116" s="205">
        <f>ROUND(I1116*H1116,2)</f>
        <v>0</v>
      </c>
      <c r="BL1116" s="23" t="s">
        <v>277</v>
      </c>
      <c r="BM1116" s="23" t="s">
        <v>2277</v>
      </c>
    </row>
    <row r="1117" spans="2:65" s="1" customFormat="1" ht="31.5" customHeight="1">
      <c r="B1117" s="41"/>
      <c r="C1117" s="194" t="s">
        <v>2278</v>
      </c>
      <c r="D1117" s="194" t="s">
        <v>178</v>
      </c>
      <c r="E1117" s="195" t="s">
        <v>2279</v>
      </c>
      <c r="F1117" s="196" t="s">
        <v>2280</v>
      </c>
      <c r="G1117" s="197" t="s">
        <v>342</v>
      </c>
      <c r="H1117" s="198">
        <v>12</v>
      </c>
      <c r="I1117" s="199"/>
      <c r="J1117" s="200">
        <f>ROUND(I1117*H1117,2)</f>
        <v>0</v>
      </c>
      <c r="K1117" s="196" t="s">
        <v>182</v>
      </c>
      <c r="L1117" s="61"/>
      <c r="M1117" s="201" t="s">
        <v>37</v>
      </c>
      <c r="N1117" s="202" t="s">
        <v>52</v>
      </c>
      <c r="O1117" s="42"/>
      <c r="P1117" s="203">
        <f>O1117*H1117</f>
        <v>0</v>
      </c>
      <c r="Q1117" s="203">
        <v>0</v>
      </c>
      <c r="R1117" s="203">
        <f>Q1117*H1117</f>
        <v>0</v>
      </c>
      <c r="S1117" s="203">
        <v>0</v>
      </c>
      <c r="T1117" s="204">
        <f>S1117*H1117</f>
        <v>0</v>
      </c>
      <c r="AR1117" s="23" t="s">
        <v>277</v>
      </c>
      <c r="AT1117" s="23" t="s">
        <v>178</v>
      </c>
      <c r="AU1117" s="23" t="s">
        <v>91</v>
      </c>
      <c r="AY1117" s="23" t="s">
        <v>176</v>
      </c>
      <c r="BE1117" s="205">
        <f>IF(N1117="základní",J1117,0)</f>
        <v>0</v>
      </c>
      <c r="BF1117" s="205">
        <f>IF(N1117="snížená",J1117,0)</f>
        <v>0</v>
      </c>
      <c r="BG1117" s="205">
        <f>IF(N1117="zákl. přenesená",J1117,0)</f>
        <v>0</v>
      </c>
      <c r="BH1117" s="205">
        <f>IF(N1117="sníž. přenesená",J1117,0)</f>
        <v>0</v>
      </c>
      <c r="BI1117" s="205">
        <f>IF(N1117="nulová",J1117,0)</f>
        <v>0</v>
      </c>
      <c r="BJ1117" s="23" t="s">
        <v>89</v>
      </c>
      <c r="BK1117" s="205">
        <f>ROUND(I1117*H1117,2)</f>
        <v>0</v>
      </c>
      <c r="BL1117" s="23" t="s">
        <v>277</v>
      </c>
      <c r="BM1117" s="23" t="s">
        <v>2281</v>
      </c>
    </row>
    <row r="1118" spans="2:65" s="11" customFormat="1" ht="13.5">
      <c r="B1118" s="209"/>
      <c r="C1118" s="210"/>
      <c r="D1118" s="206" t="s">
        <v>187</v>
      </c>
      <c r="E1118" s="211" t="s">
        <v>37</v>
      </c>
      <c r="F1118" s="212" t="s">
        <v>2282</v>
      </c>
      <c r="G1118" s="210"/>
      <c r="H1118" s="213">
        <v>12</v>
      </c>
      <c r="I1118" s="214"/>
      <c r="J1118" s="210"/>
      <c r="K1118" s="210"/>
      <c r="L1118" s="215"/>
      <c r="M1118" s="216"/>
      <c r="N1118" s="217"/>
      <c r="O1118" s="217"/>
      <c r="P1118" s="217"/>
      <c r="Q1118" s="217"/>
      <c r="R1118" s="217"/>
      <c r="S1118" s="217"/>
      <c r="T1118" s="218"/>
      <c r="AT1118" s="219" t="s">
        <v>187</v>
      </c>
      <c r="AU1118" s="219" t="s">
        <v>91</v>
      </c>
      <c r="AV1118" s="11" t="s">
        <v>91</v>
      </c>
      <c r="AW1118" s="11" t="s">
        <v>44</v>
      </c>
      <c r="AX1118" s="11" t="s">
        <v>81</v>
      </c>
      <c r="AY1118" s="219" t="s">
        <v>176</v>
      </c>
    </row>
    <row r="1119" spans="2:65" s="12" customFormat="1" ht="13.5">
      <c r="B1119" s="220"/>
      <c r="C1119" s="221"/>
      <c r="D1119" s="222" t="s">
        <v>187</v>
      </c>
      <c r="E1119" s="223" t="s">
        <v>37</v>
      </c>
      <c r="F1119" s="224" t="s">
        <v>189</v>
      </c>
      <c r="G1119" s="221"/>
      <c r="H1119" s="225">
        <v>12</v>
      </c>
      <c r="I1119" s="226"/>
      <c r="J1119" s="221"/>
      <c r="K1119" s="221"/>
      <c r="L1119" s="227"/>
      <c r="M1119" s="228"/>
      <c r="N1119" s="229"/>
      <c r="O1119" s="229"/>
      <c r="P1119" s="229"/>
      <c r="Q1119" s="229"/>
      <c r="R1119" s="229"/>
      <c r="S1119" s="229"/>
      <c r="T1119" s="230"/>
      <c r="AT1119" s="231" t="s">
        <v>187</v>
      </c>
      <c r="AU1119" s="231" t="s">
        <v>91</v>
      </c>
      <c r="AV1119" s="12" t="s">
        <v>183</v>
      </c>
      <c r="AW1119" s="12" t="s">
        <v>6</v>
      </c>
      <c r="AX1119" s="12" t="s">
        <v>89</v>
      </c>
      <c r="AY1119" s="231" t="s">
        <v>176</v>
      </c>
    </row>
    <row r="1120" spans="2:65" s="1" customFormat="1" ht="31.5" customHeight="1">
      <c r="B1120" s="41"/>
      <c r="C1120" s="194" t="s">
        <v>2283</v>
      </c>
      <c r="D1120" s="194" t="s">
        <v>178</v>
      </c>
      <c r="E1120" s="195" t="s">
        <v>2284</v>
      </c>
      <c r="F1120" s="196" t="s">
        <v>2285</v>
      </c>
      <c r="G1120" s="197" t="s">
        <v>342</v>
      </c>
      <c r="H1120" s="198">
        <v>48</v>
      </c>
      <c r="I1120" s="199"/>
      <c r="J1120" s="200">
        <f>ROUND(I1120*H1120,2)</f>
        <v>0</v>
      </c>
      <c r="K1120" s="196" t="s">
        <v>182</v>
      </c>
      <c r="L1120" s="61"/>
      <c r="M1120" s="201" t="s">
        <v>37</v>
      </c>
      <c r="N1120" s="202" t="s">
        <v>52</v>
      </c>
      <c r="O1120" s="42"/>
      <c r="P1120" s="203">
        <f>O1120*H1120</f>
        <v>0</v>
      </c>
      <c r="Q1120" s="203">
        <v>1.0000000000000001E-5</v>
      </c>
      <c r="R1120" s="203">
        <f>Q1120*H1120</f>
        <v>4.8000000000000007E-4</v>
      </c>
      <c r="S1120" s="203">
        <v>0</v>
      </c>
      <c r="T1120" s="204">
        <f>S1120*H1120</f>
        <v>0</v>
      </c>
      <c r="AR1120" s="23" t="s">
        <v>277</v>
      </c>
      <c r="AT1120" s="23" t="s">
        <v>178</v>
      </c>
      <c r="AU1120" s="23" t="s">
        <v>91</v>
      </c>
      <c r="AY1120" s="23" t="s">
        <v>176</v>
      </c>
      <c r="BE1120" s="205">
        <f>IF(N1120="základní",J1120,0)</f>
        <v>0</v>
      </c>
      <c r="BF1120" s="205">
        <f>IF(N1120="snížená",J1120,0)</f>
        <v>0</v>
      </c>
      <c r="BG1120" s="205">
        <f>IF(N1120="zákl. přenesená",J1120,0)</f>
        <v>0</v>
      </c>
      <c r="BH1120" s="205">
        <f>IF(N1120="sníž. přenesená",J1120,0)</f>
        <v>0</v>
      </c>
      <c r="BI1120" s="205">
        <f>IF(N1120="nulová",J1120,0)</f>
        <v>0</v>
      </c>
      <c r="BJ1120" s="23" t="s">
        <v>89</v>
      </c>
      <c r="BK1120" s="205">
        <f>ROUND(I1120*H1120,2)</f>
        <v>0</v>
      </c>
      <c r="BL1120" s="23" t="s">
        <v>277</v>
      </c>
      <c r="BM1120" s="23" t="s">
        <v>2286</v>
      </c>
    </row>
    <row r="1121" spans="2:65" s="11" customFormat="1" ht="13.5">
      <c r="B1121" s="209"/>
      <c r="C1121" s="210"/>
      <c r="D1121" s="206" t="s">
        <v>187</v>
      </c>
      <c r="E1121" s="211" t="s">
        <v>37</v>
      </c>
      <c r="F1121" s="212" t="s">
        <v>2287</v>
      </c>
      <c r="G1121" s="210"/>
      <c r="H1121" s="213">
        <v>48</v>
      </c>
      <c r="I1121" s="214"/>
      <c r="J1121" s="210"/>
      <c r="K1121" s="210"/>
      <c r="L1121" s="215"/>
      <c r="M1121" s="216"/>
      <c r="N1121" s="217"/>
      <c r="O1121" s="217"/>
      <c r="P1121" s="217"/>
      <c r="Q1121" s="217"/>
      <c r="R1121" s="217"/>
      <c r="S1121" s="217"/>
      <c r="T1121" s="218"/>
      <c r="AT1121" s="219" t="s">
        <v>187</v>
      </c>
      <c r="AU1121" s="219" t="s">
        <v>91</v>
      </c>
      <c r="AV1121" s="11" t="s">
        <v>91</v>
      </c>
      <c r="AW1121" s="11" t="s">
        <v>44</v>
      </c>
      <c r="AX1121" s="11" t="s">
        <v>81</v>
      </c>
      <c r="AY1121" s="219" t="s">
        <v>176</v>
      </c>
    </row>
    <row r="1122" spans="2:65" s="12" customFormat="1" ht="13.5">
      <c r="B1122" s="220"/>
      <c r="C1122" s="221"/>
      <c r="D1122" s="222" t="s">
        <v>187</v>
      </c>
      <c r="E1122" s="223" t="s">
        <v>37</v>
      </c>
      <c r="F1122" s="224" t="s">
        <v>189</v>
      </c>
      <c r="G1122" s="221"/>
      <c r="H1122" s="225">
        <v>48</v>
      </c>
      <c r="I1122" s="226"/>
      <c r="J1122" s="221"/>
      <c r="K1122" s="221"/>
      <c r="L1122" s="227"/>
      <c r="M1122" s="228"/>
      <c r="N1122" s="229"/>
      <c r="O1122" s="229"/>
      <c r="P1122" s="229"/>
      <c r="Q1122" s="229"/>
      <c r="R1122" s="229"/>
      <c r="S1122" s="229"/>
      <c r="T1122" s="230"/>
      <c r="AT1122" s="231" t="s">
        <v>187</v>
      </c>
      <c r="AU1122" s="231" t="s">
        <v>91</v>
      </c>
      <c r="AV1122" s="12" t="s">
        <v>183</v>
      </c>
      <c r="AW1122" s="12" t="s">
        <v>6</v>
      </c>
      <c r="AX1122" s="12" t="s">
        <v>89</v>
      </c>
      <c r="AY1122" s="231" t="s">
        <v>176</v>
      </c>
    </row>
    <row r="1123" spans="2:65" s="1" customFormat="1" ht="31.5" customHeight="1">
      <c r="B1123" s="41"/>
      <c r="C1123" s="194" t="s">
        <v>2288</v>
      </c>
      <c r="D1123" s="194" t="s">
        <v>178</v>
      </c>
      <c r="E1123" s="195" t="s">
        <v>2289</v>
      </c>
      <c r="F1123" s="196" t="s">
        <v>2290</v>
      </c>
      <c r="G1123" s="197" t="s">
        <v>342</v>
      </c>
      <c r="H1123" s="198">
        <v>54</v>
      </c>
      <c r="I1123" s="199"/>
      <c r="J1123" s="200">
        <f>ROUND(I1123*H1123,2)</f>
        <v>0</v>
      </c>
      <c r="K1123" s="196" t="s">
        <v>182</v>
      </c>
      <c r="L1123" s="61"/>
      <c r="M1123" s="201" t="s">
        <v>37</v>
      </c>
      <c r="N1123" s="202" t="s">
        <v>52</v>
      </c>
      <c r="O1123" s="42"/>
      <c r="P1123" s="203">
        <f>O1123*H1123</f>
        <v>0</v>
      </c>
      <c r="Q1123" s="203">
        <v>2.0000000000000002E-5</v>
      </c>
      <c r="R1123" s="203">
        <f>Q1123*H1123</f>
        <v>1.08E-3</v>
      </c>
      <c r="S1123" s="203">
        <v>0</v>
      </c>
      <c r="T1123" s="204">
        <f>S1123*H1123</f>
        <v>0</v>
      </c>
      <c r="AR1123" s="23" t="s">
        <v>277</v>
      </c>
      <c r="AT1123" s="23" t="s">
        <v>178</v>
      </c>
      <c r="AU1123" s="23" t="s">
        <v>91</v>
      </c>
      <c r="AY1123" s="23" t="s">
        <v>176</v>
      </c>
      <c r="BE1123" s="205">
        <f>IF(N1123="základní",J1123,0)</f>
        <v>0</v>
      </c>
      <c r="BF1123" s="205">
        <f>IF(N1123="snížená",J1123,0)</f>
        <v>0</v>
      </c>
      <c r="BG1123" s="205">
        <f>IF(N1123="zákl. přenesená",J1123,0)</f>
        <v>0</v>
      </c>
      <c r="BH1123" s="205">
        <f>IF(N1123="sníž. přenesená",J1123,0)</f>
        <v>0</v>
      </c>
      <c r="BI1123" s="205">
        <f>IF(N1123="nulová",J1123,0)</f>
        <v>0</v>
      </c>
      <c r="BJ1123" s="23" t="s">
        <v>89</v>
      </c>
      <c r="BK1123" s="205">
        <f>ROUND(I1123*H1123,2)</f>
        <v>0</v>
      </c>
      <c r="BL1123" s="23" t="s">
        <v>277</v>
      </c>
      <c r="BM1123" s="23" t="s">
        <v>2291</v>
      </c>
    </row>
    <row r="1124" spans="2:65" s="11" customFormat="1" ht="13.5">
      <c r="B1124" s="209"/>
      <c r="C1124" s="210"/>
      <c r="D1124" s="206" t="s">
        <v>187</v>
      </c>
      <c r="E1124" s="211" t="s">
        <v>37</v>
      </c>
      <c r="F1124" s="212" t="s">
        <v>2292</v>
      </c>
      <c r="G1124" s="210"/>
      <c r="H1124" s="213">
        <v>54</v>
      </c>
      <c r="I1124" s="214"/>
      <c r="J1124" s="210"/>
      <c r="K1124" s="210"/>
      <c r="L1124" s="215"/>
      <c r="M1124" s="216"/>
      <c r="N1124" s="217"/>
      <c r="O1124" s="217"/>
      <c r="P1124" s="217"/>
      <c r="Q1124" s="217"/>
      <c r="R1124" s="217"/>
      <c r="S1124" s="217"/>
      <c r="T1124" s="218"/>
      <c r="AT1124" s="219" t="s">
        <v>187</v>
      </c>
      <c r="AU1124" s="219" t="s">
        <v>91</v>
      </c>
      <c r="AV1124" s="11" t="s">
        <v>91</v>
      </c>
      <c r="AW1124" s="11" t="s">
        <v>44</v>
      </c>
      <c r="AX1124" s="11" t="s">
        <v>81</v>
      </c>
      <c r="AY1124" s="219" t="s">
        <v>176</v>
      </c>
    </row>
    <row r="1125" spans="2:65" s="12" customFormat="1" ht="13.5">
      <c r="B1125" s="220"/>
      <c r="C1125" s="221"/>
      <c r="D1125" s="206" t="s">
        <v>187</v>
      </c>
      <c r="E1125" s="245" t="s">
        <v>37</v>
      </c>
      <c r="F1125" s="246" t="s">
        <v>189</v>
      </c>
      <c r="G1125" s="221"/>
      <c r="H1125" s="247">
        <v>54</v>
      </c>
      <c r="I1125" s="226"/>
      <c r="J1125" s="221"/>
      <c r="K1125" s="221"/>
      <c r="L1125" s="227"/>
      <c r="M1125" s="249"/>
      <c r="N1125" s="250"/>
      <c r="O1125" s="250"/>
      <c r="P1125" s="250"/>
      <c r="Q1125" s="250"/>
      <c r="R1125" s="250"/>
      <c r="S1125" s="250"/>
      <c r="T1125" s="251"/>
      <c r="AT1125" s="231" t="s">
        <v>187</v>
      </c>
      <c r="AU1125" s="231" t="s">
        <v>91</v>
      </c>
      <c r="AV1125" s="12" t="s">
        <v>183</v>
      </c>
      <c r="AW1125" s="12" t="s">
        <v>6</v>
      </c>
      <c r="AX1125" s="12" t="s">
        <v>89</v>
      </c>
      <c r="AY1125" s="231" t="s">
        <v>176</v>
      </c>
    </row>
    <row r="1126" spans="2:65" s="1" customFormat="1" ht="6.95" customHeight="1">
      <c r="B1126" s="56"/>
      <c r="C1126" s="57"/>
      <c r="D1126" s="57"/>
      <c r="E1126" s="57"/>
      <c r="F1126" s="57"/>
      <c r="G1126" s="57"/>
      <c r="H1126" s="57"/>
      <c r="I1126" s="140"/>
      <c r="J1126" s="57"/>
      <c r="K1126" s="57"/>
      <c r="L1126" s="61"/>
    </row>
  </sheetData>
  <sheetProtection password="CC35" sheet="1" objects="1" scenarios="1" formatCells="0" formatColumns="0" formatRows="0" sort="0" autoFilter="0"/>
  <autoFilter ref="C102:K1125"/>
  <mergeCells count="9">
    <mergeCell ref="E93:H93"/>
    <mergeCell ref="E95:H9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10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BR18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97</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2293</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21</v>
      </c>
      <c r="G11" s="42"/>
      <c r="H11" s="42"/>
      <c r="I11" s="119" t="s">
        <v>22</v>
      </c>
      <c r="J11" s="34" t="s">
        <v>23</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21.75" customHeight="1">
      <c r="B13" s="41"/>
      <c r="C13" s="42"/>
      <c r="D13" s="33" t="s">
        <v>28</v>
      </c>
      <c r="E13" s="42"/>
      <c r="F13" s="38" t="s">
        <v>29</v>
      </c>
      <c r="G13" s="42"/>
      <c r="H13" s="42"/>
      <c r="I13" s="121" t="s">
        <v>30</v>
      </c>
      <c r="J13" s="38" t="s">
        <v>2294</v>
      </c>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ROUND(J80,2)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ROUND(SUM(BE80:BE184), 2)</f>
        <v>0</v>
      </c>
      <c r="G30" s="42"/>
      <c r="H30" s="42"/>
      <c r="I30" s="132">
        <v>0.21</v>
      </c>
      <c r="J30" s="131">
        <f>ROUND(ROUND((SUM(BE80:BE184)), 2)*I30, 2)</f>
        <v>0</v>
      </c>
      <c r="K30" s="45"/>
    </row>
    <row r="31" spans="2:11" s="1" customFormat="1" ht="14.45" customHeight="1">
      <c r="B31" s="41"/>
      <c r="C31" s="42"/>
      <c r="D31" s="42"/>
      <c r="E31" s="49" t="s">
        <v>53</v>
      </c>
      <c r="F31" s="131">
        <f>ROUND(SUM(BF80:BF184), 2)</f>
        <v>0</v>
      </c>
      <c r="G31" s="42"/>
      <c r="H31" s="42"/>
      <c r="I31" s="132">
        <v>0.15</v>
      </c>
      <c r="J31" s="131">
        <f>ROUND(ROUND((SUM(BF80:BF184)), 2)*I31, 2)</f>
        <v>0</v>
      </c>
      <c r="K31" s="45"/>
    </row>
    <row r="32" spans="2:11" s="1" customFormat="1" ht="14.45" hidden="1" customHeight="1">
      <c r="B32" s="41"/>
      <c r="C32" s="42"/>
      <c r="D32" s="42"/>
      <c r="E32" s="49" t="s">
        <v>54</v>
      </c>
      <c r="F32" s="131">
        <f>ROUND(SUM(BG80:BG184), 2)</f>
        <v>0</v>
      </c>
      <c r="G32" s="42"/>
      <c r="H32" s="42"/>
      <c r="I32" s="132">
        <v>0.21</v>
      </c>
      <c r="J32" s="131">
        <v>0</v>
      </c>
      <c r="K32" s="45"/>
    </row>
    <row r="33" spans="2:11" s="1" customFormat="1" ht="14.45" hidden="1" customHeight="1">
      <c r="B33" s="41"/>
      <c r="C33" s="42"/>
      <c r="D33" s="42"/>
      <c r="E33" s="49" t="s">
        <v>55</v>
      </c>
      <c r="F33" s="131">
        <f>ROUND(SUM(BH80:BH184), 2)</f>
        <v>0</v>
      </c>
      <c r="G33" s="42"/>
      <c r="H33" s="42"/>
      <c r="I33" s="132">
        <v>0.15</v>
      </c>
      <c r="J33" s="131">
        <v>0</v>
      </c>
      <c r="K33" s="45"/>
    </row>
    <row r="34" spans="2:11" s="1" customFormat="1" ht="14.45" hidden="1" customHeight="1">
      <c r="B34" s="41"/>
      <c r="C34" s="42"/>
      <c r="D34" s="42"/>
      <c r="E34" s="49" t="s">
        <v>56</v>
      </c>
      <c r="F34" s="131">
        <f>ROUND(SUM(BI80:BI184),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D.3 - Zdravotně technické instalace</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J80</f>
        <v>0</v>
      </c>
      <c r="K56" s="45"/>
      <c r="AU56" s="23" t="s">
        <v>133</v>
      </c>
    </row>
    <row r="57" spans="2:47" s="7" customFormat="1" ht="24.95" customHeight="1">
      <c r="B57" s="150"/>
      <c r="C57" s="151"/>
      <c r="D57" s="152" t="s">
        <v>2295</v>
      </c>
      <c r="E57" s="153"/>
      <c r="F57" s="153"/>
      <c r="G57" s="153"/>
      <c r="H57" s="153"/>
      <c r="I57" s="154"/>
      <c r="J57" s="155">
        <f>J81</f>
        <v>0</v>
      </c>
      <c r="K57" s="156"/>
    </row>
    <row r="58" spans="2:47" s="7" customFormat="1" ht="24.95" customHeight="1">
      <c r="B58" s="150"/>
      <c r="C58" s="151"/>
      <c r="D58" s="152" t="s">
        <v>2296</v>
      </c>
      <c r="E58" s="153"/>
      <c r="F58" s="153"/>
      <c r="G58" s="153"/>
      <c r="H58" s="153"/>
      <c r="I58" s="154"/>
      <c r="J58" s="155">
        <f>J85</f>
        <v>0</v>
      </c>
      <c r="K58" s="156"/>
    </row>
    <row r="59" spans="2:47" s="7" customFormat="1" ht="24.95" customHeight="1">
      <c r="B59" s="150"/>
      <c r="C59" s="151"/>
      <c r="D59" s="152" t="s">
        <v>2297</v>
      </c>
      <c r="E59" s="153"/>
      <c r="F59" s="153"/>
      <c r="G59" s="153"/>
      <c r="H59" s="153"/>
      <c r="I59" s="154"/>
      <c r="J59" s="155">
        <f>J121</f>
        <v>0</v>
      </c>
      <c r="K59" s="156"/>
    </row>
    <row r="60" spans="2:47" s="7" customFormat="1" ht="24.95" customHeight="1">
      <c r="B60" s="150"/>
      <c r="C60" s="151"/>
      <c r="D60" s="152" t="s">
        <v>2298</v>
      </c>
      <c r="E60" s="153"/>
      <c r="F60" s="153"/>
      <c r="G60" s="153"/>
      <c r="H60" s="153"/>
      <c r="I60" s="154"/>
      <c r="J60" s="155">
        <f>J158</f>
        <v>0</v>
      </c>
      <c r="K60" s="156"/>
    </row>
    <row r="61" spans="2:47" s="1" customFormat="1" ht="21.75" customHeight="1">
      <c r="B61" s="41"/>
      <c r="C61" s="42"/>
      <c r="D61" s="42"/>
      <c r="E61" s="42"/>
      <c r="F61" s="42"/>
      <c r="G61" s="42"/>
      <c r="H61" s="42"/>
      <c r="I61" s="118"/>
      <c r="J61" s="42"/>
      <c r="K61" s="45"/>
    </row>
    <row r="62" spans="2:47" s="1" customFormat="1" ht="6.95" customHeight="1">
      <c r="B62" s="56"/>
      <c r="C62" s="57"/>
      <c r="D62" s="57"/>
      <c r="E62" s="57"/>
      <c r="F62" s="57"/>
      <c r="G62" s="57"/>
      <c r="H62" s="57"/>
      <c r="I62" s="140"/>
      <c r="J62" s="57"/>
      <c r="K62" s="58"/>
    </row>
    <row r="66" spans="2:63" s="1" customFormat="1" ht="6.95" customHeight="1">
      <c r="B66" s="59"/>
      <c r="C66" s="60"/>
      <c r="D66" s="60"/>
      <c r="E66" s="60"/>
      <c r="F66" s="60"/>
      <c r="G66" s="60"/>
      <c r="H66" s="60"/>
      <c r="I66" s="143"/>
      <c r="J66" s="60"/>
      <c r="K66" s="60"/>
      <c r="L66" s="61"/>
    </row>
    <row r="67" spans="2:63" s="1" customFormat="1" ht="36.950000000000003" customHeight="1">
      <c r="B67" s="41"/>
      <c r="C67" s="62" t="s">
        <v>160</v>
      </c>
      <c r="D67" s="63"/>
      <c r="E67" s="63"/>
      <c r="F67" s="63"/>
      <c r="G67" s="63"/>
      <c r="H67" s="63"/>
      <c r="I67" s="164"/>
      <c r="J67" s="63"/>
      <c r="K67" s="63"/>
      <c r="L67" s="61"/>
    </row>
    <row r="68" spans="2:63" s="1" customFormat="1" ht="6.95" customHeight="1">
      <c r="B68" s="41"/>
      <c r="C68" s="63"/>
      <c r="D68" s="63"/>
      <c r="E68" s="63"/>
      <c r="F68" s="63"/>
      <c r="G68" s="63"/>
      <c r="H68" s="63"/>
      <c r="I68" s="164"/>
      <c r="J68" s="63"/>
      <c r="K68" s="63"/>
      <c r="L68" s="61"/>
    </row>
    <row r="69" spans="2:63" s="1" customFormat="1" ht="14.45" customHeight="1">
      <c r="B69" s="41"/>
      <c r="C69" s="65" t="s">
        <v>18</v>
      </c>
      <c r="D69" s="63"/>
      <c r="E69" s="63"/>
      <c r="F69" s="63"/>
      <c r="G69" s="63"/>
      <c r="H69" s="63"/>
      <c r="I69" s="164"/>
      <c r="J69" s="63"/>
      <c r="K69" s="63"/>
      <c r="L69" s="61"/>
    </row>
    <row r="70" spans="2:63" s="1" customFormat="1" ht="22.5" customHeight="1">
      <c r="B70" s="41"/>
      <c r="C70" s="63"/>
      <c r="D70" s="63"/>
      <c r="E70" s="390" t="str">
        <f>E7</f>
        <v>COH KLATOVY - úpravy objektu č.p. 782/III</v>
      </c>
      <c r="F70" s="391"/>
      <c r="G70" s="391"/>
      <c r="H70" s="391"/>
      <c r="I70" s="164"/>
      <c r="J70" s="63"/>
      <c r="K70" s="63"/>
      <c r="L70" s="61"/>
    </row>
    <row r="71" spans="2:63" s="1" customFormat="1" ht="14.45" customHeight="1">
      <c r="B71" s="41"/>
      <c r="C71" s="65" t="s">
        <v>126</v>
      </c>
      <c r="D71" s="63"/>
      <c r="E71" s="63"/>
      <c r="F71" s="63"/>
      <c r="G71" s="63"/>
      <c r="H71" s="63"/>
      <c r="I71" s="164"/>
      <c r="J71" s="63"/>
      <c r="K71" s="63"/>
      <c r="L71" s="61"/>
    </row>
    <row r="72" spans="2:63" s="1" customFormat="1" ht="23.25" customHeight="1">
      <c r="B72" s="41"/>
      <c r="C72" s="63"/>
      <c r="D72" s="63"/>
      <c r="E72" s="366" t="str">
        <f>E9</f>
        <v>D.3 - Zdravotně technické instalace</v>
      </c>
      <c r="F72" s="392"/>
      <c r="G72" s="392"/>
      <c r="H72" s="392"/>
      <c r="I72" s="164"/>
      <c r="J72" s="63"/>
      <c r="K72" s="63"/>
      <c r="L72" s="61"/>
    </row>
    <row r="73" spans="2:63" s="1" customFormat="1" ht="6.95" customHeight="1">
      <c r="B73" s="41"/>
      <c r="C73" s="63"/>
      <c r="D73" s="63"/>
      <c r="E73" s="63"/>
      <c r="F73" s="63"/>
      <c r="G73" s="63"/>
      <c r="H73" s="63"/>
      <c r="I73" s="164"/>
      <c r="J73" s="63"/>
      <c r="K73" s="63"/>
      <c r="L73" s="61"/>
    </row>
    <row r="74" spans="2:63" s="1" customFormat="1" ht="18" customHeight="1">
      <c r="B74" s="41"/>
      <c r="C74" s="65" t="s">
        <v>24</v>
      </c>
      <c r="D74" s="63"/>
      <c r="E74" s="63"/>
      <c r="F74" s="165" t="str">
        <f>F12</f>
        <v>Klatovy</v>
      </c>
      <c r="G74" s="63"/>
      <c r="H74" s="63"/>
      <c r="I74" s="166" t="s">
        <v>26</v>
      </c>
      <c r="J74" s="73" t="str">
        <f>IF(J12="","",J12)</f>
        <v>21. 4. 2017</v>
      </c>
      <c r="K74" s="63"/>
      <c r="L74" s="61"/>
    </row>
    <row r="75" spans="2:63" s="1" customFormat="1" ht="6.95" customHeight="1">
      <c r="B75" s="41"/>
      <c r="C75" s="63"/>
      <c r="D75" s="63"/>
      <c r="E75" s="63"/>
      <c r="F75" s="63"/>
      <c r="G75" s="63"/>
      <c r="H75" s="63"/>
      <c r="I75" s="164"/>
      <c r="J75" s="63"/>
      <c r="K75" s="63"/>
      <c r="L75" s="61"/>
    </row>
    <row r="76" spans="2:63" s="1" customFormat="1">
      <c r="B76" s="41"/>
      <c r="C76" s="65" t="s">
        <v>32</v>
      </c>
      <c r="D76" s="63"/>
      <c r="E76" s="63"/>
      <c r="F76" s="165" t="str">
        <f>E15</f>
        <v>Město Klatovy, nám. Míru č.p.62/1, 339 01 Klatovy</v>
      </c>
      <c r="G76" s="63"/>
      <c r="H76" s="63"/>
      <c r="I76" s="166" t="s">
        <v>40</v>
      </c>
      <c r="J76" s="165" t="str">
        <f>E21</f>
        <v>AREA group s.r.o.</v>
      </c>
      <c r="K76" s="63"/>
      <c r="L76" s="61"/>
    </row>
    <row r="77" spans="2:63" s="1" customFormat="1" ht="14.45" customHeight="1">
      <c r="B77" s="41"/>
      <c r="C77" s="65" t="s">
        <v>38</v>
      </c>
      <c r="D77" s="63"/>
      <c r="E77" s="63"/>
      <c r="F77" s="165" t="str">
        <f>IF(E18="","",E18)</f>
        <v/>
      </c>
      <c r="G77" s="63"/>
      <c r="H77" s="63"/>
      <c r="I77" s="164"/>
      <c r="J77" s="63"/>
      <c r="K77" s="63"/>
      <c r="L77" s="61"/>
    </row>
    <row r="78" spans="2:63" s="1" customFormat="1" ht="10.35" customHeight="1">
      <c r="B78" s="41"/>
      <c r="C78" s="63"/>
      <c r="D78" s="63"/>
      <c r="E78" s="63"/>
      <c r="F78" s="63"/>
      <c r="G78" s="63"/>
      <c r="H78" s="63"/>
      <c r="I78" s="164"/>
      <c r="J78" s="63"/>
      <c r="K78" s="63"/>
      <c r="L78" s="61"/>
    </row>
    <row r="79" spans="2:63" s="9" customFormat="1" ht="29.25" customHeight="1">
      <c r="B79" s="167"/>
      <c r="C79" s="168" t="s">
        <v>161</v>
      </c>
      <c r="D79" s="169" t="s">
        <v>66</v>
      </c>
      <c r="E79" s="169" t="s">
        <v>62</v>
      </c>
      <c r="F79" s="169" t="s">
        <v>162</v>
      </c>
      <c r="G79" s="169" t="s">
        <v>163</v>
      </c>
      <c r="H79" s="169" t="s">
        <v>164</v>
      </c>
      <c r="I79" s="170" t="s">
        <v>165</v>
      </c>
      <c r="J79" s="169" t="s">
        <v>131</v>
      </c>
      <c r="K79" s="171" t="s">
        <v>166</v>
      </c>
      <c r="L79" s="172"/>
      <c r="M79" s="81" t="s">
        <v>167</v>
      </c>
      <c r="N79" s="82" t="s">
        <v>51</v>
      </c>
      <c r="O79" s="82" t="s">
        <v>168</v>
      </c>
      <c r="P79" s="82" t="s">
        <v>169</v>
      </c>
      <c r="Q79" s="82" t="s">
        <v>170</v>
      </c>
      <c r="R79" s="82" t="s">
        <v>171</v>
      </c>
      <c r="S79" s="82" t="s">
        <v>172</v>
      </c>
      <c r="T79" s="83" t="s">
        <v>173</v>
      </c>
    </row>
    <row r="80" spans="2:63" s="1" customFormat="1" ht="29.25" customHeight="1">
      <c r="B80" s="41"/>
      <c r="C80" s="87" t="s">
        <v>132</v>
      </c>
      <c r="D80" s="63"/>
      <c r="E80" s="63"/>
      <c r="F80" s="63"/>
      <c r="G80" s="63"/>
      <c r="H80" s="63"/>
      <c r="I80" s="164"/>
      <c r="J80" s="173">
        <f>BK80</f>
        <v>0</v>
      </c>
      <c r="K80" s="63"/>
      <c r="L80" s="61"/>
      <c r="M80" s="84"/>
      <c r="N80" s="85"/>
      <c r="O80" s="85"/>
      <c r="P80" s="174">
        <f>P81+P85+P121+P158</f>
        <v>0</v>
      </c>
      <c r="Q80" s="85"/>
      <c r="R80" s="174">
        <f>R81+R85+R121+R158</f>
        <v>0.27386000000000005</v>
      </c>
      <c r="S80" s="85"/>
      <c r="T80" s="175">
        <f>T81+T85+T121+T158</f>
        <v>0</v>
      </c>
      <c r="AT80" s="23" t="s">
        <v>80</v>
      </c>
      <c r="AU80" s="23" t="s">
        <v>133</v>
      </c>
      <c r="BK80" s="176">
        <f>BK81+BK85+BK121+BK158</f>
        <v>0</v>
      </c>
    </row>
    <row r="81" spans="2:65" s="10" customFormat="1" ht="37.35" customHeight="1">
      <c r="B81" s="177"/>
      <c r="C81" s="178"/>
      <c r="D81" s="191" t="s">
        <v>80</v>
      </c>
      <c r="E81" s="264" t="s">
        <v>487</v>
      </c>
      <c r="F81" s="264" t="s">
        <v>488</v>
      </c>
      <c r="G81" s="178"/>
      <c r="H81" s="178"/>
      <c r="I81" s="181"/>
      <c r="J81" s="265">
        <f>BK81</f>
        <v>0</v>
      </c>
      <c r="K81" s="178"/>
      <c r="L81" s="183"/>
      <c r="M81" s="184"/>
      <c r="N81" s="185"/>
      <c r="O81" s="185"/>
      <c r="P81" s="186">
        <f>SUM(P82:P84)</f>
        <v>0</v>
      </c>
      <c r="Q81" s="185"/>
      <c r="R81" s="186">
        <f>SUM(R82:R84)</f>
        <v>0</v>
      </c>
      <c r="S81" s="185"/>
      <c r="T81" s="187">
        <f>SUM(T82:T84)</f>
        <v>0</v>
      </c>
      <c r="AR81" s="188" t="s">
        <v>89</v>
      </c>
      <c r="AT81" s="189" t="s">
        <v>80</v>
      </c>
      <c r="AU81" s="189" t="s">
        <v>81</v>
      </c>
      <c r="AY81" s="188" t="s">
        <v>176</v>
      </c>
      <c r="BK81" s="190">
        <f>SUM(BK82:BK84)</f>
        <v>0</v>
      </c>
    </row>
    <row r="82" spans="2:65" s="1" customFormat="1" ht="22.5" customHeight="1">
      <c r="B82" s="41"/>
      <c r="C82" s="194" t="s">
        <v>89</v>
      </c>
      <c r="D82" s="194" t="s">
        <v>178</v>
      </c>
      <c r="E82" s="195" t="s">
        <v>2299</v>
      </c>
      <c r="F82" s="196" t="s">
        <v>2300</v>
      </c>
      <c r="G82" s="197" t="s">
        <v>342</v>
      </c>
      <c r="H82" s="198">
        <v>12</v>
      </c>
      <c r="I82" s="199"/>
      <c r="J82" s="200">
        <f>ROUND(I82*H82,2)</f>
        <v>0</v>
      </c>
      <c r="K82" s="196" t="s">
        <v>37</v>
      </c>
      <c r="L82" s="61"/>
      <c r="M82" s="201" t="s">
        <v>37</v>
      </c>
      <c r="N82" s="202" t="s">
        <v>52</v>
      </c>
      <c r="O82" s="42"/>
      <c r="P82" s="203">
        <f>O82*H82</f>
        <v>0</v>
      </c>
      <c r="Q82" s="203">
        <v>0</v>
      </c>
      <c r="R82" s="203">
        <f>Q82*H82</f>
        <v>0</v>
      </c>
      <c r="S82" s="203">
        <v>0</v>
      </c>
      <c r="T82" s="204">
        <f>S82*H82</f>
        <v>0</v>
      </c>
      <c r="AR82" s="23" t="s">
        <v>183</v>
      </c>
      <c r="AT82" s="23" t="s">
        <v>178</v>
      </c>
      <c r="AU82" s="23" t="s">
        <v>89</v>
      </c>
      <c r="AY82" s="23" t="s">
        <v>176</v>
      </c>
      <c r="BE82" s="205">
        <f>IF(N82="základní",J82,0)</f>
        <v>0</v>
      </c>
      <c r="BF82" s="205">
        <f>IF(N82="snížená",J82,0)</f>
        <v>0</v>
      </c>
      <c r="BG82" s="205">
        <f>IF(N82="zákl. přenesená",J82,0)</f>
        <v>0</v>
      </c>
      <c r="BH82" s="205">
        <f>IF(N82="sníž. přenesená",J82,0)</f>
        <v>0</v>
      </c>
      <c r="BI82" s="205">
        <f>IF(N82="nulová",J82,0)</f>
        <v>0</v>
      </c>
      <c r="BJ82" s="23" t="s">
        <v>89</v>
      </c>
      <c r="BK82" s="205">
        <f>ROUND(I82*H82,2)</f>
        <v>0</v>
      </c>
      <c r="BL82" s="23" t="s">
        <v>183</v>
      </c>
      <c r="BM82" s="23" t="s">
        <v>2301</v>
      </c>
    </row>
    <row r="83" spans="2:65" s="1" customFormat="1" ht="22.5" customHeight="1">
      <c r="B83" s="41"/>
      <c r="C83" s="194" t="s">
        <v>91</v>
      </c>
      <c r="D83" s="194" t="s">
        <v>178</v>
      </c>
      <c r="E83" s="195" t="s">
        <v>2302</v>
      </c>
      <c r="F83" s="196" t="s">
        <v>2303</v>
      </c>
      <c r="G83" s="197" t="s">
        <v>342</v>
      </c>
      <c r="H83" s="198">
        <v>12</v>
      </c>
      <c r="I83" s="199"/>
      <c r="J83" s="200">
        <f>ROUND(I83*H83,2)</f>
        <v>0</v>
      </c>
      <c r="K83" s="196" t="s">
        <v>37</v>
      </c>
      <c r="L83" s="61"/>
      <c r="M83" s="201" t="s">
        <v>37</v>
      </c>
      <c r="N83" s="202" t="s">
        <v>52</v>
      </c>
      <c r="O83" s="42"/>
      <c r="P83" s="203">
        <f>O83*H83</f>
        <v>0</v>
      </c>
      <c r="Q83" s="203">
        <v>0</v>
      </c>
      <c r="R83" s="203">
        <f>Q83*H83</f>
        <v>0</v>
      </c>
      <c r="S83" s="203">
        <v>0</v>
      </c>
      <c r="T83" s="204">
        <f>S83*H83</f>
        <v>0</v>
      </c>
      <c r="AR83" s="23" t="s">
        <v>183</v>
      </c>
      <c r="AT83" s="23" t="s">
        <v>178</v>
      </c>
      <c r="AU83" s="23" t="s">
        <v>89</v>
      </c>
      <c r="AY83" s="23" t="s">
        <v>176</v>
      </c>
      <c r="BE83" s="205">
        <f>IF(N83="základní",J83,0)</f>
        <v>0</v>
      </c>
      <c r="BF83" s="205">
        <f>IF(N83="snížená",J83,0)</f>
        <v>0</v>
      </c>
      <c r="BG83" s="205">
        <f>IF(N83="zákl. přenesená",J83,0)</f>
        <v>0</v>
      </c>
      <c r="BH83" s="205">
        <f>IF(N83="sníž. přenesená",J83,0)</f>
        <v>0</v>
      </c>
      <c r="BI83" s="205">
        <f>IF(N83="nulová",J83,0)</f>
        <v>0</v>
      </c>
      <c r="BJ83" s="23" t="s">
        <v>89</v>
      </c>
      <c r="BK83" s="205">
        <f>ROUND(I83*H83,2)</f>
        <v>0</v>
      </c>
      <c r="BL83" s="23" t="s">
        <v>183</v>
      </c>
      <c r="BM83" s="23" t="s">
        <v>2304</v>
      </c>
    </row>
    <row r="84" spans="2:65" s="1" customFormat="1" ht="22.5" customHeight="1">
      <c r="B84" s="41"/>
      <c r="C84" s="194" t="s">
        <v>195</v>
      </c>
      <c r="D84" s="194" t="s">
        <v>178</v>
      </c>
      <c r="E84" s="195" t="s">
        <v>2305</v>
      </c>
      <c r="F84" s="196" t="s">
        <v>2306</v>
      </c>
      <c r="G84" s="197" t="s">
        <v>199</v>
      </c>
      <c r="H84" s="198">
        <v>1E-3</v>
      </c>
      <c r="I84" s="199"/>
      <c r="J84" s="200">
        <f>ROUND(I84*H84,2)</f>
        <v>0</v>
      </c>
      <c r="K84" s="196" t="s">
        <v>37</v>
      </c>
      <c r="L84" s="61"/>
      <c r="M84" s="201" t="s">
        <v>37</v>
      </c>
      <c r="N84" s="202" t="s">
        <v>52</v>
      </c>
      <c r="O84" s="42"/>
      <c r="P84" s="203">
        <f>O84*H84</f>
        <v>0</v>
      </c>
      <c r="Q84" s="203">
        <v>0</v>
      </c>
      <c r="R84" s="203">
        <f>Q84*H84</f>
        <v>0</v>
      </c>
      <c r="S84" s="203">
        <v>0</v>
      </c>
      <c r="T84" s="204">
        <f>S84*H84</f>
        <v>0</v>
      </c>
      <c r="AR84" s="23" t="s">
        <v>183</v>
      </c>
      <c r="AT84" s="23" t="s">
        <v>178</v>
      </c>
      <c r="AU84" s="23" t="s">
        <v>89</v>
      </c>
      <c r="AY84" s="23" t="s">
        <v>176</v>
      </c>
      <c r="BE84" s="205">
        <f>IF(N84="základní",J84,0)</f>
        <v>0</v>
      </c>
      <c r="BF84" s="205">
        <f>IF(N84="snížená",J84,0)</f>
        <v>0</v>
      </c>
      <c r="BG84" s="205">
        <f>IF(N84="zákl. přenesená",J84,0)</f>
        <v>0</v>
      </c>
      <c r="BH84" s="205">
        <f>IF(N84="sníž. přenesená",J84,0)</f>
        <v>0</v>
      </c>
      <c r="BI84" s="205">
        <f>IF(N84="nulová",J84,0)</f>
        <v>0</v>
      </c>
      <c r="BJ84" s="23" t="s">
        <v>89</v>
      </c>
      <c r="BK84" s="205">
        <f>ROUND(I84*H84,2)</f>
        <v>0</v>
      </c>
      <c r="BL84" s="23" t="s">
        <v>183</v>
      </c>
      <c r="BM84" s="23" t="s">
        <v>2307</v>
      </c>
    </row>
    <row r="85" spans="2:65" s="10" customFormat="1" ht="37.35" customHeight="1">
      <c r="B85" s="177"/>
      <c r="C85" s="178"/>
      <c r="D85" s="191" t="s">
        <v>80</v>
      </c>
      <c r="E85" s="264" t="s">
        <v>503</v>
      </c>
      <c r="F85" s="264" t="s">
        <v>2308</v>
      </c>
      <c r="G85" s="178"/>
      <c r="H85" s="178"/>
      <c r="I85" s="181"/>
      <c r="J85" s="265">
        <f>BK85</f>
        <v>0</v>
      </c>
      <c r="K85" s="178"/>
      <c r="L85" s="183"/>
      <c r="M85" s="184"/>
      <c r="N85" s="185"/>
      <c r="O85" s="185"/>
      <c r="P85" s="186">
        <f>SUM(P86:P120)</f>
        <v>0</v>
      </c>
      <c r="Q85" s="185"/>
      <c r="R85" s="186">
        <f>SUM(R86:R120)</f>
        <v>0.16163000000000002</v>
      </c>
      <c r="S85" s="185"/>
      <c r="T85" s="187">
        <f>SUM(T86:T120)</f>
        <v>0</v>
      </c>
      <c r="AR85" s="188" t="s">
        <v>89</v>
      </c>
      <c r="AT85" s="189" t="s">
        <v>80</v>
      </c>
      <c r="AU85" s="189" t="s">
        <v>81</v>
      </c>
      <c r="AY85" s="188" t="s">
        <v>176</v>
      </c>
      <c r="BK85" s="190">
        <f>SUM(BK86:BK120)</f>
        <v>0</v>
      </c>
    </row>
    <row r="86" spans="2:65" s="1" customFormat="1" ht="22.5" customHeight="1">
      <c r="B86" s="41"/>
      <c r="C86" s="194" t="s">
        <v>183</v>
      </c>
      <c r="D86" s="194" t="s">
        <v>178</v>
      </c>
      <c r="E86" s="195" t="s">
        <v>2309</v>
      </c>
      <c r="F86" s="196" t="s">
        <v>2310</v>
      </c>
      <c r="G86" s="197" t="s">
        <v>296</v>
      </c>
      <c r="H86" s="198">
        <v>45</v>
      </c>
      <c r="I86" s="199"/>
      <c r="J86" s="200">
        <f>ROUND(I86*H86,2)</f>
        <v>0</v>
      </c>
      <c r="K86" s="196" t="s">
        <v>37</v>
      </c>
      <c r="L86" s="61"/>
      <c r="M86" s="201" t="s">
        <v>37</v>
      </c>
      <c r="N86" s="202" t="s">
        <v>52</v>
      </c>
      <c r="O86" s="42"/>
      <c r="P86" s="203">
        <f>O86*H86</f>
        <v>0</v>
      </c>
      <c r="Q86" s="203">
        <v>0</v>
      </c>
      <c r="R86" s="203">
        <f>Q86*H86</f>
        <v>0</v>
      </c>
      <c r="S86" s="203">
        <v>0</v>
      </c>
      <c r="T86" s="204">
        <f>S86*H86</f>
        <v>0</v>
      </c>
      <c r="AR86" s="23" t="s">
        <v>183</v>
      </c>
      <c r="AT86" s="23" t="s">
        <v>178</v>
      </c>
      <c r="AU86" s="23" t="s">
        <v>89</v>
      </c>
      <c r="AY86" s="23" t="s">
        <v>176</v>
      </c>
      <c r="BE86" s="205">
        <f>IF(N86="základní",J86,0)</f>
        <v>0</v>
      </c>
      <c r="BF86" s="205">
        <f>IF(N86="snížená",J86,0)</f>
        <v>0</v>
      </c>
      <c r="BG86" s="205">
        <f>IF(N86="zákl. přenesená",J86,0)</f>
        <v>0</v>
      </c>
      <c r="BH86" s="205">
        <f>IF(N86="sníž. přenesená",J86,0)</f>
        <v>0</v>
      </c>
      <c r="BI86" s="205">
        <f>IF(N86="nulová",J86,0)</f>
        <v>0</v>
      </c>
      <c r="BJ86" s="23" t="s">
        <v>89</v>
      </c>
      <c r="BK86" s="205">
        <f>ROUND(I86*H86,2)</f>
        <v>0</v>
      </c>
      <c r="BL86" s="23" t="s">
        <v>183</v>
      </c>
      <c r="BM86" s="23" t="s">
        <v>2311</v>
      </c>
    </row>
    <row r="87" spans="2:65" s="1" customFormat="1" ht="22.5" customHeight="1">
      <c r="B87" s="41"/>
      <c r="C87" s="194" t="s">
        <v>209</v>
      </c>
      <c r="D87" s="194" t="s">
        <v>178</v>
      </c>
      <c r="E87" s="195" t="s">
        <v>2312</v>
      </c>
      <c r="F87" s="196" t="s">
        <v>2313</v>
      </c>
      <c r="G87" s="197" t="s">
        <v>296</v>
      </c>
      <c r="H87" s="198">
        <v>3</v>
      </c>
      <c r="I87" s="199"/>
      <c r="J87" s="200">
        <f>ROUND(I87*H87,2)</f>
        <v>0</v>
      </c>
      <c r="K87" s="196" t="s">
        <v>37</v>
      </c>
      <c r="L87" s="61"/>
      <c r="M87" s="201" t="s">
        <v>37</v>
      </c>
      <c r="N87" s="202" t="s">
        <v>52</v>
      </c>
      <c r="O87" s="42"/>
      <c r="P87" s="203">
        <f>O87*H87</f>
        <v>0</v>
      </c>
      <c r="Q87" s="203">
        <v>0</v>
      </c>
      <c r="R87" s="203">
        <f>Q87*H87</f>
        <v>0</v>
      </c>
      <c r="S87" s="203">
        <v>0</v>
      </c>
      <c r="T87" s="204">
        <f>S87*H87</f>
        <v>0</v>
      </c>
      <c r="AR87" s="23" t="s">
        <v>183</v>
      </c>
      <c r="AT87" s="23" t="s">
        <v>178</v>
      </c>
      <c r="AU87" s="23" t="s">
        <v>89</v>
      </c>
      <c r="AY87" s="23" t="s">
        <v>176</v>
      </c>
      <c r="BE87" s="205">
        <f>IF(N87="základní",J87,0)</f>
        <v>0</v>
      </c>
      <c r="BF87" s="205">
        <f>IF(N87="snížená",J87,0)</f>
        <v>0</v>
      </c>
      <c r="BG87" s="205">
        <f>IF(N87="zákl. přenesená",J87,0)</f>
        <v>0</v>
      </c>
      <c r="BH87" s="205">
        <f>IF(N87="sníž. přenesená",J87,0)</f>
        <v>0</v>
      </c>
      <c r="BI87" s="205">
        <f>IF(N87="nulová",J87,0)</f>
        <v>0</v>
      </c>
      <c r="BJ87" s="23" t="s">
        <v>89</v>
      </c>
      <c r="BK87" s="205">
        <f>ROUND(I87*H87,2)</f>
        <v>0</v>
      </c>
      <c r="BL87" s="23" t="s">
        <v>183</v>
      </c>
      <c r="BM87" s="23" t="s">
        <v>2314</v>
      </c>
    </row>
    <row r="88" spans="2:65" s="1" customFormat="1" ht="22.5" customHeight="1">
      <c r="B88" s="41"/>
      <c r="C88" s="194" t="s">
        <v>214</v>
      </c>
      <c r="D88" s="194" t="s">
        <v>178</v>
      </c>
      <c r="E88" s="195" t="s">
        <v>2315</v>
      </c>
      <c r="F88" s="196" t="s">
        <v>2316</v>
      </c>
      <c r="G88" s="197" t="s">
        <v>296</v>
      </c>
      <c r="H88" s="198">
        <v>85</v>
      </c>
      <c r="I88" s="199"/>
      <c r="J88" s="200">
        <f>ROUND(I88*H88,2)</f>
        <v>0</v>
      </c>
      <c r="K88" s="196" t="s">
        <v>37</v>
      </c>
      <c r="L88" s="61"/>
      <c r="M88" s="201" t="s">
        <v>37</v>
      </c>
      <c r="N88" s="202" t="s">
        <v>52</v>
      </c>
      <c r="O88" s="42"/>
      <c r="P88" s="203">
        <f>O88*H88</f>
        <v>0</v>
      </c>
      <c r="Q88" s="203">
        <v>0</v>
      </c>
      <c r="R88" s="203">
        <f>Q88*H88</f>
        <v>0</v>
      </c>
      <c r="S88" s="203">
        <v>0</v>
      </c>
      <c r="T88" s="204">
        <f>S88*H88</f>
        <v>0</v>
      </c>
      <c r="AR88" s="23" t="s">
        <v>183</v>
      </c>
      <c r="AT88" s="23" t="s">
        <v>178</v>
      </c>
      <c r="AU88" s="23" t="s">
        <v>89</v>
      </c>
      <c r="AY88" s="23" t="s">
        <v>176</v>
      </c>
      <c r="BE88" s="205">
        <f>IF(N88="základní",J88,0)</f>
        <v>0</v>
      </c>
      <c r="BF88" s="205">
        <f>IF(N88="snížená",J88,0)</f>
        <v>0</v>
      </c>
      <c r="BG88" s="205">
        <f>IF(N88="zákl. přenesená",J88,0)</f>
        <v>0</v>
      </c>
      <c r="BH88" s="205">
        <f>IF(N88="sníž. přenesená",J88,0)</f>
        <v>0</v>
      </c>
      <c r="BI88" s="205">
        <f>IF(N88="nulová",J88,0)</f>
        <v>0</v>
      </c>
      <c r="BJ88" s="23" t="s">
        <v>89</v>
      </c>
      <c r="BK88" s="205">
        <f>ROUND(I88*H88,2)</f>
        <v>0</v>
      </c>
      <c r="BL88" s="23" t="s">
        <v>183</v>
      </c>
      <c r="BM88" s="23" t="s">
        <v>2317</v>
      </c>
    </row>
    <row r="89" spans="2:65" s="1" customFormat="1" ht="22.5" customHeight="1">
      <c r="B89" s="41"/>
      <c r="C89" s="194" t="s">
        <v>221</v>
      </c>
      <c r="D89" s="194" t="s">
        <v>178</v>
      </c>
      <c r="E89" s="195" t="s">
        <v>2318</v>
      </c>
      <c r="F89" s="196" t="s">
        <v>2319</v>
      </c>
      <c r="G89" s="197" t="s">
        <v>296</v>
      </c>
      <c r="H89" s="198">
        <v>18</v>
      </c>
      <c r="I89" s="199"/>
      <c r="J89" s="200">
        <f>ROUND(I89*H89,2)</f>
        <v>0</v>
      </c>
      <c r="K89" s="196" t="s">
        <v>182</v>
      </c>
      <c r="L89" s="61"/>
      <c r="M89" s="201" t="s">
        <v>37</v>
      </c>
      <c r="N89" s="202" t="s">
        <v>52</v>
      </c>
      <c r="O89" s="42"/>
      <c r="P89" s="203">
        <f>O89*H89</f>
        <v>0</v>
      </c>
      <c r="Q89" s="203">
        <v>1.2600000000000001E-3</v>
      </c>
      <c r="R89" s="203">
        <f>Q89*H89</f>
        <v>2.2680000000000002E-2</v>
      </c>
      <c r="S89" s="203">
        <v>0</v>
      </c>
      <c r="T89" s="204">
        <f>S89*H89</f>
        <v>0</v>
      </c>
      <c r="AR89" s="23" t="s">
        <v>183</v>
      </c>
      <c r="AT89" s="23" t="s">
        <v>178</v>
      </c>
      <c r="AU89" s="23" t="s">
        <v>89</v>
      </c>
      <c r="AY89" s="23" t="s">
        <v>176</v>
      </c>
      <c r="BE89" s="205">
        <f>IF(N89="základní",J89,0)</f>
        <v>0</v>
      </c>
      <c r="BF89" s="205">
        <f>IF(N89="snížená",J89,0)</f>
        <v>0</v>
      </c>
      <c r="BG89" s="205">
        <f>IF(N89="zákl. přenesená",J89,0)</f>
        <v>0</v>
      </c>
      <c r="BH89" s="205">
        <f>IF(N89="sníž. přenesená",J89,0)</f>
        <v>0</v>
      </c>
      <c r="BI89" s="205">
        <f>IF(N89="nulová",J89,0)</f>
        <v>0</v>
      </c>
      <c r="BJ89" s="23" t="s">
        <v>89</v>
      </c>
      <c r="BK89" s="205">
        <f>ROUND(I89*H89,2)</f>
        <v>0</v>
      </c>
      <c r="BL89" s="23" t="s">
        <v>183</v>
      </c>
      <c r="BM89" s="23" t="s">
        <v>2320</v>
      </c>
    </row>
    <row r="90" spans="2:65" s="1" customFormat="1" ht="67.5">
      <c r="B90" s="41"/>
      <c r="C90" s="63"/>
      <c r="D90" s="222" t="s">
        <v>185</v>
      </c>
      <c r="E90" s="63"/>
      <c r="F90" s="248" t="s">
        <v>2321</v>
      </c>
      <c r="G90" s="63"/>
      <c r="H90" s="63"/>
      <c r="I90" s="164"/>
      <c r="J90" s="63"/>
      <c r="K90" s="63"/>
      <c r="L90" s="61"/>
      <c r="M90" s="208"/>
      <c r="N90" s="42"/>
      <c r="O90" s="42"/>
      <c r="P90" s="42"/>
      <c r="Q90" s="42"/>
      <c r="R90" s="42"/>
      <c r="S90" s="42"/>
      <c r="T90" s="78"/>
      <c r="AT90" s="23" t="s">
        <v>185</v>
      </c>
      <c r="AU90" s="23" t="s">
        <v>89</v>
      </c>
    </row>
    <row r="91" spans="2:65" s="1" customFormat="1" ht="22.5" customHeight="1">
      <c r="B91" s="41"/>
      <c r="C91" s="194" t="s">
        <v>200</v>
      </c>
      <c r="D91" s="194" t="s">
        <v>178</v>
      </c>
      <c r="E91" s="195" t="s">
        <v>2322</v>
      </c>
      <c r="F91" s="196" t="s">
        <v>2323</v>
      </c>
      <c r="G91" s="197" t="s">
        <v>296</v>
      </c>
      <c r="H91" s="198">
        <v>48</v>
      </c>
      <c r="I91" s="199"/>
      <c r="J91" s="200">
        <f>ROUND(I91*H91,2)</f>
        <v>0</v>
      </c>
      <c r="K91" s="196" t="s">
        <v>182</v>
      </c>
      <c r="L91" s="61"/>
      <c r="M91" s="201" t="s">
        <v>37</v>
      </c>
      <c r="N91" s="202" t="s">
        <v>52</v>
      </c>
      <c r="O91" s="42"/>
      <c r="P91" s="203">
        <f>O91*H91</f>
        <v>0</v>
      </c>
      <c r="Q91" s="203">
        <v>1.7700000000000001E-3</v>
      </c>
      <c r="R91" s="203">
        <f>Q91*H91</f>
        <v>8.4960000000000008E-2</v>
      </c>
      <c r="S91" s="203">
        <v>0</v>
      </c>
      <c r="T91" s="204">
        <f>S91*H91</f>
        <v>0</v>
      </c>
      <c r="AR91" s="23" t="s">
        <v>183</v>
      </c>
      <c r="AT91" s="23" t="s">
        <v>178</v>
      </c>
      <c r="AU91" s="23" t="s">
        <v>89</v>
      </c>
      <c r="AY91" s="23" t="s">
        <v>176</v>
      </c>
      <c r="BE91" s="205">
        <f>IF(N91="základní",J91,0)</f>
        <v>0</v>
      </c>
      <c r="BF91" s="205">
        <f>IF(N91="snížená",J91,0)</f>
        <v>0</v>
      </c>
      <c r="BG91" s="205">
        <f>IF(N91="zákl. přenesená",J91,0)</f>
        <v>0</v>
      </c>
      <c r="BH91" s="205">
        <f>IF(N91="sníž. přenesená",J91,0)</f>
        <v>0</v>
      </c>
      <c r="BI91" s="205">
        <f>IF(N91="nulová",J91,0)</f>
        <v>0</v>
      </c>
      <c r="BJ91" s="23" t="s">
        <v>89</v>
      </c>
      <c r="BK91" s="205">
        <f>ROUND(I91*H91,2)</f>
        <v>0</v>
      </c>
      <c r="BL91" s="23" t="s">
        <v>183</v>
      </c>
      <c r="BM91" s="23" t="s">
        <v>2324</v>
      </c>
    </row>
    <row r="92" spans="2:65" s="1" customFormat="1" ht="67.5">
      <c r="B92" s="41"/>
      <c r="C92" s="63"/>
      <c r="D92" s="222" t="s">
        <v>185</v>
      </c>
      <c r="E92" s="63"/>
      <c r="F92" s="248" t="s">
        <v>2321</v>
      </c>
      <c r="G92" s="63"/>
      <c r="H92" s="63"/>
      <c r="I92" s="164"/>
      <c r="J92" s="63"/>
      <c r="K92" s="63"/>
      <c r="L92" s="61"/>
      <c r="M92" s="208"/>
      <c r="N92" s="42"/>
      <c r="O92" s="42"/>
      <c r="P92" s="42"/>
      <c r="Q92" s="42"/>
      <c r="R92" s="42"/>
      <c r="S92" s="42"/>
      <c r="T92" s="78"/>
      <c r="AT92" s="23" t="s">
        <v>185</v>
      </c>
      <c r="AU92" s="23" t="s">
        <v>89</v>
      </c>
    </row>
    <row r="93" spans="2:65" s="1" customFormat="1" ht="22.5" customHeight="1">
      <c r="B93" s="41"/>
      <c r="C93" s="194" t="s">
        <v>232</v>
      </c>
      <c r="D93" s="194" t="s">
        <v>178</v>
      </c>
      <c r="E93" s="195" t="s">
        <v>2325</v>
      </c>
      <c r="F93" s="196" t="s">
        <v>2326</v>
      </c>
      <c r="G93" s="197" t="s">
        <v>296</v>
      </c>
      <c r="H93" s="198">
        <v>19</v>
      </c>
      <c r="I93" s="199"/>
      <c r="J93" s="200">
        <f>ROUND(I93*H93,2)</f>
        <v>0</v>
      </c>
      <c r="K93" s="196" t="s">
        <v>182</v>
      </c>
      <c r="L93" s="61"/>
      <c r="M93" s="201" t="s">
        <v>37</v>
      </c>
      <c r="N93" s="202" t="s">
        <v>52</v>
      </c>
      <c r="O93" s="42"/>
      <c r="P93" s="203">
        <f>O93*H93</f>
        <v>0</v>
      </c>
      <c r="Q93" s="203">
        <v>2.7699999999999999E-3</v>
      </c>
      <c r="R93" s="203">
        <f>Q93*H93</f>
        <v>5.2629999999999996E-2</v>
      </c>
      <c r="S93" s="203">
        <v>0</v>
      </c>
      <c r="T93" s="204">
        <f>S93*H93</f>
        <v>0</v>
      </c>
      <c r="AR93" s="23" t="s">
        <v>183</v>
      </c>
      <c r="AT93" s="23" t="s">
        <v>178</v>
      </c>
      <c r="AU93" s="23" t="s">
        <v>89</v>
      </c>
      <c r="AY93" s="23" t="s">
        <v>176</v>
      </c>
      <c r="BE93" s="205">
        <f>IF(N93="základní",J93,0)</f>
        <v>0</v>
      </c>
      <c r="BF93" s="205">
        <f>IF(N93="snížená",J93,0)</f>
        <v>0</v>
      </c>
      <c r="BG93" s="205">
        <f>IF(N93="zákl. přenesená",J93,0)</f>
        <v>0</v>
      </c>
      <c r="BH93" s="205">
        <f>IF(N93="sníž. přenesená",J93,0)</f>
        <v>0</v>
      </c>
      <c r="BI93" s="205">
        <f>IF(N93="nulová",J93,0)</f>
        <v>0</v>
      </c>
      <c r="BJ93" s="23" t="s">
        <v>89</v>
      </c>
      <c r="BK93" s="205">
        <f>ROUND(I93*H93,2)</f>
        <v>0</v>
      </c>
      <c r="BL93" s="23" t="s">
        <v>183</v>
      </c>
      <c r="BM93" s="23" t="s">
        <v>2327</v>
      </c>
    </row>
    <row r="94" spans="2:65" s="1" customFormat="1" ht="67.5">
      <c r="B94" s="41"/>
      <c r="C94" s="63"/>
      <c r="D94" s="222" t="s">
        <v>185</v>
      </c>
      <c r="E94" s="63"/>
      <c r="F94" s="248" t="s">
        <v>2321</v>
      </c>
      <c r="G94" s="63"/>
      <c r="H94" s="63"/>
      <c r="I94" s="164"/>
      <c r="J94" s="63"/>
      <c r="K94" s="63"/>
      <c r="L94" s="61"/>
      <c r="M94" s="208"/>
      <c r="N94" s="42"/>
      <c r="O94" s="42"/>
      <c r="P94" s="42"/>
      <c r="Q94" s="42"/>
      <c r="R94" s="42"/>
      <c r="S94" s="42"/>
      <c r="T94" s="78"/>
      <c r="AT94" s="23" t="s">
        <v>185</v>
      </c>
      <c r="AU94" s="23" t="s">
        <v>89</v>
      </c>
    </row>
    <row r="95" spans="2:65" s="1" customFormat="1" ht="22.5" customHeight="1">
      <c r="B95" s="41"/>
      <c r="C95" s="194" t="s">
        <v>238</v>
      </c>
      <c r="D95" s="194" t="s">
        <v>178</v>
      </c>
      <c r="E95" s="195" t="s">
        <v>2328</v>
      </c>
      <c r="F95" s="196" t="s">
        <v>2329</v>
      </c>
      <c r="G95" s="197" t="s">
        <v>342</v>
      </c>
      <c r="H95" s="198">
        <v>22</v>
      </c>
      <c r="I95" s="199"/>
      <c r="J95" s="200">
        <f t="shared" ref="J95:J120" si="0">ROUND(I95*H95,2)</f>
        <v>0</v>
      </c>
      <c r="K95" s="196" t="s">
        <v>37</v>
      </c>
      <c r="L95" s="61"/>
      <c r="M95" s="201" t="s">
        <v>37</v>
      </c>
      <c r="N95" s="202" t="s">
        <v>52</v>
      </c>
      <c r="O95" s="42"/>
      <c r="P95" s="203">
        <f t="shared" ref="P95:P120" si="1">O95*H95</f>
        <v>0</v>
      </c>
      <c r="Q95" s="203">
        <v>0</v>
      </c>
      <c r="R95" s="203">
        <f t="shared" ref="R95:R120" si="2">Q95*H95</f>
        <v>0</v>
      </c>
      <c r="S95" s="203">
        <v>0</v>
      </c>
      <c r="T95" s="204">
        <f t="shared" ref="T95:T120" si="3">S95*H95</f>
        <v>0</v>
      </c>
      <c r="AR95" s="23" t="s">
        <v>183</v>
      </c>
      <c r="AT95" s="23" t="s">
        <v>178</v>
      </c>
      <c r="AU95" s="23" t="s">
        <v>89</v>
      </c>
      <c r="AY95" s="23" t="s">
        <v>176</v>
      </c>
      <c r="BE95" s="205">
        <f t="shared" ref="BE95:BE120" si="4">IF(N95="základní",J95,0)</f>
        <v>0</v>
      </c>
      <c r="BF95" s="205">
        <f t="shared" ref="BF95:BF120" si="5">IF(N95="snížená",J95,0)</f>
        <v>0</v>
      </c>
      <c r="BG95" s="205">
        <f t="shared" ref="BG95:BG120" si="6">IF(N95="zákl. přenesená",J95,0)</f>
        <v>0</v>
      </c>
      <c r="BH95" s="205">
        <f t="shared" ref="BH95:BH120" si="7">IF(N95="sníž. přenesená",J95,0)</f>
        <v>0</v>
      </c>
      <c r="BI95" s="205">
        <f t="shared" ref="BI95:BI120" si="8">IF(N95="nulová",J95,0)</f>
        <v>0</v>
      </c>
      <c r="BJ95" s="23" t="s">
        <v>89</v>
      </c>
      <c r="BK95" s="205">
        <f t="shared" ref="BK95:BK120" si="9">ROUND(I95*H95,2)</f>
        <v>0</v>
      </c>
      <c r="BL95" s="23" t="s">
        <v>183</v>
      </c>
      <c r="BM95" s="23" t="s">
        <v>2330</v>
      </c>
    </row>
    <row r="96" spans="2:65" s="1" customFormat="1" ht="22.5" customHeight="1">
      <c r="B96" s="41"/>
      <c r="C96" s="194" t="s">
        <v>247</v>
      </c>
      <c r="D96" s="194" t="s">
        <v>178</v>
      </c>
      <c r="E96" s="195" t="s">
        <v>2331</v>
      </c>
      <c r="F96" s="196" t="s">
        <v>2332</v>
      </c>
      <c r="G96" s="197" t="s">
        <v>342</v>
      </c>
      <c r="H96" s="198">
        <v>8</v>
      </c>
      <c r="I96" s="199"/>
      <c r="J96" s="200">
        <f t="shared" si="0"/>
        <v>0</v>
      </c>
      <c r="K96" s="196" t="s">
        <v>37</v>
      </c>
      <c r="L96" s="61"/>
      <c r="M96" s="201" t="s">
        <v>37</v>
      </c>
      <c r="N96" s="202" t="s">
        <v>52</v>
      </c>
      <c r="O96" s="42"/>
      <c r="P96" s="203">
        <f t="shared" si="1"/>
        <v>0</v>
      </c>
      <c r="Q96" s="203">
        <v>0</v>
      </c>
      <c r="R96" s="203">
        <f t="shared" si="2"/>
        <v>0</v>
      </c>
      <c r="S96" s="203">
        <v>0</v>
      </c>
      <c r="T96" s="204">
        <f t="shared" si="3"/>
        <v>0</v>
      </c>
      <c r="AR96" s="23" t="s">
        <v>183</v>
      </c>
      <c r="AT96" s="23" t="s">
        <v>178</v>
      </c>
      <c r="AU96" s="23" t="s">
        <v>89</v>
      </c>
      <c r="AY96" s="23" t="s">
        <v>176</v>
      </c>
      <c r="BE96" s="205">
        <f t="shared" si="4"/>
        <v>0</v>
      </c>
      <c r="BF96" s="205">
        <f t="shared" si="5"/>
        <v>0</v>
      </c>
      <c r="BG96" s="205">
        <f t="shared" si="6"/>
        <v>0</v>
      </c>
      <c r="BH96" s="205">
        <f t="shared" si="7"/>
        <v>0</v>
      </c>
      <c r="BI96" s="205">
        <f t="shared" si="8"/>
        <v>0</v>
      </c>
      <c r="BJ96" s="23" t="s">
        <v>89</v>
      </c>
      <c r="BK96" s="205">
        <f t="shared" si="9"/>
        <v>0</v>
      </c>
      <c r="BL96" s="23" t="s">
        <v>183</v>
      </c>
      <c r="BM96" s="23" t="s">
        <v>2333</v>
      </c>
    </row>
    <row r="97" spans="2:65" s="1" customFormat="1" ht="22.5" customHeight="1">
      <c r="B97" s="41"/>
      <c r="C97" s="194" t="s">
        <v>23</v>
      </c>
      <c r="D97" s="194" t="s">
        <v>178</v>
      </c>
      <c r="E97" s="195" t="s">
        <v>2334</v>
      </c>
      <c r="F97" s="196" t="s">
        <v>2335</v>
      </c>
      <c r="G97" s="197" t="s">
        <v>342</v>
      </c>
      <c r="H97" s="198">
        <v>1</v>
      </c>
      <c r="I97" s="199"/>
      <c r="J97" s="200">
        <f t="shared" si="0"/>
        <v>0</v>
      </c>
      <c r="K97" s="196" t="s">
        <v>37</v>
      </c>
      <c r="L97" s="61"/>
      <c r="M97" s="201" t="s">
        <v>37</v>
      </c>
      <c r="N97" s="202" t="s">
        <v>52</v>
      </c>
      <c r="O97" s="42"/>
      <c r="P97" s="203">
        <f t="shared" si="1"/>
        <v>0</v>
      </c>
      <c r="Q97" s="203">
        <v>0</v>
      </c>
      <c r="R97" s="203">
        <f t="shared" si="2"/>
        <v>0</v>
      </c>
      <c r="S97" s="203">
        <v>0</v>
      </c>
      <c r="T97" s="204">
        <f t="shared" si="3"/>
        <v>0</v>
      </c>
      <c r="AR97" s="23" t="s">
        <v>183</v>
      </c>
      <c r="AT97" s="23" t="s">
        <v>178</v>
      </c>
      <c r="AU97" s="23" t="s">
        <v>89</v>
      </c>
      <c r="AY97" s="23" t="s">
        <v>176</v>
      </c>
      <c r="BE97" s="205">
        <f t="shared" si="4"/>
        <v>0</v>
      </c>
      <c r="BF97" s="205">
        <f t="shared" si="5"/>
        <v>0</v>
      </c>
      <c r="BG97" s="205">
        <f t="shared" si="6"/>
        <v>0</v>
      </c>
      <c r="BH97" s="205">
        <f t="shared" si="7"/>
        <v>0</v>
      </c>
      <c r="BI97" s="205">
        <f t="shared" si="8"/>
        <v>0</v>
      </c>
      <c r="BJ97" s="23" t="s">
        <v>89</v>
      </c>
      <c r="BK97" s="205">
        <f t="shared" si="9"/>
        <v>0</v>
      </c>
      <c r="BL97" s="23" t="s">
        <v>183</v>
      </c>
      <c r="BM97" s="23" t="s">
        <v>2336</v>
      </c>
    </row>
    <row r="98" spans="2:65" s="1" customFormat="1" ht="22.5" customHeight="1">
      <c r="B98" s="41"/>
      <c r="C98" s="194" t="s">
        <v>259</v>
      </c>
      <c r="D98" s="194" t="s">
        <v>178</v>
      </c>
      <c r="E98" s="195" t="s">
        <v>2337</v>
      </c>
      <c r="F98" s="196" t="s">
        <v>2338</v>
      </c>
      <c r="G98" s="197" t="s">
        <v>342</v>
      </c>
      <c r="H98" s="198">
        <v>2</v>
      </c>
      <c r="I98" s="199"/>
      <c r="J98" s="200">
        <f t="shared" si="0"/>
        <v>0</v>
      </c>
      <c r="K98" s="196" t="s">
        <v>37</v>
      </c>
      <c r="L98" s="61"/>
      <c r="M98" s="201" t="s">
        <v>37</v>
      </c>
      <c r="N98" s="202" t="s">
        <v>52</v>
      </c>
      <c r="O98" s="42"/>
      <c r="P98" s="203">
        <f t="shared" si="1"/>
        <v>0</v>
      </c>
      <c r="Q98" s="203">
        <v>0</v>
      </c>
      <c r="R98" s="203">
        <f t="shared" si="2"/>
        <v>0</v>
      </c>
      <c r="S98" s="203">
        <v>0</v>
      </c>
      <c r="T98" s="204">
        <f t="shared" si="3"/>
        <v>0</v>
      </c>
      <c r="AR98" s="23" t="s">
        <v>183</v>
      </c>
      <c r="AT98" s="23" t="s">
        <v>178</v>
      </c>
      <c r="AU98" s="23" t="s">
        <v>89</v>
      </c>
      <c r="AY98" s="23" t="s">
        <v>176</v>
      </c>
      <c r="BE98" s="205">
        <f t="shared" si="4"/>
        <v>0</v>
      </c>
      <c r="BF98" s="205">
        <f t="shared" si="5"/>
        <v>0</v>
      </c>
      <c r="BG98" s="205">
        <f t="shared" si="6"/>
        <v>0</v>
      </c>
      <c r="BH98" s="205">
        <f t="shared" si="7"/>
        <v>0</v>
      </c>
      <c r="BI98" s="205">
        <f t="shared" si="8"/>
        <v>0</v>
      </c>
      <c r="BJ98" s="23" t="s">
        <v>89</v>
      </c>
      <c r="BK98" s="205">
        <f t="shared" si="9"/>
        <v>0</v>
      </c>
      <c r="BL98" s="23" t="s">
        <v>183</v>
      </c>
      <c r="BM98" s="23" t="s">
        <v>2339</v>
      </c>
    </row>
    <row r="99" spans="2:65" s="1" customFormat="1" ht="22.5" customHeight="1">
      <c r="B99" s="41"/>
      <c r="C99" s="194" t="s">
        <v>267</v>
      </c>
      <c r="D99" s="194" t="s">
        <v>178</v>
      </c>
      <c r="E99" s="195" t="s">
        <v>2340</v>
      </c>
      <c r="F99" s="196" t="s">
        <v>2341</v>
      </c>
      <c r="G99" s="197" t="s">
        <v>342</v>
      </c>
      <c r="H99" s="198">
        <v>2</v>
      </c>
      <c r="I99" s="199"/>
      <c r="J99" s="200">
        <f t="shared" si="0"/>
        <v>0</v>
      </c>
      <c r="K99" s="196" t="s">
        <v>37</v>
      </c>
      <c r="L99" s="61"/>
      <c r="M99" s="201" t="s">
        <v>37</v>
      </c>
      <c r="N99" s="202" t="s">
        <v>52</v>
      </c>
      <c r="O99" s="42"/>
      <c r="P99" s="203">
        <f t="shared" si="1"/>
        <v>0</v>
      </c>
      <c r="Q99" s="203">
        <v>0</v>
      </c>
      <c r="R99" s="203">
        <f t="shared" si="2"/>
        <v>0</v>
      </c>
      <c r="S99" s="203">
        <v>0</v>
      </c>
      <c r="T99" s="204">
        <f t="shared" si="3"/>
        <v>0</v>
      </c>
      <c r="AR99" s="23" t="s">
        <v>183</v>
      </c>
      <c r="AT99" s="23" t="s">
        <v>178</v>
      </c>
      <c r="AU99" s="23" t="s">
        <v>89</v>
      </c>
      <c r="AY99" s="23" t="s">
        <v>176</v>
      </c>
      <c r="BE99" s="205">
        <f t="shared" si="4"/>
        <v>0</v>
      </c>
      <c r="BF99" s="205">
        <f t="shared" si="5"/>
        <v>0</v>
      </c>
      <c r="BG99" s="205">
        <f t="shared" si="6"/>
        <v>0</v>
      </c>
      <c r="BH99" s="205">
        <f t="shared" si="7"/>
        <v>0</v>
      </c>
      <c r="BI99" s="205">
        <f t="shared" si="8"/>
        <v>0</v>
      </c>
      <c r="BJ99" s="23" t="s">
        <v>89</v>
      </c>
      <c r="BK99" s="205">
        <f t="shared" si="9"/>
        <v>0</v>
      </c>
      <c r="BL99" s="23" t="s">
        <v>183</v>
      </c>
      <c r="BM99" s="23" t="s">
        <v>2342</v>
      </c>
    </row>
    <row r="100" spans="2:65" s="1" customFormat="1" ht="22.5" customHeight="1">
      <c r="B100" s="41"/>
      <c r="C100" s="194" t="s">
        <v>10</v>
      </c>
      <c r="D100" s="194" t="s">
        <v>178</v>
      </c>
      <c r="E100" s="195" t="s">
        <v>2343</v>
      </c>
      <c r="F100" s="196" t="s">
        <v>2344</v>
      </c>
      <c r="G100" s="197" t="s">
        <v>342</v>
      </c>
      <c r="H100" s="198">
        <v>4</v>
      </c>
      <c r="I100" s="199"/>
      <c r="J100" s="200">
        <f t="shared" si="0"/>
        <v>0</v>
      </c>
      <c r="K100" s="196" t="s">
        <v>37</v>
      </c>
      <c r="L100" s="61"/>
      <c r="M100" s="201" t="s">
        <v>37</v>
      </c>
      <c r="N100" s="202" t="s">
        <v>52</v>
      </c>
      <c r="O100" s="42"/>
      <c r="P100" s="203">
        <f t="shared" si="1"/>
        <v>0</v>
      </c>
      <c r="Q100" s="203">
        <v>0</v>
      </c>
      <c r="R100" s="203">
        <f t="shared" si="2"/>
        <v>0</v>
      </c>
      <c r="S100" s="203">
        <v>0</v>
      </c>
      <c r="T100" s="204">
        <f t="shared" si="3"/>
        <v>0</v>
      </c>
      <c r="AR100" s="23" t="s">
        <v>183</v>
      </c>
      <c r="AT100" s="23" t="s">
        <v>178</v>
      </c>
      <c r="AU100" s="23" t="s">
        <v>89</v>
      </c>
      <c r="AY100" s="23" t="s">
        <v>176</v>
      </c>
      <c r="BE100" s="205">
        <f t="shared" si="4"/>
        <v>0</v>
      </c>
      <c r="BF100" s="205">
        <f t="shared" si="5"/>
        <v>0</v>
      </c>
      <c r="BG100" s="205">
        <f t="shared" si="6"/>
        <v>0</v>
      </c>
      <c r="BH100" s="205">
        <f t="shared" si="7"/>
        <v>0</v>
      </c>
      <c r="BI100" s="205">
        <f t="shared" si="8"/>
        <v>0</v>
      </c>
      <c r="BJ100" s="23" t="s">
        <v>89</v>
      </c>
      <c r="BK100" s="205">
        <f t="shared" si="9"/>
        <v>0</v>
      </c>
      <c r="BL100" s="23" t="s">
        <v>183</v>
      </c>
      <c r="BM100" s="23" t="s">
        <v>2345</v>
      </c>
    </row>
    <row r="101" spans="2:65" s="1" customFormat="1" ht="22.5" customHeight="1">
      <c r="B101" s="41"/>
      <c r="C101" s="194" t="s">
        <v>277</v>
      </c>
      <c r="D101" s="194" t="s">
        <v>178</v>
      </c>
      <c r="E101" s="195" t="s">
        <v>2346</v>
      </c>
      <c r="F101" s="196" t="s">
        <v>2347</v>
      </c>
      <c r="G101" s="197" t="s">
        <v>296</v>
      </c>
      <c r="H101" s="198">
        <v>67</v>
      </c>
      <c r="I101" s="199"/>
      <c r="J101" s="200">
        <f t="shared" si="0"/>
        <v>0</v>
      </c>
      <c r="K101" s="196" t="s">
        <v>37</v>
      </c>
      <c r="L101" s="61"/>
      <c r="M101" s="201" t="s">
        <v>37</v>
      </c>
      <c r="N101" s="202" t="s">
        <v>52</v>
      </c>
      <c r="O101" s="42"/>
      <c r="P101" s="203">
        <f t="shared" si="1"/>
        <v>0</v>
      </c>
      <c r="Q101" s="203">
        <v>0</v>
      </c>
      <c r="R101" s="203">
        <f t="shared" si="2"/>
        <v>0</v>
      </c>
      <c r="S101" s="203">
        <v>0</v>
      </c>
      <c r="T101" s="204">
        <f t="shared" si="3"/>
        <v>0</v>
      </c>
      <c r="AR101" s="23" t="s">
        <v>183</v>
      </c>
      <c r="AT101" s="23" t="s">
        <v>178</v>
      </c>
      <c r="AU101" s="23" t="s">
        <v>89</v>
      </c>
      <c r="AY101" s="23" t="s">
        <v>176</v>
      </c>
      <c r="BE101" s="205">
        <f t="shared" si="4"/>
        <v>0</v>
      </c>
      <c r="BF101" s="205">
        <f t="shared" si="5"/>
        <v>0</v>
      </c>
      <c r="BG101" s="205">
        <f t="shared" si="6"/>
        <v>0</v>
      </c>
      <c r="BH101" s="205">
        <f t="shared" si="7"/>
        <v>0</v>
      </c>
      <c r="BI101" s="205">
        <f t="shared" si="8"/>
        <v>0</v>
      </c>
      <c r="BJ101" s="23" t="s">
        <v>89</v>
      </c>
      <c r="BK101" s="205">
        <f t="shared" si="9"/>
        <v>0</v>
      </c>
      <c r="BL101" s="23" t="s">
        <v>183</v>
      </c>
      <c r="BM101" s="23" t="s">
        <v>2348</v>
      </c>
    </row>
    <row r="102" spans="2:65" s="1" customFormat="1" ht="22.5" customHeight="1">
      <c r="B102" s="41"/>
      <c r="C102" s="194" t="s">
        <v>282</v>
      </c>
      <c r="D102" s="194" t="s">
        <v>178</v>
      </c>
      <c r="E102" s="195" t="s">
        <v>2349</v>
      </c>
      <c r="F102" s="196" t="s">
        <v>2350</v>
      </c>
      <c r="G102" s="197" t="s">
        <v>296</v>
      </c>
      <c r="H102" s="198">
        <v>18</v>
      </c>
      <c r="I102" s="199"/>
      <c r="J102" s="200">
        <f t="shared" si="0"/>
        <v>0</v>
      </c>
      <c r="K102" s="196" t="s">
        <v>37</v>
      </c>
      <c r="L102" s="61"/>
      <c r="M102" s="201" t="s">
        <v>37</v>
      </c>
      <c r="N102" s="202" t="s">
        <v>52</v>
      </c>
      <c r="O102" s="42"/>
      <c r="P102" s="203">
        <f t="shared" si="1"/>
        <v>0</v>
      </c>
      <c r="Q102" s="203">
        <v>0</v>
      </c>
      <c r="R102" s="203">
        <f t="shared" si="2"/>
        <v>0</v>
      </c>
      <c r="S102" s="203">
        <v>0</v>
      </c>
      <c r="T102" s="204">
        <f t="shared" si="3"/>
        <v>0</v>
      </c>
      <c r="AR102" s="23" t="s">
        <v>183</v>
      </c>
      <c r="AT102" s="23" t="s">
        <v>178</v>
      </c>
      <c r="AU102" s="23" t="s">
        <v>89</v>
      </c>
      <c r="AY102" s="23" t="s">
        <v>176</v>
      </c>
      <c r="BE102" s="205">
        <f t="shared" si="4"/>
        <v>0</v>
      </c>
      <c r="BF102" s="205">
        <f t="shared" si="5"/>
        <v>0</v>
      </c>
      <c r="BG102" s="205">
        <f t="shared" si="6"/>
        <v>0</v>
      </c>
      <c r="BH102" s="205">
        <f t="shared" si="7"/>
        <v>0</v>
      </c>
      <c r="BI102" s="205">
        <f t="shared" si="8"/>
        <v>0</v>
      </c>
      <c r="BJ102" s="23" t="s">
        <v>89</v>
      </c>
      <c r="BK102" s="205">
        <f t="shared" si="9"/>
        <v>0</v>
      </c>
      <c r="BL102" s="23" t="s">
        <v>183</v>
      </c>
      <c r="BM102" s="23" t="s">
        <v>2351</v>
      </c>
    </row>
    <row r="103" spans="2:65" s="1" customFormat="1" ht="22.5" customHeight="1">
      <c r="B103" s="41"/>
      <c r="C103" s="194" t="s">
        <v>287</v>
      </c>
      <c r="D103" s="194" t="s">
        <v>178</v>
      </c>
      <c r="E103" s="195" t="s">
        <v>2352</v>
      </c>
      <c r="F103" s="196" t="s">
        <v>2353</v>
      </c>
      <c r="G103" s="197" t="s">
        <v>296</v>
      </c>
      <c r="H103" s="198">
        <v>133</v>
      </c>
      <c r="I103" s="199"/>
      <c r="J103" s="200">
        <f t="shared" si="0"/>
        <v>0</v>
      </c>
      <c r="K103" s="196" t="s">
        <v>37</v>
      </c>
      <c r="L103" s="61"/>
      <c r="M103" s="201" t="s">
        <v>37</v>
      </c>
      <c r="N103" s="202" t="s">
        <v>52</v>
      </c>
      <c r="O103" s="42"/>
      <c r="P103" s="203">
        <f t="shared" si="1"/>
        <v>0</v>
      </c>
      <c r="Q103" s="203">
        <v>0</v>
      </c>
      <c r="R103" s="203">
        <f t="shared" si="2"/>
        <v>0</v>
      </c>
      <c r="S103" s="203">
        <v>0</v>
      </c>
      <c r="T103" s="204">
        <f t="shared" si="3"/>
        <v>0</v>
      </c>
      <c r="AR103" s="23" t="s">
        <v>183</v>
      </c>
      <c r="AT103" s="23" t="s">
        <v>178</v>
      </c>
      <c r="AU103" s="23" t="s">
        <v>89</v>
      </c>
      <c r="AY103" s="23" t="s">
        <v>176</v>
      </c>
      <c r="BE103" s="205">
        <f t="shared" si="4"/>
        <v>0</v>
      </c>
      <c r="BF103" s="205">
        <f t="shared" si="5"/>
        <v>0</v>
      </c>
      <c r="BG103" s="205">
        <f t="shared" si="6"/>
        <v>0</v>
      </c>
      <c r="BH103" s="205">
        <f t="shared" si="7"/>
        <v>0</v>
      </c>
      <c r="BI103" s="205">
        <f t="shared" si="8"/>
        <v>0</v>
      </c>
      <c r="BJ103" s="23" t="s">
        <v>89</v>
      </c>
      <c r="BK103" s="205">
        <f t="shared" si="9"/>
        <v>0</v>
      </c>
      <c r="BL103" s="23" t="s">
        <v>183</v>
      </c>
      <c r="BM103" s="23" t="s">
        <v>2354</v>
      </c>
    </row>
    <row r="104" spans="2:65" s="1" customFormat="1" ht="22.5" customHeight="1">
      <c r="B104" s="41"/>
      <c r="C104" s="194" t="s">
        <v>293</v>
      </c>
      <c r="D104" s="194" t="s">
        <v>178</v>
      </c>
      <c r="E104" s="195" t="s">
        <v>2355</v>
      </c>
      <c r="F104" s="196" t="s">
        <v>2356</v>
      </c>
      <c r="G104" s="197" t="s">
        <v>296</v>
      </c>
      <c r="H104" s="198">
        <v>50</v>
      </c>
      <c r="I104" s="199"/>
      <c r="J104" s="200">
        <f t="shared" si="0"/>
        <v>0</v>
      </c>
      <c r="K104" s="196" t="s">
        <v>37</v>
      </c>
      <c r="L104" s="61"/>
      <c r="M104" s="201" t="s">
        <v>37</v>
      </c>
      <c r="N104" s="202" t="s">
        <v>52</v>
      </c>
      <c r="O104" s="42"/>
      <c r="P104" s="203">
        <f t="shared" si="1"/>
        <v>0</v>
      </c>
      <c r="Q104" s="203">
        <v>0</v>
      </c>
      <c r="R104" s="203">
        <f t="shared" si="2"/>
        <v>0</v>
      </c>
      <c r="S104" s="203">
        <v>0</v>
      </c>
      <c r="T104" s="204">
        <f t="shared" si="3"/>
        <v>0</v>
      </c>
      <c r="AR104" s="23" t="s">
        <v>183</v>
      </c>
      <c r="AT104" s="23" t="s">
        <v>178</v>
      </c>
      <c r="AU104" s="23" t="s">
        <v>89</v>
      </c>
      <c r="AY104" s="23" t="s">
        <v>176</v>
      </c>
      <c r="BE104" s="205">
        <f t="shared" si="4"/>
        <v>0</v>
      </c>
      <c r="BF104" s="205">
        <f t="shared" si="5"/>
        <v>0</v>
      </c>
      <c r="BG104" s="205">
        <f t="shared" si="6"/>
        <v>0</v>
      </c>
      <c r="BH104" s="205">
        <f t="shared" si="7"/>
        <v>0</v>
      </c>
      <c r="BI104" s="205">
        <f t="shared" si="8"/>
        <v>0</v>
      </c>
      <c r="BJ104" s="23" t="s">
        <v>89</v>
      </c>
      <c r="BK104" s="205">
        <f t="shared" si="9"/>
        <v>0</v>
      </c>
      <c r="BL104" s="23" t="s">
        <v>183</v>
      </c>
      <c r="BM104" s="23" t="s">
        <v>2357</v>
      </c>
    </row>
    <row r="105" spans="2:65" s="1" customFormat="1" ht="22.5" customHeight="1">
      <c r="B105" s="41"/>
      <c r="C105" s="194" t="s">
        <v>299</v>
      </c>
      <c r="D105" s="194" t="s">
        <v>178</v>
      </c>
      <c r="E105" s="195" t="s">
        <v>2358</v>
      </c>
      <c r="F105" s="196" t="s">
        <v>2359</v>
      </c>
      <c r="G105" s="197" t="s">
        <v>342</v>
      </c>
      <c r="H105" s="198">
        <v>5</v>
      </c>
      <c r="I105" s="199"/>
      <c r="J105" s="200">
        <f t="shared" si="0"/>
        <v>0</v>
      </c>
      <c r="K105" s="196" t="s">
        <v>37</v>
      </c>
      <c r="L105" s="61"/>
      <c r="M105" s="201" t="s">
        <v>37</v>
      </c>
      <c r="N105" s="202" t="s">
        <v>52</v>
      </c>
      <c r="O105" s="42"/>
      <c r="P105" s="203">
        <f t="shared" si="1"/>
        <v>0</v>
      </c>
      <c r="Q105" s="203">
        <v>0</v>
      </c>
      <c r="R105" s="203">
        <f t="shared" si="2"/>
        <v>0</v>
      </c>
      <c r="S105" s="203">
        <v>0</v>
      </c>
      <c r="T105" s="204">
        <f t="shared" si="3"/>
        <v>0</v>
      </c>
      <c r="AR105" s="23" t="s">
        <v>183</v>
      </c>
      <c r="AT105" s="23" t="s">
        <v>178</v>
      </c>
      <c r="AU105" s="23" t="s">
        <v>89</v>
      </c>
      <c r="AY105" s="23" t="s">
        <v>176</v>
      </c>
      <c r="BE105" s="205">
        <f t="shared" si="4"/>
        <v>0</v>
      </c>
      <c r="BF105" s="205">
        <f t="shared" si="5"/>
        <v>0</v>
      </c>
      <c r="BG105" s="205">
        <f t="shared" si="6"/>
        <v>0</v>
      </c>
      <c r="BH105" s="205">
        <f t="shared" si="7"/>
        <v>0</v>
      </c>
      <c r="BI105" s="205">
        <f t="shared" si="8"/>
        <v>0</v>
      </c>
      <c r="BJ105" s="23" t="s">
        <v>89</v>
      </c>
      <c r="BK105" s="205">
        <f t="shared" si="9"/>
        <v>0</v>
      </c>
      <c r="BL105" s="23" t="s">
        <v>183</v>
      </c>
      <c r="BM105" s="23" t="s">
        <v>2360</v>
      </c>
    </row>
    <row r="106" spans="2:65" s="1" customFormat="1" ht="22.5" customHeight="1">
      <c r="B106" s="41"/>
      <c r="C106" s="194" t="s">
        <v>9</v>
      </c>
      <c r="D106" s="194" t="s">
        <v>178</v>
      </c>
      <c r="E106" s="195" t="s">
        <v>2361</v>
      </c>
      <c r="F106" s="196" t="s">
        <v>2362</v>
      </c>
      <c r="G106" s="197" t="s">
        <v>342</v>
      </c>
      <c r="H106" s="198">
        <v>2</v>
      </c>
      <c r="I106" s="199"/>
      <c r="J106" s="200">
        <f t="shared" si="0"/>
        <v>0</v>
      </c>
      <c r="K106" s="196" t="s">
        <v>37</v>
      </c>
      <c r="L106" s="61"/>
      <c r="M106" s="201" t="s">
        <v>37</v>
      </c>
      <c r="N106" s="202" t="s">
        <v>52</v>
      </c>
      <c r="O106" s="42"/>
      <c r="P106" s="203">
        <f t="shared" si="1"/>
        <v>0</v>
      </c>
      <c r="Q106" s="203">
        <v>0</v>
      </c>
      <c r="R106" s="203">
        <f t="shared" si="2"/>
        <v>0</v>
      </c>
      <c r="S106" s="203">
        <v>0</v>
      </c>
      <c r="T106" s="204">
        <f t="shared" si="3"/>
        <v>0</v>
      </c>
      <c r="AR106" s="23" t="s">
        <v>183</v>
      </c>
      <c r="AT106" s="23" t="s">
        <v>178</v>
      </c>
      <c r="AU106" s="23" t="s">
        <v>89</v>
      </c>
      <c r="AY106" s="23" t="s">
        <v>176</v>
      </c>
      <c r="BE106" s="205">
        <f t="shared" si="4"/>
        <v>0</v>
      </c>
      <c r="BF106" s="205">
        <f t="shared" si="5"/>
        <v>0</v>
      </c>
      <c r="BG106" s="205">
        <f t="shared" si="6"/>
        <v>0</v>
      </c>
      <c r="BH106" s="205">
        <f t="shared" si="7"/>
        <v>0</v>
      </c>
      <c r="BI106" s="205">
        <f t="shared" si="8"/>
        <v>0</v>
      </c>
      <c r="BJ106" s="23" t="s">
        <v>89</v>
      </c>
      <c r="BK106" s="205">
        <f t="shared" si="9"/>
        <v>0</v>
      </c>
      <c r="BL106" s="23" t="s">
        <v>183</v>
      </c>
      <c r="BM106" s="23" t="s">
        <v>2363</v>
      </c>
    </row>
    <row r="107" spans="2:65" s="1" customFormat="1" ht="22.5" customHeight="1">
      <c r="B107" s="41"/>
      <c r="C107" s="194" t="s">
        <v>308</v>
      </c>
      <c r="D107" s="194" t="s">
        <v>178</v>
      </c>
      <c r="E107" s="195" t="s">
        <v>2364</v>
      </c>
      <c r="F107" s="196" t="s">
        <v>2365</v>
      </c>
      <c r="G107" s="197" t="s">
        <v>342</v>
      </c>
      <c r="H107" s="198">
        <v>4</v>
      </c>
      <c r="I107" s="199"/>
      <c r="J107" s="200">
        <f t="shared" si="0"/>
        <v>0</v>
      </c>
      <c r="K107" s="196" t="s">
        <v>182</v>
      </c>
      <c r="L107" s="61"/>
      <c r="M107" s="201" t="s">
        <v>37</v>
      </c>
      <c r="N107" s="202" t="s">
        <v>52</v>
      </c>
      <c r="O107" s="42"/>
      <c r="P107" s="203">
        <f t="shared" si="1"/>
        <v>0</v>
      </c>
      <c r="Q107" s="203">
        <v>3.4000000000000002E-4</v>
      </c>
      <c r="R107" s="203">
        <f t="shared" si="2"/>
        <v>1.3600000000000001E-3</v>
      </c>
      <c r="S107" s="203">
        <v>0</v>
      </c>
      <c r="T107" s="204">
        <f t="shared" si="3"/>
        <v>0</v>
      </c>
      <c r="AR107" s="23" t="s">
        <v>183</v>
      </c>
      <c r="AT107" s="23" t="s">
        <v>178</v>
      </c>
      <c r="AU107" s="23" t="s">
        <v>89</v>
      </c>
      <c r="AY107" s="23" t="s">
        <v>176</v>
      </c>
      <c r="BE107" s="205">
        <f t="shared" si="4"/>
        <v>0</v>
      </c>
      <c r="BF107" s="205">
        <f t="shared" si="5"/>
        <v>0</v>
      </c>
      <c r="BG107" s="205">
        <f t="shared" si="6"/>
        <v>0</v>
      </c>
      <c r="BH107" s="205">
        <f t="shared" si="7"/>
        <v>0</v>
      </c>
      <c r="BI107" s="205">
        <f t="shared" si="8"/>
        <v>0</v>
      </c>
      <c r="BJ107" s="23" t="s">
        <v>89</v>
      </c>
      <c r="BK107" s="205">
        <f t="shared" si="9"/>
        <v>0</v>
      </c>
      <c r="BL107" s="23" t="s">
        <v>183</v>
      </c>
      <c r="BM107" s="23" t="s">
        <v>2366</v>
      </c>
    </row>
    <row r="108" spans="2:65" s="1" customFormat="1" ht="22.5" customHeight="1">
      <c r="B108" s="41"/>
      <c r="C108" s="194" t="s">
        <v>314</v>
      </c>
      <c r="D108" s="194" t="s">
        <v>178</v>
      </c>
      <c r="E108" s="195" t="s">
        <v>2367</v>
      </c>
      <c r="F108" s="196" t="s">
        <v>2368</v>
      </c>
      <c r="G108" s="197" t="s">
        <v>342</v>
      </c>
      <c r="H108" s="198">
        <v>2</v>
      </c>
      <c r="I108" s="199"/>
      <c r="J108" s="200">
        <f t="shared" si="0"/>
        <v>0</v>
      </c>
      <c r="K108" s="196" t="s">
        <v>37</v>
      </c>
      <c r="L108" s="61"/>
      <c r="M108" s="201" t="s">
        <v>37</v>
      </c>
      <c r="N108" s="202" t="s">
        <v>52</v>
      </c>
      <c r="O108" s="42"/>
      <c r="P108" s="203">
        <f t="shared" si="1"/>
        <v>0</v>
      </c>
      <c r="Q108" s="203">
        <v>0</v>
      </c>
      <c r="R108" s="203">
        <f t="shared" si="2"/>
        <v>0</v>
      </c>
      <c r="S108" s="203">
        <v>0</v>
      </c>
      <c r="T108" s="204">
        <f t="shared" si="3"/>
        <v>0</v>
      </c>
      <c r="AR108" s="23" t="s">
        <v>183</v>
      </c>
      <c r="AT108" s="23" t="s">
        <v>178</v>
      </c>
      <c r="AU108" s="23" t="s">
        <v>89</v>
      </c>
      <c r="AY108" s="23" t="s">
        <v>176</v>
      </c>
      <c r="BE108" s="205">
        <f t="shared" si="4"/>
        <v>0</v>
      </c>
      <c r="BF108" s="205">
        <f t="shared" si="5"/>
        <v>0</v>
      </c>
      <c r="BG108" s="205">
        <f t="shared" si="6"/>
        <v>0</v>
      </c>
      <c r="BH108" s="205">
        <f t="shared" si="7"/>
        <v>0</v>
      </c>
      <c r="BI108" s="205">
        <f t="shared" si="8"/>
        <v>0</v>
      </c>
      <c r="BJ108" s="23" t="s">
        <v>89</v>
      </c>
      <c r="BK108" s="205">
        <f t="shared" si="9"/>
        <v>0</v>
      </c>
      <c r="BL108" s="23" t="s">
        <v>183</v>
      </c>
      <c r="BM108" s="23" t="s">
        <v>2369</v>
      </c>
    </row>
    <row r="109" spans="2:65" s="1" customFormat="1" ht="22.5" customHeight="1">
      <c r="B109" s="41"/>
      <c r="C109" s="194" t="s">
        <v>320</v>
      </c>
      <c r="D109" s="194" t="s">
        <v>178</v>
      </c>
      <c r="E109" s="195" t="s">
        <v>2370</v>
      </c>
      <c r="F109" s="196" t="s">
        <v>2371</v>
      </c>
      <c r="G109" s="197" t="s">
        <v>342</v>
      </c>
      <c r="H109" s="198">
        <v>2</v>
      </c>
      <c r="I109" s="199"/>
      <c r="J109" s="200">
        <f t="shared" si="0"/>
        <v>0</v>
      </c>
      <c r="K109" s="196" t="s">
        <v>37</v>
      </c>
      <c r="L109" s="61"/>
      <c r="M109" s="201" t="s">
        <v>37</v>
      </c>
      <c r="N109" s="202" t="s">
        <v>52</v>
      </c>
      <c r="O109" s="42"/>
      <c r="P109" s="203">
        <f t="shared" si="1"/>
        <v>0</v>
      </c>
      <c r="Q109" s="203">
        <v>0</v>
      </c>
      <c r="R109" s="203">
        <f t="shared" si="2"/>
        <v>0</v>
      </c>
      <c r="S109" s="203">
        <v>0</v>
      </c>
      <c r="T109" s="204">
        <f t="shared" si="3"/>
        <v>0</v>
      </c>
      <c r="AR109" s="23" t="s">
        <v>183</v>
      </c>
      <c r="AT109" s="23" t="s">
        <v>178</v>
      </c>
      <c r="AU109" s="23" t="s">
        <v>89</v>
      </c>
      <c r="AY109" s="23" t="s">
        <v>176</v>
      </c>
      <c r="BE109" s="205">
        <f t="shared" si="4"/>
        <v>0</v>
      </c>
      <c r="BF109" s="205">
        <f t="shared" si="5"/>
        <v>0</v>
      </c>
      <c r="BG109" s="205">
        <f t="shared" si="6"/>
        <v>0</v>
      </c>
      <c r="BH109" s="205">
        <f t="shared" si="7"/>
        <v>0</v>
      </c>
      <c r="BI109" s="205">
        <f t="shared" si="8"/>
        <v>0</v>
      </c>
      <c r="BJ109" s="23" t="s">
        <v>89</v>
      </c>
      <c r="BK109" s="205">
        <f t="shared" si="9"/>
        <v>0</v>
      </c>
      <c r="BL109" s="23" t="s">
        <v>183</v>
      </c>
      <c r="BM109" s="23" t="s">
        <v>2372</v>
      </c>
    </row>
    <row r="110" spans="2:65" s="1" customFormat="1" ht="22.5" customHeight="1">
      <c r="B110" s="41"/>
      <c r="C110" s="194" t="s">
        <v>327</v>
      </c>
      <c r="D110" s="194" t="s">
        <v>178</v>
      </c>
      <c r="E110" s="195" t="s">
        <v>2373</v>
      </c>
      <c r="F110" s="196" t="s">
        <v>2374</v>
      </c>
      <c r="G110" s="197" t="s">
        <v>342</v>
      </c>
      <c r="H110" s="198">
        <v>2</v>
      </c>
      <c r="I110" s="199"/>
      <c r="J110" s="200">
        <f t="shared" si="0"/>
        <v>0</v>
      </c>
      <c r="K110" s="196" t="s">
        <v>37</v>
      </c>
      <c r="L110" s="61"/>
      <c r="M110" s="201" t="s">
        <v>37</v>
      </c>
      <c r="N110" s="202" t="s">
        <v>52</v>
      </c>
      <c r="O110" s="42"/>
      <c r="P110" s="203">
        <f t="shared" si="1"/>
        <v>0</v>
      </c>
      <c r="Q110" s="203">
        <v>0</v>
      </c>
      <c r="R110" s="203">
        <f t="shared" si="2"/>
        <v>0</v>
      </c>
      <c r="S110" s="203">
        <v>0</v>
      </c>
      <c r="T110" s="204">
        <f t="shared" si="3"/>
        <v>0</v>
      </c>
      <c r="AR110" s="23" t="s">
        <v>183</v>
      </c>
      <c r="AT110" s="23" t="s">
        <v>178</v>
      </c>
      <c r="AU110" s="23" t="s">
        <v>89</v>
      </c>
      <c r="AY110" s="23" t="s">
        <v>176</v>
      </c>
      <c r="BE110" s="205">
        <f t="shared" si="4"/>
        <v>0</v>
      </c>
      <c r="BF110" s="205">
        <f t="shared" si="5"/>
        <v>0</v>
      </c>
      <c r="BG110" s="205">
        <f t="shared" si="6"/>
        <v>0</v>
      </c>
      <c r="BH110" s="205">
        <f t="shared" si="7"/>
        <v>0</v>
      </c>
      <c r="BI110" s="205">
        <f t="shared" si="8"/>
        <v>0</v>
      </c>
      <c r="BJ110" s="23" t="s">
        <v>89</v>
      </c>
      <c r="BK110" s="205">
        <f t="shared" si="9"/>
        <v>0</v>
      </c>
      <c r="BL110" s="23" t="s">
        <v>183</v>
      </c>
      <c r="BM110" s="23" t="s">
        <v>2375</v>
      </c>
    </row>
    <row r="111" spans="2:65" s="1" customFormat="1" ht="22.5" customHeight="1">
      <c r="B111" s="41"/>
      <c r="C111" s="194" t="s">
        <v>334</v>
      </c>
      <c r="D111" s="194" t="s">
        <v>178</v>
      </c>
      <c r="E111" s="195" t="s">
        <v>2376</v>
      </c>
      <c r="F111" s="196" t="s">
        <v>2377</v>
      </c>
      <c r="G111" s="197" t="s">
        <v>342</v>
      </c>
      <c r="H111" s="198">
        <v>6</v>
      </c>
      <c r="I111" s="199"/>
      <c r="J111" s="200">
        <f t="shared" si="0"/>
        <v>0</v>
      </c>
      <c r="K111" s="196" t="s">
        <v>37</v>
      </c>
      <c r="L111" s="61"/>
      <c r="M111" s="201" t="s">
        <v>37</v>
      </c>
      <c r="N111" s="202" t="s">
        <v>52</v>
      </c>
      <c r="O111" s="42"/>
      <c r="P111" s="203">
        <f t="shared" si="1"/>
        <v>0</v>
      </c>
      <c r="Q111" s="203">
        <v>0</v>
      </c>
      <c r="R111" s="203">
        <f t="shared" si="2"/>
        <v>0</v>
      </c>
      <c r="S111" s="203">
        <v>0</v>
      </c>
      <c r="T111" s="204">
        <f t="shared" si="3"/>
        <v>0</v>
      </c>
      <c r="AR111" s="23" t="s">
        <v>183</v>
      </c>
      <c r="AT111" s="23" t="s">
        <v>178</v>
      </c>
      <c r="AU111" s="23" t="s">
        <v>89</v>
      </c>
      <c r="AY111" s="23" t="s">
        <v>176</v>
      </c>
      <c r="BE111" s="205">
        <f t="shared" si="4"/>
        <v>0</v>
      </c>
      <c r="BF111" s="205">
        <f t="shared" si="5"/>
        <v>0</v>
      </c>
      <c r="BG111" s="205">
        <f t="shared" si="6"/>
        <v>0</v>
      </c>
      <c r="BH111" s="205">
        <f t="shared" si="7"/>
        <v>0</v>
      </c>
      <c r="BI111" s="205">
        <f t="shared" si="8"/>
        <v>0</v>
      </c>
      <c r="BJ111" s="23" t="s">
        <v>89</v>
      </c>
      <c r="BK111" s="205">
        <f t="shared" si="9"/>
        <v>0</v>
      </c>
      <c r="BL111" s="23" t="s">
        <v>183</v>
      </c>
      <c r="BM111" s="23" t="s">
        <v>2378</v>
      </c>
    </row>
    <row r="112" spans="2:65" s="1" customFormat="1" ht="22.5" customHeight="1">
      <c r="B112" s="41"/>
      <c r="C112" s="194" t="s">
        <v>339</v>
      </c>
      <c r="D112" s="194" t="s">
        <v>178</v>
      </c>
      <c r="E112" s="195" t="s">
        <v>2379</v>
      </c>
      <c r="F112" s="196" t="s">
        <v>2380</v>
      </c>
      <c r="G112" s="197" t="s">
        <v>342</v>
      </c>
      <c r="H112" s="198">
        <v>1</v>
      </c>
      <c r="I112" s="199"/>
      <c r="J112" s="200">
        <f t="shared" si="0"/>
        <v>0</v>
      </c>
      <c r="K112" s="196" t="s">
        <v>37</v>
      </c>
      <c r="L112" s="61"/>
      <c r="M112" s="201" t="s">
        <v>37</v>
      </c>
      <c r="N112" s="202" t="s">
        <v>52</v>
      </c>
      <c r="O112" s="42"/>
      <c r="P112" s="203">
        <f t="shared" si="1"/>
        <v>0</v>
      </c>
      <c r="Q112" s="203">
        <v>0</v>
      </c>
      <c r="R112" s="203">
        <f t="shared" si="2"/>
        <v>0</v>
      </c>
      <c r="S112" s="203">
        <v>0</v>
      </c>
      <c r="T112" s="204">
        <f t="shared" si="3"/>
        <v>0</v>
      </c>
      <c r="AR112" s="23" t="s">
        <v>183</v>
      </c>
      <c r="AT112" s="23" t="s">
        <v>178</v>
      </c>
      <c r="AU112" s="23" t="s">
        <v>89</v>
      </c>
      <c r="AY112" s="23" t="s">
        <v>176</v>
      </c>
      <c r="BE112" s="205">
        <f t="shared" si="4"/>
        <v>0</v>
      </c>
      <c r="BF112" s="205">
        <f t="shared" si="5"/>
        <v>0</v>
      </c>
      <c r="BG112" s="205">
        <f t="shared" si="6"/>
        <v>0</v>
      </c>
      <c r="BH112" s="205">
        <f t="shared" si="7"/>
        <v>0</v>
      </c>
      <c r="BI112" s="205">
        <f t="shared" si="8"/>
        <v>0</v>
      </c>
      <c r="BJ112" s="23" t="s">
        <v>89</v>
      </c>
      <c r="BK112" s="205">
        <f t="shared" si="9"/>
        <v>0</v>
      </c>
      <c r="BL112" s="23" t="s">
        <v>183</v>
      </c>
      <c r="BM112" s="23" t="s">
        <v>2381</v>
      </c>
    </row>
    <row r="113" spans="2:65" s="1" customFormat="1" ht="22.5" customHeight="1">
      <c r="B113" s="41"/>
      <c r="C113" s="194" t="s">
        <v>346</v>
      </c>
      <c r="D113" s="194" t="s">
        <v>178</v>
      </c>
      <c r="E113" s="195" t="s">
        <v>2382</v>
      </c>
      <c r="F113" s="196" t="s">
        <v>2383</v>
      </c>
      <c r="G113" s="197" t="s">
        <v>342</v>
      </c>
      <c r="H113" s="198">
        <v>2</v>
      </c>
      <c r="I113" s="199"/>
      <c r="J113" s="200">
        <f t="shared" si="0"/>
        <v>0</v>
      </c>
      <c r="K113" s="196" t="s">
        <v>37</v>
      </c>
      <c r="L113" s="61"/>
      <c r="M113" s="201" t="s">
        <v>37</v>
      </c>
      <c r="N113" s="202" t="s">
        <v>52</v>
      </c>
      <c r="O113" s="42"/>
      <c r="P113" s="203">
        <f t="shared" si="1"/>
        <v>0</v>
      </c>
      <c r="Q113" s="203">
        <v>0</v>
      </c>
      <c r="R113" s="203">
        <f t="shared" si="2"/>
        <v>0</v>
      </c>
      <c r="S113" s="203">
        <v>0</v>
      </c>
      <c r="T113" s="204">
        <f t="shared" si="3"/>
        <v>0</v>
      </c>
      <c r="AR113" s="23" t="s">
        <v>183</v>
      </c>
      <c r="AT113" s="23" t="s">
        <v>178</v>
      </c>
      <c r="AU113" s="23" t="s">
        <v>89</v>
      </c>
      <c r="AY113" s="23" t="s">
        <v>176</v>
      </c>
      <c r="BE113" s="205">
        <f t="shared" si="4"/>
        <v>0</v>
      </c>
      <c r="BF113" s="205">
        <f t="shared" si="5"/>
        <v>0</v>
      </c>
      <c r="BG113" s="205">
        <f t="shared" si="6"/>
        <v>0</v>
      </c>
      <c r="BH113" s="205">
        <f t="shared" si="7"/>
        <v>0</v>
      </c>
      <c r="BI113" s="205">
        <f t="shared" si="8"/>
        <v>0</v>
      </c>
      <c r="BJ113" s="23" t="s">
        <v>89</v>
      </c>
      <c r="BK113" s="205">
        <f t="shared" si="9"/>
        <v>0</v>
      </c>
      <c r="BL113" s="23" t="s">
        <v>183</v>
      </c>
      <c r="BM113" s="23" t="s">
        <v>2384</v>
      </c>
    </row>
    <row r="114" spans="2:65" s="1" customFormat="1" ht="22.5" customHeight="1">
      <c r="B114" s="41"/>
      <c r="C114" s="194" t="s">
        <v>352</v>
      </c>
      <c r="D114" s="194" t="s">
        <v>178</v>
      </c>
      <c r="E114" s="195" t="s">
        <v>2385</v>
      </c>
      <c r="F114" s="196" t="s">
        <v>2386</v>
      </c>
      <c r="G114" s="197" t="s">
        <v>342</v>
      </c>
      <c r="H114" s="198">
        <v>1</v>
      </c>
      <c r="I114" s="199"/>
      <c r="J114" s="200">
        <f t="shared" si="0"/>
        <v>0</v>
      </c>
      <c r="K114" s="196" t="s">
        <v>37</v>
      </c>
      <c r="L114" s="61"/>
      <c r="M114" s="201" t="s">
        <v>37</v>
      </c>
      <c r="N114" s="202" t="s">
        <v>52</v>
      </c>
      <c r="O114" s="42"/>
      <c r="P114" s="203">
        <f t="shared" si="1"/>
        <v>0</v>
      </c>
      <c r="Q114" s="203">
        <v>0</v>
      </c>
      <c r="R114" s="203">
        <f t="shared" si="2"/>
        <v>0</v>
      </c>
      <c r="S114" s="203">
        <v>0</v>
      </c>
      <c r="T114" s="204">
        <f t="shared" si="3"/>
        <v>0</v>
      </c>
      <c r="AR114" s="23" t="s">
        <v>183</v>
      </c>
      <c r="AT114" s="23" t="s">
        <v>178</v>
      </c>
      <c r="AU114" s="23" t="s">
        <v>89</v>
      </c>
      <c r="AY114" s="23" t="s">
        <v>176</v>
      </c>
      <c r="BE114" s="205">
        <f t="shared" si="4"/>
        <v>0</v>
      </c>
      <c r="BF114" s="205">
        <f t="shared" si="5"/>
        <v>0</v>
      </c>
      <c r="BG114" s="205">
        <f t="shared" si="6"/>
        <v>0</v>
      </c>
      <c r="BH114" s="205">
        <f t="shared" si="7"/>
        <v>0</v>
      </c>
      <c r="BI114" s="205">
        <f t="shared" si="8"/>
        <v>0</v>
      </c>
      <c r="BJ114" s="23" t="s">
        <v>89</v>
      </c>
      <c r="BK114" s="205">
        <f t="shared" si="9"/>
        <v>0</v>
      </c>
      <c r="BL114" s="23" t="s">
        <v>183</v>
      </c>
      <c r="BM114" s="23" t="s">
        <v>2387</v>
      </c>
    </row>
    <row r="115" spans="2:65" s="1" customFormat="1" ht="22.5" customHeight="1">
      <c r="B115" s="41"/>
      <c r="C115" s="194" t="s">
        <v>357</v>
      </c>
      <c r="D115" s="194" t="s">
        <v>178</v>
      </c>
      <c r="E115" s="195" t="s">
        <v>2388</v>
      </c>
      <c r="F115" s="196" t="s">
        <v>2389</v>
      </c>
      <c r="G115" s="197" t="s">
        <v>181</v>
      </c>
      <c r="H115" s="198">
        <v>77</v>
      </c>
      <c r="I115" s="199"/>
      <c r="J115" s="200">
        <f t="shared" si="0"/>
        <v>0</v>
      </c>
      <c r="K115" s="196" t="s">
        <v>37</v>
      </c>
      <c r="L115" s="61"/>
      <c r="M115" s="201" t="s">
        <v>37</v>
      </c>
      <c r="N115" s="202" t="s">
        <v>52</v>
      </c>
      <c r="O115" s="42"/>
      <c r="P115" s="203">
        <f t="shared" si="1"/>
        <v>0</v>
      </c>
      <c r="Q115" s="203">
        <v>0</v>
      </c>
      <c r="R115" s="203">
        <f t="shared" si="2"/>
        <v>0</v>
      </c>
      <c r="S115" s="203">
        <v>0</v>
      </c>
      <c r="T115" s="204">
        <f t="shared" si="3"/>
        <v>0</v>
      </c>
      <c r="AR115" s="23" t="s">
        <v>183</v>
      </c>
      <c r="AT115" s="23" t="s">
        <v>178</v>
      </c>
      <c r="AU115" s="23" t="s">
        <v>89</v>
      </c>
      <c r="AY115" s="23" t="s">
        <v>176</v>
      </c>
      <c r="BE115" s="205">
        <f t="shared" si="4"/>
        <v>0</v>
      </c>
      <c r="BF115" s="205">
        <f t="shared" si="5"/>
        <v>0</v>
      </c>
      <c r="BG115" s="205">
        <f t="shared" si="6"/>
        <v>0</v>
      </c>
      <c r="BH115" s="205">
        <f t="shared" si="7"/>
        <v>0</v>
      </c>
      <c r="BI115" s="205">
        <f t="shared" si="8"/>
        <v>0</v>
      </c>
      <c r="BJ115" s="23" t="s">
        <v>89</v>
      </c>
      <c r="BK115" s="205">
        <f t="shared" si="9"/>
        <v>0</v>
      </c>
      <c r="BL115" s="23" t="s">
        <v>183</v>
      </c>
      <c r="BM115" s="23" t="s">
        <v>2390</v>
      </c>
    </row>
    <row r="116" spans="2:65" s="1" customFormat="1" ht="22.5" customHeight="1">
      <c r="B116" s="41"/>
      <c r="C116" s="194" t="s">
        <v>363</v>
      </c>
      <c r="D116" s="194" t="s">
        <v>178</v>
      </c>
      <c r="E116" s="195" t="s">
        <v>2391</v>
      </c>
      <c r="F116" s="196" t="s">
        <v>2392</v>
      </c>
      <c r="G116" s="197" t="s">
        <v>181</v>
      </c>
      <c r="H116" s="198">
        <v>26</v>
      </c>
      <c r="I116" s="199"/>
      <c r="J116" s="200">
        <f t="shared" si="0"/>
        <v>0</v>
      </c>
      <c r="K116" s="196" t="s">
        <v>37</v>
      </c>
      <c r="L116" s="61"/>
      <c r="M116" s="201" t="s">
        <v>37</v>
      </c>
      <c r="N116" s="202" t="s">
        <v>52</v>
      </c>
      <c r="O116" s="42"/>
      <c r="P116" s="203">
        <f t="shared" si="1"/>
        <v>0</v>
      </c>
      <c r="Q116" s="203">
        <v>0</v>
      </c>
      <c r="R116" s="203">
        <f t="shared" si="2"/>
        <v>0</v>
      </c>
      <c r="S116" s="203">
        <v>0</v>
      </c>
      <c r="T116" s="204">
        <f t="shared" si="3"/>
        <v>0</v>
      </c>
      <c r="AR116" s="23" t="s">
        <v>183</v>
      </c>
      <c r="AT116" s="23" t="s">
        <v>178</v>
      </c>
      <c r="AU116" s="23" t="s">
        <v>89</v>
      </c>
      <c r="AY116" s="23" t="s">
        <v>176</v>
      </c>
      <c r="BE116" s="205">
        <f t="shared" si="4"/>
        <v>0</v>
      </c>
      <c r="BF116" s="205">
        <f t="shared" si="5"/>
        <v>0</v>
      </c>
      <c r="BG116" s="205">
        <f t="shared" si="6"/>
        <v>0</v>
      </c>
      <c r="BH116" s="205">
        <f t="shared" si="7"/>
        <v>0</v>
      </c>
      <c r="BI116" s="205">
        <f t="shared" si="8"/>
        <v>0</v>
      </c>
      <c r="BJ116" s="23" t="s">
        <v>89</v>
      </c>
      <c r="BK116" s="205">
        <f t="shared" si="9"/>
        <v>0</v>
      </c>
      <c r="BL116" s="23" t="s">
        <v>183</v>
      </c>
      <c r="BM116" s="23" t="s">
        <v>2393</v>
      </c>
    </row>
    <row r="117" spans="2:65" s="1" customFormat="1" ht="22.5" customHeight="1">
      <c r="B117" s="41"/>
      <c r="C117" s="194" t="s">
        <v>369</v>
      </c>
      <c r="D117" s="194" t="s">
        <v>178</v>
      </c>
      <c r="E117" s="195" t="s">
        <v>2394</v>
      </c>
      <c r="F117" s="196" t="s">
        <v>2395</v>
      </c>
      <c r="G117" s="197" t="s">
        <v>296</v>
      </c>
      <c r="H117" s="198">
        <v>60</v>
      </c>
      <c r="I117" s="199"/>
      <c r="J117" s="200">
        <f t="shared" si="0"/>
        <v>0</v>
      </c>
      <c r="K117" s="196" t="s">
        <v>37</v>
      </c>
      <c r="L117" s="61"/>
      <c r="M117" s="201" t="s">
        <v>37</v>
      </c>
      <c r="N117" s="202" t="s">
        <v>52</v>
      </c>
      <c r="O117" s="42"/>
      <c r="P117" s="203">
        <f t="shared" si="1"/>
        <v>0</v>
      </c>
      <c r="Q117" s="203">
        <v>0</v>
      </c>
      <c r="R117" s="203">
        <f t="shared" si="2"/>
        <v>0</v>
      </c>
      <c r="S117" s="203">
        <v>0</v>
      </c>
      <c r="T117" s="204">
        <f t="shared" si="3"/>
        <v>0</v>
      </c>
      <c r="AR117" s="23" t="s">
        <v>183</v>
      </c>
      <c r="AT117" s="23" t="s">
        <v>178</v>
      </c>
      <c r="AU117" s="23" t="s">
        <v>89</v>
      </c>
      <c r="AY117" s="23" t="s">
        <v>176</v>
      </c>
      <c r="BE117" s="205">
        <f t="shared" si="4"/>
        <v>0</v>
      </c>
      <c r="BF117" s="205">
        <f t="shared" si="5"/>
        <v>0</v>
      </c>
      <c r="BG117" s="205">
        <f t="shared" si="6"/>
        <v>0</v>
      </c>
      <c r="BH117" s="205">
        <f t="shared" si="7"/>
        <v>0</v>
      </c>
      <c r="BI117" s="205">
        <f t="shared" si="8"/>
        <v>0</v>
      </c>
      <c r="BJ117" s="23" t="s">
        <v>89</v>
      </c>
      <c r="BK117" s="205">
        <f t="shared" si="9"/>
        <v>0</v>
      </c>
      <c r="BL117" s="23" t="s">
        <v>183</v>
      </c>
      <c r="BM117" s="23" t="s">
        <v>2396</v>
      </c>
    </row>
    <row r="118" spans="2:65" s="1" customFormat="1" ht="22.5" customHeight="1">
      <c r="B118" s="41"/>
      <c r="C118" s="194" t="s">
        <v>374</v>
      </c>
      <c r="D118" s="194" t="s">
        <v>178</v>
      </c>
      <c r="E118" s="195" t="s">
        <v>2397</v>
      </c>
      <c r="F118" s="196" t="s">
        <v>2398</v>
      </c>
      <c r="G118" s="197" t="s">
        <v>2399</v>
      </c>
      <c r="H118" s="198">
        <v>250</v>
      </c>
      <c r="I118" s="199"/>
      <c r="J118" s="200">
        <f t="shared" si="0"/>
        <v>0</v>
      </c>
      <c r="K118" s="196" t="s">
        <v>37</v>
      </c>
      <c r="L118" s="61"/>
      <c r="M118" s="201" t="s">
        <v>37</v>
      </c>
      <c r="N118" s="202" t="s">
        <v>52</v>
      </c>
      <c r="O118" s="42"/>
      <c r="P118" s="203">
        <f t="shared" si="1"/>
        <v>0</v>
      </c>
      <c r="Q118" s="203">
        <v>0</v>
      </c>
      <c r="R118" s="203">
        <f t="shared" si="2"/>
        <v>0</v>
      </c>
      <c r="S118" s="203">
        <v>0</v>
      </c>
      <c r="T118" s="204">
        <f t="shared" si="3"/>
        <v>0</v>
      </c>
      <c r="AR118" s="23" t="s">
        <v>183</v>
      </c>
      <c r="AT118" s="23" t="s">
        <v>178</v>
      </c>
      <c r="AU118" s="23" t="s">
        <v>89</v>
      </c>
      <c r="AY118" s="23" t="s">
        <v>176</v>
      </c>
      <c r="BE118" s="205">
        <f t="shared" si="4"/>
        <v>0</v>
      </c>
      <c r="BF118" s="205">
        <f t="shared" si="5"/>
        <v>0</v>
      </c>
      <c r="BG118" s="205">
        <f t="shared" si="6"/>
        <v>0</v>
      </c>
      <c r="BH118" s="205">
        <f t="shared" si="7"/>
        <v>0</v>
      </c>
      <c r="BI118" s="205">
        <f t="shared" si="8"/>
        <v>0</v>
      </c>
      <c r="BJ118" s="23" t="s">
        <v>89</v>
      </c>
      <c r="BK118" s="205">
        <f t="shared" si="9"/>
        <v>0</v>
      </c>
      <c r="BL118" s="23" t="s">
        <v>183</v>
      </c>
      <c r="BM118" s="23" t="s">
        <v>2400</v>
      </c>
    </row>
    <row r="119" spans="2:65" s="1" customFormat="1" ht="22.5" customHeight="1">
      <c r="B119" s="41"/>
      <c r="C119" s="194" t="s">
        <v>379</v>
      </c>
      <c r="D119" s="194" t="s">
        <v>178</v>
      </c>
      <c r="E119" s="195" t="s">
        <v>2401</v>
      </c>
      <c r="F119" s="196" t="s">
        <v>2402</v>
      </c>
      <c r="G119" s="197" t="s">
        <v>342</v>
      </c>
      <c r="H119" s="198">
        <v>1</v>
      </c>
      <c r="I119" s="199"/>
      <c r="J119" s="200">
        <f t="shared" si="0"/>
        <v>0</v>
      </c>
      <c r="K119" s="196" t="s">
        <v>37</v>
      </c>
      <c r="L119" s="61"/>
      <c r="M119" s="201" t="s">
        <v>37</v>
      </c>
      <c r="N119" s="202" t="s">
        <v>52</v>
      </c>
      <c r="O119" s="42"/>
      <c r="P119" s="203">
        <f t="shared" si="1"/>
        <v>0</v>
      </c>
      <c r="Q119" s="203">
        <v>0</v>
      </c>
      <c r="R119" s="203">
        <f t="shared" si="2"/>
        <v>0</v>
      </c>
      <c r="S119" s="203">
        <v>0</v>
      </c>
      <c r="T119" s="204">
        <f t="shared" si="3"/>
        <v>0</v>
      </c>
      <c r="AR119" s="23" t="s">
        <v>183</v>
      </c>
      <c r="AT119" s="23" t="s">
        <v>178</v>
      </c>
      <c r="AU119" s="23" t="s">
        <v>89</v>
      </c>
      <c r="AY119" s="23" t="s">
        <v>176</v>
      </c>
      <c r="BE119" s="205">
        <f t="shared" si="4"/>
        <v>0</v>
      </c>
      <c r="BF119" s="205">
        <f t="shared" si="5"/>
        <v>0</v>
      </c>
      <c r="BG119" s="205">
        <f t="shared" si="6"/>
        <v>0</v>
      </c>
      <c r="BH119" s="205">
        <f t="shared" si="7"/>
        <v>0</v>
      </c>
      <c r="BI119" s="205">
        <f t="shared" si="8"/>
        <v>0</v>
      </c>
      <c r="BJ119" s="23" t="s">
        <v>89</v>
      </c>
      <c r="BK119" s="205">
        <f t="shared" si="9"/>
        <v>0</v>
      </c>
      <c r="BL119" s="23" t="s">
        <v>183</v>
      </c>
      <c r="BM119" s="23" t="s">
        <v>2403</v>
      </c>
    </row>
    <row r="120" spans="2:65" s="1" customFormat="1" ht="22.5" customHeight="1">
      <c r="B120" s="41"/>
      <c r="C120" s="194" t="s">
        <v>385</v>
      </c>
      <c r="D120" s="194" t="s">
        <v>178</v>
      </c>
      <c r="E120" s="195" t="s">
        <v>2404</v>
      </c>
      <c r="F120" s="196" t="s">
        <v>2405</v>
      </c>
      <c r="G120" s="197" t="s">
        <v>199</v>
      </c>
      <c r="H120" s="198">
        <v>0.59</v>
      </c>
      <c r="I120" s="199"/>
      <c r="J120" s="200">
        <f t="shared" si="0"/>
        <v>0</v>
      </c>
      <c r="K120" s="196" t="s">
        <v>37</v>
      </c>
      <c r="L120" s="61"/>
      <c r="M120" s="201" t="s">
        <v>37</v>
      </c>
      <c r="N120" s="202" t="s">
        <v>52</v>
      </c>
      <c r="O120" s="42"/>
      <c r="P120" s="203">
        <f t="shared" si="1"/>
        <v>0</v>
      </c>
      <c r="Q120" s="203">
        <v>0</v>
      </c>
      <c r="R120" s="203">
        <f t="shared" si="2"/>
        <v>0</v>
      </c>
      <c r="S120" s="203">
        <v>0</v>
      </c>
      <c r="T120" s="204">
        <f t="shared" si="3"/>
        <v>0</v>
      </c>
      <c r="AR120" s="23" t="s">
        <v>183</v>
      </c>
      <c r="AT120" s="23" t="s">
        <v>178</v>
      </c>
      <c r="AU120" s="23" t="s">
        <v>89</v>
      </c>
      <c r="AY120" s="23" t="s">
        <v>176</v>
      </c>
      <c r="BE120" s="205">
        <f t="shared" si="4"/>
        <v>0</v>
      </c>
      <c r="BF120" s="205">
        <f t="shared" si="5"/>
        <v>0</v>
      </c>
      <c r="BG120" s="205">
        <f t="shared" si="6"/>
        <v>0</v>
      </c>
      <c r="BH120" s="205">
        <f t="shared" si="7"/>
        <v>0</v>
      </c>
      <c r="BI120" s="205">
        <f t="shared" si="8"/>
        <v>0</v>
      </c>
      <c r="BJ120" s="23" t="s">
        <v>89</v>
      </c>
      <c r="BK120" s="205">
        <f t="shared" si="9"/>
        <v>0</v>
      </c>
      <c r="BL120" s="23" t="s">
        <v>183</v>
      </c>
      <c r="BM120" s="23" t="s">
        <v>2406</v>
      </c>
    </row>
    <row r="121" spans="2:65" s="10" customFormat="1" ht="37.35" customHeight="1">
      <c r="B121" s="177"/>
      <c r="C121" s="178"/>
      <c r="D121" s="191" t="s">
        <v>80</v>
      </c>
      <c r="E121" s="264" t="s">
        <v>526</v>
      </c>
      <c r="F121" s="264" t="s">
        <v>2407</v>
      </c>
      <c r="G121" s="178"/>
      <c r="H121" s="178"/>
      <c r="I121" s="181"/>
      <c r="J121" s="265">
        <f>BK121</f>
        <v>0</v>
      </c>
      <c r="K121" s="178"/>
      <c r="L121" s="183"/>
      <c r="M121" s="184"/>
      <c r="N121" s="185"/>
      <c r="O121" s="185"/>
      <c r="P121" s="186">
        <f>SUM(P122:P157)</f>
        <v>0</v>
      </c>
      <c r="Q121" s="185"/>
      <c r="R121" s="186">
        <f>SUM(R122:R157)</f>
        <v>0.11223000000000001</v>
      </c>
      <c r="S121" s="185"/>
      <c r="T121" s="187">
        <f>SUM(T122:T157)</f>
        <v>0</v>
      </c>
      <c r="AR121" s="188" t="s">
        <v>89</v>
      </c>
      <c r="AT121" s="189" t="s">
        <v>80</v>
      </c>
      <c r="AU121" s="189" t="s">
        <v>81</v>
      </c>
      <c r="AY121" s="188" t="s">
        <v>176</v>
      </c>
      <c r="BK121" s="190">
        <f>SUM(BK122:BK157)</f>
        <v>0</v>
      </c>
    </row>
    <row r="122" spans="2:65" s="1" customFormat="1" ht="22.5" customHeight="1">
      <c r="B122" s="41"/>
      <c r="C122" s="194" t="s">
        <v>391</v>
      </c>
      <c r="D122" s="194" t="s">
        <v>178</v>
      </c>
      <c r="E122" s="195" t="s">
        <v>2408</v>
      </c>
      <c r="F122" s="196" t="s">
        <v>2409</v>
      </c>
      <c r="G122" s="197" t="s">
        <v>296</v>
      </c>
      <c r="H122" s="198">
        <v>2</v>
      </c>
      <c r="I122" s="199"/>
      <c r="J122" s="200">
        <f t="shared" ref="J122:J157" si="10">ROUND(I122*H122,2)</f>
        <v>0</v>
      </c>
      <c r="K122" s="196" t="s">
        <v>182</v>
      </c>
      <c r="L122" s="61"/>
      <c r="M122" s="201" t="s">
        <v>37</v>
      </c>
      <c r="N122" s="202" t="s">
        <v>52</v>
      </c>
      <c r="O122" s="42"/>
      <c r="P122" s="203">
        <f t="shared" ref="P122:P157" si="11">O122*H122</f>
        <v>0</v>
      </c>
      <c r="Q122" s="203">
        <v>3.0899999999999999E-3</v>
      </c>
      <c r="R122" s="203">
        <f t="shared" ref="R122:R157" si="12">Q122*H122</f>
        <v>6.1799999999999997E-3</v>
      </c>
      <c r="S122" s="203">
        <v>0</v>
      </c>
      <c r="T122" s="204">
        <f t="shared" ref="T122:T157" si="13">S122*H122</f>
        <v>0</v>
      </c>
      <c r="AR122" s="23" t="s">
        <v>183</v>
      </c>
      <c r="AT122" s="23" t="s">
        <v>178</v>
      </c>
      <c r="AU122" s="23" t="s">
        <v>89</v>
      </c>
      <c r="AY122" s="23" t="s">
        <v>176</v>
      </c>
      <c r="BE122" s="205">
        <f t="shared" ref="BE122:BE157" si="14">IF(N122="základní",J122,0)</f>
        <v>0</v>
      </c>
      <c r="BF122" s="205">
        <f t="shared" ref="BF122:BF157" si="15">IF(N122="snížená",J122,0)</f>
        <v>0</v>
      </c>
      <c r="BG122" s="205">
        <f t="shared" ref="BG122:BG157" si="16">IF(N122="zákl. přenesená",J122,0)</f>
        <v>0</v>
      </c>
      <c r="BH122" s="205">
        <f t="shared" ref="BH122:BH157" si="17">IF(N122="sníž. přenesená",J122,0)</f>
        <v>0</v>
      </c>
      <c r="BI122" s="205">
        <f t="shared" ref="BI122:BI157" si="18">IF(N122="nulová",J122,0)</f>
        <v>0</v>
      </c>
      <c r="BJ122" s="23" t="s">
        <v>89</v>
      </c>
      <c r="BK122" s="205">
        <f t="shared" ref="BK122:BK157" si="19">ROUND(I122*H122,2)</f>
        <v>0</v>
      </c>
      <c r="BL122" s="23" t="s">
        <v>183</v>
      </c>
      <c r="BM122" s="23" t="s">
        <v>2410</v>
      </c>
    </row>
    <row r="123" spans="2:65" s="1" customFormat="1" ht="22.5" customHeight="1">
      <c r="B123" s="41"/>
      <c r="C123" s="194" t="s">
        <v>396</v>
      </c>
      <c r="D123" s="194" t="s">
        <v>178</v>
      </c>
      <c r="E123" s="195" t="s">
        <v>2411</v>
      </c>
      <c r="F123" s="196" t="s">
        <v>2412</v>
      </c>
      <c r="G123" s="197" t="s">
        <v>296</v>
      </c>
      <c r="H123" s="198">
        <v>15</v>
      </c>
      <c r="I123" s="199"/>
      <c r="J123" s="200">
        <f t="shared" si="10"/>
        <v>0</v>
      </c>
      <c r="K123" s="196" t="s">
        <v>182</v>
      </c>
      <c r="L123" s="61"/>
      <c r="M123" s="201" t="s">
        <v>37</v>
      </c>
      <c r="N123" s="202" t="s">
        <v>52</v>
      </c>
      <c r="O123" s="42"/>
      <c r="P123" s="203">
        <f t="shared" si="11"/>
        <v>0</v>
      </c>
      <c r="Q123" s="203">
        <v>4.5100000000000001E-3</v>
      </c>
      <c r="R123" s="203">
        <f t="shared" si="12"/>
        <v>6.7650000000000002E-2</v>
      </c>
      <c r="S123" s="203">
        <v>0</v>
      </c>
      <c r="T123" s="204">
        <f t="shared" si="13"/>
        <v>0</v>
      </c>
      <c r="AR123" s="23" t="s">
        <v>183</v>
      </c>
      <c r="AT123" s="23" t="s">
        <v>178</v>
      </c>
      <c r="AU123" s="23" t="s">
        <v>89</v>
      </c>
      <c r="AY123" s="23" t="s">
        <v>176</v>
      </c>
      <c r="BE123" s="205">
        <f t="shared" si="14"/>
        <v>0</v>
      </c>
      <c r="BF123" s="205">
        <f t="shared" si="15"/>
        <v>0</v>
      </c>
      <c r="BG123" s="205">
        <f t="shared" si="16"/>
        <v>0</v>
      </c>
      <c r="BH123" s="205">
        <f t="shared" si="17"/>
        <v>0</v>
      </c>
      <c r="BI123" s="205">
        <f t="shared" si="18"/>
        <v>0</v>
      </c>
      <c r="BJ123" s="23" t="s">
        <v>89</v>
      </c>
      <c r="BK123" s="205">
        <f t="shared" si="19"/>
        <v>0</v>
      </c>
      <c r="BL123" s="23" t="s">
        <v>183</v>
      </c>
      <c r="BM123" s="23" t="s">
        <v>2413</v>
      </c>
    </row>
    <row r="124" spans="2:65" s="1" customFormat="1" ht="22.5" customHeight="1">
      <c r="B124" s="41"/>
      <c r="C124" s="194" t="s">
        <v>401</v>
      </c>
      <c r="D124" s="194" t="s">
        <v>178</v>
      </c>
      <c r="E124" s="195" t="s">
        <v>2414</v>
      </c>
      <c r="F124" s="196" t="s">
        <v>2415</v>
      </c>
      <c r="G124" s="197" t="s">
        <v>296</v>
      </c>
      <c r="H124" s="198">
        <v>6</v>
      </c>
      <c r="I124" s="199"/>
      <c r="J124" s="200">
        <f t="shared" si="10"/>
        <v>0</v>
      </c>
      <c r="K124" s="196" t="s">
        <v>182</v>
      </c>
      <c r="L124" s="61"/>
      <c r="M124" s="201" t="s">
        <v>37</v>
      </c>
      <c r="N124" s="202" t="s">
        <v>52</v>
      </c>
      <c r="O124" s="42"/>
      <c r="P124" s="203">
        <f t="shared" si="11"/>
        <v>0</v>
      </c>
      <c r="Q124" s="203">
        <v>6.4000000000000003E-3</v>
      </c>
      <c r="R124" s="203">
        <f t="shared" si="12"/>
        <v>3.8400000000000004E-2</v>
      </c>
      <c r="S124" s="203">
        <v>0</v>
      </c>
      <c r="T124" s="204">
        <f t="shared" si="13"/>
        <v>0</v>
      </c>
      <c r="AR124" s="23" t="s">
        <v>183</v>
      </c>
      <c r="AT124" s="23" t="s">
        <v>178</v>
      </c>
      <c r="AU124" s="23" t="s">
        <v>89</v>
      </c>
      <c r="AY124" s="23" t="s">
        <v>176</v>
      </c>
      <c r="BE124" s="205">
        <f t="shared" si="14"/>
        <v>0</v>
      </c>
      <c r="BF124" s="205">
        <f t="shared" si="15"/>
        <v>0</v>
      </c>
      <c r="BG124" s="205">
        <f t="shared" si="16"/>
        <v>0</v>
      </c>
      <c r="BH124" s="205">
        <f t="shared" si="17"/>
        <v>0</v>
      </c>
      <c r="BI124" s="205">
        <f t="shared" si="18"/>
        <v>0</v>
      </c>
      <c r="BJ124" s="23" t="s">
        <v>89</v>
      </c>
      <c r="BK124" s="205">
        <f t="shared" si="19"/>
        <v>0</v>
      </c>
      <c r="BL124" s="23" t="s">
        <v>183</v>
      </c>
      <c r="BM124" s="23" t="s">
        <v>2416</v>
      </c>
    </row>
    <row r="125" spans="2:65" s="1" customFormat="1" ht="22.5" customHeight="1">
      <c r="B125" s="41"/>
      <c r="C125" s="194" t="s">
        <v>407</v>
      </c>
      <c r="D125" s="194" t="s">
        <v>178</v>
      </c>
      <c r="E125" s="195" t="s">
        <v>2417</v>
      </c>
      <c r="F125" s="196" t="s">
        <v>2418</v>
      </c>
      <c r="G125" s="197" t="s">
        <v>342</v>
      </c>
      <c r="H125" s="198">
        <v>1</v>
      </c>
      <c r="I125" s="199"/>
      <c r="J125" s="200">
        <f t="shared" si="10"/>
        <v>0</v>
      </c>
      <c r="K125" s="196" t="s">
        <v>37</v>
      </c>
      <c r="L125" s="61"/>
      <c r="M125" s="201" t="s">
        <v>37</v>
      </c>
      <c r="N125" s="202" t="s">
        <v>52</v>
      </c>
      <c r="O125" s="42"/>
      <c r="P125" s="203">
        <f t="shared" si="11"/>
        <v>0</v>
      </c>
      <c r="Q125" s="203">
        <v>0</v>
      </c>
      <c r="R125" s="203">
        <f t="shared" si="12"/>
        <v>0</v>
      </c>
      <c r="S125" s="203">
        <v>0</v>
      </c>
      <c r="T125" s="204">
        <f t="shared" si="13"/>
        <v>0</v>
      </c>
      <c r="AR125" s="23" t="s">
        <v>183</v>
      </c>
      <c r="AT125" s="23" t="s">
        <v>178</v>
      </c>
      <c r="AU125" s="23" t="s">
        <v>89</v>
      </c>
      <c r="AY125" s="23" t="s">
        <v>176</v>
      </c>
      <c r="BE125" s="205">
        <f t="shared" si="14"/>
        <v>0</v>
      </c>
      <c r="BF125" s="205">
        <f t="shared" si="15"/>
        <v>0</v>
      </c>
      <c r="BG125" s="205">
        <f t="shared" si="16"/>
        <v>0</v>
      </c>
      <c r="BH125" s="205">
        <f t="shared" si="17"/>
        <v>0</v>
      </c>
      <c r="BI125" s="205">
        <f t="shared" si="18"/>
        <v>0</v>
      </c>
      <c r="BJ125" s="23" t="s">
        <v>89</v>
      </c>
      <c r="BK125" s="205">
        <f t="shared" si="19"/>
        <v>0</v>
      </c>
      <c r="BL125" s="23" t="s">
        <v>183</v>
      </c>
      <c r="BM125" s="23" t="s">
        <v>2419</v>
      </c>
    </row>
    <row r="126" spans="2:65" s="1" customFormat="1" ht="22.5" customHeight="1">
      <c r="B126" s="41"/>
      <c r="C126" s="194" t="s">
        <v>413</v>
      </c>
      <c r="D126" s="194" t="s">
        <v>178</v>
      </c>
      <c r="E126" s="195" t="s">
        <v>2420</v>
      </c>
      <c r="F126" s="196" t="s">
        <v>2421</v>
      </c>
      <c r="G126" s="197" t="s">
        <v>296</v>
      </c>
      <c r="H126" s="198">
        <v>142</v>
      </c>
      <c r="I126" s="199"/>
      <c r="J126" s="200">
        <f t="shared" si="10"/>
        <v>0</v>
      </c>
      <c r="K126" s="196" t="s">
        <v>37</v>
      </c>
      <c r="L126" s="61"/>
      <c r="M126" s="201" t="s">
        <v>37</v>
      </c>
      <c r="N126" s="202" t="s">
        <v>52</v>
      </c>
      <c r="O126" s="42"/>
      <c r="P126" s="203">
        <f t="shared" si="11"/>
        <v>0</v>
      </c>
      <c r="Q126" s="203">
        <v>0</v>
      </c>
      <c r="R126" s="203">
        <f t="shared" si="12"/>
        <v>0</v>
      </c>
      <c r="S126" s="203">
        <v>0</v>
      </c>
      <c r="T126" s="204">
        <f t="shared" si="13"/>
        <v>0</v>
      </c>
      <c r="AR126" s="23" t="s">
        <v>183</v>
      </c>
      <c r="AT126" s="23" t="s">
        <v>178</v>
      </c>
      <c r="AU126" s="23" t="s">
        <v>89</v>
      </c>
      <c r="AY126" s="23" t="s">
        <v>176</v>
      </c>
      <c r="BE126" s="205">
        <f t="shared" si="14"/>
        <v>0</v>
      </c>
      <c r="BF126" s="205">
        <f t="shared" si="15"/>
        <v>0</v>
      </c>
      <c r="BG126" s="205">
        <f t="shared" si="16"/>
        <v>0</v>
      </c>
      <c r="BH126" s="205">
        <f t="shared" si="17"/>
        <v>0</v>
      </c>
      <c r="BI126" s="205">
        <f t="shared" si="18"/>
        <v>0</v>
      </c>
      <c r="BJ126" s="23" t="s">
        <v>89</v>
      </c>
      <c r="BK126" s="205">
        <f t="shared" si="19"/>
        <v>0</v>
      </c>
      <c r="BL126" s="23" t="s">
        <v>183</v>
      </c>
      <c r="BM126" s="23" t="s">
        <v>2422</v>
      </c>
    </row>
    <row r="127" spans="2:65" s="1" customFormat="1" ht="22.5" customHeight="1">
      <c r="B127" s="41"/>
      <c r="C127" s="194" t="s">
        <v>418</v>
      </c>
      <c r="D127" s="194" t="s">
        <v>178</v>
      </c>
      <c r="E127" s="195" t="s">
        <v>2423</v>
      </c>
      <c r="F127" s="196" t="s">
        <v>2424</v>
      </c>
      <c r="G127" s="197" t="s">
        <v>296</v>
      </c>
      <c r="H127" s="198">
        <v>105</v>
      </c>
      <c r="I127" s="199"/>
      <c r="J127" s="200">
        <f t="shared" si="10"/>
        <v>0</v>
      </c>
      <c r="K127" s="196" t="s">
        <v>37</v>
      </c>
      <c r="L127" s="61"/>
      <c r="M127" s="201" t="s">
        <v>37</v>
      </c>
      <c r="N127" s="202" t="s">
        <v>52</v>
      </c>
      <c r="O127" s="42"/>
      <c r="P127" s="203">
        <f t="shared" si="11"/>
        <v>0</v>
      </c>
      <c r="Q127" s="203">
        <v>0</v>
      </c>
      <c r="R127" s="203">
        <f t="shared" si="12"/>
        <v>0</v>
      </c>
      <c r="S127" s="203">
        <v>0</v>
      </c>
      <c r="T127" s="204">
        <f t="shared" si="13"/>
        <v>0</v>
      </c>
      <c r="AR127" s="23" t="s">
        <v>183</v>
      </c>
      <c r="AT127" s="23" t="s">
        <v>178</v>
      </c>
      <c r="AU127" s="23" t="s">
        <v>89</v>
      </c>
      <c r="AY127" s="23" t="s">
        <v>176</v>
      </c>
      <c r="BE127" s="205">
        <f t="shared" si="14"/>
        <v>0</v>
      </c>
      <c r="BF127" s="205">
        <f t="shared" si="15"/>
        <v>0</v>
      </c>
      <c r="BG127" s="205">
        <f t="shared" si="16"/>
        <v>0</v>
      </c>
      <c r="BH127" s="205">
        <f t="shared" si="17"/>
        <v>0</v>
      </c>
      <c r="BI127" s="205">
        <f t="shared" si="18"/>
        <v>0</v>
      </c>
      <c r="BJ127" s="23" t="s">
        <v>89</v>
      </c>
      <c r="BK127" s="205">
        <f t="shared" si="19"/>
        <v>0</v>
      </c>
      <c r="BL127" s="23" t="s">
        <v>183</v>
      </c>
      <c r="BM127" s="23" t="s">
        <v>2425</v>
      </c>
    </row>
    <row r="128" spans="2:65" s="1" customFormat="1" ht="22.5" customHeight="1">
      <c r="B128" s="41"/>
      <c r="C128" s="194" t="s">
        <v>423</v>
      </c>
      <c r="D128" s="194" t="s">
        <v>178</v>
      </c>
      <c r="E128" s="195" t="s">
        <v>2426</v>
      </c>
      <c r="F128" s="196" t="s">
        <v>2427</v>
      </c>
      <c r="G128" s="197" t="s">
        <v>296</v>
      </c>
      <c r="H128" s="198">
        <v>23</v>
      </c>
      <c r="I128" s="199"/>
      <c r="J128" s="200">
        <f t="shared" si="10"/>
        <v>0</v>
      </c>
      <c r="K128" s="196" t="s">
        <v>37</v>
      </c>
      <c r="L128" s="61"/>
      <c r="M128" s="201" t="s">
        <v>37</v>
      </c>
      <c r="N128" s="202" t="s">
        <v>52</v>
      </c>
      <c r="O128" s="42"/>
      <c r="P128" s="203">
        <f t="shared" si="11"/>
        <v>0</v>
      </c>
      <c r="Q128" s="203">
        <v>0</v>
      </c>
      <c r="R128" s="203">
        <f t="shared" si="12"/>
        <v>0</v>
      </c>
      <c r="S128" s="203">
        <v>0</v>
      </c>
      <c r="T128" s="204">
        <f t="shared" si="13"/>
        <v>0</v>
      </c>
      <c r="AR128" s="23" t="s">
        <v>183</v>
      </c>
      <c r="AT128" s="23" t="s">
        <v>178</v>
      </c>
      <c r="AU128" s="23" t="s">
        <v>89</v>
      </c>
      <c r="AY128" s="23" t="s">
        <v>176</v>
      </c>
      <c r="BE128" s="205">
        <f t="shared" si="14"/>
        <v>0</v>
      </c>
      <c r="BF128" s="205">
        <f t="shared" si="15"/>
        <v>0</v>
      </c>
      <c r="BG128" s="205">
        <f t="shared" si="16"/>
        <v>0</v>
      </c>
      <c r="BH128" s="205">
        <f t="shared" si="17"/>
        <v>0</v>
      </c>
      <c r="BI128" s="205">
        <f t="shared" si="18"/>
        <v>0</v>
      </c>
      <c r="BJ128" s="23" t="s">
        <v>89</v>
      </c>
      <c r="BK128" s="205">
        <f t="shared" si="19"/>
        <v>0</v>
      </c>
      <c r="BL128" s="23" t="s">
        <v>183</v>
      </c>
      <c r="BM128" s="23" t="s">
        <v>2428</v>
      </c>
    </row>
    <row r="129" spans="2:65" s="1" customFormat="1" ht="22.5" customHeight="1">
      <c r="B129" s="41"/>
      <c r="C129" s="194" t="s">
        <v>428</v>
      </c>
      <c r="D129" s="194" t="s">
        <v>178</v>
      </c>
      <c r="E129" s="195" t="s">
        <v>2429</v>
      </c>
      <c r="F129" s="196" t="s">
        <v>2430</v>
      </c>
      <c r="G129" s="197" t="s">
        <v>296</v>
      </c>
      <c r="H129" s="198">
        <v>29</v>
      </c>
      <c r="I129" s="199"/>
      <c r="J129" s="200">
        <f t="shared" si="10"/>
        <v>0</v>
      </c>
      <c r="K129" s="196" t="s">
        <v>37</v>
      </c>
      <c r="L129" s="61"/>
      <c r="M129" s="201" t="s">
        <v>37</v>
      </c>
      <c r="N129" s="202" t="s">
        <v>52</v>
      </c>
      <c r="O129" s="42"/>
      <c r="P129" s="203">
        <f t="shared" si="11"/>
        <v>0</v>
      </c>
      <c r="Q129" s="203">
        <v>0</v>
      </c>
      <c r="R129" s="203">
        <f t="shared" si="12"/>
        <v>0</v>
      </c>
      <c r="S129" s="203">
        <v>0</v>
      </c>
      <c r="T129" s="204">
        <f t="shared" si="13"/>
        <v>0</v>
      </c>
      <c r="AR129" s="23" t="s">
        <v>183</v>
      </c>
      <c r="AT129" s="23" t="s">
        <v>178</v>
      </c>
      <c r="AU129" s="23" t="s">
        <v>89</v>
      </c>
      <c r="AY129" s="23" t="s">
        <v>176</v>
      </c>
      <c r="BE129" s="205">
        <f t="shared" si="14"/>
        <v>0</v>
      </c>
      <c r="BF129" s="205">
        <f t="shared" si="15"/>
        <v>0</v>
      </c>
      <c r="BG129" s="205">
        <f t="shared" si="16"/>
        <v>0</v>
      </c>
      <c r="BH129" s="205">
        <f t="shared" si="17"/>
        <v>0</v>
      </c>
      <c r="BI129" s="205">
        <f t="shared" si="18"/>
        <v>0</v>
      </c>
      <c r="BJ129" s="23" t="s">
        <v>89</v>
      </c>
      <c r="BK129" s="205">
        <f t="shared" si="19"/>
        <v>0</v>
      </c>
      <c r="BL129" s="23" t="s">
        <v>183</v>
      </c>
      <c r="BM129" s="23" t="s">
        <v>2431</v>
      </c>
    </row>
    <row r="130" spans="2:65" s="1" customFormat="1" ht="22.5" customHeight="1">
      <c r="B130" s="41"/>
      <c r="C130" s="194" t="s">
        <v>435</v>
      </c>
      <c r="D130" s="194" t="s">
        <v>178</v>
      </c>
      <c r="E130" s="195" t="s">
        <v>2432</v>
      </c>
      <c r="F130" s="196" t="s">
        <v>2433</v>
      </c>
      <c r="G130" s="197" t="s">
        <v>296</v>
      </c>
      <c r="H130" s="198">
        <v>142</v>
      </c>
      <c r="I130" s="199"/>
      <c r="J130" s="200">
        <f t="shared" si="10"/>
        <v>0</v>
      </c>
      <c r="K130" s="196" t="s">
        <v>37</v>
      </c>
      <c r="L130" s="61"/>
      <c r="M130" s="201" t="s">
        <v>37</v>
      </c>
      <c r="N130" s="202" t="s">
        <v>52</v>
      </c>
      <c r="O130" s="42"/>
      <c r="P130" s="203">
        <f t="shared" si="11"/>
        <v>0</v>
      </c>
      <c r="Q130" s="203">
        <v>0</v>
      </c>
      <c r="R130" s="203">
        <f t="shared" si="12"/>
        <v>0</v>
      </c>
      <c r="S130" s="203">
        <v>0</v>
      </c>
      <c r="T130" s="204">
        <f t="shared" si="13"/>
        <v>0</v>
      </c>
      <c r="AR130" s="23" t="s">
        <v>183</v>
      </c>
      <c r="AT130" s="23" t="s">
        <v>178</v>
      </c>
      <c r="AU130" s="23" t="s">
        <v>89</v>
      </c>
      <c r="AY130" s="23" t="s">
        <v>176</v>
      </c>
      <c r="BE130" s="205">
        <f t="shared" si="14"/>
        <v>0</v>
      </c>
      <c r="BF130" s="205">
        <f t="shared" si="15"/>
        <v>0</v>
      </c>
      <c r="BG130" s="205">
        <f t="shared" si="16"/>
        <v>0</v>
      </c>
      <c r="BH130" s="205">
        <f t="shared" si="17"/>
        <v>0</v>
      </c>
      <c r="BI130" s="205">
        <f t="shared" si="18"/>
        <v>0</v>
      </c>
      <c r="BJ130" s="23" t="s">
        <v>89</v>
      </c>
      <c r="BK130" s="205">
        <f t="shared" si="19"/>
        <v>0</v>
      </c>
      <c r="BL130" s="23" t="s">
        <v>183</v>
      </c>
      <c r="BM130" s="23" t="s">
        <v>2434</v>
      </c>
    </row>
    <row r="131" spans="2:65" s="1" customFormat="1" ht="22.5" customHeight="1">
      <c r="B131" s="41"/>
      <c r="C131" s="194" t="s">
        <v>444</v>
      </c>
      <c r="D131" s="194" t="s">
        <v>178</v>
      </c>
      <c r="E131" s="195" t="s">
        <v>2435</v>
      </c>
      <c r="F131" s="196" t="s">
        <v>2436</v>
      </c>
      <c r="G131" s="197" t="s">
        <v>296</v>
      </c>
      <c r="H131" s="198">
        <v>105</v>
      </c>
      <c r="I131" s="199"/>
      <c r="J131" s="200">
        <f t="shared" si="10"/>
        <v>0</v>
      </c>
      <c r="K131" s="196" t="s">
        <v>37</v>
      </c>
      <c r="L131" s="61"/>
      <c r="M131" s="201" t="s">
        <v>37</v>
      </c>
      <c r="N131" s="202" t="s">
        <v>52</v>
      </c>
      <c r="O131" s="42"/>
      <c r="P131" s="203">
        <f t="shared" si="11"/>
        <v>0</v>
      </c>
      <c r="Q131" s="203">
        <v>0</v>
      </c>
      <c r="R131" s="203">
        <f t="shared" si="12"/>
        <v>0</v>
      </c>
      <c r="S131" s="203">
        <v>0</v>
      </c>
      <c r="T131" s="204">
        <f t="shared" si="13"/>
        <v>0</v>
      </c>
      <c r="AR131" s="23" t="s">
        <v>183</v>
      </c>
      <c r="AT131" s="23" t="s">
        <v>178</v>
      </c>
      <c r="AU131" s="23" t="s">
        <v>89</v>
      </c>
      <c r="AY131" s="23" t="s">
        <v>176</v>
      </c>
      <c r="BE131" s="205">
        <f t="shared" si="14"/>
        <v>0</v>
      </c>
      <c r="BF131" s="205">
        <f t="shared" si="15"/>
        <v>0</v>
      </c>
      <c r="BG131" s="205">
        <f t="shared" si="16"/>
        <v>0</v>
      </c>
      <c r="BH131" s="205">
        <f t="shared" si="17"/>
        <v>0</v>
      </c>
      <c r="BI131" s="205">
        <f t="shared" si="18"/>
        <v>0</v>
      </c>
      <c r="BJ131" s="23" t="s">
        <v>89</v>
      </c>
      <c r="BK131" s="205">
        <f t="shared" si="19"/>
        <v>0</v>
      </c>
      <c r="BL131" s="23" t="s">
        <v>183</v>
      </c>
      <c r="BM131" s="23" t="s">
        <v>2437</v>
      </c>
    </row>
    <row r="132" spans="2:65" s="1" customFormat="1" ht="22.5" customHeight="1">
      <c r="B132" s="41"/>
      <c r="C132" s="194" t="s">
        <v>450</v>
      </c>
      <c r="D132" s="194" t="s">
        <v>178</v>
      </c>
      <c r="E132" s="195" t="s">
        <v>2438</v>
      </c>
      <c r="F132" s="196" t="s">
        <v>2439</v>
      </c>
      <c r="G132" s="197" t="s">
        <v>296</v>
      </c>
      <c r="H132" s="198">
        <v>23</v>
      </c>
      <c r="I132" s="199"/>
      <c r="J132" s="200">
        <f t="shared" si="10"/>
        <v>0</v>
      </c>
      <c r="K132" s="196" t="s">
        <v>37</v>
      </c>
      <c r="L132" s="61"/>
      <c r="M132" s="201" t="s">
        <v>37</v>
      </c>
      <c r="N132" s="202" t="s">
        <v>52</v>
      </c>
      <c r="O132" s="42"/>
      <c r="P132" s="203">
        <f t="shared" si="11"/>
        <v>0</v>
      </c>
      <c r="Q132" s="203">
        <v>0</v>
      </c>
      <c r="R132" s="203">
        <f t="shared" si="12"/>
        <v>0</v>
      </c>
      <c r="S132" s="203">
        <v>0</v>
      </c>
      <c r="T132" s="204">
        <f t="shared" si="13"/>
        <v>0</v>
      </c>
      <c r="AR132" s="23" t="s">
        <v>183</v>
      </c>
      <c r="AT132" s="23" t="s">
        <v>178</v>
      </c>
      <c r="AU132" s="23" t="s">
        <v>89</v>
      </c>
      <c r="AY132" s="23" t="s">
        <v>176</v>
      </c>
      <c r="BE132" s="205">
        <f t="shared" si="14"/>
        <v>0</v>
      </c>
      <c r="BF132" s="205">
        <f t="shared" si="15"/>
        <v>0</v>
      </c>
      <c r="BG132" s="205">
        <f t="shared" si="16"/>
        <v>0</v>
      </c>
      <c r="BH132" s="205">
        <f t="shared" si="17"/>
        <v>0</v>
      </c>
      <c r="BI132" s="205">
        <f t="shared" si="18"/>
        <v>0</v>
      </c>
      <c r="BJ132" s="23" t="s">
        <v>89</v>
      </c>
      <c r="BK132" s="205">
        <f t="shared" si="19"/>
        <v>0</v>
      </c>
      <c r="BL132" s="23" t="s">
        <v>183</v>
      </c>
      <c r="BM132" s="23" t="s">
        <v>2440</v>
      </c>
    </row>
    <row r="133" spans="2:65" s="1" customFormat="1" ht="22.5" customHeight="1">
      <c r="B133" s="41"/>
      <c r="C133" s="194" t="s">
        <v>456</v>
      </c>
      <c r="D133" s="194" t="s">
        <v>178</v>
      </c>
      <c r="E133" s="195" t="s">
        <v>2441</v>
      </c>
      <c r="F133" s="196" t="s">
        <v>2442</v>
      </c>
      <c r="G133" s="197" t="s">
        <v>296</v>
      </c>
      <c r="H133" s="198">
        <v>29</v>
      </c>
      <c r="I133" s="199"/>
      <c r="J133" s="200">
        <f t="shared" si="10"/>
        <v>0</v>
      </c>
      <c r="K133" s="196" t="s">
        <v>37</v>
      </c>
      <c r="L133" s="61"/>
      <c r="M133" s="201" t="s">
        <v>37</v>
      </c>
      <c r="N133" s="202" t="s">
        <v>52</v>
      </c>
      <c r="O133" s="42"/>
      <c r="P133" s="203">
        <f t="shared" si="11"/>
        <v>0</v>
      </c>
      <c r="Q133" s="203">
        <v>0</v>
      </c>
      <c r="R133" s="203">
        <f t="shared" si="12"/>
        <v>0</v>
      </c>
      <c r="S133" s="203">
        <v>0</v>
      </c>
      <c r="T133" s="204">
        <f t="shared" si="13"/>
        <v>0</v>
      </c>
      <c r="AR133" s="23" t="s">
        <v>183</v>
      </c>
      <c r="AT133" s="23" t="s">
        <v>178</v>
      </c>
      <c r="AU133" s="23" t="s">
        <v>89</v>
      </c>
      <c r="AY133" s="23" t="s">
        <v>176</v>
      </c>
      <c r="BE133" s="205">
        <f t="shared" si="14"/>
        <v>0</v>
      </c>
      <c r="BF133" s="205">
        <f t="shared" si="15"/>
        <v>0</v>
      </c>
      <c r="BG133" s="205">
        <f t="shared" si="16"/>
        <v>0</v>
      </c>
      <c r="BH133" s="205">
        <f t="shared" si="17"/>
        <v>0</v>
      </c>
      <c r="BI133" s="205">
        <f t="shared" si="18"/>
        <v>0</v>
      </c>
      <c r="BJ133" s="23" t="s">
        <v>89</v>
      </c>
      <c r="BK133" s="205">
        <f t="shared" si="19"/>
        <v>0</v>
      </c>
      <c r="BL133" s="23" t="s">
        <v>183</v>
      </c>
      <c r="BM133" s="23" t="s">
        <v>2443</v>
      </c>
    </row>
    <row r="134" spans="2:65" s="1" customFormat="1" ht="22.5" customHeight="1">
      <c r="B134" s="41"/>
      <c r="C134" s="194" t="s">
        <v>463</v>
      </c>
      <c r="D134" s="194" t="s">
        <v>178</v>
      </c>
      <c r="E134" s="195" t="s">
        <v>2444</v>
      </c>
      <c r="F134" s="196" t="s">
        <v>2445</v>
      </c>
      <c r="G134" s="197" t="s">
        <v>296</v>
      </c>
      <c r="H134" s="198">
        <v>15</v>
      </c>
      <c r="I134" s="199"/>
      <c r="J134" s="200">
        <f t="shared" si="10"/>
        <v>0</v>
      </c>
      <c r="K134" s="196" t="s">
        <v>37</v>
      </c>
      <c r="L134" s="61"/>
      <c r="M134" s="201" t="s">
        <v>37</v>
      </c>
      <c r="N134" s="202" t="s">
        <v>52</v>
      </c>
      <c r="O134" s="42"/>
      <c r="P134" s="203">
        <f t="shared" si="11"/>
        <v>0</v>
      </c>
      <c r="Q134" s="203">
        <v>0</v>
      </c>
      <c r="R134" s="203">
        <f t="shared" si="12"/>
        <v>0</v>
      </c>
      <c r="S134" s="203">
        <v>0</v>
      </c>
      <c r="T134" s="204">
        <f t="shared" si="13"/>
        <v>0</v>
      </c>
      <c r="AR134" s="23" t="s">
        <v>183</v>
      </c>
      <c r="AT134" s="23" t="s">
        <v>178</v>
      </c>
      <c r="AU134" s="23" t="s">
        <v>89</v>
      </c>
      <c r="AY134" s="23" t="s">
        <v>176</v>
      </c>
      <c r="BE134" s="205">
        <f t="shared" si="14"/>
        <v>0</v>
      </c>
      <c r="BF134" s="205">
        <f t="shared" si="15"/>
        <v>0</v>
      </c>
      <c r="BG134" s="205">
        <f t="shared" si="16"/>
        <v>0</v>
      </c>
      <c r="BH134" s="205">
        <f t="shared" si="17"/>
        <v>0</v>
      </c>
      <c r="BI134" s="205">
        <f t="shared" si="18"/>
        <v>0</v>
      </c>
      <c r="BJ134" s="23" t="s">
        <v>89</v>
      </c>
      <c r="BK134" s="205">
        <f t="shared" si="19"/>
        <v>0</v>
      </c>
      <c r="BL134" s="23" t="s">
        <v>183</v>
      </c>
      <c r="BM134" s="23" t="s">
        <v>2446</v>
      </c>
    </row>
    <row r="135" spans="2:65" s="1" customFormat="1" ht="22.5" customHeight="1">
      <c r="B135" s="41"/>
      <c r="C135" s="194" t="s">
        <v>469</v>
      </c>
      <c r="D135" s="194" t="s">
        <v>178</v>
      </c>
      <c r="E135" s="195" t="s">
        <v>2447</v>
      </c>
      <c r="F135" s="196" t="s">
        <v>2448</v>
      </c>
      <c r="G135" s="197" t="s">
        <v>296</v>
      </c>
      <c r="H135" s="198">
        <v>6</v>
      </c>
      <c r="I135" s="199"/>
      <c r="J135" s="200">
        <f t="shared" si="10"/>
        <v>0</v>
      </c>
      <c r="K135" s="196" t="s">
        <v>37</v>
      </c>
      <c r="L135" s="61"/>
      <c r="M135" s="201" t="s">
        <v>37</v>
      </c>
      <c r="N135" s="202" t="s">
        <v>52</v>
      </c>
      <c r="O135" s="42"/>
      <c r="P135" s="203">
        <f t="shared" si="11"/>
        <v>0</v>
      </c>
      <c r="Q135" s="203">
        <v>0</v>
      </c>
      <c r="R135" s="203">
        <f t="shared" si="12"/>
        <v>0</v>
      </c>
      <c r="S135" s="203">
        <v>0</v>
      </c>
      <c r="T135" s="204">
        <f t="shared" si="13"/>
        <v>0</v>
      </c>
      <c r="AR135" s="23" t="s">
        <v>183</v>
      </c>
      <c r="AT135" s="23" t="s">
        <v>178</v>
      </c>
      <c r="AU135" s="23" t="s">
        <v>89</v>
      </c>
      <c r="AY135" s="23" t="s">
        <v>176</v>
      </c>
      <c r="BE135" s="205">
        <f t="shared" si="14"/>
        <v>0</v>
      </c>
      <c r="BF135" s="205">
        <f t="shared" si="15"/>
        <v>0</v>
      </c>
      <c r="BG135" s="205">
        <f t="shared" si="16"/>
        <v>0</v>
      </c>
      <c r="BH135" s="205">
        <f t="shared" si="17"/>
        <v>0</v>
      </c>
      <c r="BI135" s="205">
        <f t="shared" si="18"/>
        <v>0</v>
      </c>
      <c r="BJ135" s="23" t="s">
        <v>89</v>
      </c>
      <c r="BK135" s="205">
        <f t="shared" si="19"/>
        <v>0</v>
      </c>
      <c r="BL135" s="23" t="s">
        <v>183</v>
      </c>
      <c r="BM135" s="23" t="s">
        <v>2449</v>
      </c>
    </row>
    <row r="136" spans="2:65" s="1" customFormat="1" ht="22.5" customHeight="1">
      <c r="B136" s="41"/>
      <c r="C136" s="194" t="s">
        <v>474</v>
      </c>
      <c r="D136" s="194" t="s">
        <v>178</v>
      </c>
      <c r="E136" s="195" t="s">
        <v>2450</v>
      </c>
      <c r="F136" s="196" t="s">
        <v>2451</v>
      </c>
      <c r="G136" s="197" t="s">
        <v>549</v>
      </c>
      <c r="H136" s="198">
        <v>20</v>
      </c>
      <c r="I136" s="199"/>
      <c r="J136" s="200">
        <f t="shared" si="10"/>
        <v>0</v>
      </c>
      <c r="K136" s="196" t="s">
        <v>37</v>
      </c>
      <c r="L136" s="61"/>
      <c r="M136" s="201" t="s">
        <v>37</v>
      </c>
      <c r="N136" s="202" t="s">
        <v>52</v>
      </c>
      <c r="O136" s="42"/>
      <c r="P136" s="203">
        <f t="shared" si="11"/>
        <v>0</v>
      </c>
      <c r="Q136" s="203">
        <v>0</v>
      </c>
      <c r="R136" s="203">
        <f t="shared" si="12"/>
        <v>0</v>
      </c>
      <c r="S136" s="203">
        <v>0</v>
      </c>
      <c r="T136" s="204">
        <f t="shared" si="13"/>
        <v>0</v>
      </c>
      <c r="AR136" s="23" t="s">
        <v>183</v>
      </c>
      <c r="AT136" s="23" t="s">
        <v>178</v>
      </c>
      <c r="AU136" s="23" t="s">
        <v>89</v>
      </c>
      <c r="AY136" s="23" t="s">
        <v>176</v>
      </c>
      <c r="BE136" s="205">
        <f t="shared" si="14"/>
        <v>0</v>
      </c>
      <c r="BF136" s="205">
        <f t="shared" si="15"/>
        <v>0</v>
      </c>
      <c r="BG136" s="205">
        <f t="shared" si="16"/>
        <v>0</v>
      </c>
      <c r="BH136" s="205">
        <f t="shared" si="17"/>
        <v>0</v>
      </c>
      <c r="BI136" s="205">
        <f t="shared" si="18"/>
        <v>0</v>
      </c>
      <c r="BJ136" s="23" t="s">
        <v>89</v>
      </c>
      <c r="BK136" s="205">
        <f t="shared" si="19"/>
        <v>0</v>
      </c>
      <c r="BL136" s="23" t="s">
        <v>183</v>
      </c>
      <c r="BM136" s="23" t="s">
        <v>2452</v>
      </c>
    </row>
    <row r="137" spans="2:65" s="1" customFormat="1" ht="22.5" customHeight="1">
      <c r="B137" s="41"/>
      <c r="C137" s="194" t="s">
        <v>478</v>
      </c>
      <c r="D137" s="194" t="s">
        <v>178</v>
      </c>
      <c r="E137" s="195" t="s">
        <v>2453</v>
      </c>
      <c r="F137" s="196" t="s">
        <v>2454</v>
      </c>
      <c r="G137" s="197" t="s">
        <v>342</v>
      </c>
      <c r="H137" s="198">
        <v>34</v>
      </c>
      <c r="I137" s="199"/>
      <c r="J137" s="200">
        <f t="shared" si="10"/>
        <v>0</v>
      </c>
      <c r="K137" s="196" t="s">
        <v>37</v>
      </c>
      <c r="L137" s="61"/>
      <c r="M137" s="201" t="s">
        <v>37</v>
      </c>
      <c r="N137" s="202" t="s">
        <v>52</v>
      </c>
      <c r="O137" s="42"/>
      <c r="P137" s="203">
        <f t="shared" si="11"/>
        <v>0</v>
      </c>
      <c r="Q137" s="203">
        <v>0</v>
      </c>
      <c r="R137" s="203">
        <f t="shared" si="12"/>
        <v>0</v>
      </c>
      <c r="S137" s="203">
        <v>0</v>
      </c>
      <c r="T137" s="204">
        <f t="shared" si="13"/>
        <v>0</v>
      </c>
      <c r="AR137" s="23" t="s">
        <v>183</v>
      </c>
      <c r="AT137" s="23" t="s">
        <v>178</v>
      </c>
      <c r="AU137" s="23" t="s">
        <v>89</v>
      </c>
      <c r="AY137" s="23" t="s">
        <v>176</v>
      </c>
      <c r="BE137" s="205">
        <f t="shared" si="14"/>
        <v>0</v>
      </c>
      <c r="BF137" s="205">
        <f t="shared" si="15"/>
        <v>0</v>
      </c>
      <c r="BG137" s="205">
        <f t="shared" si="16"/>
        <v>0</v>
      </c>
      <c r="BH137" s="205">
        <f t="shared" si="17"/>
        <v>0</v>
      </c>
      <c r="BI137" s="205">
        <f t="shared" si="18"/>
        <v>0</v>
      </c>
      <c r="BJ137" s="23" t="s">
        <v>89</v>
      </c>
      <c r="BK137" s="205">
        <f t="shared" si="19"/>
        <v>0</v>
      </c>
      <c r="BL137" s="23" t="s">
        <v>183</v>
      </c>
      <c r="BM137" s="23" t="s">
        <v>2455</v>
      </c>
    </row>
    <row r="138" spans="2:65" s="1" customFormat="1" ht="22.5" customHeight="1">
      <c r="B138" s="41"/>
      <c r="C138" s="194" t="s">
        <v>483</v>
      </c>
      <c r="D138" s="194" t="s">
        <v>178</v>
      </c>
      <c r="E138" s="195" t="s">
        <v>2456</v>
      </c>
      <c r="F138" s="196" t="s">
        <v>2457</v>
      </c>
      <c r="G138" s="197" t="s">
        <v>2458</v>
      </c>
      <c r="H138" s="198">
        <v>5</v>
      </c>
      <c r="I138" s="199"/>
      <c r="J138" s="200">
        <f t="shared" si="10"/>
        <v>0</v>
      </c>
      <c r="K138" s="196" t="s">
        <v>37</v>
      </c>
      <c r="L138" s="61"/>
      <c r="M138" s="201" t="s">
        <v>37</v>
      </c>
      <c r="N138" s="202" t="s">
        <v>52</v>
      </c>
      <c r="O138" s="42"/>
      <c r="P138" s="203">
        <f t="shared" si="11"/>
        <v>0</v>
      </c>
      <c r="Q138" s="203">
        <v>0</v>
      </c>
      <c r="R138" s="203">
        <f t="shared" si="12"/>
        <v>0</v>
      </c>
      <c r="S138" s="203">
        <v>0</v>
      </c>
      <c r="T138" s="204">
        <f t="shared" si="13"/>
        <v>0</v>
      </c>
      <c r="AR138" s="23" t="s">
        <v>183</v>
      </c>
      <c r="AT138" s="23" t="s">
        <v>178</v>
      </c>
      <c r="AU138" s="23" t="s">
        <v>89</v>
      </c>
      <c r="AY138" s="23" t="s">
        <v>176</v>
      </c>
      <c r="BE138" s="205">
        <f t="shared" si="14"/>
        <v>0</v>
      </c>
      <c r="BF138" s="205">
        <f t="shared" si="15"/>
        <v>0</v>
      </c>
      <c r="BG138" s="205">
        <f t="shared" si="16"/>
        <v>0</v>
      </c>
      <c r="BH138" s="205">
        <f t="shared" si="17"/>
        <v>0</v>
      </c>
      <c r="BI138" s="205">
        <f t="shared" si="18"/>
        <v>0</v>
      </c>
      <c r="BJ138" s="23" t="s">
        <v>89</v>
      </c>
      <c r="BK138" s="205">
        <f t="shared" si="19"/>
        <v>0</v>
      </c>
      <c r="BL138" s="23" t="s">
        <v>183</v>
      </c>
      <c r="BM138" s="23" t="s">
        <v>2459</v>
      </c>
    </row>
    <row r="139" spans="2:65" s="1" customFormat="1" ht="22.5" customHeight="1">
      <c r="B139" s="41"/>
      <c r="C139" s="194" t="s">
        <v>489</v>
      </c>
      <c r="D139" s="194" t="s">
        <v>178</v>
      </c>
      <c r="E139" s="195" t="s">
        <v>2460</v>
      </c>
      <c r="F139" s="196" t="s">
        <v>2461</v>
      </c>
      <c r="G139" s="197" t="s">
        <v>342</v>
      </c>
      <c r="H139" s="198">
        <v>1</v>
      </c>
      <c r="I139" s="199"/>
      <c r="J139" s="200">
        <f t="shared" si="10"/>
        <v>0</v>
      </c>
      <c r="K139" s="196" t="s">
        <v>37</v>
      </c>
      <c r="L139" s="61"/>
      <c r="M139" s="201" t="s">
        <v>37</v>
      </c>
      <c r="N139" s="202" t="s">
        <v>52</v>
      </c>
      <c r="O139" s="42"/>
      <c r="P139" s="203">
        <f t="shared" si="11"/>
        <v>0</v>
      </c>
      <c r="Q139" s="203">
        <v>0</v>
      </c>
      <c r="R139" s="203">
        <f t="shared" si="12"/>
        <v>0</v>
      </c>
      <c r="S139" s="203">
        <v>0</v>
      </c>
      <c r="T139" s="204">
        <f t="shared" si="13"/>
        <v>0</v>
      </c>
      <c r="AR139" s="23" t="s">
        <v>183</v>
      </c>
      <c r="AT139" s="23" t="s">
        <v>178</v>
      </c>
      <c r="AU139" s="23" t="s">
        <v>89</v>
      </c>
      <c r="AY139" s="23" t="s">
        <v>176</v>
      </c>
      <c r="BE139" s="205">
        <f t="shared" si="14"/>
        <v>0</v>
      </c>
      <c r="BF139" s="205">
        <f t="shared" si="15"/>
        <v>0</v>
      </c>
      <c r="BG139" s="205">
        <f t="shared" si="16"/>
        <v>0</v>
      </c>
      <c r="BH139" s="205">
        <f t="shared" si="17"/>
        <v>0</v>
      </c>
      <c r="BI139" s="205">
        <f t="shared" si="18"/>
        <v>0</v>
      </c>
      <c r="BJ139" s="23" t="s">
        <v>89</v>
      </c>
      <c r="BK139" s="205">
        <f t="shared" si="19"/>
        <v>0</v>
      </c>
      <c r="BL139" s="23" t="s">
        <v>183</v>
      </c>
      <c r="BM139" s="23" t="s">
        <v>2462</v>
      </c>
    </row>
    <row r="140" spans="2:65" s="1" customFormat="1" ht="22.5" customHeight="1">
      <c r="B140" s="41"/>
      <c r="C140" s="194" t="s">
        <v>495</v>
      </c>
      <c r="D140" s="194" t="s">
        <v>178</v>
      </c>
      <c r="E140" s="195" t="s">
        <v>2463</v>
      </c>
      <c r="F140" s="196" t="s">
        <v>2464</v>
      </c>
      <c r="G140" s="197" t="s">
        <v>342</v>
      </c>
      <c r="H140" s="198">
        <v>6</v>
      </c>
      <c r="I140" s="199"/>
      <c r="J140" s="200">
        <f t="shared" si="10"/>
        <v>0</v>
      </c>
      <c r="K140" s="196" t="s">
        <v>37</v>
      </c>
      <c r="L140" s="61"/>
      <c r="M140" s="201" t="s">
        <v>37</v>
      </c>
      <c r="N140" s="202" t="s">
        <v>52</v>
      </c>
      <c r="O140" s="42"/>
      <c r="P140" s="203">
        <f t="shared" si="11"/>
        <v>0</v>
      </c>
      <c r="Q140" s="203">
        <v>0</v>
      </c>
      <c r="R140" s="203">
        <f t="shared" si="12"/>
        <v>0</v>
      </c>
      <c r="S140" s="203">
        <v>0</v>
      </c>
      <c r="T140" s="204">
        <f t="shared" si="13"/>
        <v>0</v>
      </c>
      <c r="AR140" s="23" t="s">
        <v>183</v>
      </c>
      <c r="AT140" s="23" t="s">
        <v>178</v>
      </c>
      <c r="AU140" s="23" t="s">
        <v>89</v>
      </c>
      <c r="AY140" s="23" t="s">
        <v>176</v>
      </c>
      <c r="BE140" s="205">
        <f t="shared" si="14"/>
        <v>0</v>
      </c>
      <c r="BF140" s="205">
        <f t="shared" si="15"/>
        <v>0</v>
      </c>
      <c r="BG140" s="205">
        <f t="shared" si="16"/>
        <v>0</v>
      </c>
      <c r="BH140" s="205">
        <f t="shared" si="17"/>
        <v>0</v>
      </c>
      <c r="BI140" s="205">
        <f t="shared" si="18"/>
        <v>0</v>
      </c>
      <c r="BJ140" s="23" t="s">
        <v>89</v>
      </c>
      <c r="BK140" s="205">
        <f t="shared" si="19"/>
        <v>0</v>
      </c>
      <c r="BL140" s="23" t="s">
        <v>183</v>
      </c>
      <c r="BM140" s="23" t="s">
        <v>2465</v>
      </c>
    </row>
    <row r="141" spans="2:65" s="1" customFormat="1" ht="22.5" customHeight="1">
      <c r="B141" s="41"/>
      <c r="C141" s="194" t="s">
        <v>499</v>
      </c>
      <c r="D141" s="194" t="s">
        <v>178</v>
      </c>
      <c r="E141" s="195" t="s">
        <v>2466</v>
      </c>
      <c r="F141" s="196" t="s">
        <v>2467</v>
      </c>
      <c r="G141" s="197" t="s">
        <v>342</v>
      </c>
      <c r="H141" s="198">
        <v>5</v>
      </c>
      <c r="I141" s="199"/>
      <c r="J141" s="200">
        <f t="shared" si="10"/>
        <v>0</v>
      </c>
      <c r="K141" s="196" t="s">
        <v>37</v>
      </c>
      <c r="L141" s="61"/>
      <c r="M141" s="201" t="s">
        <v>37</v>
      </c>
      <c r="N141" s="202" t="s">
        <v>52</v>
      </c>
      <c r="O141" s="42"/>
      <c r="P141" s="203">
        <f t="shared" si="11"/>
        <v>0</v>
      </c>
      <c r="Q141" s="203">
        <v>0</v>
      </c>
      <c r="R141" s="203">
        <f t="shared" si="12"/>
        <v>0</v>
      </c>
      <c r="S141" s="203">
        <v>0</v>
      </c>
      <c r="T141" s="204">
        <f t="shared" si="13"/>
        <v>0</v>
      </c>
      <c r="AR141" s="23" t="s">
        <v>183</v>
      </c>
      <c r="AT141" s="23" t="s">
        <v>178</v>
      </c>
      <c r="AU141" s="23" t="s">
        <v>89</v>
      </c>
      <c r="AY141" s="23" t="s">
        <v>176</v>
      </c>
      <c r="BE141" s="205">
        <f t="shared" si="14"/>
        <v>0</v>
      </c>
      <c r="BF141" s="205">
        <f t="shared" si="15"/>
        <v>0</v>
      </c>
      <c r="BG141" s="205">
        <f t="shared" si="16"/>
        <v>0</v>
      </c>
      <c r="BH141" s="205">
        <f t="shared" si="17"/>
        <v>0</v>
      </c>
      <c r="BI141" s="205">
        <f t="shared" si="18"/>
        <v>0</v>
      </c>
      <c r="BJ141" s="23" t="s">
        <v>89</v>
      </c>
      <c r="BK141" s="205">
        <f t="shared" si="19"/>
        <v>0</v>
      </c>
      <c r="BL141" s="23" t="s">
        <v>183</v>
      </c>
      <c r="BM141" s="23" t="s">
        <v>2468</v>
      </c>
    </row>
    <row r="142" spans="2:65" s="1" customFormat="1" ht="22.5" customHeight="1">
      <c r="B142" s="41"/>
      <c r="C142" s="194" t="s">
        <v>505</v>
      </c>
      <c r="D142" s="194" t="s">
        <v>178</v>
      </c>
      <c r="E142" s="195" t="s">
        <v>2469</v>
      </c>
      <c r="F142" s="196" t="s">
        <v>2470</v>
      </c>
      <c r="G142" s="197" t="s">
        <v>342</v>
      </c>
      <c r="H142" s="198">
        <v>2</v>
      </c>
      <c r="I142" s="199"/>
      <c r="J142" s="200">
        <f t="shared" si="10"/>
        <v>0</v>
      </c>
      <c r="K142" s="196" t="s">
        <v>37</v>
      </c>
      <c r="L142" s="61"/>
      <c r="M142" s="201" t="s">
        <v>37</v>
      </c>
      <c r="N142" s="202" t="s">
        <v>52</v>
      </c>
      <c r="O142" s="42"/>
      <c r="P142" s="203">
        <f t="shared" si="11"/>
        <v>0</v>
      </c>
      <c r="Q142" s="203">
        <v>0</v>
      </c>
      <c r="R142" s="203">
        <f t="shared" si="12"/>
        <v>0</v>
      </c>
      <c r="S142" s="203">
        <v>0</v>
      </c>
      <c r="T142" s="204">
        <f t="shared" si="13"/>
        <v>0</v>
      </c>
      <c r="AR142" s="23" t="s">
        <v>183</v>
      </c>
      <c r="AT142" s="23" t="s">
        <v>178</v>
      </c>
      <c r="AU142" s="23" t="s">
        <v>89</v>
      </c>
      <c r="AY142" s="23" t="s">
        <v>176</v>
      </c>
      <c r="BE142" s="205">
        <f t="shared" si="14"/>
        <v>0</v>
      </c>
      <c r="BF142" s="205">
        <f t="shared" si="15"/>
        <v>0</v>
      </c>
      <c r="BG142" s="205">
        <f t="shared" si="16"/>
        <v>0</v>
      </c>
      <c r="BH142" s="205">
        <f t="shared" si="17"/>
        <v>0</v>
      </c>
      <c r="BI142" s="205">
        <f t="shared" si="18"/>
        <v>0</v>
      </c>
      <c r="BJ142" s="23" t="s">
        <v>89</v>
      </c>
      <c r="BK142" s="205">
        <f t="shared" si="19"/>
        <v>0</v>
      </c>
      <c r="BL142" s="23" t="s">
        <v>183</v>
      </c>
      <c r="BM142" s="23" t="s">
        <v>2471</v>
      </c>
    </row>
    <row r="143" spans="2:65" s="1" customFormat="1" ht="22.5" customHeight="1">
      <c r="B143" s="41"/>
      <c r="C143" s="194" t="s">
        <v>510</v>
      </c>
      <c r="D143" s="194" t="s">
        <v>178</v>
      </c>
      <c r="E143" s="195" t="s">
        <v>2472</v>
      </c>
      <c r="F143" s="196" t="s">
        <v>2473</v>
      </c>
      <c r="G143" s="197" t="s">
        <v>342</v>
      </c>
      <c r="H143" s="198">
        <v>2</v>
      </c>
      <c r="I143" s="199"/>
      <c r="J143" s="200">
        <f t="shared" si="10"/>
        <v>0</v>
      </c>
      <c r="K143" s="196" t="s">
        <v>37</v>
      </c>
      <c r="L143" s="61"/>
      <c r="M143" s="201" t="s">
        <v>37</v>
      </c>
      <c r="N143" s="202" t="s">
        <v>52</v>
      </c>
      <c r="O143" s="42"/>
      <c r="P143" s="203">
        <f t="shared" si="11"/>
        <v>0</v>
      </c>
      <c r="Q143" s="203">
        <v>0</v>
      </c>
      <c r="R143" s="203">
        <f t="shared" si="12"/>
        <v>0</v>
      </c>
      <c r="S143" s="203">
        <v>0</v>
      </c>
      <c r="T143" s="204">
        <f t="shared" si="13"/>
        <v>0</v>
      </c>
      <c r="AR143" s="23" t="s">
        <v>183</v>
      </c>
      <c r="AT143" s="23" t="s">
        <v>178</v>
      </c>
      <c r="AU143" s="23" t="s">
        <v>89</v>
      </c>
      <c r="AY143" s="23" t="s">
        <v>176</v>
      </c>
      <c r="BE143" s="205">
        <f t="shared" si="14"/>
        <v>0</v>
      </c>
      <c r="BF143" s="205">
        <f t="shared" si="15"/>
        <v>0</v>
      </c>
      <c r="BG143" s="205">
        <f t="shared" si="16"/>
        <v>0</v>
      </c>
      <c r="BH143" s="205">
        <f t="shared" si="17"/>
        <v>0</v>
      </c>
      <c r="BI143" s="205">
        <f t="shared" si="18"/>
        <v>0</v>
      </c>
      <c r="BJ143" s="23" t="s">
        <v>89</v>
      </c>
      <c r="BK143" s="205">
        <f t="shared" si="19"/>
        <v>0</v>
      </c>
      <c r="BL143" s="23" t="s">
        <v>183</v>
      </c>
      <c r="BM143" s="23" t="s">
        <v>2474</v>
      </c>
    </row>
    <row r="144" spans="2:65" s="1" customFormat="1" ht="22.5" customHeight="1">
      <c r="B144" s="41"/>
      <c r="C144" s="194" t="s">
        <v>517</v>
      </c>
      <c r="D144" s="194" t="s">
        <v>178</v>
      </c>
      <c r="E144" s="195" t="s">
        <v>2475</v>
      </c>
      <c r="F144" s="196" t="s">
        <v>2476</v>
      </c>
      <c r="G144" s="197" t="s">
        <v>342</v>
      </c>
      <c r="H144" s="198">
        <v>1</v>
      </c>
      <c r="I144" s="199"/>
      <c r="J144" s="200">
        <f t="shared" si="10"/>
        <v>0</v>
      </c>
      <c r="K144" s="196" t="s">
        <v>37</v>
      </c>
      <c r="L144" s="61"/>
      <c r="M144" s="201" t="s">
        <v>37</v>
      </c>
      <c r="N144" s="202" t="s">
        <v>52</v>
      </c>
      <c r="O144" s="42"/>
      <c r="P144" s="203">
        <f t="shared" si="11"/>
        <v>0</v>
      </c>
      <c r="Q144" s="203">
        <v>0</v>
      </c>
      <c r="R144" s="203">
        <f t="shared" si="12"/>
        <v>0</v>
      </c>
      <c r="S144" s="203">
        <v>0</v>
      </c>
      <c r="T144" s="204">
        <f t="shared" si="13"/>
        <v>0</v>
      </c>
      <c r="AR144" s="23" t="s">
        <v>183</v>
      </c>
      <c r="AT144" s="23" t="s">
        <v>178</v>
      </c>
      <c r="AU144" s="23" t="s">
        <v>89</v>
      </c>
      <c r="AY144" s="23" t="s">
        <v>176</v>
      </c>
      <c r="BE144" s="205">
        <f t="shared" si="14"/>
        <v>0</v>
      </c>
      <c r="BF144" s="205">
        <f t="shared" si="15"/>
        <v>0</v>
      </c>
      <c r="BG144" s="205">
        <f t="shared" si="16"/>
        <v>0</v>
      </c>
      <c r="BH144" s="205">
        <f t="shared" si="17"/>
        <v>0</v>
      </c>
      <c r="BI144" s="205">
        <f t="shared" si="18"/>
        <v>0</v>
      </c>
      <c r="BJ144" s="23" t="s">
        <v>89</v>
      </c>
      <c r="BK144" s="205">
        <f t="shared" si="19"/>
        <v>0</v>
      </c>
      <c r="BL144" s="23" t="s">
        <v>183</v>
      </c>
      <c r="BM144" s="23" t="s">
        <v>2477</v>
      </c>
    </row>
    <row r="145" spans="2:65" s="1" customFormat="1" ht="22.5" customHeight="1">
      <c r="B145" s="41"/>
      <c r="C145" s="194" t="s">
        <v>522</v>
      </c>
      <c r="D145" s="194" t="s">
        <v>178</v>
      </c>
      <c r="E145" s="195" t="s">
        <v>2478</v>
      </c>
      <c r="F145" s="196" t="s">
        <v>2479</v>
      </c>
      <c r="G145" s="197" t="s">
        <v>342</v>
      </c>
      <c r="H145" s="198">
        <v>1</v>
      </c>
      <c r="I145" s="199"/>
      <c r="J145" s="200">
        <f t="shared" si="10"/>
        <v>0</v>
      </c>
      <c r="K145" s="196" t="s">
        <v>37</v>
      </c>
      <c r="L145" s="61"/>
      <c r="M145" s="201" t="s">
        <v>37</v>
      </c>
      <c r="N145" s="202" t="s">
        <v>52</v>
      </c>
      <c r="O145" s="42"/>
      <c r="P145" s="203">
        <f t="shared" si="11"/>
        <v>0</v>
      </c>
      <c r="Q145" s="203">
        <v>0</v>
      </c>
      <c r="R145" s="203">
        <f t="shared" si="12"/>
        <v>0</v>
      </c>
      <c r="S145" s="203">
        <v>0</v>
      </c>
      <c r="T145" s="204">
        <f t="shared" si="13"/>
        <v>0</v>
      </c>
      <c r="AR145" s="23" t="s">
        <v>183</v>
      </c>
      <c r="AT145" s="23" t="s">
        <v>178</v>
      </c>
      <c r="AU145" s="23" t="s">
        <v>89</v>
      </c>
      <c r="AY145" s="23" t="s">
        <v>176</v>
      </c>
      <c r="BE145" s="205">
        <f t="shared" si="14"/>
        <v>0</v>
      </c>
      <c r="BF145" s="205">
        <f t="shared" si="15"/>
        <v>0</v>
      </c>
      <c r="BG145" s="205">
        <f t="shared" si="16"/>
        <v>0</v>
      </c>
      <c r="BH145" s="205">
        <f t="shared" si="17"/>
        <v>0</v>
      </c>
      <c r="BI145" s="205">
        <f t="shared" si="18"/>
        <v>0</v>
      </c>
      <c r="BJ145" s="23" t="s">
        <v>89</v>
      </c>
      <c r="BK145" s="205">
        <f t="shared" si="19"/>
        <v>0</v>
      </c>
      <c r="BL145" s="23" t="s">
        <v>183</v>
      </c>
      <c r="BM145" s="23" t="s">
        <v>2480</v>
      </c>
    </row>
    <row r="146" spans="2:65" s="1" customFormat="1" ht="22.5" customHeight="1">
      <c r="B146" s="41"/>
      <c r="C146" s="194" t="s">
        <v>528</v>
      </c>
      <c r="D146" s="194" t="s">
        <v>178</v>
      </c>
      <c r="E146" s="195" t="s">
        <v>2481</v>
      </c>
      <c r="F146" s="196" t="s">
        <v>2482</v>
      </c>
      <c r="G146" s="197" t="s">
        <v>342</v>
      </c>
      <c r="H146" s="198">
        <v>4</v>
      </c>
      <c r="I146" s="199"/>
      <c r="J146" s="200">
        <f t="shared" si="10"/>
        <v>0</v>
      </c>
      <c r="K146" s="196" t="s">
        <v>37</v>
      </c>
      <c r="L146" s="61"/>
      <c r="M146" s="201" t="s">
        <v>37</v>
      </c>
      <c r="N146" s="202" t="s">
        <v>52</v>
      </c>
      <c r="O146" s="42"/>
      <c r="P146" s="203">
        <f t="shared" si="11"/>
        <v>0</v>
      </c>
      <c r="Q146" s="203">
        <v>0</v>
      </c>
      <c r="R146" s="203">
        <f t="shared" si="12"/>
        <v>0</v>
      </c>
      <c r="S146" s="203">
        <v>0</v>
      </c>
      <c r="T146" s="204">
        <f t="shared" si="13"/>
        <v>0</v>
      </c>
      <c r="AR146" s="23" t="s">
        <v>183</v>
      </c>
      <c r="AT146" s="23" t="s">
        <v>178</v>
      </c>
      <c r="AU146" s="23" t="s">
        <v>89</v>
      </c>
      <c r="AY146" s="23" t="s">
        <v>176</v>
      </c>
      <c r="BE146" s="205">
        <f t="shared" si="14"/>
        <v>0</v>
      </c>
      <c r="BF146" s="205">
        <f t="shared" si="15"/>
        <v>0</v>
      </c>
      <c r="BG146" s="205">
        <f t="shared" si="16"/>
        <v>0</v>
      </c>
      <c r="BH146" s="205">
        <f t="shared" si="17"/>
        <v>0</v>
      </c>
      <c r="BI146" s="205">
        <f t="shared" si="18"/>
        <v>0</v>
      </c>
      <c r="BJ146" s="23" t="s">
        <v>89</v>
      </c>
      <c r="BK146" s="205">
        <f t="shared" si="19"/>
        <v>0</v>
      </c>
      <c r="BL146" s="23" t="s">
        <v>183</v>
      </c>
      <c r="BM146" s="23" t="s">
        <v>2483</v>
      </c>
    </row>
    <row r="147" spans="2:65" s="1" customFormat="1" ht="22.5" customHeight="1">
      <c r="B147" s="41"/>
      <c r="C147" s="194" t="s">
        <v>532</v>
      </c>
      <c r="D147" s="194" t="s">
        <v>178</v>
      </c>
      <c r="E147" s="195" t="s">
        <v>2484</v>
      </c>
      <c r="F147" s="196" t="s">
        <v>2485</v>
      </c>
      <c r="G147" s="197" t="s">
        <v>342</v>
      </c>
      <c r="H147" s="198">
        <v>1</v>
      </c>
      <c r="I147" s="199"/>
      <c r="J147" s="200">
        <f t="shared" si="10"/>
        <v>0</v>
      </c>
      <c r="K147" s="196" t="s">
        <v>37</v>
      </c>
      <c r="L147" s="61"/>
      <c r="M147" s="201" t="s">
        <v>37</v>
      </c>
      <c r="N147" s="202" t="s">
        <v>52</v>
      </c>
      <c r="O147" s="42"/>
      <c r="P147" s="203">
        <f t="shared" si="11"/>
        <v>0</v>
      </c>
      <c r="Q147" s="203">
        <v>0</v>
      </c>
      <c r="R147" s="203">
        <f t="shared" si="12"/>
        <v>0</v>
      </c>
      <c r="S147" s="203">
        <v>0</v>
      </c>
      <c r="T147" s="204">
        <f t="shared" si="13"/>
        <v>0</v>
      </c>
      <c r="AR147" s="23" t="s">
        <v>183</v>
      </c>
      <c r="AT147" s="23" t="s">
        <v>178</v>
      </c>
      <c r="AU147" s="23" t="s">
        <v>89</v>
      </c>
      <c r="AY147" s="23" t="s">
        <v>176</v>
      </c>
      <c r="BE147" s="205">
        <f t="shared" si="14"/>
        <v>0</v>
      </c>
      <c r="BF147" s="205">
        <f t="shared" si="15"/>
        <v>0</v>
      </c>
      <c r="BG147" s="205">
        <f t="shared" si="16"/>
        <v>0</v>
      </c>
      <c r="BH147" s="205">
        <f t="shared" si="17"/>
        <v>0</v>
      </c>
      <c r="BI147" s="205">
        <f t="shared" si="18"/>
        <v>0</v>
      </c>
      <c r="BJ147" s="23" t="s">
        <v>89</v>
      </c>
      <c r="BK147" s="205">
        <f t="shared" si="19"/>
        <v>0</v>
      </c>
      <c r="BL147" s="23" t="s">
        <v>183</v>
      </c>
      <c r="BM147" s="23" t="s">
        <v>2486</v>
      </c>
    </row>
    <row r="148" spans="2:65" s="1" customFormat="1" ht="22.5" customHeight="1">
      <c r="B148" s="41"/>
      <c r="C148" s="194" t="s">
        <v>540</v>
      </c>
      <c r="D148" s="194" t="s">
        <v>178</v>
      </c>
      <c r="E148" s="195" t="s">
        <v>2487</v>
      </c>
      <c r="F148" s="196" t="s">
        <v>2488</v>
      </c>
      <c r="G148" s="197" t="s">
        <v>549</v>
      </c>
      <c r="H148" s="198">
        <v>2</v>
      </c>
      <c r="I148" s="199"/>
      <c r="J148" s="200">
        <f t="shared" si="10"/>
        <v>0</v>
      </c>
      <c r="K148" s="196" t="s">
        <v>37</v>
      </c>
      <c r="L148" s="61"/>
      <c r="M148" s="201" t="s">
        <v>37</v>
      </c>
      <c r="N148" s="202" t="s">
        <v>52</v>
      </c>
      <c r="O148" s="42"/>
      <c r="P148" s="203">
        <f t="shared" si="11"/>
        <v>0</v>
      </c>
      <c r="Q148" s="203">
        <v>0</v>
      </c>
      <c r="R148" s="203">
        <f t="shared" si="12"/>
        <v>0</v>
      </c>
      <c r="S148" s="203">
        <v>0</v>
      </c>
      <c r="T148" s="204">
        <f t="shared" si="13"/>
        <v>0</v>
      </c>
      <c r="AR148" s="23" t="s">
        <v>183</v>
      </c>
      <c r="AT148" s="23" t="s">
        <v>178</v>
      </c>
      <c r="AU148" s="23" t="s">
        <v>89</v>
      </c>
      <c r="AY148" s="23" t="s">
        <v>176</v>
      </c>
      <c r="BE148" s="205">
        <f t="shared" si="14"/>
        <v>0</v>
      </c>
      <c r="BF148" s="205">
        <f t="shared" si="15"/>
        <v>0</v>
      </c>
      <c r="BG148" s="205">
        <f t="shared" si="16"/>
        <v>0</v>
      </c>
      <c r="BH148" s="205">
        <f t="shared" si="17"/>
        <v>0</v>
      </c>
      <c r="BI148" s="205">
        <f t="shared" si="18"/>
        <v>0</v>
      </c>
      <c r="BJ148" s="23" t="s">
        <v>89</v>
      </c>
      <c r="BK148" s="205">
        <f t="shared" si="19"/>
        <v>0</v>
      </c>
      <c r="BL148" s="23" t="s">
        <v>183</v>
      </c>
      <c r="BM148" s="23" t="s">
        <v>2489</v>
      </c>
    </row>
    <row r="149" spans="2:65" s="1" customFormat="1" ht="22.5" customHeight="1">
      <c r="B149" s="41"/>
      <c r="C149" s="194" t="s">
        <v>546</v>
      </c>
      <c r="D149" s="194" t="s">
        <v>178</v>
      </c>
      <c r="E149" s="195" t="s">
        <v>2490</v>
      </c>
      <c r="F149" s="196" t="s">
        <v>2491</v>
      </c>
      <c r="G149" s="197" t="s">
        <v>342</v>
      </c>
      <c r="H149" s="198">
        <v>1</v>
      </c>
      <c r="I149" s="199"/>
      <c r="J149" s="200">
        <f t="shared" si="10"/>
        <v>0</v>
      </c>
      <c r="K149" s="196" t="s">
        <v>37</v>
      </c>
      <c r="L149" s="61"/>
      <c r="M149" s="201" t="s">
        <v>37</v>
      </c>
      <c r="N149" s="202" t="s">
        <v>52</v>
      </c>
      <c r="O149" s="42"/>
      <c r="P149" s="203">
        <f t="shared" si="11"/>
        <v>0</v>
      </c>
      <c r="Q149" s="203">
        <v>0</v>
      </c>
      <c r="R149" s="203">
        <f t="shared" si="12"/>
        <v>0</v>
      </c>
      <c r="S149" s="203">
        <v>0</v>
      </c>
      <c r="T149" s="204">
        <f t="shared" si="13"/>
        <v>0</v>
      </c>
      <c r="AR149" s="23" t="s">
        <v>183</v>
      </c>
      <c r="AT149" s="23" t="s">
        <v>178</v>
      </c>
      <c r="AU149" s="23" t="s">
        <v>89</v>
      </c>
      <c r="AY149" s="23" t="s">
        <v>176</v>
      </c>
      <c r="BE149" s="205">
        <f t="shared" si="14"/>
        <v>0</v>
      </c>
      <c r="BF149" s="205">
        <f t="shared" si="15"/>
        <v>0</v>
      </c>
      <c r="BG149" s="205">
        <f t="shared" si="16"/>
        <v>0</v>
      </c>
      <c r="BH149" s="205">
        <f t="shared" si="17"/>
        <v>0</v>
      </c>
      <c r="BI149" s="205">
        <f t="shared" si="18"/>
        <v>0</v>
      </c>
      <c r="BJ149" s="23" t="s">
        <v>89</v>
      </c>
      <c r="BK149" s="205">
        <f t="shared" si="19"/>
        <v>0</v>
      </c>
      <c r="BL149" s="23" t="s">
        <v>183</v>
      </c>
      <c r="BM149" s="23" t="s">
        <v>2492</v>
      </c>
    </row>
    <row r="150" spans="2:65" s="1" customFormat="1" ht="22.5" customHeight="1">
      <c r="B150" s="41"/>
      <c r="C150" s="194" t="s">
        <v>553</v>
      </c>
      <c r="D150" s="194" t="s">
        <v>178</v>
      </c>
      <c r="E150" s="195" t="s">
        <v>2493</v>
      </c>
      <c r="F150" s="196" t="s">
        <v>2494</v>
      </c>
      <c r="G150" s="197" t="s">
        <v>296</v>
      </c>
      <c r="H150" s="198">
        <v>322</v>
      </c>
      <c r="I150" s="199"/>
      <c r="J150" s="200">
        <f t="shared" si="10"/>
        <v>0</v>
      </c>
      <c r="K150" s="196" t="s">
        <v>37</v>
      </c>
      <c r="L150" s="61"/>
      <c r="M150" s="201" t="s">
        <v>37</v>
      </c>
      <c r="N150" s="202" t="s">
        <v>52</v>
      </c>
      <c r="O150" s="42"/>
      <c r="P150" s="203">
        <f t="shared" si="11"/>
        <v>0</v>
      </c>
      <c r="Q150" s="203">
        <v>0</v>
      </c>
      <c r="R150" s="203">
        <f t="shared" si="12"/>
        <v>0</v>
      </c>
      <c r="S150" s="203">
        <v>0</v>
      </c>
      <c r="T150" s="204">
        <f t="shared" si="13"/>
        <v>0</v>
      </c>
      <c r="AR150" s="23" t="s">
        <v>183</v>
      </c>
      <c r="AT150" s="23" t="s">
        <v>178</v>
      </c>
      <c r="AU150" s="23" t="s">
        <v>89</v>
      </c>
      <c r="AY150" s="23" t="s">
        <v>176</v>
      </c>
      <c r="BE150" s="205">
        <f t="shared" si="14"/>
        <v>0</v>
      </c>
      <c r="BF150" s="205">
        <f t="shared" si="15"/>
        <v>0</v>
      </c>
      <c r="BG150" s="205">
        <f t="shared" si="16"/>
        <v>0</v>
      </c>
      <c r="BH150" s="205">
        <f t="shared" si="17"/>
        <v>0</v>
      </c>
      <c r="BI150" s="205">
        <f t="shared" si="18"/>
        <v>0</v>
      </c>
      <c r="BJ150" s="23" t="s">
        <v>89</v>
      </c>
      <c r="BK150" s="205">
        <f t="shared" si="19"/>
        <v>0</v>
      </c>
      <c r="BL150" s="23" t="s">
        <v>183</v>
      </c>
      <c r="BM150" s="23" t="s">
        <v>2495</v>
      </c>
    </row>
    <row r="151" spans="2:65" s="1" customFormat="1" ht="22.5" customHeight="1">
      <c r="B151" s="41"/>
      <c r="C151" s="194" t="s">
        <v>557</v>
      </c>
      <c r="D151" s="194" t="s">
        <v>178</v>
      </c>
      <c r="E151" s="195" t="s">
        <v>2496</v>
      </c>
      <c r="F151" s="196" t="s">
        <v>2497</v>
      </c>
      <c r="G151" s="197" t="s">
        <v>296</v>
      </c>
      <c r="H151" s="198">
        <v>322</v>
      </c>
      <c r="I151" s="199"/>
      <c r="J151" s="200">
        <f t="shared" si="10"/>
        <v>0</v>
      </c>
      <c r="K151" s="196" t="s">
        <v>37</v>
      </c>
      <c r="L151" s="61"/>
      <c r="M151" s="201" t="s">
        <v>37</v>
      </c>
      <c r="N151" s="202" t="s">
        <v>52</v>
      </c>
      <c r="O151" s="42"/>
      <c r="P151" s="203">
        <f t="shared" si="11"/>
        <v>0</v>
      </c>
      <c r="Q151" s="203">
        <v>0</v>
      </c>
      <c r="R151" s="203">
        <f t="shared" si="12"/>
        <v>0</v>
      </c>
      <c r="S151" s="203">
        <v>0</v>
      </c>
      <c r="T151" s="204">
        <f t="shared" si="13"/>
        <v>0</v>
      </c>
      <c r="AR151" s="23" t="s">
        <v>183</v>
      </c>
      <c r="AT151" s="23" t="s">
        <v>178</v>
      </c>
      <c r="AU151" s="23" t="s">
        <v>89</v>
      </c>
      <c r="AY151" s="23" t="s">
        <v>176</v>
      </c>
      <c r="BE151" s="205">
        <f t="shared" si="14"/>
        <v>0</v>
      </c>
      <c r="BF151" s="205">
        <f t="shared" si="15"/>
        <v>0</v>
      </c>
      <c r="BG151" s="205">
        <f t="shared" si="16"/>
        <v>0</v>
      </c>
      <c r="BH151" s="205">
        <f t="shared" si="17"/>
        <v>0</v>
      </c>
      <c r="BI151" s="205">
        <f t="shared" si="18"/>
        <v>0</v>
      </c>
      <c r="BJ151" s="23" t="s">
        <v>89</v>
      </c>
      <c r="BK151" s="205">
        <f t="shared" si="19"/>
        <v>0</v>
      </c>
      <c r="BL151" s="23" t="s">
        <v>183</v>
      </c>
      <c r="BM151" s="23" t="s">
        <v>2498</v>
      </c>
    </row>
    <row r="152" spans="2:65" s="1" customFormat="1" ht="22.5" customHeight="1">
      <c r="B152" s="41"/>
      <c r="C152" s="194" t="s">
        <v>563</v>
      </c>
      <c r="D152" s="194" t="s">
        <v>178</v>
      </c>
      <c r="E152" s="195" t="s">
        <v>2499</v>
      </c>
      <c r="F152" s="196" t="s">
        <v>2500</v>
      </c>
      <c r="G152" s="197" t="s">
        <v>2399</v>
      </c>
      <c r="H152" s="198">
        <v>250</v>
      </c>
      <c r="I152" s="199"/>
      <c r="J152" s="200">
        <f t="shared" si="10"/>
        <v>0</v>
      </c>
      <c r="K152" s="196" t="s">
        <v>37</v>
      </c>
      <c r="L152" s="61"/>
      <c r="M152" s="201" t="s">
        <v>37</v>
      </c>
      <c r="N152" s="202" t="s">
        <v>52</v>
      </c>
      <c r="O152" s="42"/>
      <c r="P152" s="203">
        <f t="shared" si="11"/>
        <v>0</v>
      </c>
      <c r="Q152" s="203">
        <v>0</v>
      </c>
      <c r="R152" s="203">
        <f t="shared" si="12"/>
        <v>0</v>
      </c>
      <c r="S152" s="203">
        <v>0</v>
      </c>
      <c r="T152" s="204">
        <f t="shared" si="13"/>
        <v>0</v>
      </c>
      <c r="AR152" s="23" t="s">
        <v>183</v>
      </c>
      <c r="AT152" s="23" t="s">
        <v>178</v>
      </c>
      <c r="AU152" s="23" t="s">
        <v>89</v>
      </c>
      <c r="AY152" s="23" t="s">
        <v>176</v>
      </c>
      <c r="BE152" s="205">
        <f t="shared" si="14"/>
        <v>0</v>
      </c>
      <c r="BF152" s="205">
        <f t="shared" si="15"/>
        <v>0</v>
      </c>
      <c r="BG152" s="205">
        <f t="shared" si="16"/>
        <v>0</v>
      </c>
      <c r="BH152" s="205">
        <f t="shared" si="17"/>
        <v>0</v>
      </c>
      <c r="BI152" s="205">
        <f t="shared" si="18"/>
        <v>0</v>
      </c>
      <c r="BJ152" s="23" t="s">
        <v>89</v>
      </c>
      <c r="BK152" s="205">
        <f t="shared" si="19"/>
        <v>0</v>
      </c>
      <c r="BL152" s="23" t="s">
        <v>183</v>
      </c>
      <c r="BM152" s="23" t="s">
        <v>2501</v>
      </c>
    </row>
    <row r="153" spans="2:65" s="1" customFormat="1" ht="22.5" customHeight="1">
      <c r="B153" s="41"/>
      <c r="C153" s="194" t="s">
        <v>568</v>
      </c>
      <c r="D153" s="194" t="s">
        <v>178</v>
      </c>
      <c r="E153" s="195" t="s">
        <v>2502</v>
      </c>
      <c r="F153" s="196" t="s">
        <v>2503</v>
      </c>
      <c r="G153" s="197" t="s">
        <v>342</v>
      </c>
      <c r="H153" s="198">
        <v>1</v>
      </c>
      <c r="I153" s="199"/>
      <c r="J153" s="200">
        <f t="shared" si="10"/>
        <v>0</v>
      </c>
      <c r="K153" s="196" t="s">
        <v>37</v>
      </c>
      <c r="L153" s="61"/>
      <c r="M153" s="201" t="s">
        <v>37</v>
      </c>
      <c r="N153" s="202" t="s">
        <v>52</v>
      </c>
      <c r="O153" s="42"/>
      <c r="P153" s="203">
        <f t="shared" si="11"/>
        <v>0</v>
      </c>
      <c r="Q153" s="203">
        <v>0</v>
      </c>
      <c r="R153" s="203">
        <f t="shared" si="12"/>
        <v>0</v>
      </c>
      <c r="S153" s="203">
        <v>0</v>
      </c>
      <c r="T153" s="204">
        <f t="shared" si="13"/>
        <v>0</v>
      </c>
      <c r="AR153" s="23" t="s">
        <v>183</v>
      </c>
      <c r="AT153" s="23" t="s">
        <v>178</v>
      </c>
      <c r="AU153" s="23" t="s">
        <v>89</v>
      </c>
      <c r="AY153" s="23" t="s">
        <v>176</v>
      </c>
      <c r="BE153" s="205">
        <f t="shared" si="14"/>
        <v>0</v>
      </c>
      <c r="BF153" s="205">
        <f t="shared" si="15"/>
        <v>0</v>
      </c>
      <c r="BG153" s="205">
        <f t="shared" si="16"/>
        <v>0</v>
      </c>
      <c r="BH153" s="205">
        <f t="shared" si="17"/>
        <v>0</v>
      </c>
      <c r="BI153" s="205">
        <f t="shared" si="18"/>
        <v>0</v>
      </c>
      <c r="BJ153" s="23" t="s">
        <v>89</v>
      </c>
      <c r="BK153" s="205">
        <f t="shared" si="19"/>
        <v>0</v>
      </c>
      <c r="BL153" s="23" t="s">
        <v>183</v>
      </c>
      <c r="BM153" s="23" t="s">
        <v>2504</v>
      </c>
    </row>
    <row r="154" spans="2:65" s="1" customFormat="1" ht="22.5" customHeight="1">
      <c r="B154" s="41"/>
      <c r="C154" s="194" t="s">
        <v>573</v>
      </c>
      <c r="D154" s="194" t="s">
        <v>178</v>
      </c>
      <c r="E154" s="195" t="s">
        <v>2505</v>
      </c>
      <c r="F154" s="196" t="s">
        <v>2506</v>
      </c>
      <c r="G154" s="197" t="s">
        <v>549</v>
      </c>
      <c r="H154" s="198">
        <v>1</v>
      </c>
      <c r="I154" s="199"/>
      <c r="J154" s="200">
        <f t="shared" si="10"/>
        <v>0</v>
      </c>
      <c r="K154" s="196" t="s">
        <v>37</v>
      </c>
      <c r="L154" s="61"/>
      <c r="M154" s="201" t="s">
        <v>37</v>
      </c>
      <c r="N154" s="202" t="s">
        <v>52</v>
      </c>
      <c r="O154" s="42"/>
      <c r="P154" s="203">
        <f t="shared" si="11"/>
        <v>0</v>
      </c>
      <c r="Q154" s="203">
        <v>0</v>
      </c>
      <c r="R154" s="203">
        <f t="shared" si="12"/>
        <v>0</v>
      </c>
      <c r="S154" s="203">
        <v>0</v>
      </c>
      <c r="T154" s="204">
        <f t="shared" si="13"/>
        <v>0</v>
      </c>
      <c r="AR154" s="23" t="s">
        <v>183</v>
      </c>
      <c r="AT154" s="23" t="s">
        <v>178</v>
      </c>
      <c r="AU154" s="23" t="s">
        <v>89</v>
      </c>
      <c r="AY154" s="23" t="s">
        <v>176</v>
      </c>
      <c r="BE154" s="205">
        <f t="shared" si="14"/>
        <v>0</v>
      </c>
      <c r="BF154" s="205">
        <f t="shared" si="15"/>
        <v>0</v>
      </c>
      <c r="BG154" s="205">
        <f t="shared" si="16"/>
        <v>0</v>
      </c>
      <c r="BH154" s="205">
        <f t="shared" si="17"/>
        <v>0</v>
      </c>
      <c r="BI154" s="205">
        <f t="shared" si="18"/>
        <v>0</v>
      </c>
      <c r="BJ154" s="23" t="s">
        <v>89</v>
      </c>
      <c r="BK154" s="205">
        <f t="shared" si="19"/>
        <v>0</v>
      </c>
      <c r="BL154" s="23" t="s">
        <v>183</v>
      </c>
      <c r="BM154" s="23" t="s">
        <v>2507</v>
      </c>
    </row>
    <row r="155" spans="2:65" s="1" customFormat="1" ht="22.5" customHeight="1">
      <c r="B155" s="41"/>
      <c r="C155" s="194" t="s">
        <v>578</v>
      </c>
      <c r="D155" s="194" t="s">
        <v>178</v>
      </c>
      <c r="E155" s="195" t="s">
        <v>2508</v>
      </c>
      <c r="F155" s="196" t="s">
        <v>2509</v>
      </c>
      <c r="G155" s="197" t="s">
        <v>342</v>
      </c>
      <c r="H155" s="198">
        <v>30</v>
      </c>
      <c r="I155" s="199"/>
      <c r="J155" s="200">
        <f t="shared" si="10"/>
        <v>0</v>
      </c>
      <c r="K155" s="196" t="s">
        <v>37</v>
      </c>
      <c r="L155" s="61"/>
      <c r="M155" s="201" t="s">
        <v>37</v>
      </c>
      <c r="N155" s="202" t="s">
        <v>52</v>
      </c>
      <c r="O155" s="42"/>
      <c r="P155" s="203">
        <f t="shared" si="11"/>
        <v>0</v>
      </c>
      <c r="Q155" s="203">
        <v>0</v>
      </c>
      <c r="R155" s="203">
        <f t="shared" si="12"/>
        <v>0</v>
      </c>
      <c r="S155" s="203">
        <v>0</v>
      </c>
      <c r="T155" s="204">
        <f t="shared" si="13"/>
        <v>0</v>
      </c>
      <c r="AR155" s="23" t="s">
        <v>183</v>
      </c>
      <c r="AT155" s="23" t="s">
        <v>178</v>
      </c>
      <c r="AU155" s="23" t="s">
        <v>89</v>
      </c>
      <c r="AY155" s="23" t="s">
        <v>176</v>
      </c>
      <c r="BE155" s="205">
        <f t="shared" si="14"/>
        <v>0</v>
      </c>
      <c r="BF155" s="205">
        <f t="shared" si="15"/>
        <v>0</v>
      </c>
      <c r="BG155" s="205">
        <f t="shared" si="16"/>
        <v>0</v>
      </c>
      <c r="BH155" s="205">
        <f t="shared" si="17"/>
        <v>0</v>
      </c>
      <c r="BI155" s="205">
        <f t="shared" si="18"/>
        <v>0</v>
      </c>
      <c r="BJ155" s="23" t="s">
        <v>89</v>
      </c>
      <c r="BK155" s="205">
        <f t="shared" si="19"/>
        <v>0</v>
      </c>
      <c r="BL155" s="23" t="s">
        <v>183</v>
      </c>
      <c r="BM155" s="23" t="s">
        <v>2510</v>
      </c>
    </row>
    <row r="156" spans="2:65" s="1" customFormat="1" ht="22.5" customHeight="1">
      <c r="B156" s="41"/>
      <c r="C156" s="194" t="s">
        <v>582</v>
      </c>
      <c r="D156" s="194" t="s">
        <v>178</v>
      </c>
      <c r="E156" s="195" t="s">
        <v>2511</v>
      </c>
      <c r="F156" s="196" t="s">
        <v>2512</v>
      </c>
      <c r="G156" s="197" t="s">
        <v>296</v>
      </c>
      <c r="H156" s="198">
        <v>40</v>
      </c>
      <c r="I156" s="199"/>
      <c r="J156" s="200">
        <f t="shared" si="10"/>
        <v>0</v>
      </c>
      <c r="K156" s="196" t="s">
        <v>37</v>
      </c>
      <c r="L156" s="61"/>
      <c r="M156" s="201" t="s">
        <v>37</v>
      </c>
      <c r="N156" s="202" t="s">
        <v>52</v>
      </c>
      <c r="O156" s="42"/>
      <c r="P156" s="203">
        <f t="shared" si="11"/>
        <v>0</v>
      </c>
      <c r="Q156" s="203">
        <v>0</v>
      </c>
      <c r="R156" s="203">
        <f t="shared" si="12"/>
        <v>0</v>
      </c>
      <c r="S156" s="203">
        <v>0</v>
      </c>
      <c r="T156" s="204">
        <f t="shared" si="13"/>
        <v>0</v>
      </c>
      <c r="AR156" s="23" t="s">
        <v>183</v>
      </c>
      <c r="AT156" s="23" t="s">
        <v>178</v>
      </c>
      <c r="AU156" s="23" t="s">
        <v>89</v>
      </c>
      <c r="AY156" s="23" t="s">
        <v>176</v>
      </c>
      <c r="BE156" s="205">
        <f t="shared" si="14"/>
        <v>0</v>
      </c>
      <c r="BF156" s="205">
        <f t="shared" si="15"/>
        <v>0</v>
      </c>
      <c r="BG156" s="205">
        <f t="shared" si="16"/>
        <v>0</v>
      </c>
      <c r="BH156" s="205">
        <f t="shared" si="17"/>
        <v>0</v>
      </c>
      <c r="BI156" s="205">
        <f t="shared" si="18"/>
        <v>0</v>
      </c>
      <c r="BJ156" s="23" t="s">
        <v>89</v>
      </c>
      <c r="BK156" s="205">
        <f t="shared" si="19"/>
        <v>0</v>
      </c>
      <c r="BL156" s="23" t="s">
        <v>183</v>
      </c>
      <c r="BM156" s="23" t="s">
        <v>2513</v>
      </c>
    </row>
    <row r="157" spans="2:65" s="1" customFormat="1" ht="22.5" customHeight="1">
      <c r="B157" s="41"/>
      <c r="C157" s="194" t="s">
        <v>586</v>
      </c>
      <c r="D157" s="194" t="s">
        <v>178</v>
      </c>
      <c r="E157" s="195" t="s">
        <v>2514</v>
      </c>
      <c r="F157" s="196" t="s">
        <v>2515</v>
      </c>
      <c r="G157" s="197" t="s">
        <v>199</v>
      </c>
      <c r="H157" s="198">
        <v>3.0019999999999998</v>
      </c>
      <c r="I157" s="199"/>
      <c r="J157" s="200">
        <f t="shared" si="10"/>
        <v>0</v>
      </c>
      <c r="K157" s="196" t="s">
        <v>37</v>
      </c>
      <c r="L157" s="61"/>
      <c r="M157" s="201" t="s">
        <v>37</v>
      </c>
      <c r="N157" s="202" t="s">
        <v>52</v>
      </c>
      <c r="O157" s="42"/>
      <c r="P157" s="203">
        <f t="shared" si="11"/>
        <v>0</v>
      </c>
      <c r="Q157" s="203">
        <v>0</v>
      </c>
      <c r="R157" s="203">
        <f t="shared" si="12"/>
        <v>0</v>
      </c>
      <c r="S157" s="203">
        <v>0</v>
      </c>
      <c r="T157" s="204">
        <f t="shared" si="13"/>
        <v>0</v>
      </c>
      <c r="AR157" s="23" t="s">
        <v>183</v>
      </c>
      <c r="AT157" s="23" t="s">
        <v>178</v>
      </c>
      <c r="AU157" s="23" t="s">
        <v>89</v>
      </c>
      <c r="AY157" s="23" t="s">
        <v>176</v>
      </c>
      <c r="BE157" s="205">
        <f t="shared" si="14"/>
        <v>0</v>
      </c>
      <c r="BF157" s="205">
        <f t="shared" si="15"/>
        <v>0</v>
      </c>
      <c r="BG157" s="205">
        <f t="shared" si="16"/>
        <v>0</v>
      </c>
      <c r="BH157" s="205">
        <f t="shared" si="17"/>
        <v>0</v>
      </c>
      <c r="BI157" s="205">
        <f t="shared" si="18"/>
        <v>0</v>
      </c>
      <c r="BJ157" s="23" t="s">
        <v>89</v>
      </c>
      <c r="BK157" s="205">
        <f t="shared" si="19"/>
        <v>0</v>
      </c>
      <c r="BL157" s="23" t="s">
        <v>183</v>
      </c>
      <c r="BM157" s="23" t="s">
        <v>2516</v>
      </c>
    </row>
    <row r="158" spans="2:65" s="10" customFormat="1" ht="37.35" customHeight="1">
      <c r="B158" s="177"/>
      <c r="C158" s="178"/>
      <c r="D158" s="191" t="s">
        <v>80</v>
      </c>
      <c r="E158" s="264" t="s">
        <v>544</v>
      </c>
      <c r="F158" s="264" t="s">
        <v>2517</v>
      </c>
      <c r="G158" s="178"/>
      <c r="H158" s="178"/>
      <c r="I158" s="181"/>
      <c r="J158" s="265">
        <f>BK158</f>
        <v>0</v>
      </c>
      <c r="K158" s="178"/>
      <c r="L158" s="183"/>
      <c r="M158" s="184"/>
      <c r="N158" s="185"/>
      <c r="O158" s="185"/>
      <c r="P158" s="186">
        <f>SUM(P159:P184)</f>
        <v>0</v>
      </c>
      <c r="Q158" s="185"/>
      <c r="R158" s="186">
        <f>SUM(R159:R184)</f>
        <v>0</v>
      </c>
      <c r="S158" s="185"/>
      <c r="T158" s="187">
        <f>SUM(T159:T184)</f>
        <v>0</v>
      </c>
      <c r="AR158" s="188" t="s">
        <v>89</v>
      </c>
      <c r="AT158" s="189" t="s">
        <v>80</v>
      </c>
      <c r="AU158" s="189" t="s">
        <v>81</v>
      </c>
      <c r="AY158" s="188" t="s">
        <v>176</v>
      </c>
      <c r="BK158" s="190">
        <f>SUM(BK159:BK184)</f>
        <v>0</v>
      </c>
    </row>
    <row r="159" spans="2:65" s="1" customFormat="1" ht="22.5" customHeight="1">
      <c r="B159" s="41"/>
      <c r="C159" s="194" t="s">
        <v>593</v>
      </c>
      <c r="D159" s="194" t="s">
        <v>178</v>
      </c>
      <c r="E159" s="195" t="s">
        <v>2518</v>
      </c>
      <c r="F159" s="196" t="s">
        <v>2519</v>
      </c>
      <c r="G159" s="197" t="s">
        <v>549</v>
      </c>
      <c r="H159" s="198">
        <v>7</v>
      </c>
      <c r="I159" s="199"/>
      <c r="J159" s="200">
        <f t="shared" ref="J159:J184" si="20">ROUND(I159*H159,2)</f>
        <v>0</v>
      </c>
      <c r="K159" s="196" t="s">
        <v>37</v>
      </c>
      <c r="L159" s="61"/>
      <c r="M159" s="201" t="s">
        <v>37</v>
      </c>
      <c r="N159" s="202" t="s">
        <v>52</v>
      </c>
      <c r="O159" s="42"/>
      <c r="P159" s="203">
        <f t="shared" ref="P159:P184" si="21">O159*H159</f>
        <v>0</v>
      </c>
      <c r="Q159" s="203">
        <v>0</v>
      </c>
      <c r="R159" s="203">
        <f t="shared" ref="R159:R184" si="22">Q159*H159</f>
        <v>0</v>
      </c>
      <c r="S159" s="203">
        <v>0</v>
      </c>
      <c r="T159" s="204">
        <f t="shared" ref="T159:T184" si="23">S159*H159</f>
        <v>0</v>
      </c>
      <c r="AR159" s="23" t="s">
        <v>183</v>
      </c>
      <c r="AT159" s="23" t="s">
        <v>178</v>
      </c>
      <c r="AU159" s="23" t="s">
        <v>89</v>
      </c>
      <c r="AY159" s="23" t="s">
        <v>176</v>
      </c>
      <c r="BE159" s="205">
        <f t="shared" ref="BE159:BE184" si="24">IF(N159="základní",J159,0)</f>
        <v>0</v>
      </c>
      <c r="BF159" s="205">
        <f t="shared" ref="BF159:BF184" si="25">IF(N159="snížená",J159,0)</f>
        <v>0</v>
      </c>
      <c r="BG159" s="205">
        <f t="shared" ref="BG159:BG184" si="26">IF(N159="zákl. přenesená",J159,0)</f>
        <v>0</v>
      </c>
      <c r="BH159" s="205">
        <f t="shared" ref="BH159:BH184" si="27">IF(N159="sníž. přenesená",J159,0)</f>
        <v>0</v>
      </c>
      <c r="BI159" s="205">
        <f t="shared" ref="BI159:BI184" si="28">IF(N159="nulová",J159,0)</f>
        <v>0</v>
      </c>
      <c r="BJ159" s="23" t="s">
        <v>89</v>
      </c>
      <c r="BK159" s="205">
        <f t="shared" ref="BK159:BK184" si="29">ROUND(I159*H159,2)</f>
        <v>0</v>
      </c>
      <c r="BL159" s="23" t="s">
        <v>183</v>
      </c>
      <c r="BM159" s="23" t="s">
        <v>2520</v>
      </c>
    </row>
    <row r="160" spans="2:65" s="1" customFormat="1" ht="22.5" customHeight="1">
      <c r="B160" s="41"/>
      <c r="C160" s="194" t="s">
        <v>597</v>
      </c>
      <c r="D160" s="194" t="s">
        <v>178</v>
      </c>
      <c r="E160" s="195" t="s">
        <v>2521</v>
      </c>
      <c r="F160" s="196" t="s">
        <v>2522</v>
      </c>
      <c r="G160" s="197" t="s">
        <v>549</v>
      </c>
      <c r="H160" s="198">
        <v>9</v>
      </c>
      <c r="I160" s="199"/>
      <c r="J160" s="200">
        <f t="shared" si="20"/>
        <v>0</v>
      </c>
      <c r="K160" s="196" t="s">
        <v>37</v>
      </c>
      <c r="L160" s="61"/>
      <c r="M160" s="201" t="s">
        <v>37</v>
      </c>
      <c r="N160" s="202" t="s">
        <v>52</v>
      </c>
      <c r="O160" s="42"/>
      <c r="P160" s="203">
        <f t="shared" si="21"/>
        <v>0</v>
      </c>
      <c r="Q160" s="203">
        <v>0</v>
      </c>
      <c r="R160" s="203">
        <f t="shared" si="22"/>
        <v>0</v>
      </c>
      <c r="S160" s="203">
        <v>0</v>
      </c>
      <c r="T160" s="204">
        <f t="shared" si="23"/>
        <v>0</v>
      </c>
      <c r="AR160" s="23" t="s">
        <v>183</v>
      </c>
      <c r="AT160" s="23" t="s">
        <v>178</v>
      </c>
      <c r="AU160" s="23" t="s">
        <v>89</v>
      </c>
      <c r="AY160" s="23" t="s">
        <v>176</v>
      </c>
      <c r="BE160" s="205">
        <f t="shared" si="24"/>
        <v>0</v>
      </c>
      <c r="BF160" s="205">
        <f t="shared" si="25"/>
        <v>0</v>
      </c>
      <c r="BG160" s="205">
        <f t="shared" si="26"/>
        <v>0</v>
      </c>
      <c r="BH160" s="205">
        <f t="shared" si="27"/>
        <v>0</v>
      </c>
      <c r="BI160" s="205">
        <f t="shared" si="28"/>
        <v>0</v>
      </c>
      <c r="BJ160" s="23" t="s">
        <v>89</v>
      </c>
      <c r="BK160" s="205">
        <f t="shared" si="29"/>
        <v>0</v>
      </c>
      <c r="BL160" s="23" t="s">
        <v>183</v>
      </c>
      <c r="BM160" s="23" t="s">
        <v>2523</v>
      </c>
    </row>
    <row r="161" spans="2:65" s="1" customFormat="1" ht="22.5" customHeight="1">
      <c r="B161" s="41"/>
      <c r="C161" s="194" t="s">
        <v>603</v>
      </c>
      <c r="D161" s="194" t="s">
        <v>178</v>
      </c>
      <c r="E161" s="195" t="s">
        <v>2524</v>
      </c>
      <c r="F161" s="196" t="s">
        <v>2525</v>
      </c>
      <c r="G161" s="197" t="s">
        <v>549</v>
      </c>
      <c r="H161" s="198">
        <v>9</v>
      </c>
      <c r="I161" s="199"/>
      <c r="J161" s="200">
        <f t="shared" si="20"/>
        <v>0</v>
      </c>
      <c r="K161" s="196" t="s">
        <v>37</v>
      </c>
      <c r="L161" s="61"/>
      <c r="M161" s="201" t="s">
        <v>37</v>
      </c>
      <c r="N161" s="202" t="s">
        <v>52</v>
      </c>
      <c r="O161" s="42"/>
      <c r="P161" s="203">
        <f t="shared" si="21"/>
        <v>0</v>
      </c>
      <c r="Q161" s="203">
        <v>0</v>
      </c>
      <c r="R161" s="203">
        <f t="shared" si="22"/>
        <v>0</v>
      </c>
      <c r="S161" s="203">
        <v>0</v>
      </c>
      <c r="T161" s="204">
        <f t="shared" si="23"/>
        <v>0</v>
      </c>
      <c r="AR161" s="23" t="s">
        <v>183</v>
      </c>
      <c r="AT161" s="23" t="s">
        <v>178</v>
      </c>
      <c r="AU161" s="23" t="s">
        <v>89</v>
      </c>
      <c r="AY161" s="23" t="s">
        <v>176</v>
      </c>
      <c r="BE161" s="205">
        <f t="shared" si="24"/>
        <v>0</v>
      </c>
      <c r="BF161" s="205">
        <f t="shared" si="25"/>
        <v>0</v>
      </c>
      <c r="BG161" s="205">
        <f t="shared" si="26"/>
        <v>0</v>
      </c>
      <c r="BH161" s="205">
        <f t="shared" si="27"/>
        <v>0</v>
      </c>
      <c r="BI161" s="205">
        <f t="shared" si="28"/>
        <v>0</v>
      </c>
      <c r="BJ161" s="23" t="s">
        <v>89</v>
      </c>
      <c r="BK161" s="205">
        <f t="shared" si="29"/>
        <v>0</v>
      </c>
      <c r="BL161" s="23" t="s">
        <v>183</v>
      </c>
      <c r="BM161" s="23" t="s">
        <v>2526</v>
      </c>
    </row>
    <row r="162" spans="2:65" s="1" customFormat="1" ht="22.5" customHeight="1">
      <c r="B162" s="41"/>
      <c r="C162" s="194" t="s">
        <v>608</v>
      </c>
      <c r="D162" s="194" t="s">
        <v>178</v>
      </c>
      <c r="E162" s="195" t="s">
        <v>2527</v>
      </c>
      <c r="F162" s="196" t="s">
        <v>2528</v>
      </c>
      <c r="G162" s="197" t="s">
        <v>549</v>
      </c>
      <c r="H162" s="198">
        <v>1</v>
      </c>
      <c r="I162" s="199"/>
      <c r="J162" s="200">
        <f t="shared" si="20"/>
        <v>0</v>
      </c>
      <c r="K162" s="196" t="s">
        <v>37</v>
      </c>
      <c r="L162" s="61"/>
      <c r="M162" s="201" t="s">
        <v>37</v>
      </c>
      <c r="N162" s="202" t="s">
        <v>52</v>
      </c>
      <c r="O162" s="42"/>
      <c r="P162" s="203">
        <f t="shared" si="21"/>
        <v>0</v>
      </c>
      <c r="Q162" s="203">
        <v>0</v>
      </c>
      <c r="R162" s="203">
        <f t="shared" si="22"/>
        <v>0</v>
      </c>
      <c r="S162" s="203">
        <v>0</v>
      </c>
      <c r="T162" s="204">
        <f t="shared" si="23"/>
        <v>0</v>
      </c>
      <c r="AR162" s="23" t="s">
        <v>183</v>
      </c>
      <c r="AT162" s="23" t="s">
        <v>178</v>
      </c>
      <c r="AU162" s="23" t="s">
        <v>89</v>
      </c>
      <c r="AY162" s="23" t="s">
        <v>176</v>
      </c>
      <c r="BE162" s="205">
        <f t="shared" si="24"/>
        <v>0</v>
      </c>
      <c r="BF162" s="205">
        <f t="shared" si="25"/>
        <v>0</v>
      </c>
      <c r="BG162" s="205">
        <f t="shared" si="26"/>
        <v>0</v>
      </c>
      <c r="BH162" s="205">
        <f t="shared" si="27"/>
        <v>0</v>
      </c>
      <c r="BI162" s="205">
        <f t="shared" si="28"/>
        <v>0</v>
      </c>
      <c r="BJ162" s="23" t="s">
        <v>89</v>
      </c>
      <c r="BK162" s="205">
        <f t="shared" si="29"/>
        <v>0</v>
      </c>
      <c r="BL162" s="23" t="s">
        <v>183</v>
      </c>
      <c r="BM162" s="23" t="s">
        <v>2529</v>
      </c>
    </row>
    <row r="163" spans="2:65" s="1" customFormat="1" ht="22.5" customHeight="1">
      <c r="B163" s="41"/>
      <c r="C163" s="194" t="s">
        <v>614</v>
      </c>
      <c r="D163" s="194" t="s">
        <v>178</v>
      </c>
      <c r="E163" s="195" t="s">
        <v>2530</v>
      </c>
      <c r="F163" s="196" t="s">
        <v>2531</v>
      </c>
      <c r="G163" s="197" t="s">
        <v>549</v>
      </c>
      <c r="H163" s="198">
        <v>1</v>
      </c>
      <c r="I163" s="199"/>
      <c r="J163" s="200">
        <f t="shared" si="20"/>
        <v>0</v>
      </c>
      <c r="K163" s="196" t="s">
        <v>37</v>
      </c>
      <c r="L163" s="61"/>
      <c r="M163" s="201" t="s">
        <v>37</v>
      </c>
      <c r="N163" s="202" t="s">
        <v>52</v>
      </c>
      <c r="O163" s="42"/>
      <c r="P163" s="203">
        <f t="shared" si="21"/>
        <v>0</v>
      </c>
      <c r="Q163" s="203">
        <v>0</v>
      </c>
      <c r="R163" s="203">
        <f t="shared" si="22"/>
        <v>0</v>
      </c>
      <c r="S163" s="203">
        <v>0</v>
      </c>
      <c r="T163" s="204">
        <f t="shared" si="23"/>
        <v>0</v>
      </c>
      <c r="AR163" s="23" t="s">
        <v>183</v>
      </c>
      <c r="AT163" s="23" t="s">
        <v>178</v>
      </c>
      <c r="AU163" s="23" t="s">
        <v>89</v>
      </c>
      <c r="AY163" s="23" t="s">
        <v>176</v>
      </c>
      <c r="BE163" s="205">
        <f t="shared" si="24"/>
        <v>0</v>
      </c>
      <c r="BF163" s="205">
        <f t="shared" si="25"/>
        <v>0</v>
      </c>
      <c r="BG163" s="205">
        <f t="shared" si="26"/>
        <v>0</v>
      </c>
      <c r="BH163" s="205">
        <f t="shared" si="27"/>
        <v>0</v>
      </c>
      <c r="BI163" s="205">
        <f t="shared" si="28"/>
        <v>0</v>
      </c>
      <c r="BJ163" s="23" t="s">
        <v>89</v>
      </c>
      <c r="BK163" s="205">
        <f t="shared" si="29"/>
        <v>0</v>
      </c>
      <c r="BL163" s="23" t="s">
        <v>183</v>
      </c>
      <c r="BM163" s="23" t="s">
        <v>2532</v>
      </c>
    </row>
    <row r="164" spans="2:65" s="1" customFormat="1" ht="22.5" customHeight="1">
      <c r="B164" s="41"/>
      <c r="C164" s="194" t="s">
        <v>619</v>
      </c>
      <c r="D164" s="194" t="s">
        <v>178</v>
      </c>
      <c r="E164" s="195" t="s">
        <v>2533</v>
      </c>
      <c r="F164" s="196" t="s">
        <v>2534</v>
      </c>
      <c r="G164" s="197" t="s">
        <v>549</v>
      </c>
      <c r="H164" s="198">
        <v>1</v>
      </c>
      <c r="I164" s="199"/>
      <c r="J164" s="200">
        <f t="shared" si="20"/>
        <v>0</v>
      </c>
      <c r="K164" s="196" t="s">
        <v>37</v>
      </c>
      <c r="L164" s="61"/>
      <c r="M164" s="201" t="s">
        <v>37</v>
      </c>
      <c r="N164" s="202" t="s">
        <v>52</v>
      </c>
      <c r="O164" s="42"/>
      <c r="P164" s="203">
        <f t="shared" si="21"/>
        <v>0</v>
      </c>
      <c r="Q164" s="203">
        <v>0</v>
      </c>
      <c r="R164" s="203">
        <f t="shared" si="22"/>
        <v>0</v>
      </c>
      <c r="S164" s="203">
        <v>0</v>
      </c>
      <c r="T164" s="204">
        <f t="shared" si="23"/>
        <v>0</v>
      </c>
      <c r="AR164" s="23" t="s">
        <v>183</v>
      </c>
      <c r="AT164" s="23" t="s">
        <v>178</v>
      </c>
      <c r="AU164" s="23" t="s">
        <v>89</v>
      </c>
      <c r="AY164" s="23" t="s">
        <v>176</v>
      </c>
      <c r="BE164" s="205">
        <f t="shared" si="24"/>
        <v>0</v>
      </c>
      <c r="BF164" s="205">
        <f t="shared" si="25"/>
        <v>0</v>
      </c>
      <c r="BG164" s="205">
        <f t="shared" si="26"/>
        <v>0</v>
      </c>
      <c r="BH164" s="205">
        <f t="shared" si="27"/>
        <v>0</v>
      </c>
      <c r="BI164" s="205">
        <f t="shared" si="28"/>
        <v>0</v>
      </c>
      <c r="BJ164" s="23" t="s">
        <v>89</v>
      </c>
      <c r="BK164" s="205">
        <f t="shared" si="29"/>
        <v>0</v>
      </c>
      <c r="BL164" s="23" t="s">
        <v>183</v>
      </c>
      <c r="BM164" s="23" t="s">
        <v>2535</v>
      </c>
    </row>
    <row r="165" spans="2:65" s="1" customFormat="1" ht="22.5" customHeight="1">
      <c r="B165" s="41"/>
      <c r="C165" s="194" t="s">
        <v>626</v>
      </c>
      <c r="D165" s="194" t="s">
        <v>178</v>
      </c>
      <c r="E165" s="195" t="s">
        <v>2536</v>
      </c>
      <c r="F165" s="196" t="s">
        <v>2537</v>
      </c>
      <c r="G165" s="197" t="s">
        <v>549</v>
      </c>
      <c r="H165" s="198">
        <v>7</v>
      </c>
      <c r="I165" s="199"/>
      <c r="J165" s="200">
        <f t="shared" si="20"/>
        <v>0</v>
      </c>
      <c r="K165" s="196" t="s">
        <v>37</v>
      </c>
      <c r="L165" s="61"/>
      <c r="M165" s="201" t="s">
        <v>37</v>
      </c>
      <c r="N165" s="202" t="s">
        <v>52</v>
      </c>
      <c r="O165" s="42"/>
      <c r="P165" s="203">
        <f t="shared" si="21"/>
        <v>0</v>
      </c>
      <c r="Q165" s="203">
        <v>0</v>
      </c>
      <c r="R165" s="203">
        <f t="shared" si="22"/>
        <v>0</v>
      </c>
      <c r="S165" s="203">
        <v>0</v>
      </c>
      <c r="T165" s="204">
        <f t="shared" si="23"/>
        <v>0</v>
      </c>
      <c r="AR165" s="23" t="s">
        <v>183</v>
      </c>
      <c r="AT165" s="23" t="s">
        <v>178</v>
      </c>
      <c r="AU165" s="23" t="s">
        <v>89</v>
      </c>
      <c r="AY165" s="23" t="s">
        <v>176</v>
      </c>
      <c r="BE165" s="205">
        <f t="shared" si="24"/>
        <v>0</v>
      </c>
      <c r="BF165" s="205">
        <f t="shared" si="25"/>
        <v>0</v>
      </c>
      <c r="BG165" s="205">
        <f t="shared" si="26"/>
        <v>0</v>
      </c>
      <c r="BH165" s="205">
        <f t="shared" si="27"/>
        <v>0</v>
      </c>
      <c r="BI165" s="205">
        <f t="shared" si="28"/>
        <v>0</v>
      </c>
      <c r="BJ165" s="23" t="s">
        <v>89</v>
      </c>
      <c r="BK165" s="205">
        <f t="shared" si="29"/>
        <v>0</v>
      </c>
      <c r="BL165" s="23" t="s">
        <v>183</v>
      </c>
      <c r="BM165" s="23" t="s">
        <v>2538</v>
      </c>
    </row>
    <row r="166" spans="2:65" s="1" customFormat="1" ht="22.5" customHeight="1">
      <c r="B166" s="41"/>
      <c r="C166" s="194" t="s">
        <v>633</v>
      </c>
      <c r="D166" s="194" t="s">
        <v>178</v>
      </c>
      <c r="E166" s="195" t="s">
        <v>2539</v>
      </c>
      <c r="F166" s="196" t="s">
        <v>2540</v>
      </c>
      <c r="G166" s="197" t="s">
        <v>549</v>
      </c>
      <c r="H166" s="198">
        <v>4</v>
      </c>
      <c r="I166" s="199"/>
      <c r="J166" s="200">
        <f t="shared" si="20"/>
        <v>0</v>
      </c>
      <c r="K166" s="196" t="s">
        <v>37</v>
      </c>
      <c r="L166" s="61"/>
      <c r="M166" s="201" t="s">
        <v>37</v>
      </c>
      <c r="N166" s="202" t="s">
        <v>52</v>
      </c>
      <c r="O166" s="42"/>
      <c r="P166" s="203">
        <f t="shared" si="21"/>
        <v>0</v>
      </c>
      <c r="Q166" s="203">
        <v>0</v>
      </c>
      <c r="R166" s="203">
        <f t="shared" si="22"/>
        <v>0</v>
      </c>
      <c r="S166" s="203">
        <v>0</v>
      </c>
      <c r="T166" s="204">
        <f t="shared" si="23"/>
        <v>0</v>
      </c>
      <c r="AR166" s="23" t="s">
        <v>183</v>
      </c>
      <c r="AT166" s="23" t="s">
        <v>178</v>
      </c>
      <c r="AU166" s="23" t="s">
        <v>89</v>
      </c>
      <c r="AY166" s="23" t="s">
        <v>176</v>
      </c>
      <c r="BE166" s="205">
        <f t="shared" si="24"/>
        <v>0</v>
      </c>
      <c r="BF166" s="205">
        <f t="shared" si="25"/>
        <v>0</v>
      </c>
      <c r="BG166" s="205">
        <f t="shared" si="26"/>
        <v>0</v>
      </c>
      <c r="BH166" s="205">
        <f t="shared" si="27"/>
        <v>0</v>
      </c>
      <c r="BI166" s="205">
        <f t="shared" si="28"/>
        <v>0</v>
      </c>
      <c r="BJ166" s="23" t="s">
        <v>89</v>
      </c>
      <c r="BK166" s="205">
        <f t="shared" si="29"/>
        <v>0</v>
      </c>
      <c r="BL166" s="23" t="s">
        <v>183</v>
      </c>
      <c r="BM166" s="23" t="s">
        <v>2541</v>
      </c>
    </row>
    <row r="167" spans="2:65" s="1" customFormat="1" ht="22.5" customHeight="1">
      <c r="B167" s="41"/>
      <c r="C167" s="194" t="s">
        <v>644</v>
      </c>
      <c r="D167" s="194" t="s">
        <v>178</v>
      </c>
      <c r="E167" s="195" t="s">
        <v>2542</v>
      </c>
      <c r="F167" s="196" t="s">
        <v>2543</v>
      </c>
      <c r="G167" s="197" t="s">
        <v>549</v>
      </c>
      <c r="H167" s="198">
        <v>29</v>
      </c>
      <c r="I167" s="199"/>
      <c r="J167" s="200">
        <f t="shared" si="20"/>
        <v>0</v>
      </c>
      <c r="K167" s="196" t="s">
        <v>37</v>
      </c>
      <c r="L167" s="61"/>
      <c r="M167" s="201" t="s">
        <v>37</v>
      </c>
      <c r="N167" s="202" t="s">
        <v>52</v>
      </c>
      <c r="O167" s="42"/>
      <c r="P167" s="203">
        <f t="shared" si="21"/>
        <v>0</v>
      </c>
      <c r="Q167" s="203">
        <v>0</v>
      </c>
      <c r="R167" s="203">
        <f t="shared" si="22"/>
        <v>0</v>
      </c>
      <c r="S167" s="203">
        <v>0</v>
      </c>
      <c r="T167" s="204">
        <f t="shared" si="23"/>
        <v>0</v>
      </c>
      <c r="AR167" s="23" t="s">
        <v>183</v>
      </c>
      <c r="AT167" s="23" t="s">
        <v>178</v>
      </c>
      <c r="AU167" s="23" t="s">
        <v>89</v>
      </c>
      <c r="AY167" s="23" t="s">
        <v>176</v>
      </c>
      <c r="BE167" s="205">
        <f t="shared" si="24"/>
        <v>0</v>
      </c>
      <c r="BF167" s="205">
        <f t="shared" si="25"/>
        <v>0</v>
      </c>
      <c r="BG167" s="205">
        <f t="shared" si="26"/>
        <v>0</v>
      </c>
      <c r="BH167" s="205">
        <f t="shared" si="27"/>
        <v>0</v>
      </c>
      <c r="BI167" s="205">
        <f t="shared" si="28"/>
        <v>0</v>
      </c>
      <c r="BJ167" s="23" t="s">
        <v>89</v>
      </c>
      <c r="BK167" s="205">
        <f t="shared" si="29"/>
        <v>0</v>
      </c>
      <c r="BL167" s="23" t="s">
        <v>183</v>
      </c>
      <c r="BM167" s="23" t="s">
        <v>2544</v>
      </c>
    </row>
    <row r="168" spans="2:65" s="1" customFormat="1" ht="22.5" customHeight="1">
      <c r="B168" s="41"/>
      <c r="C168" s="194" t="s">
        <v>653</v>
      </c>
      <c r="D168" s="194" t="s">
        <v>178</v>
      </c>
      <c r="E168" s="195" t="s">
        <v>2545</v>
      </c>
      <c r="F168" s="196" t="s">
        <v>2546</v>
      </c>
      <c r="G168" s="197" t="s">
        <v>342</v>
      </c>
      <c r="H168" s="198">
        <v>10</v>
      </c>
      <c r="I168" s="199"/>
      <c r="J168" s="200">
        <f t="shared" si="20"/>
        <v>0</v>
      </c>
      <c r="K168" s="196" t="s">
        <v>37</v>
      </c>
      <c r="L168" s="61"/>
      <c r="M168" s="201" t="s">
        <v>37</v>
      </c>
      <c r="N168" s="202" t="s">
        <v>52</v>
      </c>
      <c r="O168" s="42"/>
      <c r="P168" s="203">
        <f t="shared" si="21"/>
        <v>0</v>
      </c>
      <c r="Q168" s="203">
        <v>0</v>
      </c>
      <c r="R168" s="203">
        <f t="shared" si="22"/>
        <v>0</v>
      </c>
      <c r="S168" s="203">
        <v>0</v>
      </c>
      <c r="T168" s="204">
        <f t="shared" si="23"/>
        <v>0</v>
      </c>
      <c r="AR168" s="23" t="s">
        <v>183</v>
      </c>
      <c r="AT168" s="23" t="s">
        <v>178</v>
      </c>
      <c r="AU168" s="23" t="s">
        <v>89</v>
      </c>
      <c r="AY168" s="23" t="s">
        <v>176</v>
      </c>
      <c r="BE168" s="205">
        <f t="shared" si="24"/>
        <v>0</v>
      </c>
      <c r="BF168" s="205">
        <f t="shared" si="25"/>
        <v>0</v>
      </c>
      <c r="BG168" s="205">
        <f t="shared" si="26"/>
        <v>0</v>
      </c>
      <c r="BH168" s="205">
        <f t="shared" si="27"/>
        <v>0</v>
      </c>
      <c r="BI168" s="205">
        <f t="shared" si="28"/>
        <v>0</v>
      </c>
      <c r="BJ168" s="23" t="s">
        <v>89</v>
      </c>
      <c r="BK168" s="205">
        <f t="shared" si="29"/>
        <v>0</v>
      </c>
      <c r="BL168" s="23" t="s">
        <v>183</v>
      </c>
      <c r="BM168" s="23" t="s">
        <v>2547</v>
      </c>
    </row>
    <row r="169" spans="2:65" s="1" customFormat="1" ht="22.5" customHeight="1">
      <c r="B169" s="41"/>
      <c r="C169" s="194" t="s">
        <v>657</v>
      </c>
      <c r="D169" s="194" t="s">
        <v>178</v>
      </c>
      <c r="E169" s="195" t="s">
        <v>2548</v>
      </c>
      <c r="F169" s="196" t="s">
        <v>2549</v>
      </c>
      <c r="G169" s="197" t="s">
        <v>342</v>
      </c>
      <c r="H169" s="198">
        <v>4</v>
      </c>
      <c r="I169" s="199"/>
      <c r="J169" s="200">
        <f t="shared" si="20"/>
        <v>0</v>
      </c>
      <c r="K169" s="196" t="s">
        <v>37</v>
      </c>
      <c r="L169" s="61"/>
      <c r="M169" s="201" t="s">
        <v>37</v>
      </c>
      <c r="N169" s="202" t="s">
        <v>52</v>
      </c>
      <c r="O169" s="42"/>
      <c r="P169" s="203">
        <f t="shared" si="21"/>
        <v>0</v>
      </c>
      <c r="Q169" s="203">
        <v>0</v>
      </c>
      <c r="R169" s="203">
        <f t="shared" si="22"/>
        <v>0</v>
      </c>
      <c r="S169" s="203">
        <v>0</v>
      </c>
      <c r="T169" s="204">
        <f t="shared" si="23"/>
        <v>0</v>
      </c>
      <c r="AR169" s="23" t="s">
        <v>183</v>
      </c>
      <c r="AT169" s="23" t="s">
        <v>178</v>
      </c>
      <c r="AU169" s="23" t="s">
        <v>89</v>
      </c>
      <c r="AY169" s="23" t="s">
        <v>176</v>
      </c>
      <c r="BE169" s="205">
        <f t="shared" si="24"/>
        <v>0</v>
      </c>
      <c r="BF169" s="205">
        <f t="shared" si="25"/>
        <v>0</v>
      </c>
      <c r="BG169" s="205">
        <f t="shared" si="26"/>
        <v>0</v>
      </c>
      <c r="BH169" s="205">
        <f t="shared" si="27"/>
        <v>0</v>
      </c>
      <c r="BI169" s="205">
        <f t="shared" si="28"/>
        <v>0</v>
      </c>
      <c r="BJ169" s="23" t="s">
        <v>89</v>
      </c>
      <c r="BK169" s="205">
        <f t="shared" si="29"/>
        <v>0</v>
      </c>
      <c r="BL169" s="23" t="s">
        <v>183</v>
      </c>
      <c r="BM169" s="23" t="s">
        <v>2550</v>
      </c>
    </row>
    <row r="170" spans="2:65" s="1" customFormat="1" ht="22.5" customHeight="1">
      <c r="B170" s="41"/>
      <c r="C170" s="194" t="s">
        <v>662</v>
      </c>
      <c r="D170" s="194" t="s">
        <v>178</v>
      </c>
      <c r="E170" s="195" t="s">
        <v>2551</v>
      </c>
      <c r="F170" s="196" t="s">
        <v>2552</v>
      </c>
      <c r="G170" s="197" t="s">
        <v>342</v>
      </c>
      <c r="H170" s="198">
        <v>1</v>
      </c>
      <c r="I170" s="199"/>
      <c r="J170" s="200">
        <f t="shared" si="20"/>
        <v>0</v>
      </c>
      <c r="K170" s="196" t="s">
        <v>37</v>
      </c>
      <c r="L170" s="61"/>
      <c r="M170" s="201" t="s">
        <v>37</v>
      </c>
      <c r="N170" s="202" t="s">
        <v>52</v>
      </c>
      <c r="O170" s="42"/>
      <c r="P170" s="203">
        <f t="shared" si="21"/>
        <v>0</v>
      </c>
      <c r="Q170" s="203">
        <v>0</v>
      </c>
      <c r="R170" s="203">
        <f t="shared" si="22"/>
        <v>0</v>
      </c>
      <c r="S170" s="203">
        <v>0</v>
      </c>
      <c r="T170" s="204">
        <f t="shared" si="23"/>
        <v>0</v>
      </c>
      <c r="AR170" s="23" t="s">
        <v>183</v>
      </c>
      <c r="AT170" s="23" t="s">
        <v>178</v>
      </c>
      <c r="AU170" s="23" t="s">
        <v>89</v>
      </c>
      <c r="AY170" s="23" t="s">
        <v>176</v>
      </c>
      <c r="BE170" s="205">
        <f t="shared" si="24"/>
        <v>0</v>
      </c>
      <c r="BF170" s="205">
        <f t="shared" si="25"/>
        <v>0</v>
      </c>
      <c r="BG170" s="205">
        <f t="shared" si="26"/>
        <v>0</v>
      </c>
      <c r="BH170" s="205">
        <f t="shared" si="27"/>
        <v>0</v>
      </c>
      <c r="BI170" s="205">
        <f t="shared" si="28"/>
        <v>0</v>
      </c>
      <c r="BJ170" s="23" t="s">
        <v>89</v>
      </c>
      <c r="BK170" s="205">
        <f t="shared" si="29"/>
        <v>0</v>
      </c>
      <c r="BL170" s="23" t="s">
        <v>183</v>
      </c>
      <c r="BM170" s="23" t="s">
        <v>2553</v>
      </c>
    </row>
    <row r="171" spans="2:65" s="1" customFormat="1" ht="22.5" customHeight="1">
      <c r="B171" s="41"/>
      <c r="C171" s="194" t="s">
        <v>668</v>
      </c>
      <c r="D171" s="194" t="s">
        <v>178</v>
      </c>
      <c r="E171" s="195" t="s">
        <v>2554</v>
      </c>
      <c r="F171" s="196" t="s">
        <v>2555</v>
      </c>
      <c r="G171" s="197" t="s">
        <v>549</v>
      </c>
      <c r="H171" s="198">
        <v>4</v>
      </c>
      <c r="I171" s="199"/>
      <c r="J171" s="200">
        <f t="shared" si="20"/>
        <v>0</v>
      </c>
      <c r="K171" s="196" t="s">
        <v>37</v>
      </c>
      <c r="L171" s="61"/>
      <c r="M171" s="201" t="s">
        <v>37</v>
      </c>
      <c r="N171" s="202" t="s">
        <v>52</v>
      </c>
      <c r="O171" s="42"/>
      <c r="P171" s="203">
        <f t="shared" si="21"/>
        <v>0</v>
      </c>
      <c r="Q171" s="203">
        <v>0</v>
      </c>
      <c r="R171" s="203">
        <f t="shared" si="22"/>
        <v>0</v>
      </c>
      <c r="S171" s="203">
        <v>0</v>
      </c>
      <c r="T171" s="204">
        <f t="shared" si="23"/>
        <v>0</v>
      </c>
      <c r="AR171" s="23" t="s">
        <v>183</v>
      </c>
      <c r="AT171" s="23" t="s">
        <v>178</v>
      </c>
      <c r="AU171" s="23" t="s">
        <v>89</v>
      </c>
      <c r="AY171" s="23" t="s">
        <v>176</v>
      </c>
      <c r="BE171" s="205">
        <f t="shared" si="24"/>
        <v>0</v>
      </c>
      <c r="BF171" s="205">
        <f t="shared" si="25"/>
        <v>0</v>
      </c>
      <c r="BG171" s="205">
        <f t="shared" si="26"/>
        <v>0</v>
      </c>
      <c r="BH171" s="205">
        <f t="shared" si="27"/>
        <v>0</v>
      </c>
      <c r="BI171" s="205">
        <f t="shared" si="28"/>
        <v>0</v>
      </c>
      <c r="BJ171" s="23" t="s">
        <v>89</v>
      </c>
      <c r="BK171" s="205">
        <f t="shared" si="29"/>
        <v>0</v>
      </c>
      <c r="BL171" s="23" t="s">
        <v>183</v>
      </c>
      <c r="BM171" s="23" t="s">
        <v>2556</v>
      </c>
    </row>
    <row r="172" spans="2:65" s="1" customFormat="1" ht="22.5" customHeight="1">
      <c r="B172" s="41"/>
      <c r="C172" s="194" t="s">
        <v>674</v>
      </c>
      <c r="D172" s="194" t="s">
        <v>178</v>
      </c>
      <c r="E172" s="195" t="s">
        <v>2557</v>
      </c>
      <c r="F172" s="196" t="s">
        <v>2558</v>
      </c>
      <c r="G172" s="197" t="s">
        <v>342</v>
      </c>
      <c r="H172" s="198">
        <v>9</v>
      </c>
      <c r="I172" s="199"/>
      <c r="J172" s="200">
        <f t="shared" si="20"/>
        <v>0</v>
      </c>
      <c r="K172" s="196" t="s">
        <v>37</v>
      </c>
      <c r="L172" s="61"/>
      <c r="M172" s="201" t="s">
        <v>37</v>
      </c>
      <c r="N172" s="202" t="s">
        <v>52</v>
      </c>
      <c r="O172" s="42"/>
      <c r="P172" s="203">
        <f t="shared" si="21"/>
        <v>0</v>
      </c>
      <c r="Q172" s="203">
        <v>0</v>
      </c>
      <c r="R172" s="203">
        <f t="shared" si="22"/>
        <v>0</v>
      </c>
      <c r="S172" s="203">
        <v>0</v>
      </c>
      <c r="T172" s="204">
        <f t="shared" si="23"/>
        <v>0</v>
      </c>
      <c r="AR172" s="23" t="s">
        <v>183</v>
      </c>
      <c r="AT172" s="23" t="s">
        <v>178</v>
      </c>
      <c r="AU172" s="23" t="s">
        <v>89</v>
      </c>
      <c r="AY172" s="23" t="s">
        <v>176</v>
      </c>
      <c r="BE172" s="205">
        <f t="shared" si="24"/>
        <v>0</v>
      </c>
      <c r="BF172" s="205">
        <f t="shared" si="25"/>
        <v>0</v>
      </c>
      <c r="BG172" s="205">
        <f t="shared" si="26"/>
        <v>0</v>
      </c>
      <c r="BH172" s="205">
        <f t="shared" si="27"/>
        <v>0</v>
      </c>
      <c r="BI172" s="205">
        <f t="shared" si="28"/>
        <v>0</v>
      </c>
      <c r="BJ172" s="23" t="s">
        <v>89</v>
      </c>
      <c r="BK172" s="205">
        <f t="shared" si="29"/>
        <v>0</v>
      </c>
      <c r="BL172" s="23" t="s">
        <v>183</v>
      </c>
      <c r="BM172" s="23" t="s">
        <v>2559</v>
      </c>
    </row>
    <row r="173" spans="2:65" s="1" customFormat="1" ht="22.5" customHeight="1">
      <c r="B173" s="41"/>
      <c r="C173" s="194" t="s">
        <v>678</v>
      </c>
      <c r="D173" s="194" t="s">
        <v>178</v>
      </c>
      <c r="E173" s="195" t="s">
        <v>2560</v>
      </c>
      <c r="F173" s="196" t="s">
        <v>2561</v>
      </c>
      <c r="G173" s="197" t="s">
        <v>342</v>
      </c>
      <c r="H173" s="198">
        <v>1</v>
      </c>
      <c r="I173" s="199"/>
      <c r="J173" s="200">
        <f t="shared" si="20"/>
        <v>0</v>
      </c>
      <c r="K173" s="196" t="s">
        <v>37</v>
      </c>
      <c r="L173" s="61"/>
      <c r="M173" s="201" t="s">
        <v>37</v>
      </c>
      <c r="N173" s="202" t="s">
        <v>52</v>
      </c>
      <c r="O173" s="42"/>
      <c r="P173" s="203">
        <f t="shared" si="21"/>
        <v>0</v>
      </c>
      <c r="Q173" s="203">
        <v>0</v>
      </c>
      <c r="R173" s="203">
        <f t="shared" si="22"/>
        <v>0</v>
      </c>
      <c r="S173" s="203">
        <v>0</v>
      </c>
      <c r="T173" s="204">
        <f t="shared" si="23"/>
        <v>0</v>
      </c>
      <c r="AR173" s="23" t="s">
        <v>183</v>
      </c>
      <c r="AT173" s="23" t="s">
        <v>178</v>
      </c>
      <c r="AU173" s="23" t="s">
        <v>89</v>
      </c>
      <c r="AY173" s="23" t="s">
        <v>176</v>
      </c>
      <c r="BE173" s="205">
        <f t="shared" si="24"/>
        <v>0</v>
      </c>
      <c r="BF173" s="205">
        <f t="shared" si="25"/>
        <v>0</v>
      </c>
      <c r="BG173" s="205">
        <f t="shared" si="26"/>
        <v>0</v>
      </c>
      <c r="BH173" s="205">
        <f t="shared" si="27"/>
        <v>0</v>
      </c>
      <c r="BI173" s="205">
        <f t="shared" si="28"/>
        <v>0</v>
      </c>
      <c r="BJ173" s="23" t="s">
        <v>89</v>
      </c>
      <c r="BK173" s="205">
        <f t="shared" si="29"/>
        <v>0</v>
      </c>
      <c r="BL173" s="23" t="s">
        <v>183</v>
      </c>
      <c r="BM173" s="23" t="s">
        <v>2562</v>
      </c>
    </row>
    <row r="174" spans="2:65" s="1" customFormat="1" ht="22.5" customHeight="1">
      <c r="B174" s="41"/>
      <c r="C174" s="194" t="s">
        <v>687</v>
      </c>
      <c r="D174" s="194" t="s">
        <v>178</v>
      </c>
      <c r="E174" s="195" t="s">
        <v>2563</v>
      </c>
      <c r="F174" s="196" t="s">
        <v>2564</v>
      </c>
      <c r="G174" s="197" t="s">
        <v>342</v>
      </c>
      <c r="H174" s="198">
        <v>10</v>
      </c>
      <c r="I174" s="199"/>
      <c r="J174" s="200">
        <f t="shared" si="20"/>
        <v>0</v>
      </c>
      <c r="K174" s="196" t="s">
        <v>37</v>
      </c>
      <c r="L174" s="61"/>
      <c r="M174" s="201" t="s">
        <v>37</v>
      </c>
      <c r="N174" s="202" t="s">
        <v>52</v>
      </c>
      <c r="O174" s="42"/>
      <c r="P174" s="203">
        <f t="shared" si="21"/>
        <v>0</v>
      </c>
      <c r="Q174" s="203">
        <v>0</v>
      </c>
      <c r="R174" s="203">
        <f t="shared" si="22"/>
        <v>0</v>
      </c>
      <c r="S174" s="203">
        <v>0</v>
      </c>
      <c r="T174" s="204">
        <f t="shared" si="23"/>
        <v>0</v>
      </c>
      <c r="AR174" s="23" t="s">
        <v>183</v>
      </c>
      <c r="AT174" s="23" t="s">
        <v>178</v>
      </c>
      <c r="AU174" s="23" t="s">
        <v>89</v>
      </c>
      <c r="AY174" s="23" t="s">
        <v>176</v>
      </c>
      <c r="BE174" s="205">
        <f t="shared" si="24"/>
        <v>0</v>
      </c>
      <c r="BF174" s="205">
        <f t="shared" si="25"/>
        <v>0</v>
      </c>
      <c r="BG174" s="205">
        <f t="shared" si="26"/>
        <v>0</v>
      </c>
      <c r="BH174" s="205">
        <f t="shared" si="27"/>
        <v>0</v>
      </c>
      <c r="BI174" s="205">
        <f t="shared" si="28"/>
        <v>0</v>
      </c>
      <c r="BJ174" s="23" t="s">
        <v>89</v>
      </c>
      <c r="BK174" s="205">
        <f t="shared" si="29"/>
        <v>0</v>
      </c>
      <c r="BL174" s="23" t="s">
        <v>183</v>
      </c>
      <c r="BM174" s="23" t="s">
        <v>2565</v>
      </c>
    </row>
    <row r="175" spans="2:65" s="1" customFormat="1" ht="22.5" customHeight="1">
      <c r="B175" s="41"/>
      <c r="C175" s="194" t="s">
        <v>694</v>
      </c>
      <c r="D175" s="194" t="s">
        <v>178</v>
      </c>
      <c r="E175" s="195" t="s">
        <v>2566</v>
      </c>
      <c r="F175" s="196" t="s">
        <v>2567</v>
      </c>
      <c r="G175" s="197" t="s">
        <v>549</v>
      </c>
      <c r="H175" s="198">
        <v>5</v>
      </c>
      <c r="I175" s="199"/>
      <c r="J175" s="200">
        <f t="shared" si="20"/>
        <v>0</v>
      </c>
      <c r="K175" s="196" t="s">
        <v>37</v>
      </c>
      <c r="L175" s="61"/>
      <c r="M175" s="201" t="s">
        <v>37</v>
      </c>
      <c r="N175" s="202" t="s">
        <v>52</v>
      </c>
      <c r="O175" s="42"/>
      <c r="P175" s="203">
        <f t="shared" si="21"/>
        <v>0</v>
      </c>
      <c r="Q175" s="203">
        <v>0</v>
      </c>
      <c r="R175" s="203">
        <f t="shared" si="22"/>
        <v>0</v>
      </c>
      <c r="S175" s="203">
        <v>0</v>
      </c>
      <c r="T175" s="204">
        <f t="shared" si="23"/>
        <v>0</v>
      </c>
      <c r="AR175" s="23" t="s">
        <v>183</v>
      </c>
      <c r="AT175" s="23" t="s">
        <v>178</v>
      </c>
      <c r="AU175" s="23" t="s">
        <v>89</v>
      </c>
      <c r="AY175" s="23" t="s">
        <v>176</v>
      </c>
      <c r="BE175" s="205">
        <f t="shared" si="24"/>
        <v>0</v>
      </c>
      <c r="BF175" s="205">
        <f t="shared" si="25"/>
        <v>0</v>
      </c>
      <c r="BG175" s="205">
        <f t="shared" si="26"/>
        <v>0</v>
      </c>
      <c r="BH175" s="205">
        <f t="shared" si="27"/>
        <v>0</v>
      </c>
      <c r="BI175" s="205">
        <f t="shared" si="28"/>
        <v>0</v>
      </c>
      <c r="BJ175" s="23" t="s">
        <v>89</v>
      </c>
      <c r="BK175" s="205">
        <f t="shared" si="29"/>
        <v>0</v>
      </c>
      <c r="BL175" s="23" t="s">
        <v>183</v>
      </c>
      <c r="BM175" s="23" t="s">
        <v>2568</v>
      </c>
    </row>
    <row r="176" spans="2:65" s="1" customFormat="1" ht="22.5" customHeight="1">
      <c r="B176" s="41"/>
      <c r="C176" s="194" t="s">
        <v>699</v>
      </c>
      <c r="D176" s="194" t="s">
        <v>178</v>
      </c>
      <c r="E176" s="195" t="s">
        <v>2569</v>
      </c>
      <c r="F176" s="196" t="s">
        <v>2570</v>
      </c>
      <c r="G176" s="197" t="s">
        <v>549</v>
      </c>
      <c r="H176" s="198">
        <v>4</v>
      </c>
      <c r="I176" s="199"/>
      <c r="J176" s="200">
        <f t="shared" si="20"/>
        <v>0</v>
      </c>
      <c r="K176" s="196" t="s">
        <v>37</v>
      </c>
      <c r="L176" s="61"/>
      <c r="M176" s="201" t="s">
        <v>37</v>
      </c>
      <c r="N176" s="202" t="s">
        <v>52</v>
      </c>
      <c r="O176" s="42"/>
      <c r="P176" s="203">
        <f t="shared" si="21"/>
        <v>0</v>
      </c>
      <c r="Q176" s="203">
        <v>0</v>
      </c>
      <c r="R176" s="203">
        <f t="shared" si="22"/>
        <v>0</v>
      </c>
      <c r="S176" s="203">
        <v>0</v>
      </c>
      <c r="T176" s="204">
        <f t="shared" si="23"/>
        <v>0</v>
      </c>
      <c r="AR176" s="23" t="s">
        <v>183</v>
      </c>
      <c r="AT176" s="23" t="s">
        <v>178</v>
      </c>
      <c r="AU176" s="23" t="s">
        <v>89</v>
      </c>
      <c r="AY176" s="23" t="s">
        <v>176</v>
      </c>
      <c r="BE176" s="205">
        <f t="shared" si="24"/>
        <v>0</v>
      </c>
      <c r="BF176" s="205">
        <f t="shared" si="25"/>
        <v>0</v>
      </c>
      <c r="BG176" s="205">
        <f t="shared" si="26"/>
        <v>0</v>
      </c>
      <c r="BH176" s="205">
        <f t="shared" si="27"/>
        <v>0</v>
      </c>
      <c r="BI176" s="205">
        <f t="shared" si="28"/>
        <v>0</v>
      </c>
      <c r="BJ176" s="23" t="s">
        <v>89</v>
      </c>
      <c r="BK176" s="205">
        <f t="shared" si="29"/>
        <v>0</v>
      </c>
      <c r="BL176" s="23" t="s">
        <v>183</v>
      </c>
      <c r="BM176" s="23" t="s">
        <v>2571</v>
      </c>
    </row>
    <row r="177" spans="2:65" s="1" customFormat="1" ht="22.5" customHeight="1">
      <c r="B177" s="41"/>
      <c r="C177" s="194" t="s">
        <v>703</v>
      </c>
      <c r="D177" s="194" t="s">
        <v>178</v>
      </c>
      <c r="E177" s="195" t="s">
        <v>2572</v>
      </c>
      <c r="F177" s="196" t="s">
        <v>2573</v>
      </c>
      <c r="G177" s="197" t="s">
        <v>549</v>
      </c>
      <c r="H177" s="198">
        <v>4</v>
      </c>
      <c r="I177" s="199"/>
      <c r="J177" s="200">
        <f t="shared" si="20"/>
        <v>0</v>
      </c>
      <c r="K177" s="196" t="s">
        <v>37</v>
      </c>
      <c r="L177" s="61"/>
      <c r="M177" s="201" t="s">
        <v>37</v>
      </c>
      <c r="N177" s="202" t="s">
        <v>52</v>
      </c>
      <c r="O177" s="42"/>
      <c r="P177" s="203">
        <f t="shared" si="21"/>
        <v>0</v>
      </c>
      <c r="Q177" s="203">
        <v>0</v>
      </c>
      <c r="R177" s="203">
        <f t="shared" si="22"/>
        <v>0</v>
      </c>
      <c r="S177" s="203">
        <v>0</v>
      </c>
      <c r="T177" s="204">
        <f t="shared" si="23"/>
        <v>0</v>
      </c>
      <c r="AR177" s="23" t="s">
        <v>183</v>
      </c>
      <c r="AT177" s="23" t="s">
        <v>178</v>
      </c>
      <c r="AU177" s="23" t="s">
        <v>89</v>
      </c>
      <c r="AY177" s="23" t="s">
        <v>176</v>
      </c>
      <c r="BE177" s="205">
        <f t="shared" si="24"/>
        <v>0</v>
      </c>
      <c r="BF177" s="205">
        <f t="shared" si="25"/>
        <v>0</v>
      </c>
      <c r="BG177" s="205">
        <f t="shared" si="26"/>
        <v>0</v>
      </c>
      <c r="BH177" s="205">
        <f t="shared" si="27"/>
        <v>0</v>
      </c>
      <c r="BI177" s="205">
        <f t="shared" si="28"/>
        <v>0</v>
      </c>
      <c r="BJ177" s="23" t="s">
        <v>89</v>
      </c>
      <c r="BK177" s="205">
        <f t="shared" si="29"/>
        <v>0</v>
      </c>
      <c r="BL177" s="23" t="s">
        <v>183</v>
      </c>
      <c r="BM177" s="23" t="s">
        <v>2574</v>
      </c>
    </row>
    <row r="178" spans="2:65" s="1" customFormat="1" ht="22.5" customHeight="1">
      <c r="B178" s="41"/>
      <c r="C178" s="194" t="s">
        <v>708</v>
      </c>
      <c r="D178" s="194" t="s">
        <v>178</v>
      </c>
      <c r="E178" s="195" t="s">
        <v>2575</v>
      </c>
      <c r="F178" s="196" t="s">
        <v>2576</v>
      </c>
      <c r="G178" s="197" t="s">
        <v>549</v>
      </c>
      <c r="H178" s="198">
        <v>4</v>
      </c>
      <c r="I178" s="199"/>
      <c r="J178" s="200">
        <f t="shared" si="20"/>
        <v>0</v>
      </c>
      <c r="K178" s="196" t="s">
        <v>37</v>
      </c>
      <c r="L178" s="61"/>
      <c r="M178" s="201" t="s">
        <v>37</v>
      </c>
      <c r="N178" s="202" t="s">
        <v>52</v>
      </c>
      <c r="O178" s="42"/>
      <c r="P178" s="203">
        <f t="shared" si="21"/>
        <v>0</v>
      </c>
      <c r="Q178" s="203">
        <v>0</v>
      </c>
      <c r="R178" s="203">
        <f t="shared" si="22"/>
        <v>0</v>
      </c>
      <c r="S178" s="203">
        <v>0</v>
      </c>
      <c r="T178" s="204">
        <f t="shared" si="23"/>
        <v>0</v>
      </c>
      <c r="AR178" s="23" t="s">
        <v>183</v>
      </c>
      <c r="AT178" s="23" t="s">
        <v>178</v>
      </c>
      <c r="AU178" s="23" t="s">
        <v>89</v>
      </c>
      <c r="AY178" s="23" t="s">
        <v>176</v>
      </c>
      <c r="BE178" s="205">
        <f t="shared" si="24"/>
        <v>0</v>
      </c>
      <c r="BF178" s="205">
        <f t="shared" si="25"/>
        <v>0</v>
      </c>
      <c r="BG178" s="205">
        <f t="shared" si="26"/>
        <v>0</v>
      </c>
      <c r="BH178" s="205">
        <f t="shared" si="27"/>
        <v>0</v>
      </c>
      <c r="BI178" s="205">
        <f t="shared" si="28"/>
        <v>0</v>
      </c>
      <c r="BJ178" s="23" t="s">
        <v>89</v>
      </c>
      <c r="BK178" s="205">
        <f t="shared" si="29"/>
        <v>0</v>
      </c>
      <c r="BL178" s="23" t="s">
        <v>183</v>
      </c>
      <c r="BM178" s="23" t="s">
        <v>2577</v>
      </c>
    </row>
    <row r="179" spans="2:65" s="1" customFormat="1" ht="22.5" customHeight="1">
      <c r="B179" s="41"/>
      <c r="C179" s="194" t="s">
        <v>713</v>
      </c>
      <c r="D179" s="194" t="s">
        <v>178</v>
      </c>
      <c r="E179" s="195" t="s">
        <v>2578</v>
      </c>
      <c r="F179" s="196" t="s">
        <v>2579</v>
      </c>
      <c r="G179" s="197" t="s">
        <v>2399</v>
      </c>
      <c r="H179" s="198">
        <v>60</v>
      </c>
      <c r="I179" s="199"/>
      <c r="J179" s="200">
        <f t="shared" si="20"/>
        <v>0</v>
      </c>
      <c r="K179" s="196" t="s">
        <v>37</v>
      </c>
      <c r="L179" s="61"/>
      <c r="M179" s="201" t="s">
        <v>37</v>
      </c>
      <c r="N179" s="202" t="s">
        <v>52</v>
      </c>
      <c r="O179" s="42"/>
      <c r="P179" s="203">
        <f t="shared" si="21"/>
        <v>0</v>
      </c>
      <c r="Q179" s="203">
        <v>0</v>
      </c>
      <c r="R179" s="203">
        <f t="shared" si="22"/>
        <v>0</v>
      </c>
      <c r="S179" s="203">
        <v>0</v>
      </c>
      <c r="T179" s="204">
        <f t="shared" si="23"/>
        <v>0</v>
      </c>
      <c r="AR179" s="23" t="s">
        <v>183</v>
      </c>
      <c r="AT179" s="23" t="s">
        <v>178</v>
      </c>
      <c r="AU179" s="23" t="s">
        <v>89</v>
      </c>
      <c r="AY179" s="23" t="s">
        <v>176</v>
      </c>
      <c r="BE179" s="205">
        <f t="shared" si="24"/>
        <v>0</v>
      </c>
      <c r="BF179" s="205">
        <f t="shared" si="25"/>
        <v>0</v>
      </c>
      <c r="BG179" s="205">
        <f t="shared" si="26"/>
        <v>0</v>
      </c>
      <c r="BH179" s="205">
        <f t="shared" si="27"/>
        <v>0</v>
      </c>
      <c r="BI179" s="205">
        <f t="shared" si="28"/>
        <v>0</v>
      </c>
      <c r="BJ179" s="23" t="s">
        <v>89</v>
      </c>
      <c r="BK179" s="205">
        <f t="shared" si="29"/>
        <v>0</v>
      </c>
      <c r="BL179" s="23" t="s">
        <v>183</v>
      </c>
      <c r="BM179" s="23" t="s">
        <v>2580</v>
      </c>
    </row>
    <row r="180" spans="2:65" s="1" customFormat="1" ht="22.5" customHeight="1">
      <c r="B180" s="41"/>
      <c r="C180" s="194" t="s">
        <v>718</v>
      </c>
      <c r="D180" s="194" t="s">
        <v>178</v>
      </c>
      <c r="E180" s="195" t="s">
        <v>2581</v>
      </c>
      <c r="F180" s="196" t="s">
        <v>2582</v>
      </c>
      <c r="G180" s="197" t="s">
        <v>549</v>
      </c>
      <c r="H180" s="198">
        <v>7</v>
      </c>
      <c r="I180" s="199"/>
      <c r="J180" s="200">
        <f t="shared" si="20"/>
        <v>0</v>
      </c>
      <c r="K180" s="196" t="s">
        <v>37</v>
      </c>
      <c r="L180" s="61"/>
      <c r="M180" s="201" t="s">
        <v>37</v>
      </c>
      <c r="N180" s="202" t="s">
        <v>52</v>
      </c>
      <c r="O180" s="42"/>
      <c r="P180" s="203">
        <f t="shared" si="21"/>
        <v>0</v>
      </c>
      <c r="Q180" s="203">
        <v>0</v>
      </c>
      <c r="R180" s="203">
        <f t="shared" si="22"/>
        <v>0</v>
      </c>
      <c r="S180" s="203">
        <v>0</v>
      </c>
      <c r="T180" s="204">
        <f t="shared" si="23"/>
        <v>0</v>
      </c>
      <c r="AR180" s="23" t="s">
        <v>183</v>
      </c>
      <c r="AT180" s="23" t="s">
        <v>178</v>
      </c>
      <c r="AU180" s="23" t="s">
        <v>89</v>
      </c>
      <c r="AY180" s="23" t="s">
        <v>176</v>
      </c>
      <c r="BE180" s="205">
        <f t="shared" si="24"/>
        <v>0</v>
      </c>
      <c r="BF180" s="205">
        <f t="shared" si="25"/>
        <v>0</v>
      </c>
      <c r="BG180" s="205">
        <f t="shared" si="26"/>
        <v>0</v>
      </c>
      <c r="BH180" s="205">
        <f t="shared" si="27"/>
        <v>0</v>
      </c>
      <c r="BI180" s="205">
        <f t="shared" si="28"/>
        <v>0</v>
      </c>
      <c r="BJ180" s="23" t="s">
        <v>89</v>
      </c>
      <c r="BK180" s="205">
        <f t="shared" si="29"/>
        <v>0</v>
      </c>
      <c r="BL180" s="23" t="s">
        <v>183</v>
      </c>
      <c r="BM180" s="23" t="s">
        <v>2583</v>
      </c>
    </row>
    <row r="181" spans="2:65" s="1" customFormat="1" ht="22.5" customHeight="1">
      <c r="B181" s="41"/>
      <c r="C181" s="194" t="s">
        <v>728</v>
      </c>
      <c r="D181" s="194" t="s">
        <v>178</v>
      </c>
      <c r="E181" s="195" t="s">
        <v>2584</v>
      </c>
      <c r="F181" s="196" t="s">
        <v>2585</v>
      </c>
      <c r="G181" s="197" t="s">
        <v>549</v>
      </c>
      <c r="H181" s="198">
        <v>4</v>
      </c>
      <c r="I181" s="199"/>
      <c r="J181" s="200">
        <f t="shared" si="20"/>
        <v>0</v>
      </c>
      <c r="K181" s="196" t="s">
        <v>37</v>
      </c>
      <c r="L181" s="61"/>
      <c r="M181" s="201" t="s">
        <v>37</v>
      </c>
      <c r="N181" s="202" t="s">
        <v>52</v>
      </c>
      <c r="O181" s="42"/>
      <c r="P181" s="203">
        <f t="shared" si="21"/>
        <v>0</v>
      </c>
      <c r="Q181" s="203">
        <v>0</v>
      </c>
      <c r="R181" s="203">
        <f t="shared" si="22"/>
        <v>0</v>
      </c>
      <c r="S181" s="203">
        <v>0</v>
      </c>
      <c r="T181" s="204">
        <f t="shared" si="23"/>
        <v>0</v>
      </c>
      <c r="AR181" s="23" t="s">
        <v>183</v>
      </c>
      <c r="AT181" s="23" t="s">
        <v>178</v>
      </c>
      <c r="AU181" s="23" t="s">
        <v>89</v>
      </c>
      <c r="AY181" s="23" t="s">
        <v>176</v>
      </c>
      <c r="BE181" s="205">
        <f t="shared" si="24"/>
        <v>0</v>
      </c>
      <c r="BF181" s="205">
        <f t="shared" si="25"/>
        <v>0</v>
      </c>
      <c r="BG181" s="205">
        <f t="shared" si="26"/>
        <v>0</v>
      </c>
      <c r="BH181" s="205">
        <f t="shared" si="27"/>
        <v>0</v>
      </c>
      <c r="BI181" s="205">
        <f t="shared" si="28"/>
        <v>0</v>
      </c>
      <c r="BJ181" s="23" t="s">
        <v>89</v>
      </c>
      <c r="BK181" s="205">
        <f t="shared" si="29"/>
        <v>0</v>
      </c>
      <c r="BL181" s="23" t="s">
        <v>183</v>
      </c>
      <c r="BM181" s="23" t="s">
        <v>2586</v>
      </c>
    </row>
    <row r="182" spans="2:65" s="1" customFormat="1" ht="22.5" customHeight="1">
      <c r="B182" s="41"/>
      <c r="C182" s="194" t="s">
        <v>736</v>
      </c>
      <c r="D182" s="194" t="s">
        <v>178</v>
      </c>
      <c r="E182" s="195" t="s">
        <v>2587</v>
      </c>
      <c r="F182" s="196" t="s">
        <v>2588</v>
      </c>
      <c r="G182" s="197" t="s">
        <v>549</v>
      </c>
      <c r="H182" s="198">
        <v>4</v>
      </c>
      <c r="I182" s="199"/>
      <c r="J182" s="200">
        <f t="shared" si="20"/>
        <v>0</v>
      </c>
      <c r="K182" s="196" t="s">
        <v>37</v>
      </c>
      <c r="L182" s="61"/>
      <c r="M182" s="201" t="s">
        <v>37</v>
      </c>
      <c r="N182" s="202" t="s">
        <v>52</v>
      </c>
      <c r="O182" s="42"/>
      <c r="P182" s="203">
        <f t="shared" si="21"/>
        <v>0</v>
      </c>
      <c r="Q182" s="203">
        <v>0</v>
      </c>
      <c r="R182" s="203">
        <f t="shared" si="22"/>
        <v>0</v>
      </c>
      <c r="S182" s="203">
        <v>0</v>
      </c>
      <c r="T182" s="204">
        <f t="shared" si="23"/>
        <v>0</v>
      </c>
      <c r="AR182" s="23" t="s">
        <v>183</v>
      </c>
      <c r="AT182" s="23" t="s">
        <v>178</v>
      </c>
      <c r="AU182" s="23" t="s">
        <v>89</v>
      </c>
      <c r="AY182" s="23" t="s">
        <v>176</v>
      </c>
      <c r="BE182" s="205">
        <f t="shared" si="24"/>
        <v>0</v>
      </c>
      <c r="BF182" s="205">
        <f t="shared" si="25"/>
        <v>0</v>
      </c>
      <c r="BG182" s="205">
        <f t="shared" si="26"/>
        <v>0</v>
      </c>
      <c r="BH182" s="205">
        <f t="shared" si="27"/>
        <v>0</v>
      </c>
      <c r="BI182" s="205">
        <f t="shared" si="28"/>
        <v>0</v>
      </c>
      <c r="BJ182" s="23" t="s">
        <v>89</v>
      </c>
      <c r="BK182" s="205">
        <f t="shared" si="29"/>
        <v>0</v>
      </c>
      <c r="BL182" s="23" t="s">
        <v>183</v>
      </c>
      <c r="BM182" s="23" t="s">
        <v>2589</v>
      </c>
    </row>
    <row r="183" spans="2:65" s="1" customFormat="1" ht="22.5" customHeight="1">
      <c r="B183" s="41"/>
      <c r="C183" s="194" t="s">
        <v>743</v>
      </c>
      <c r="D183" s="194" t="s">
        <v>178</v>
      </c>
      <c r="E183" s="195" t="s">
        <v>2590</v>
      </c>
      <c r="F183" s="196" t="s">
        <v>2591</v>
      </c>
      <c r="G183" s="197" t="s">
        <v>342</v>
      </c>
      <c r="H183" s="198">
        <v>2</v>
      </c>
      <c r="I183" s="199"/>
      <c r="J183" s="200">
        <f t="shared" si="20"/>
        <v>0</v>
      </c>
      <c r="K183" s="196" t="s">
        <v>37</v>
      </c>
      <c r="L183" s="61"/>
      <c r="M183" s="201" t="s">
        <v>37</v>
      </c>
      <c r="N183" s="202" t="s">
        <v>52</v>
      </c>
      <c r="O183" s="42"/>
      <c r="P183" s="203">
        <f t="shared" si="21"/>
        <v>0</v>
      </c>
      <c r="Q183" s="203">
        <v>0</v>
      </c>
      <c r="R183" s="203">
        <f t="shared" si="22"/>
        <v>0</v>
      </c>
      <c r="S183" s="203">
        <v>0</v>
      </c>
      <c r="T183" s="204">
        <f t="shared" si="23"/>
        <v>0</v>
      </c>
      <c r="AR183" s="23" t="s">
        <v>183</v>
      </c>
      <c r="AT183" s="23" t="s">
        <v>178</v>
      </c>
      <c r="AU183" s="23" t="s">
        <v>89</v>
      </c>
      <c r="AY183" s="23" t="s">
        <v>176</v>
      </c>
      <c r="BE183" s="205">
        <f t="shared" si="24"/>
        <v>0</v>
      </c>
      <c r="BF183" s="205">
        <f t="shared" si="25"/>
        <v>0</v>
      </c>
      <c r="BG183" s="205">
        <f t="shared" si="26"/>
        <v>0</v>
      </c>
      <c r="BH183" s="205">
        <f t="shared" si="27"/>
        <v>0</v>
      </c>
      <c r="BI183" s="205">
        <f t="shared" si="28"/>
        <v>0</v>
      </c>
      <c r="BJ183" s="23" t="s">
        <v>89</v>
      </c>
      <c r="BK183" s="205">
        <f t="shared" si="29"/>
        <v>0</v>
      </c>
      <c r="BL183" s="23" t="s">
        <v>183</v>
      </c>
      <c r="BM183" s="23" t="s">
        <v>2592</v>
      </c>
    </row>
    <row r="184" spans="2:65" s="1" customFormat="1" ht="22.5" customHeight="1">
      <c r="B184" s="41"/>
      <c r="C184" s="194" t="s">
        <v>749</v>
      </c>
      <c r="D184" s="194" t="s">
        <v>178</v>
      </c>
      <c r="E184" s="195" t="s">
        <v>2593</v>
      </c>
      <c r="F184" s="196" t="s">
        <v>2594</v>
      </c>
      <c r="G184" s="197" t="s">
        <v>199</v>
      </c>
      <c r="H184" s="198">
        <v>1.698</v>
      </c>
      <c r="I184" s="199"/>
      <c r="J184" s="200">
        <f t="shared" si="20"/>
        <v>0</v>
      </c>
      <c r="K184" s="196" t="s">
        <v>37</v>
      </c>
      <c r="L184" s="61"/>
      <c r="M184" s="201" t="s">
        <v>37</v>
      </c>
      <c r="N184" s="266" t="s">
        <v>52</v>
      </c>
      <c r="O184" s="267"/>
      <c r="P184" s="268">
        <f t="shared" si="21"/>
        <v>0</v>
      </c>
      <c r="Q184" s="268">
        <v>0</v>
      </c>
      <c r="R184" s="268">
        <f t="shared" si="22"/>
        <v>0</v>
      </c>
      <c r="S184" s="268">
        <v>0</v>
      </c>
      <c r="T184" s="269">
        <f t="shared" si="23"/>
        <v>0</v>
      </c>
      <c r="AR184" s="23" t="s">
        <v>183</v>
      </c>
      <c r="AT184" s="23" t="s">
        <v>178</v>
      </c>
      <c r="AU184" s="23" t="s">
        <v>89</v>
      </c>
      <c r="AY184" s="23" t="s">
        <v>176</v>
      </c>
      <c r="BE184" s="205">
        <f t="shared" si="24"/>
        <v>0</v>
      </c>
      <c r="BF184" s="205">
        <f t="shared" si="25"/>
        <v>0</v>
      </c>
      <c r="BG184" s="205">
        <f t="shared" si="26"/>
        <v>0</v>
      </c>
      <c r="BH184" s="205">
        <f t="shared" si="27"/>
        <v>0</v>
      </c>
      <c r="BI184" s="205">
        <f t="shared" si="28"/>
        <v>0</v>
      </c>
      <c r="BJ184" s="23" t="s">
        <v>89</v>
      </c>
      <c r="BK184" s="205">
        <f t="shared" si="29"/>
        <v>0</v>
      </c>
      <c r="BL184" s="23" t="s">
        <v>183</v>
      </c>
      <c r="BM184" s="23" t="s">
        <v>2595</v>
      </c>
    </row>
    <row r="185" spans="2:65" s="1" customFormat="1" ht="6.95" customHeight="1">
      <c r="B185" s="56"/>
      <c r="C185" s="57"/>
      <c r="D185" s="57"/>
      <c r="E185" s="57"/>
      <c r="F185" s="57"/>
      <c r="G185" s="57"/>
      <c r="H185" s="57"/>
      <c r="I185" s="140"/>
      <c r="J185" s="57"/>
      <c r="K185" s="57"/>
      <c r="L185" s="61"/>
    </row>
  </sheetData>
  <sheetProtection password="CC35" sheet="1" objects="1" scenarios="1" formatCells="0" formatColumns="0" formatRows="0" sort="0" autoFilter="0"/>
  <autoFilter ref="C79:K184"/>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BR148"/>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100</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2596</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101</v>
      </c>
      <c r="G11" s="42"/>
      <c r="H11" s="42"/>
      <c r="I11" s="119" t="s">
        <v>22</v>
      </c>
      <c r="J11" s="34" t="s">
        <v>23</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21.75" customHeight="1">
      <c r="B13" s="41"/>
      <c r="C13" s="42"/>
      <c r="D13" s="33" t="s">
        <v>28</v>
      </c>
      <c r="E13" s="42"/>
      <c r="F13" s="38" t="s">
        <v>29</v>
      </c>
      <c r="G13" s="42"/>
      <c r="H13" s="42"/>
      <c r="I13" s="121" t="s">
        <v>30</v>
      </c>
      <c r="J13" s="38" t="s">
        <v>31</v>
      </c>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ROUND(J86,2)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ROUND(SUM(BE86:BE147), 2)</f>
        <v>0</v>
      </c>
      <c r="G30" s="42"/>
      <c r="H30" s="42"/>
      <c r="I30" s="132">
        <v>0.21</v>
      </c>
      <c r="J30" s="131">
        <f>ROUND(ROUND((SUM(BE86:BE147)), 2)*I30, 2)</f>
        <v>0</v>
      </c>
      <c r="K30" s="45"/>
    </row>
    <row r="31" spans="2:11" s="1" customFormat="1" ht="14.45" customHeight="1">
      <c r="B31" s="41"/>
      <c r="C31" s="42"/>
      <c r="D31" s="42"/>
      <c r="E31" s="49" t="s">
        <v>53</v>
      </c>
      <c r="F31" s="131">
        <f>ROUND(SUM(BF86:BF147), 2)</f>
        <v>0</v>
      </c>
      <c r="G31" s="42"/>
      <c r="H31" s="42"/>
      <c r="I31" s="132">
        <v>0.15</v>
      </c>
      <c r="J31" s="131">
        <f>ROUND(ROUND((SUM(BF86:BF147)), 2)*I31, 2)</f>
        <v>0</v>
      </c>
      <c r="K31" s="45"/>
    </row>
    <row r="32" spans="2:11" s="1" customFormat="1" ht="14.45" hidden="1" customHeight="1">
      <c r="B32" s="41"/>
      <c r="C32" s="42"/>
      <c r="D32" s="42"/>
      <c r="E32" s="49" t="s">
        <v>54</v>
      </c>
      <c r="F32" s="131">
        <f>ROUND(SUM(BG86:BG147), 2)</f>
        <v>0</v>
      </c>
      <c r="G32" s="42"/>
      <c r="H32" s="42"/>
      <c r="I32" s="132">
        <v>0.21</v>
      </c>
      <c r="J32" s="131">
        <v>0</v>
      </c>
      <c r="K32" s="45"/>
    </row>
    <row r="33" spans="2:11" s="1" customFormat="1" ht="14.45" hidden="1" customHeight="1">
      <c r="B33" s="41"/>
      <c r="C33" s="42"/>
      <c r="D33" s="42"/>
      <c r="E33" s="49" t="s">
        <v>55</v>
      </c>
      <c r="F33" s="131">
        <f>ROUND(SUM(BH86:BH147), 2)</f>
        <v>0</v>
      </c>
      <c r="G33" s="42"/>
      <c r="H33" s="42"/>
      <c r="I33" s="132">
        <v>0.15</v>
      </c>
      <c r="J33" s="131">
        <v>0</v>
      </c>
      <c r="K33" s="45"/>
    </row>
    <row r="34" spans="2:11" s="1" customFormat="1" ht="14.45" hidden="1" customHeight="1">
      <c r="B34" s="41"/>
      <c r="C34" s="42"/>
      <c r="D34" s="42"/>
      <c r="E34" s="49" t="s">
        <v>56</v>
      </c>
      <c r="F34" s="131">
        <f>ROUND(SUM(BI86:BI147),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D.4 - Ústřední vytápění</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J86</f>
        <v>0</v>
      </c>
      <c r="K56" s="45"/>
      <c r="AU56" s="23" t="s">
        <v>133</v>
      </c>
    </row>
    <row r="57" spans="2:47" s="7" customFormat="1" ht="24.95" customHeight="1">
      <c r="B57" s="150"/>
      <c r="C57" s="151"/>
      <c r="D57" s="152" t="s">
        <v>2597</v>
      </c>
      <c r="E57" s="153"/>
      <c r="F57" s="153"/>
      <c r="G57" s="153"/>
      <c r="H57" s="153"/>
      <c r="I57" s="154"/>
      <c r="J57" s="155">
        <f>J87</f>
        <v>0</v>
      </c>
      <c r="K57" s="156"/>
    </row>
    <row r="58" spans="2:47" s="8" customFormat="1" ht="19.899999999999999" customHeight="1">
      <c r="B58" s="157"/>
      <c r="C58" s="158"/>
      <c r="D58" s="159" t="s">
        <v>2598</v>
      </c>
      <c r="E58" s="160"/>
      <c r="F58" s="160"/>
      <c r="G58" s="160"/>
      <c r="H58" s="160"/>
      <c r="I58" s="161"/>
      <c r="J58" s="162">
        <f>J88</f>
        <v>0</v>
      </c>
      <c r="K58" s="163"/>
    </row>
    <row r="59" spans="2:47" s="8" customFormat="1" ht="19.899999999999999" customHeight="1">
      <c r="B59" s="157"/>
      <c r="C59" s="158"/>
      <c r="D59" s="159" t="s">
        <v>2599</v>
      </c>
      <c r="E59" s="160"/>
      <c r="F59" s="160"/>
      <c r="G59" s="160"/>
      <c r="H59" s="160"/>
      <c r="I59" s="161"/>
      <c r="J59" s="162">
        <f>J96</f>
        <v>0</v>
      </c>
      <c r="K59" s="163"/>
    </row>
    <row r="60" spans="2:47" s="8" customFormat="1" ht="19.899999999999999" customHeight="1">
      <c r="B60" s="157"/>
      <c r="C60" s="158"/>
      <c r="D60" s="159" t="s">
        <v>2600</v>
      </c>
      <c r="E60" s="160"/>
      <c r="F60" s="160"/>
      <c r="G60" s="160"/>
      <c r="H60" s="160"/>
      <c r="I60" s="161"/>
      <c r="J60" s="162">
        <f>J106</f>
        <v>0</v>
      </c>
      <c r="K60" s="163"/>
    </row>
    <row r="61" spans="2:47" s="8" customFormat="1" ht="19.899999999999999" customHeight="1">
      <c r="B61" s="157"/>
      <c r="C61" s="158"/>
      <c r="D61" s="159" t="s">
        <v>2601</v>
      </c>
      <c r="E61" s="160"/>
      <c r="F61" s="160"/>
      <c r="G61" s="160"/>
      <c r="H61" s="160"/>
      <c r="I61" s="161"/>
      <c r="J61" s="162">
        <f>J119</f>
        <v>0</v>
      </c>
      <c r="K61" s="163"/>
    </row>
    <row r="62" spans="2:47" s="8" customFormat="1" ht="19.899999999999999" customHeight="1">
      <c r="B62" s="157"/>
      <c r="C62" s="158"/>
      <c r="D62" s="159" t="s">
        <v>2602</v>
      </c>
      <c r="E62" s="160"/>
      <c r="F62" s="160"/>
      <c r="G62" s="160"/>
      <c r="H62" s="160"/>
      <c r="I62" s="161"/>
      <c r="J62" s="162">
        <f>J136</f>
        <v>0</v>
      </c>
      <c r="K62" s="163"/>
    </row>
    <row r="63" spans="2:47" s="8" customFormat="1" ht="19.899999999999999" customHeight="1">
      <c r="B63" s="157"/>
      <c r="C63" s="158"/>
      <c r="D63" s="159" t="s">
        <v>2603</v>
      </c>
      <c r="E63" s="160"/>
      <c r="F63" s="160"/>
      <c r="G63" s="160"/>
      <c r="H63" s="160"/>
      <c r="I63" s="161"/>
      <c r="J63" s="162">
        <f>J138</f>
        <v>0</v>
      </c>
      <c r="K63" s="163"/>
    </row>
    <row r="64" spans="2:47" s="8" customFormat="1" ht="19.899999999999999" customHeight="1">
      <c r="B64" s="157"/>
      <c r="C64" s="158"/>
      <c r="D64" s="159" t="s">
        <v>2604</v>
      </c>
      <c r="E64" s="160"/>
      <c r="F64" s="160"/>
      <c r="G64" s="160"/>
      <c r="H64" s="160"/>
      <c r="I64" s="161"/>
      <c r="J64" s="162">
        <f>J140</f>
        <v>0</v>
      </c>
      <c r="K64" s="163"/>
    </row>
    <row r="65" spans="2:12" s="8" customFormat="1" ht="19.899999999999999" customHeight="1">
      <c r="B65" s="157"/>
      <c r="C65" s="158"/>
      <c r="D65" s="159" t="s">
        <v>2605</v>
      </c>
      <c r="E65" s="160"/>
      <c r="F65" s="160"/>
      <c r="G65" s="160"/>
      <c r="H65" s="160"/>
      <c r="I65" s="161"/>
      <c r="J65" s="162">
        <f>J142</f>
        <v>0</v>
      </c>
      <c r="K65" s="163"/>
    </row>
    <row r="66" spans="2:12" s="8" customFormat="1" ht="19.899999999999999" customHeight="1">
      <c r="B66" s="157"/>
      <c r="C66" s="158"/>
      <c r="D66" s="159" t="s">
        <v>2606</v>
      </c>
      <c r="E66" s="160"/>
      <c r="F66" s="160"/>
      <c r="G66" s="160"/>
      <c r="H66" s="160"/>
      <c r="I66" s="161"/>
      <c r="J66" s="162">
        <f>J145</f>
        <v>0</v>
      </c>
      <c r="K66" s="163"/>
    </row>
    <row r="67" spans="2:12" s="1" customFormat="1" ht="21.75" customHeight="1">
      <c r="B67" s="41"/>
      <c r="C67" s="42"/>
      <c r="D67" s="42"/>
      <c r="E67" s="42"/>
      <c r="F67" s="42"/>
      <c r="G67" s="42"/>
      <c r="H67" s="42"/>
      <c r="I67" s="118"/>
      <c r="J67" s="42"/>
      <c r="K67" s="45"/>
    </row>
    <row r="68" spans="2:12" s="1" customFormat="1" ht="6.95" customHeight="1">
      <c r="B68" s="56"/>
      <c r="C68" s="57"/>
      <c r="D68" s="57"/>
      <c r="E68" s="57"/>
      <c r="F68" s="57"/>
      <c r="G68" s="57"/>
      <c r="H68" s="57"/>
      <c r="I68" s="140"/>
      <c r="J68" s="57"/>
      <c r="K68" s="58"/>
    </row>
    <row r="72" spans="2:12" s="1" customFormat="1" ht="6.95" customHeight="1">
      <c r="B72" s="59"/>
      <c r="C72" s="60"/>
      <c r="D72" s="60"/>
      <c r="E72" s="60"/>
      <c r="F72" s="60"/>
      <c r="G72" s="60"/>
      <c r="H72" s="60"/>
      <c r="I72" s="143"/>
      <c r="J72" s="60"/>
      <c r="K72" s="60"/>
      <c r="L72" s="61"/>
    </row>
    <row r="73" spans="2:12" s="1" customFormat="1" ht="36.950000000000003" customHeight="1">
      <c r="B73" s="41"/>
      <c r="C73" s="62" t="s">
        <v>160</v>
      </c>
      <c r="D73" s="63"/>
      <c r="E73" s="63"/>
      <c r="F73" s="63"/>
      <c r="G73" s="63"/>
      <c r="H73" s="63"/>
      <c r="I73" s="164"/>
      <c r="J73" s="63"/>
      <c r="K73" s="63"/>
      <c r="L73" s="61"/>
    </row>
    <row r="74" spans="2:12" s="1" customFormat="1" ht="6.95" customHeight="1">
      <c r="B74" s="41"/>
      <c r="C74" s="63"/>
      <c r="D74" s="63"/>
      <c r="E74" s="63"/>
      <c r="F74" s="63"/>
      <c r="G74" s="63"/>
      <c r="H74" s="63"/>
      <c r="I74" s="164"/>
      <c r="J74" s="63"/>
      <c r="K74" s="63"/>
      <c r="L74" s="61"/>
    </row>
    <row r="75" spans="2:12" s="1" customFormat="1" ht="14.45" customHeight="1">
      <c r="B75" s="41"/>
      <c r="C75" s="65" t="s">
        <v>18</v>
      </c>
      <c r="D75" s="63"/>
      <c r="E75" s="63"/>
      <c r="F75" s="63"/>
      <c r="G75" s="63"/>
      <c r="H75" s="63"/>
      <c r="I75" s="164"/>
      <c r="J75" s="63"/>
      <c r="K75" s="63"/>
      <c r="L75" s="61"/>
    </row>
    <row r="76" spans="2:12" s="1" customFormat="1" ht="22.5" customHeight="1">
      <c r="B76" s="41"/>
      <c r="C76" s="63"/>
      <c r="D76" s="63"/>
      <c r="E76" s="390" t="str">
        <f>E7</f>
        <v>COH KLATOVY - úpravy objektu č.p. 782/III</v>
      </c>
      <c r="F76" s="391"/>
      <c r="G76" s="391"/>
      <c r="H76" s="391"/>
      <c r="I76" s="164"/>
      <c r="J76" s="63"/>
      <c r="K76" s="63"/>
      <c r="L76" s="61"/>
    </row>
    <row r="77" spans="2:12" s="1" customFormat="1" ht="14.45" customHeight="1">
      <c r="B77" s="41"/>
      <c r="C77" s="65" t="s">
        <v>126</v>
      </c>
      <c r="D77" s="63"/>
      <c r="E77" s="63"/>
      <c r="F77" s="63"/>
      <c r="G77" s="63"/>
      <c r="H77" s="63"/>
      <c r="I77" s="164"/>
      <c r="J77" s="63"/>
      <c r="K77" s="63"/>
      <c r="L77" s="61"/>
    </row>
    <row r="78" spans="2:12" s="1" customFormat="1" ht="23.25" customHeight="1">
      <c r="B78" s="41"/>
      <c r="C78" s="63"/>
      <c r="D78" s="63"/>
      <c r="E78" s="366" t="str">
        <f>E9</f>
        <v>D.4 - Ústřední vytápění</v>
      </c>
      <c r="F78" s="392"/>
      <c r="G78" s="392"/>
      <c r="H78" s="392"/>
      <c r="I78" s="164"/>
      <c r="J78" s="63"/>
      <c r="K78" s="63"/>
      <c r="L78" s="61"/>
    </row>
    <row r="79" spans="2:12" s="1" customFormat="1" ht="6.95" customHeight="1">
      <c r="B79" s="41"/>
      <c r="C79" s="63"/>
      <c r="D79" s="63"/>
      <c r="E79" s="63"/>
      <c r="F79" s="63"/>
      <c r="G79" s="63"/>
      <c r="H79" s="63"/>
      <c r="I79" s="164"/>
      <c r="J79" s="63"/>
      <c r="K79" s="63"/>
      <c r="L79" s="61"/>
    </row>
    <row r="80" spans="2:12" s="1" customFormat="1" ht="18" customHeight="1">
      <c r="B80" s="41"/>
      <c r="C80" s="65" t="s">
        <v>24</v>
      </c>
      <c r="D80" s="63"/>
      <c r="E80" s="63"/>
      <c r="F80" s="165" t="str">
        <f>F12</f>
        <v>Klatovy</v>
      </c>
      <c r="G80" s="63"/>
      <c r="H80" s="63"/>
      <c r="I80" s="166" t="s">
        <v>26</v>
      </c>
      <c r="J80" s="73" t="str">
        <f>IF(J12="","",J12)</f>
        <v>21. 4. 2017</v>
      </c>
      <c r="K80" s="63"/>
      <c r="L80" s="61"/>
    </row>
    <row r="81" spans="2:65" s="1" customFormat="1" ht="6.95" customHeight="1">
      <c r="B81" s="41"/>
      <c r="C81" s="63"/>
      <c r="D81" s="63"/>
      <c r="E81" s="63"/>
      <c r="F81" s="63"/>
      <c r="G81" s="63"/>
      <c r="H81" s="63"/>
      <c r="I81" s="164"/>
      <c r="J81" s="63"/>
      <c r="K81" s="63"/>
      <c r="L81" s="61"/>
    </row>
    <row r="82" spans="2:65" s="1" customFormat="1">
      <c r="B82" s="41"/>
      <c r="C82" s="65" t="s">
        <v>32</v>
      </c>
      <c r="D82" s="63"/>
      <c r="E82" s="63"/>
      <c r="F82" s="165" t="str">
        <f>E15</f>
        <v>Město Klatovy, nám. Míru č.p.62/1, 339 01 Klatovy</v>
      </c>
      <c r="G82" s="63"/>
      <c r="H82" s="63"/>
      <c r="I82" s="166" t="s">
        <v>40</v>
      </c>
      <c r="J82" s="165" t="str">
        <f>E21</f>
        <v>AREA group s.r.o.</v>
      </c>
      <c r="K82" s="63"/>
      <c r="L82" s="61"/>
    </row>
    <row r="83" spans="2:65" s="1" customFormat="1" ht="14.45" customHeight="1">
      <c r="B83" s="41"/>
      <c r="C83" s="65" t="s">
        <v>38</v>
      </c>
      <c r="D83" s="63"/>
      <c r="E83" s="63"/>
      <c r="F83" s="165" t="str">
        <f>IF(E18="","",E18)</f>
        <v/>
      </c>
      <c r="G83" s="63"/>
      <c r="H83" s="63"/>
      <c r="I83" s="164"/>
      <c r="J83" s="63"/>
      <c r="K83" s="63"/>
      <c r="L83" s="61"/>
    </row>
    <row r="84" spans="2:65" s="1" customFormat="1" ht="10.35" customHeight="1">
      <c r="B84" s="41"/>
      <c r="C84" s="63"/>
      <c r="D84" s="63"/>
      <c r="E84" s="63"/>
      <c r="F84" s="63"/>
      <c r="G84" s="63"/>
      <c r="H84" s="63"/>
      <c r="I84" s="164"/>
      <c r="J84" s="63"/>
      <c r="K84" s="63"/>
      <c r="L84" s="61"/>
    </row>
    <row r="85" spans="2:65" s="9" customFormat="1" ht="29.25" customHeight="1">
      <c r="B85" s="167"/>
      <c r="C85" s="168" t="s">
        <v>161</v>
      </c>
      <c r="D85" s="169" t="s">
        <v>66</v>
      </c>
      <c r="E85" s="169" t="s">
        <v>62</v>
      </c>
      <c r="F85" s="169" t="s">
        <v>162</v>
      </c>
      <c r="G85" s="169" t="s">
        <v>163</v>
      </c>
      <c r="H85" s="169" t="s">
        <v>164</v>
      </c>
      <c r="I85" s="170" t="s">
        <v>165</v>
      </c>
      <c r="J85" s="169" t="s">
        <v>131</v>
      </c>
      <c r="K85" s="171" t="s">
        <v>166</v>
      </c>
      <c r="L85" s="172"/>
      <c r="M85" s="81" t="s">
        <v>167</v>
      </c>
      <c r="N85" s="82" t="s">
        <v>51</v>
      </c>
      <c r="O85" s="82" t="s">
        <v>168</v>
      </c>
      <c r="P85" s="82" t="s">
        <v>169</v>
      </c>
      <c r="Q85" s="82" t="s">
        <v>170</v>
      </c>
      <c r="R85" s="82" t="s">
        <v>171</v>
      </c>
      <c r="S85" s="82" t="s">
        <v>172</v>
      </c>
      <c r="T85" s="83" t="s">
        <v>173</v>
      </c>
    </row>
    <row r="86" spans="2:65" s="1" customFormat="1" ht="29.25" customHeight="1">
      <c r="B86" s="41"/>
      <c r="C86" s="87" t="s">
        <v>132</v>
      </c>
      <c r="D86" s="63"/>
      <c r="E86" s="63"/>
      <c r="F86" s="63"/>
      <c r="G86" s="63"/>
      <c r="H86" s="63"/>
      <c r="I86" s="164"/>
      <c r="J86" s="173">
        <f>BK86</f>
        <v>0</v>
      </c>
      <c r="K86" s="63"/>
      <c r="L86" s="61"/>
      <c r="M86" s="84"/>
      <c r="N86" s="85"/>
      <c r="O86" s="85"/>
      <c r="P86" s="174">
        <f>P87</f>
        <v>0</v>
      </c>
      <c r="Q86" s="85"/>
      <c r="R86" s="174">
        <f>R87</f>
        <v>1.0388500000000001</v>
      </c>
      <c r="S86" s="85"/>
      <c r="T86" s="175">
        <f>T87</f>
        <v>0</v>
      </c>
      <c r="AT86" s="23" t="s">
        <v>80</v>
      </c>
      <c r="AU86" s="23" t="s">
        <v>133</v>
      </c>
      <c r="BK86" s="176">
        <f>BK87</f>
        <v>0</v>
      </c>
    </row>
    <row r="87" spans="2:65" s="10" customFormat="1" ht="37.35" customHeight="1">
      <c r="B87" s="177"/>
      <c r="C87" s="178"/>
      <c r="D87" s="179" t="s">
        <v>80</v>
      </c>
      <c r="E87" s="180" t="s">
        <v>174</v>
      </c>
      <c r="F87" s="180" t="s">
        <v>174</v>
      </c>
      <c r="G87" s="178"/>
      <c r="H87" s="178"/>
      <c r="I87" s="181"/>
      <c r="J87" s="182">
        <f>BK87</f>
        <v>0</v>
      </c>
      <c r="K87" s="178"/>
      <c r="L87" s="183"/>
      <c r="M87" s="184"/>
      <c r="N87" s="185"/>
      <c r="O87" s="185"/>
      <c r="P87" s="186">
        <f>P88+P96+P106+P119+P136+P138+P140+P142+P145</f>
        <v>0</v>
      </c>
      <c r="Q87" s="185"/>
      <c r="R87" s="186">
        <f>R88+R96+R106+R119+R136+R138+R140+R142+R145</f>
        <v>1.0388500000000001</v>
      </c>
      <c r="S87" s="185"/>
      <c r="T87" s="187">
        <f>T88+T96+T106+T119+T136+T138+T140+T142+T145</f>
        <v>0</v>
      </c>
      <c r="AR87" s="188" t="s">
        <v>89</v>
      </c>
      <c r="AT87" s="189" t="s">
        <v>80</v>
      </c>
      <c r="AU87" s="189" t="s">
        <v>81</v>
      </c>
      <c r="AY87" s="188" t="s">
        <v>176</v>
      </c>
      <c r="BK87" s="190">
        <f>BK88+BK96+BK106+BK119+BK136+BK138+BK140+BK142+BK145</f>
        <v>0</v>
      </c>
    </row>
    <row r="88" spans="2:65" s="10" customFormat="1" ht="19.899999999999999" customHeight="1">
      <c r="B88" s="177"/>
      <c r="C88" s="178"/>
      <c r="D88" s="191" t="s">
        <v>80</v>
      </c>
      <c r="E88" s="192" t="s">
        <v>2607</v>
      </c>
      <c r="F88" s="192" t="s">
        <v>2608</v>
      </c>
      <c r="G88" s="178"/>
      <c r="H88" s="178"/>
      <c r="I88" s="181"/>
      <c r="J88" s="193">
        <f>BK88</f>
        <v>0</v>
      </c>
      <c r="K88" s="178"/>
      <c r="L88" s="183"/>
      <c r="M88" s="184"/>
      <c r="N88" s="185"/>
      <c r="O88" s="185"/>
      <c r="P88" s="186">
        <f>SUM(P89:P95)</f>
        <v>0</v>
      </c>
      <c r="Q88" s="185"/>
      <c r="R88" s="186">
        <f>SUM(R89:R95)</f>
        <v>0</v>
      </c>
      <c r="S88" s="185"/>
      <c r="T88" s="187">
        <f>SUM(T89:T95)</f>
        <v>0</v>
      </c>
      <c r="AR88" s="188" t="s">
        <v>89</v>
      </c>
      <c r="AT88" s="189" t="s">
        <v>80</v>
      </c>
      <c r="AU88" s="189" t="s">
        <v>89</v>
      </c>
      <c r="AY88" s="188" t="s">
        <v>176</v>
      </c>
      <c r="BK88" s="190">
        <f>SUM(BK89:BK95)</f>
        <v>0</v>
      </c>
    </row>
    <row r="89" spans="2:65" s="1" customFormat="1" ht="31.5" customHeight="1">
      <c r="B89" s="41"/>
      <c r="C89" s="232" t="s">
        <v>89</v>
      </c>
      <c r="D89" s="232" t="s">
        <v>196</v>
      </c>
      <c r="E89" s="233" t="s">
        <v>2609</v>
      </c>
      <c r="F89" s="234" t="s">
        <v>2610</v>
      </c>
      <c r="G89" s="235" t="s">
        <v>377</v>
      </c>
      <c r="H89" s="236">
        <v>1</v>
      </c>
      <c r="I89" s="237"/>
      <c r="J89" s="238">
        <f t="shared" ref="J89:J95" si="0">ROUND(I89*H89,2)</f>
        <v>0</v>
      </c>
      <c r="K89" s="234" t="s">
        <v>37</v>
      </c>
      <c r="L89" s="239"/>
      <c r="M89" s="240" t="s">
        <v>37</v>
      </c>
      <c r="N89" s="241" t="s">
        <v>52</v>
      </c>
      <c r="O89" s="42"/>
      <c r="P89" s="203">
        <f t="shared" ref="P89:P95" si="1">O89*H89</f>
        <v>0</v>
      </c>
      <c r="Q89" s="203">
        <v>0</v>
      </c>
      <c r="R89" s="203">
        <f t="shared" ref="R89:R95" si="2">Q89*H89</f>
        <v>0</v>
      </c>
      <c r="S89" s="203">
        <v>0</v>
      </c>
      <c r="T89" s="204">
        <f t="shared" ref="T89:T95" si="3">S89*H89</f>
        <v>0</v>
      </c>
      <c r="AR89" s="23" t="s">
        <v>200</v>
      </c>
      <c r="AT89" s="23" t="s">
        <v>196</v>
      </c>
      <c r="AU89" s="23" t="s">
        <v>91</v>
      </c>
      <c r="AY89" s="23" t="s">
        <v>176</v>
      </c>
      <c r="BE89" s="205">
        <f t="shared" ref="BE89:BE95" si="4">IF(N89="základní",J89,0)</f>
        <v>0</v>
      </c>
      <c r="BF89" s="205">
        <f t="shared" ref="BF89:BF95" si="5">IF(N89="snížená",J89,0)</f>
        <v>0</v>
      </c>
      <c r="BG89" s="205">
        <f t="shared" ref="BG89:BG95" si="6">IF(N89="zákl. přenesená",J89,0)</f>
        <v>0</v>
      </c>
      <c r="BH89" s="205">
        <f t="shared" ref="BH89:BH95" si="7">IF(N89="sníž. přenesená",J89,0)</f>
        <v>0</v>
      </c>
      <c r="BI89" s="205">
        <f t="shared" ref="BI89:BI95" si="8">IF(N89="nulová",J89,0)</f>
        <v>0</v>
      </c>
      <c r="BJ89" s="23" t="s">
        <v>89</v>
      </c>
      <c r="BK89" s="205">
        <f t="shared" ref="BK89:BK95" si="9">ROUND(I89*H89,2)</f>
        <v>0</v>
      </c>
      <c r="BL89" s="23" t="s">
        <v>183</v>
      </c>
      <c r="BM89" s="23" t="s">
        <v>2611</v>
      </c>
    </row>
    <row r="90" spans="2:65" s="1" customFormat="1" ht="31.5" customHeight="1">
      <c r="B90" s="41"/>
      <c r="C90" s="232" t="s">
        <v>91</v>
      </c>
      <c r="D90" s="232" t="s">
        <v>196</v>
      </c>
      <c r="E90" s="233" t="s">
        <v>2612</v>
      </c>
      <c r="F90" s="234" t="s">
        <v>2613</v>
      </c>
      <c r="G90" s="235" t="s">
        <v>2614</v>
      </c>
      <c r="H90" s="236">
        <v>1</v>
      </c>
      <c r="I90" s="237"/>
      <c r="J90" s="238">
        <f t="shared" si="0"/>
        <v>0</v>
      </c>
      <c r="K90" s="234" t="s">
        <v>37</v>
      </c>
      <c r="L90" s="239"/>
      <c r="M90" s="240" t="s">
        <v>37</v>
      </c>
      <c r="N90" s="241" t="s">
        <v>52</v>
      </c>
      <c r="O90" s="42"/>
      <c r="P90" s="203">
        <f t="shared" si="1"/>
        <v>0</v>
      </c>
      <c r="Q90" s="203">
        <v>0</v>
      </c>
      <c r="R90" s="203">
        <f t="shared" si="2"/>
        <v>0</v>
      </c>
      <c r="S90" s="203">
        <v>0</v>
      </c>
      <c r="T90" s="204">
        <f t="shared" si="3"/>
        <v>0</v>
      </c>
      <c r="AR90" s="23" t="s">
        <v>200</v>
      </c>
      <c r="AT90" s="23" t="s">
        <v>196</v>
      </c>
      <c r="AU90" s="23" t="s">
        <v>91</v>
      </c>
      <c r="AY90" s="23" t="s">
        <v>176</v>
      </c>
      <c r="BE90" s="205">
        <f t="shared" si="4"/>
        <v>0</v>
      </c>
      <c r="BF90" s="205">
        <f t="shared" si="5"/>
        <v>0</v>
      </c>
      <c r="BG90" s="205">
        <f t="shared" si="6"/>
        <v>0</v>
      </c>
      <c r="BH90" s="205">
        <f t="shared" si="7"/>
        <v>0</v>
      </c>
      <c r="BI90" s="205">
        <f t="shared" si="8"/>
        <v>0</v>
      </c>
      <c r="BJ90" s="23" t="s">
        <v>89</v>
      </c>
      <c r="BK90" s="205">
        <f t="shared" si="9"/>
        <v>0</v>
      </c>
      <c r="BL90" s="23" t="s">
        <v>183</v>
      </c>
      <c r="BM90" s="23" t="s">
        <v>2615</v>
      </c>
    </row>
    <row r="91" spans="2:65" s="1" customFormat="1" ht="31.5" customHeight="1">
      <c r="B91" s="41"/>
      <c r="C91" s="232" t="s">
        <v>195</v>
      </c>
      <c r="D91" s="232" t="s">
        <v>196</v>
      </c>
      <c r="E91" s="233" t="s">
        <v>2616</v>
      </c>
      <c r="F91" s="234" t="s">
        <v>2617</v>
      </c>
      <c r="G91" s="235" t="s">
        <v>377</v>
      </c>
      <c r="H91" s="236">
        <v>1</v>
      </c>
      <c r="I91" s="237"/>
      <c r="J91" s="238">
        <f t="shared" si="0"/>
        <v>0</v>
      </c>
      <c r="K91" s="234" t="s">
        <v>37</v>
      </c>
      <c r="L91" s="239"/>
      <c r="M91" s="240" t="s">
        <v>37</v>
      </c>
      <c r="N91" s="241" t="s">
        <v>52</v>
      </c>
      <c r="O91" s="42"/>
      <c r="P91" s="203">
        <f t="shared" si="1"/>
        <v>0</v>
      </c>
      <c r="Q91" s="203">
        <v>0</v>
      </c>
      <c r="R91" s="203">
        <f t="shared" si="2"/>
        <v>0</v>
      </c>
      <c r="S91" s="203">
        <v>0</v>
      </c>
      <c r="T91" s="204">
        <f t="shared" si="3"/>
        <v>0</v>
      </c>
      <c r="AR91" s="23" t="s">
        <v>200</v>
      </c>
      <c r="AT91" s="23" t="s">
        <v>196</v>
      </c>
      <c r="AU91" s="23" t="s">
        <v>91</v>
      </c>
      <c r="AY91" s="23" t="s">
        <v>176</v>
      </c>
      <c r="BE91" s="205">
        <f t="shared" si="4"/>
        <v>0</v>
      </c>
      <c r="BF91" s="205">
        <f t="shared" si="5"/>
        <v>0</v>
      </c>
      <c r="BG91" s="205">
        <f t="shared" si="6"/>
        <v>0</v>
      </c>
      <c r="BH91" s="205">
        <f t="shared" si="7"/>
        <v>0</v>
      </c>
      <c r="BI91" s="205">
        <f t="shared" si="8"/>
        <v>0</v>
      </c>
      <c r="BJ91" s="23" t="s">
        <v>89</v>
      </c>
      <c r="BK91" s="205">
        <f t="shared" si="9"/>
        <v>0</v>
      </c>
      <c r="BL91" s="23" t="s">
        <v>183</v>
      </c>
      <c r="BM91" s="23" t="s">
        <v>2618</v>
      </c>
    </row>
    <row r="92" spans="2:65" s="1" customFormat="1" ht="22.5" customHeight="1">
      <c r="B92" s="41"/>
      <c r="C92" s="232" t="s">
        <v>183</v>
      </c>
      <c r="D92" s="232" t="s">
        <v>196</v>
      </c>
      <c r="E92" s="233" t="s">
        <v>2619</v>
      </c>
      <c r="F92" s="234" t="s">
        <v>2620</v>
      </c>
      <c r="G92" s="235" t="s">
        <v>377</v>
      </c>
      <c r="H92" s="236">
        <v>1</v>
      </c>
      <c r="I92" s="237"/>
      <c r="J92" s="238">
        <f t="shared" si="0"/>
        <v>0</v>
      </c>
      <c r="K92" s="234" t="s">
        <v>37</v>
      </c>
      <c r="L92" s="239"/>
      <c r="M92" s="240" t="s">
        <v>37</v>
      </c>
      <c r="N92" s="241" t="s">
        <v>52</v>
      </c>
      <c r="O92" s="42"/>
      <c r="P92" s="203">
        <f t="shared" si="1"/>
        <v>0</v>
      </c>
      <c r="Q92" s="203">
        <v>0</v>
      </c>
      <c r="R92" s="203">
        <f t="shared" si="2"/>
        <v>0</v>
      </c>
      <c r="S92" s="203">
        <v>0</v>
      </c>
      <c r="T92" s="204">
        <f t="shared" si="3"/>
        <v>0</v>
      </c>
      <c r="AR92" s="23" t="s">
        <v>200</v>
      </c>
      <c r="AT92" s="23" t="s">
        <v>196</v>
      </c>
      <c r="AU92" s="23" t="s">
        <v>91</v>
      </c>
      <c r="AY92" s="23" t="s">
        <v>176</v>
      </c>
      <c r="BE92" s="205">
        <f t="shared" si="4"/>
        <v>0</v>
      </c>
      <c r="BF92" s="205">
        <f t="shared" si="5"/>
        <v>0</v>
      </c>
      <c r="BG92" s="205">
        <f t="shared" si="6"/>
        <v>0</v>
      </c>
      <c r="BH92" s="205">
        <f t="shared" si="7"/>
        <v>0</v>
      </c>
      <c r="BI92" s="205">
        <f t="shared" si="8"/>
        <v>0</v>
      </c>
      <c r="BJ92" s="23" t="s">
        <v>89</v>
      </c>
      <c r="BK92" s="205">
        <f t="shared" si="9"/>
        <v>0</v>
      </c>
      <c r="BL92" s="23" t="s">
        <v>183</v>
      </c>
      <c r="BM92" s="23" t="s">
        <v>2621</v>
      </c>
    </row>
    <row r="93" spans="2:65" s="1" customFormat="1" ht="31.5" customHeight="1">
      <c r="B93" s="41"/>
      <c r="C93" s="232" t="s">
        <v>209</v>
      </c>
      <c r="D93" s="232" t="s">
        <v>196</v>
      </c>
      <c r="E93" s="233" t="s">
        <v>2622</v>
      </c>
      <c r="F93" s="234" t="s">
        <v>2623</v>
      </c>
      <c r="G93" s="235" t="s">
        <v>2614</v>
      </c>
      <c r="H93" s="236">
        <v>1</v>
      </c>
      <c r="I93" s="237"/>
      <c r="J93" s="238">
        <f t="shared" si="0"/>
        <v>0</v>
      </c>
      <c r="K93" s="234" t="s">
        <v>37</v>
      </c>
      <c r="L93" s="239"/>
      <c r="M93" s="240" t="s">
        <v>37</v>
      </c>
      <c r="N93" s="241" t="s">
        <v>52</v>
      </c>
      <c r="O93" s="42"/>
      <c r="P93" s="203">
        <f t="shared" si="1"/>
        <v>0</v>
      </c>
      <c r="Q93" s="203">
        <v>0</v>
      </c>
      <c r="R93" s="203">
        <f t="shared" si="2"/>
        <v>0</v>
      </c>
      <c r="S93" s="203">
        <v>0</v>
      </c>
      <c r="T93" s="204">
        <f t="shared" si="3"/>
        <v>0</v>
      </c>
      <c r="AR93" s="23" t="s">
        <v>200</v>
      </c>
      <c r="AT93" s="23" t="s">
        <v>196</v>
      </c>
      <c r="AU93" s="23" t="s">
        <v>91</v>
      </c>
      <c r="AY93" s="23" t="s">
        <v>176</v>
      </c>
      <c r="BE93" s="205">
        <f t="shared" si="4"/>
        <v>0</v>
      </c>
      <c r="BF93" s="205">
        <f t="shared" si="5"/>
        <v>0</v>
      </c>
      <c r="BG93" s="205">
        <f t="shared" si="6"/>
        <v>0</v>
      </c>
      <c r="BH93" s="205">
        <f t="shared" si="7"/>
        <v>0</v>
      </c>
      <c r="BI93" s="205">
        <f t="shared" si="8"/>
        <v>0</v>
      </c>
      <c r="BJ93" s="23" t="s">
        <v>89</v>
      </c>
      <c r="BK93" s="205">
        <f t="shared" si="9"/>
        <v>0</v>
      </c>
      <c r="BL93" s="23" t="s">
        <v>183</v>
      </c>
      <c r="BM93" s="23" t="s">
        <v>2624</v>
      </c>
    </row>
    <row r="94" spans="2:65" s="1" customFormat="1" ht="31.5" customHeight="1">
      <c r="B94" s="41"/>
      <c r="C94" s="232" t="s">
        <v>214</v>
      </c>
      <c r="D94" s="232" t="s">
        <v>196</v>
      </c>
      <c r="E94" s="233" t="s">
        <v>2625</v>
      </c>
      <c r="F94" s="234" t="s">
        <v>2626</v>
      </c>
      <c r="G94" s="235" t="s">
        <v>377</v>
      </c>
      <c r="H94" s="236">
        <v>1</v>
      </c>
      <c r="I94" s="237"/>
      <c r="J94" s="238">
        <f t="shared" si="0"/>
        <v>0</v>
      </c>
      <c r="K94" s="234" t="s">
        <v>37</v>
      </c>
      <c r="L94" s="239"/>
      <c r="M94" s="240" t="s">
        <v>37</v>
      </c>
      <c r="N94" s="241" t="s">
        <v>52</v>
      </c>
      <c r="O94" s="42"/>
      <c r="P94" s="203">
        <f t="shared" si="1"/>
        <v>0</v>
      </c>
      <c r="Q94" s="203">
        <v>0</v>
      </c>
      <c r="R94" s="203">
        <f t="shared" si="2"/>
        <v>0</v>
      </c>
      <c r="S94" s="203">
        <v>0</v>
      </c>
      <c r="T94" s="204">
        <f t="shared" si="3"/>
        <v>0</v>
      </c>
      <c r="AR94" s="23" t="s">
        <v>200</v>
      </c>
      <c r="AT94" s="23" t="s">
        <v>196</v>
      </c>
      <c r="AU94" s="23" t="s">
        <v>91</v>
      </c>
      <c r="AY94" s="23" t="s">
        <v>176</v>
      </c>
      <c r="BE94" s="205">
        <f t="shared" si="4"/>
        <v>0</v>
      </c>
      <c r="BF94" s="205">
        <f t="shared" si="5"/>
        <v>0</v>
      </c>
      <c r="BG94" s="205">
        <f t="shared" si="6"/>
        <v>0</v>
      </c>
      <c r="BH94" s="205">
        <f t="shared" si="7"/>
        <v>0</v>
      </c>
      <c r="BI94" s="205">
        <f t="shared" si="8"/>
        <v>0</v>
      </c>
      <c r="BJ94" s="23" t="s">
        <v>89</v>
      </c>
      <c r="BK94" s="205">
        <f t="shared" si="9"/>
        <v>0</v>
      </c>
      <c r="BL94" s="23" t="s">
        <v>183</v>
      </c>
      <c r="BM94" s="23" t="s">
        <v>2627</v>
      </c>
    </row>
    <row r="95" spans="2:65" s="1" customFormat="1" ht="22.5" customHeight="1">
      <c r="B95" s="41"/>
      <c r="C95" s="232" t="s">
        <v>221</v>
      </c>
      <c r="D95" s="232" t="s">
        <v>196</v>
      </c>
      <c r="E95" s="233" t="s">
        <v>2628</v>
      </c>
      <c r="F95" s="234" t="s">
        <v>2629</v>
      </c>
      <c r="G95" s="235" t="s">
        <v>377</v>
      </c>
      <c r="H95" s="236">
        <v>3</v>
      </c>
      <c r="I95" s="237"/>
      <c r="J95" s="238">
        <f t="shared" si="0"/>
        <v>0</v>
      </c>
      <c r="K95" s="234" t="s">
        <v>37</v>
      </c>
      <c r="L95" s="239"/>
      <c r="M95" s="240" t="s">
        <v>37</v>
      </c>
      <c r="N95" s="241" t="s">
        <v>52</v>
      </c>
      <c r="O95" s="42"/>
      <c r="P95" s="203">
        <f t="shared" si="1"/>
        <v>0</v>
      </c>
      <c r="Q95" s="203">
        <v>0</v>
      </c>
      <c r="R95" s="203">
        <f t="shared" si="2"/>
        <v>0</v>
      </c>
      <c r="S95" s="203">
        <v>0</v>
      </c>
      <c r="T95" s="204">
        <f t="shared" si="3"/>
        <v>0</v>
      </c>
      <c r="AR95" s="23" t="s">
        <v>200</v>
      </c>
      <c r="AT95" s="23" t="s">
        <v>196</v>
      </c>
      <c r="AU95" s="23" t="s">
        <v>91</v>
      </c>
      <c r="AY95" s="23" t="s">
        <v>176</v>
      </c>
      <c r="BE95" s="205">
        <f t="shared" si="4"/>
        <v>0</v>
      </c>
      <c r="BF95" s="205">
        <f t="shared" si="5"/>
        <v>0</v>
      </c>
      <c r="BG95" s="205">
        <f t="shared" si="6"/>
        <v>0</v>
      </c>
      <c r="BH95" s="205">
        <f t="shared" si="7"/>
        <v>0</v>
      </c>
      <c r="BI95" s="205">
        <f t="shared" si="8"/>
        <v>0</v>
      </c>
      <c r="BJ95" s="23" t="s">
        <v>89</v>
      </c>
      <c r="BK95" s="205">
        <f t="shared" si="9"/>
        <v>0</v>
      </c>
      <c r="BL95" s="23" t="s">
        <v>183</v>
      </c>
      <c r="BM95" s="23" t="s">
        <v>2630</v>
      </c>
    </row>
    <row r="96" spans="2:65" s="10" customFormat="1" ht="29.85" customHeight="1">
      <c r="B96" s="177"/>
      <c r="C96" s="178"/>
      <c r="D96" s="191" t="s">
        <v>80</v>
      </c>
      <c r="E96" s="192" t="s">
        <v>2631</v>
      </c>
      <c r="F96" s="192" t="s">
        <v>2632</v>
      </c>
      <c r="G96" s="178"/>
      <c r="H96" s="178"/>
      <c r="I96" s="181"/>
      <c r="J96" s="193">
        <f>BK96</f>
        <v>0</v>
      </c>
      <c r="K96" s="178"/>
      <c r="L96" s="183"/>
      <c r="M96" s="184"/>
      <c r="N96" s="185"/>
      <c r="O96" s="185"/>
      <c r="P96" s="186">
        <f>SUM(P97:P105)</f>
        <v>0</v>
      </c>
      <c r="Q96" s="185"/>
      <c r="R96" s="186">
        <f>SUM(R97:R105)</f>
        <v>0</v>
      </c>
      <c r="S96" s="185"/>
      <c r="T96" s="187">
        <f>SUM(T97:T105)</f>
        <v>0</v>
      </c>
      <c r="AR96" s="188" t="s">
        <v>89</v>
      </c>
      <c r="AT96" s="189" t="s">
        <v>80</v>
      </c>
      <c r="AU96" s="189" t="s">
        <v>89</v>
      </c>
      <c r="AY96" s="188" t="s">
        <v>176</v>
      </c>
      <c r="BK96" s="190">
        <f>SUM(BK97:BK105)</f>
        <v>0</v>
      </c>
    </row>
    <row r="97" spans="2:65" s="1" customFormat="1" ht="22.5" customHeight="1">
      <c r="B97" s="41"/>
      <c r="C97" s="232" t="s">
        <v>200</v>
      </c>
      <c r="D97" s="232" t="s">
        <v>196</v>
      </c>
      <c r="E97" s="233" t="s">
        <v>2633</v>
      </c>
      <c r="F97" s="234" t="s">
        <v>2634</v>
      </c>
      <c r="G97" s="235" t="s">
        <v>296</v>
      </c>
      <c r="H97" s="236">
        <v>130</v>
      </c>
      <c r="I97" s="237"/>
      <c r="J97" s="238">
        <f t="shared" ref="J97:J105" si="10">ROUND(I97*H97,2)</f>
        <v>0</v>
      </c>
      <c r="K97" s="234" t="s">
        <v>37</v>
      </c>
      <c r="L97" s="239"/>
      <c r="M97" s="240" t="s">
        <v>37</v>
      </c>
      <c r="N97" s="241" t="s">
        <v>52</v>
      </c>
      <c r="O97" s="42"/>
      <c r="P97" s="203">
        <f t="shared" ref="P97:P105" si="11">O97*H97</f>
        <v>0</v>
      </c>
      <c r="Q97" s="203">
        <v>0</v>
      </c>
      <c r="R97" s="203">
        <f t="shared" ref="R97:R105" si="12">Q97*H97</f>
        <v>0</v>
      </c>
      <c r="S97" s="203">
        <v>0</v>
      </c>
      <c r="T97" s="204">
        <f t="shared" ref="T97:T105" si="13">S97*H97</f>
        <v>0</v>
      </c>
      <c r="AR97" s="23" t="s">
        <v>200</v>
      </c>
      <c r="AT97" s="23" t="s">
        <v>196</v>
      </c>
      <c r="AU97" s="23" t="s">
        <v>91</v>
      </c>
      <c r="AY97" s="23" t="s">
        <v>176</v>
      </c>
      <c r="BE97" s="205">
        <f t="shared" ref="BE97:BE105" si="14">IF(N97="základní",J97,0)</f>
        <v>0</v>
      </c>
      <c r="BF97" s="205">
        <f t="shared" ref="BF97:BF105" si="15">IF(N97="snížená",J97,0)</f>
        <v>0</v>
      </c>
      <c r="BG97" s="205">
        <f t="shared" ref="BG97:BG105" si="16">IF(N97="zákl. přenesená",J97,0)</f>
        <v>0</v>
      </c>
      <c r="BH97" s="205">
        <f t="shared" ref="BH97:BH105" si="17">IF(N97="sníž. přenesená",J97,0)</f>
        <v>0</v>
      </c>
      <c r="BI97" s="205">
        <f t="shared" ref="BI97:BI105" si="18">IF(N97="nulová",J97,0)</f>
        <v>0</v>
      </c>
      <c r="BJ97" s="23" t="s">
        <v>89</v>
      </c>
      <c r="BK97" s="205">
        <f t="shared" ref="BK97:BK105" si="19">ROUND(I97*H97,2)</f>
        <v>0</v>
      </c>
      <c r="BL97" s="23" t="s">
        <v>183</v>
      </c>
      <c r="BM97" s="23" t="s">
        <v>2635</v>
      </c>
    </row>
    <row r="98" spans="2:65" s="1" customFormat="1" ht="22.5" customHeight="1">
      <c r="B98" s="41"/>
      <c r="C98" s="232" t="s">
        <v>232</v>
      </c>
      <c r="D98" s="232" t="s">
        <v>196</v>
      </c>
      <c r="E98" s="233" t="s">
        <v>2636</v>
      </c>
      <c r="F98" s="234" t="s">
        <v>2637</v>
      </c>
      <c r="G98" s="235" t="s">
        <v>296</v>
      </c>
      <c r="H98" s="236">
        <v>70</v>
      </c>
      <c r="I98" s="237"/>
      <c r="J98" s="238">
        <f t="shared" si="10"/>
        <v>0</v>
      </c>
      <c r="K98" s="234" t="s">
        <v>37</v>
      </c>
      <c r="L98" s="239"/>
      <c r="M98" s="240" t="s">
        <v>37</v>
      </c>
      <c r="N98" s="241" t="s">
        <v>52</v>
      </c>
      <c r="O98" s="42"/>
      <c r="P98" s="203">
        <f t="shared" si="11"/>
        <v>0</v>
      </c>
      <c r="Q98" s="203">
        <v>0</v>
      </c>
      <c r="R98" s="203">
        <f t="shared" si="12"/>
        <v>0</v>
      </c>
      <c r="S98" s="203">
        <v>0</v>
      </c>
      <c r="T98" s="204">
        <f t="shared" si="13"/>
        <v>0</v>
      </c>
      <c r="AR98" s="23" t="s">
        <v>200</v>
      </c>
      <c r="AT98" s="23" t="s">
        <v>196</v>
      </c>
      <c r="AU98" s="23" t="s">
        <v>91</v>
      </c>
      <c r="AY98" s="23" t="s">
        <v>176</v>
      </c>
      <c r="BE98" s="205">
        <f t="shared" si="14"/>
        <v>0</v>
      </c>
      <c r="BF98" s="205">
        <f t="shared" si="15"/>
        <v>0</v>
      </c>
      <c r="BG98" s="205">
        <f t="shared" si="16"/>
        <v>0</v>
      </c>
      <c r="BH98" s="205">
        <f t="shared" si="17"/>
        <v>0</v>
      </c>
      <c r="BI98" s="205">
        <f t="shared" si="18"/>
        <v>0</v>
      </c>
      <c r="BJ98" s="23" t="s">
        <v>89</v>
      </c>
      <c r="BK98" s="205">
        <f t="shared" si="19"/>
        <v>0</v>
      </c>
      <c r="BL98" s="23" t="s">
        <v>183</v>
      </c>
      <c r="BM98" s="23" t="s">
        <v>2638</v>
      </c>
    </row>
    <row r="99" spans="2:65" s="1" customFormat="1" ht="22.5" customHeight="1">
      <c r="B99" s="41"/>
      <c r="C99" s="232" t="s">
        <v>238</v>
      </c>
      <c r="D99" s="232" t="s">
        <v>196</v>
      </c>
      <c r="E99" s="233" t="s">
        <v>2639</v>
      </c>
      <c r="F99" s="234" t="s">
        <v>2640</v>
      </c>
      <c r="G99" s="235" t="s">
        <v>296</v>
      </c>
      <c r="H99" s="236">
        <v>17</v>
      </c>
      <c r="I99" s="237"/>
      <c r="J99" s="238">
        <f t="shared" si="10"/>
        <v>0</v>
      </c>
      <c r="K99" s="234" t="s">
        <v>37</v>
      </c>
      <c r="L99" s="239"/>
      <c r="M99" s="240" t="s">
        <v>37</v>
      </c>
      <c r="N99" s="241" t="s">
        <v>52</v>
      </c>
      <c r="O99" s="42"/>
      <c r="P99" s="203">
        <f t="shared" si="11"/>
        <v>0</v>
      </c>
      <c r="Q99" s="203">
        <v>0</v>
      </c>
      <c r="R99" s="203">
        <f t="shared" si="12"/>
        <v>0</v>
      </c>
      <c r="S99" s="203">
        <v>0</v>
      </c>
      <c r="T99" s="204">
        <f t="shared" si="13"/>
        <v>0</v>
      </c>
      <c r="AR99" s="23" t="s">
        <v>200</v>
      </c>
      <c r="AT99" s="23" t="s">
        <v>196</v>
      </c>
      <c r="AU99" s="23" t="s">
        <v>91</v>
      </c>
      <c r="AY99" s="23" t="s">
        <v>176</v>
      </c>
      <c r="BE99" s="205">
        <f t="shared" si="14"/>
        <v>0</v>
      </c>
      <c r="BF99" s="205">
        <f t="shared" si="15"/>
        <v>0</v>
      </c>
      <c r="BG99" s="205">
        <f t="shared" si="16"/>
        <v>0</v>
      </c>
      <c r="BH99" s="205">
        <f t="shared" si="17"/>
        <v>0</v>
      </c>
      <c r="BI99" s="205">
        <f t="shared" si="18"/>
        <v>0</v>
      </c>
      <c r="BJ99" s="23" t="s">
        <v>89</v>
      </c>
      <c r="BK99" s="205">
        <f t="shared" si="19"/>
        <v>0</v>
      </c>
      <c r="BL99" s="23" t="s">
        <v>183</v>
      </c>
      <c r="BM99" s="23" t="s">
        <v>2641</v>
      </c>
    </row>
    <row r="100" spans="2:65" s="1" customFormat="1" ht="22.5" customHeight="1">
      <c r="B100" s="41"/>
      <c r="C100" s="232" t="s">
        <v>247</v>
      </c>
      <c r="D100" s="232" t="s">
        <v>196</v>
      </c>
      <c r="E100" s="233" t="s">
        <v>2642</v>
      </c>
      <c r="F100" s="234" t="s">
        <v>2643</v>
      </c>
      <c r="G100" s="235" t="s">
        <v>296</v>
      </c>
      <c r="H100" s="236">
        <v>19</v>
      </c>
      <c r="I100" s="237"/>
      <c r="J100" s="238">
        <f t="shared" si="10"/>
        <v>0</v>
      </c>
      <c r="K100" s="234" t="s">
        <v>37</v>
      </c>
      <c r="L100" s="239"/>
      <c r="M100" s="240" t="s">
        <v>37</v>
      </c>
      <c r="N100" s="241" t="s">
        <v>52</v>
      </c>
      <c r="O100" s="42"/>
      <c r="P100" s="203">
        <f t="shared" si="11"/>
        <v>0</v>
      </c>
      <c r="Q100" s="203">
        <v>0</v>
      </c>
      <c r="R100" s="203">
        <f t="shared" si="12"/>
        <v>0</v>
      </c>
      <c r="S100" s="203">
        <v>0</v>
      </c>
      <c r="T100" s="204">
        <f t="shared" si="13"/>
        <v>0</v>
      </c>
      <c r="AR100" s="23" t="s">
        <v>200</v>
      </c>
      <c r="AT100" s="23" t="s">
        <v>196</v>
      </c>
      <c r="AU100" s="23" t="s">
        <v>91</v>
      </c>
      <c r="AY100" s="23" t="s">
        <v>176</v>
      </c>
      <c r="BE100" s="205">
        <f t="shared" si="14"/>
        <v>0</v>
      </c>
      <c r="BF100" s="205">
        <f t="shared" si="15"/>
        <v>0</v>
      </c>
      <c r="BG100" s="205">
        <f t="shared" si="16"/>
        <v>0</v>
      </c>
      <c r="BH100" s="205">
        <f t="shared" si="17"/>
        <v>0</v>
      </c>
      <c r="BI100" s="205">
        <f t="shared" si="18"/>
        <v>0</v>
      </c>
      <c r="BJ100" s="23" t="s">
        <v>89</v>
      </c>
      <c r="BK100" s="205">
        <f t="shared" si="19"/>
        <v>0</v>
      </c>
      <c r="BL100" s="23" t="s">
        <v>183</v>
      </c>
      <c r="BM100" s="23" t="s">
        <v>2644</v>
      </c>
    </row>
    <row r="101" spans="2:65" s="1" customFormat="1" ht="22.5" customHeight="1">
      <c r="B101" s="41"/>
      <c r="C101" s="232" t="s">
        <v>23</v>
      </c>
      <c r="D101" s="232" t="s">
        <v>196</v>
      </c>
      <c r="E101" s="233" t="s">
        <v>2645</v>
      </c>
      <c r="F101" s="234" t="s">
        <v>2646</v>
      </c>
      <c r="G101" s="235" t="s">
        <v>296</v>
      </c>
      <c r="H101" s="236">
        <v>12</v>
      </c>
      <c r="I101" s="237"/>
      <c r="J101" s="238">
        <f t="shared" si="10"/>
        <v>0</v>
      </c>
      <c r="K101" s="234" t="s">
        <v>37</v>
      </c>
      <c r="L101" s="239"/>
      <c r="M101" s="240" t="s">
        <v>37</v>
      </c>
      <c r="N101" s="241" t="s">
        <v>52</v>
      </c>
      <c r="O101" s="42"/>
      <c r="P101" s="203">
        <f t="shared" si="11"/>
        <v>0</v>
      </c>
      <c r="Q101" s="203">
        <v>0</v>
      </c>
      <c r="R101" s="203">
        <f t="shared" si="12"/>
        <v>0</v>
      </c>
      <c r="S101" s="203">
        <v>0</v>
      </c>
      <c r="T101" s="204">
        <f t="shared" si="13"/>
        <v>0</v>
      </c>
      <c r="AR101" s="23" t="s">
        <v>200</v>
      </c>
      <c r="AT101" s="23" t="s">
        <v>196</v>
      </c>
      <c r="AU101" s="23" t="s">
        <v>91</v>
      </c>
      <c r="AY101" s="23" t="s">
        <v>176</v>
      </c>
      <c r="BE101" s="205">
        <f t="shared" si="14"/>
        <v>0</v>
      </c>
      <c r="BF101" s="205">
        <f t="shared" si="15"/>
        <v>0</v>
      </c>
      <c r="BG101" s="205">
        <f t="shared" si="16"/>
        <v>0</v>
      </c>
      <c r="BH101" s="205">
        <f t="shared" si="17"/>
        <v>0</v>
      </c>
      <c r="BI101" s="205">
        <f t="shared" si="18"/>
        <v>0</v>
      </c>
      <c r="BJ101" s="23" t="s">
        <v>89</v>
      </c>
      <c r="BK101" s="205">
        <f t="shared" si="19"/>
        <v>0</v>
      </c>
      <c r="BL101" s="23" t="s">
        <v>183</v>
      </c>
      <c r="BM101" s="23" t="s">
        <v>2647</v>
      </c>
    </row>
    <row r="102" spans="2:65" s="1" customFormat="1" ht="22.5" customHeight="1">
      <c r="B102" s="41"/>
      <c r="C102" s="232" t="s">
        <v>259</v>
      </c>
      <c r="D102" s="232" t="s">
        <v>196</v>
      </c>
      <c r="E102" s="233" t="s">
        <v>2648</v>
      </c>
      <c r="F102" s="234" t="s">
        <v>2649</v>
      </c>
      <c r="G102" s="235" t="s">
        <v>296</v>
      </c>
      <c r="H102" s="236">
        <v>20</v>
      </c>
      <c r="I102" s="237"/>
      <c r="J102" s="238">
        <f t="shared" si="10"/>
        <v>0</v>
      </c>
      <c r="K102" s="234" t="s">
        <v>37</v>
      </c>
      <c r="L102" s="239"/>
      <c r="M102" s="240" t="s">
        <v>37</v>
      </c>
      <c r="N102" s="241" t="s">
        <v>52</v>
      </c>
      <c r="O102" s="42"/>
      <c r="P102" s="203">
        <f t="shared" si="11"/>
        <v>0</v>
      </c>
      <c r="Q102" s="203">
        <v>0</v>
      </c>
      <c r="R102" s="203">
        <f t="shared" si="12"/>
        <v>0</v>
      </c>
      <c r="S102" s="203">
        <v>0</v>
      </c>
      <c r="T102" s="204">
        <f t="shared" si="13"/>
        <v>0</v>
      </c>
      <c r="AR102" s="23" t="s">
        <v>200</v>
      </c>
      <c r="AT102" s="23" t="s">
        <v>196</v>
      </c>
      <c r="AU102" s="23" t="s">
        <v>91</v>
      </c>
      <c r="AY102" s="23" t="s">
        <v>176</v>
      </c>
      <c r="BE102" s="205">
        <f t="shared" si="14"/>
        <v>0</v>
      </c>
      <c r="BF102" s="205">
        <f t="shared" si="15"/>
        <v>0</v>
      </c>
      <c r="BG102" s="205">
        <f t="shared" si="16"/>
        <v>0</v>
      </c>
      <c r="BH102" s="205">
        <f t="shared" si="17"/>
        <v>0</v>
      </c>
      <c r="BI102" s="205">
        <f t="shared" si="18"/>
        <v>0</v>
      </c>
      <c r="BJ102" s="23" t="s">
        <v>89</v>
      </c>
      <c r="BK102" s="205">
        <f t="shared" si="19"/>
        <v>0</v>
      </c>
      <c r="BL102" s="23" t="s">
        <v>183</v>
      </c>
      <c r="BM102" s="23" t="s">
        <v>2650</v>
      </c>
    </row>
    <row r="103" spans="2:65" s="1" customFormat="1" ht="22.5" customHeight="1">
      <c r="B103" s="41"/>
      <c r="C103" s="232" t="s">
        <v>267</v>
      </c>
      <c r="D103" s="232" t="s">
        <v>196</v>
      </c>
      <c r="E103" s="233" t="s">
        <v>2651</v>
      </c>
      <c r="F103" s="234" t="s">
        <v>2652</v>
      </c>
      <c r="G103" s="235" t="s">
        <v>296</v>
      </c>
      <c r="H103" s="236">
        <v>96</v>
      </c>
      <c r="I103" s="237"/>
      <c r="J103" s="238">
        <f t="shared" si="10"/>
        <v>0</v>
      </c>
      <c r="K103" s="234" t="s">
        <v>37</v>
      </c>
      <c r="L103" s="239"/>
      <c r="M103" s="240" t="s">
        <v>37</v>
      </c>
      <c r="N103" s="241" t="s">
        <v>52</v>
      </c>
      <c r="O103" s="42"/>
      <c r="P103" s="203">
        <f t="shared" si="11"/>
        <v>0</v>
      </c>
      <c r="Q103" s="203">
        <v>0</v>
      </c>
      <c r="R103" s="203">
        <f t="shared" si="12"/>
        <v>0</v>
      </c>
      <c r="S103" s="203">
        <v>0</v>
      </c>
      <c r="T103" s="204">
        <f t="shared" si="13"/>
        <v>0</v>
      </c>
      <c r="AR103" s="23" t="s">
        <v>200</v>
      </c>
      <c r="AT103" s="23" t="s">
        <v>196</v>
      </c>
      <c r="AU103" s="23" t="s">
        <v>91</v>
      </c>
      <c r="AY103" s="23" t="s">
        <v>176</v>
      </c>
      <c r="BE103" s="205">
        <f t="shared" si="14"/>
        <v>0</v>
      </c>
      <c r="BF103" s="205">
        <f t="shared" si="15"/>
        <v>0</v>
      </c>
      <c r="BG103" s="205">
        <f t="shared" si="16"/>
        <v>0</v>
      </c>
      <c r="BH103" s="205">
        <f t="shared" si="17"/>
        <v>0</v>
      </c>
      <c r="BI103" s="205">
        <f t="shared" si="18"/>
        <v>0</v>
      </c>
      <c r="BJ103" s="23" t="s">
        <v>89</v>
      </c>
      <c r="BK103" s="205">
        <f t="shared" si="19"/>
        <v>0</v>
      </c>
      <c r="BL103" s="23" t="s">
        <v>183</v>
      </c>
      <c r="BM103" s="23" t="s">
        <v>2653</v>
      </c>
    </row>
    <row r="104" spans="2:65" s="1" customFormat="1" ht="22.5" customHeight="1">
      <c r="B104" s="41"/>
      <c r="C104" s="232" t="s">
        <v>10</v>
      </c>
      <c r="D104" s="232" t="s">
        <v>196</v>
      </c>
      <c r="E104" s="233" t="s">
        <v>2654</v>
      </c>
      <c r="F104" s="234" t="s">
        <v>2655</v>
      </c>
      <c r="G104" s="235" t="s">
        <v>296</v>
      </c>
      <c r="H104" s="236">
        <v>68</v>
      </c>
      <c r="I104" s="237"/>
      <c r="J104" s="238">
        <f t="shared" si="10"/>
        <v>0</v>
      </c>
      <c r="K104" s="234" t="s">
        <v>37</v>
      </c>
      <c r="L104" s="239"/>
      <c r="M104" s="240" t="s">
        <v>37</v>
      </c>
      <c r="N104" s="241" t="s">
        <v>52</v>
      </c>
      <c r="O104" s="42"/>
      <c r="P104" s="203">
        <f t="shared" si="11"/>
        <v>0</v>
      </c>
      <c r="Q104" s="203">
        <v>0</v>
      </c>
      <c r="R104" s="203">
        <f t="shared" si="12"/>
        <v>0</v>
      </c>
      <c r="S104" s="203">
        <v>0</v>
      </c>
      <c r="T104" s="204">
        <f t="shared" si="13"/>
        <v>0</v>
      </c>
      <c r="AR104" s="23" t="s">
        <v>200</v>
      </c>
      <c r="AT104" s="23" t="s">
        <v>196</v>
      </c>
      <c r="AU104" s="23" t="s">
        <v>91</v>
      </c>
      <c r="AY104" s="23" t="s">
        <v>176</v>
      </c>
      <c r="BE104" s="205">
        <f t="shared" si="14"/>
        <v>0</v>
      </c>
      <c r="BF104" s="205">
        <f t="shared" si="15"/>
        <v>0</v>
      </c>
      <c r="BG104" s="205">
        <f t="shared" si="16"/>
        <v>0</v>
      </c>
      <c r="BH104" s="205">
        <f t="shared" si="17"/>
        <v>0</v>
      </c>
      <c r="BI104" s="205">
        <f t="shared" si="18"/>
        <v>0</v>
      </c>
      <c r="BJ104" s="23" t="s">
        <v>89</v>
      </c>
      <c r="BK104" s="205">
        <f t="shared" si="19"/>
        <v>0</v>
      </c>
      <c r="BL104" s="23" t="s">
        <v>183</v>
      </c>
      <c r="BM104" s="23" t="s">
        <v>2656</v>
      </c>
    </row>
    <row r="105" spans="2:65" s="1" customFormat="1" ht="22.5" customHeight="1">
      <c r="B105" s="41"/>
      <c r="C105" s="232" t="s">
        <v>277</v>
      </c>
      <c r="D105" s="232" t="s">
        <v>196</v>
      </c>
      <c r="E105" s="233" t="s">
        <v>2657</v>
      </c>
      <c r="F105" s="234" t="s">
        <v>2658</v>
      </c>
      <c r="G105" s="235" t="s">
        <v>296</v>
      </c>
      <c r="H105" s="236">
        <v>19</v>
      </c>
      <c r="I105" s="237"/>
      <c r="J105" s="238">
        <f t="shared" si="10"/>
        <v>0</v>
      </c>
      <c r="K105" s="234" t="s">
        <v>37</v>
      </c>
      <c r="L105" s="239"/>
      <c r="M105" s="240" t="s">
        <v>37</v>
      </c>
      <c r="N105" s="241" t="s">
        <v>52</v>
      </c>
      <c r="O105" s="42"/>
      <c r="P105" s="203">
        <f t="shared" si="11"/>
        <v>0</v>
      </c>
      <c r="Q105" s="203">
        <v>0</v>
      </c>
      <c r="R105" s="203">
        <f t="shared" si="12"/>
        <v>0</v>
      </c>
      <c r="S105" s="203">
        <v>0</v>
      </c>
      <c r="T105" s="204">
        <f t="shared" si="13"/>
        <v>0</v>
      </c>
      <c r="AR105" s="23" t="s">
        <v>200</v>
      </c>
      <c r="AT105" s="23" t="s">
        <v>196</v>
      </c>
      <c r="AU105" s="23" t="s">
        <v>91</v>
      </c>
      <c r="AY105" s="23" t="s">
        <v>176</v>
      </c>
      <c r="BE105" s="205">
        <f t="shared" si="14"/>
        <v>0</v>
      </c>
      <c r="BF105" s="205">
        <f t="shared" si="15"/>
        <v>0</v>
      </c>
      <c r="BG105" s="205">
        <f t="shared" si="16"/>
        <v>0</v>
      </c>
      <c r="BH105" s="205">
        <f t="shared" si="17"/>
        <v>0</v>
      </c>
      <c r="BI105" s="205">
        <f t="shared" si="18"/>
        <v>0</v>
      </c>
      <c r="BJ105" s="23" t="s">
        <v>89</v>
      </c>
      <c r="BK105" s="205">
        <f t="shared" si="19"/>
        <v>0</v>
      </c>
      <c r="BL105" s="23" t="s">
        <v>183</v>
      </c>
      <c r="BM105" s="23" t="s">
        <v>2659</v>
      </c>
    </row>
    <row r="106" spans="2:65" s="10" customFormat="1" ht="29.85" customHeight="1">
      <c r="B106" s="177"/>
      <c r="C106" s="178"/>
      <c r="D106" s="191" t="s">
        <v>80</v>
      </c>
      <c r="E106" s="192" t="s">
        <v>2660</v>
      </c>
      <c r="F106" s="192" t="s">
        <v>2661</v>
      </c>
      <c r="G106" s="178"/>
      <c r="H106" s="178"/>
      <c r="I106" s="181"/>
      <c r="J106" s="193">
        <f>BK106</f>
        <v>0</v>
      </c>
      <c r="K106" s="178"/>
      <c r="L106" s="183"/>
      <c r="M106" s="184"/>
      <c r="N106" s="185"/>
      <c r="O106" s="185"/>
      <c r="P106" s="186">
        <f>SUM(P107:P118)</f>
        <v>0</v>
      </c>
      <c r="Q106" s="185"/>
      <c r="R106" s="186">
        <f>SUM(R107:R118)</f>
        <v>0</v>
      </c>
      <c r="S106" s="185"/>
      <c r="T106" s="187">
        <f>SUM(T107:T118)</f>
        <v>0</v>
      </c>
      <c r="AR106" s="188" t="s">
        <v>89</v>
      </c>
      <c r="AT106" s="189" t="s">
        <v>80</v>
      </c>
      <c r="AU106" s="189" t="s">
        <v>89</v>
      </c>
      <c r="AY106" s="188" t="s">
        <v>176</v>
      </c>
      <c r="BK106" s="190">
        <f>SUM(BK107:BK118)</f>
        <v>0</v>
      </c>
    </row>
    <row r="107" spans="2:65" s="1" customFormat="1" ht="22.5" customHeight="1">
      <c r="B107" s="41"/>
      <c r="C107" s="232" t="s">
        <v>282</v>
      </c>
      <c r="D107" s="232" t="s">
        <v>196</v>
      </c>
      <c r="E107" s="233" t="s">
        <v>2662</v>
      </c>
      <c r="F107" s="234" t="s">
        <v>2663</v>
      </c>
      <c r="G107" s="235" t="s">
        <v>377</v>
      </c>
      <c r="H107" s="236">
        <v>4</v>
      </c>
      <c r="I107" s="237"/>
      <c r="J107" s="238">
        <f t="shared" ref="J107:J118" si="20">ROUND(I107*H107,2)</f>
        <v>0</v>
      </c>
      <c r="K107" s="234" t="s">
        <v>37</v>
      </c>
      <c r="L107" s="239"/>
      <c r="M107" s="240" t="s">
        <v>37</v>
      </c>
      <c r="N107" s="241" t="s">
        <v>52</v>
      </c>
      <c r="O107" s="42"/>
      <c r="P107" s="203">
        <f t="shared" ref="P107:P118" si="21">O107*H107</f>
        <v>0</v>
      </c>
      <c r="Q107" s="203">
        <v>0</v>
      </c>
      <c r="R107" s="203">
        <f t="shared" ref="R107:R118" si="22">Q107*H107</f>
        <v>0</v>
      </c>
      <c r="S107" s="203">
        <v>0</v>
      </c>
      <c r="T107" s="204">
        <f t="shared" ref="T107:T118" si="23">S107*H107</f>
        <v>0</v>
      </c>
      <c r="AR107" s="23" t="s">
        <v>200</v>
      </c>
      <c r="AT107" s="23" t="s">
        <v>196</v>
      </c>
      <c r="AU107" s="23" t="s">
        <v>91</v>
      </c>
      <c r="AY107" s="23" t="s">
        <v>176</v>
      </c>
      <c r="BE107" s="205">
        <f t="shared" ref="BE107:BE118" si="24">IF(N107="základní",J107,0)</f>
        <v>0</v>
      </c>
      <c r="BF107" s="205">
        <f t="shared" ref="BF107:BF118" si="25">IF(N107="snížená",J107,0)</f>
        <v>0</v>
      </c>
      <c r="BG107" s="205">
        <f t="shared" ref="BG107:BG118" si="26">IF(N107="zákl. přenesená",J107,0)</f>
        <v>0</v>
      </c>
      <c r="BH107" s="205">
        <f t="shared" ref="BH107:BH118" si="27">IF(N107="sníž. přenesená",J107,0)</f>
        <v>0</v>
      </c>
      <c r="BI107" s="205">
        <f t="shared" ref="BI107:BI118" si="28">IF(N107="nulová",J107,0)</f>
        <v>0</v>
      </c>
      <c r="BJ107" s="23" t="s">
        <v>89</v>
      </c>
      <c r="BK107" s="205">
        <f t="shared" ref="BK107:BK118" si="29">ROUND(I107*H107,2)</f>
        <v>0</v>
      </c>
      <c r="BL107" s="23" t="s">
        <v>183</v>
      </c>
      <c r="BM107" s="23" t="s">
        <v>2664</v>
      </c>
    </row>
    <row r="108" spans="2:65" s="1" customFormat="1" ht="22.5" customHeight="1">
      <c r="B108" s="41"/>
      <c r="C108" s="232" t="s">
        <v>287</v>
      </c>
      <c r="D108" s="232" t="s">
        <v>196</v>
      </c>
      <c r="E108" s="233" t="s">
        <v>2665</v>
      </c>
      <c r="F108" s="234" t="s">
        <v>2666</v>
      </c>
      <c r="G108" s="235" t="s">
        <v>377</v>
      </c>
      <c r="H108" s="236">
        <v>4</v>
      </c>
      <c r="I108" s="237"/>
      <c r="J108" s="238">
        <f t="shared" si="20"/>
        <v>0</v>
      </c>
      <c r="K108" s="234" t="s">
        <v>37</v>
      </c>
      <c r="L108" s="239"/>
      <c r="M108" s="240" t="s">
        <v>37</v>
      </c>
      <c r="N108" s="241" t="s">
        <v>52</v>
      </c>
      <c r="O108" s="42"/>
      <c r="P108" s="203">
        <f t="shared" si="21"/>
        <v>0</v>
      </c>
      <c r="Q108" s="203">
        <v>0</v>
      </c>
      <c r="R108" s="203">
        <f t="shared" si="22"/>
        <v>0</v>
      </c>
      <c r="S108" s="203">
        <v>0</v>
      </c>
      <c r="T108" s="204">
        <f t="shared" si="23"/>
        <v>0</v>
      </c>
      <c r="AR108" s="23" t="s">
        <v>200</v>
      </c>
      <c r="AT108" s="23" t="s">
        <v>196</v>
      </c>
      <c r="AU108" s="23" t="s">
        <v>91</v>
      </c>
      <c r="AY108" s="23" t="s">
        <v>176</v>
      </c>
      <c r="BE108" s="205">
        <f t="shared" si="24"/>
        <v>0</v>
      </c>
      <c r="BF108" s="205">
        <f t="shared" si="25"/>
        <v>0</v>
      </c>
      <c r="BG108" s="205">
        <f t="shared" si="26"/>
        <v>0</v>
      </c>
      <c r="BH108" s="205">
        <f t="shared" si="27"/>
        <v>0</v>
      </c>
      <c r="BI108" s="205">
        <f t="shared" si="28"/>
        <v>0</v>
      </c>
      <c r="BJ108" s="23" t="s">
        <v>89</v>
      </c>
      <c r="BK108" s="205">
        <f t="shared" si="29"/>
        <v>0</v>
      </c>
      <c r="BL108" s="23" t="s">
        <v>183</v>
      </c>
      <c r="BM108" s="23" t="s">
        <v>2667</v>
      </c>
    </row>
    <row r="109" spans="2:65" s="1" customFormat="1" ht="22.5" customHeight="1">
      <c r="B109" s="41"/>
      <c r="C109" s="232" t="s">
        <v>293</v>
      </c>
      <c r="D109" s="232" t="s">
        <v>196</v>
      </c>
      <c r="E109" s="233" t="s">
        <v>2668</v>
      </c>
      <c r="F109" s="234" t="s">
        <v>2669</v>
      </c>
      <c r="G109" s="235" t="s">
        <v>377</v>
      </c>
      <c r="H109" s="236">
        <v>4</v>
      </c>
      <c r="I109" s="237"/>
      <c r="J109" s="238">
        <f t="shared" si="20"/>
        <v>0</v>
      </c>
      <c r="K109" s="234" t="s">
        <v>37</v>
      </c>
      <c r="L109" s="239"/>
      <c r="M109" s="240" t="s">
        <v>37</v>
      </c>
      <c r="N109" s="241" t="s">
        <v>52</v>
      </c>
      <c r="O109" s="42"/>
      <c r="P109" s="203">
        <f t="shared" si="21"/>
        <v>0</v>
      </c>
      <c r="Q109" s="203">
        <v>0</v>
      </c>
      <c r="R109" s="203">
        <f t="shared" si="22"/>
        <v>0</v>
      </c>
      <c r="S109" s="203">
        <v>0</v>
      </c>
      <c r="T109" s="204">
        <f t="shared" si="23"/>
        <v>0</v>
      </c>
      <c r="AR109" s="23" t="s">
        <v>200</v>
      </c>
      <c r="AT109" s="23" t="s">
        <v>196</v>
      </c>
      <c r="AU109" s="23" t="s">
        <v>91</v>
      </c>
      <c r="AY109" s="23" t="s">
        <v>176</v>
      </c>
      <c r="BE109" s="205">
        <f t="shared" si="24"/>
        <v>0</v>
      </c>
      <c r="BF109" s="205">
        <f t="shared" si="25"/>
        <v>0</v>
      </c>
      <c r="BG109" s="205">
        <f t="shared" si="26"/>
        <v>0</v>
      </c>
      <c r="BH109" s="205">
        <f t="shared" si="27"/>
        <v>0</v>
      </c>
      <c r="BI109" s="205">
        <f t="shared" si="28"/>
        <v>0</v>
      </c>
      <c r="BJ109" s="23" t="s">
        <v>89</v>
      </c>
      <c r="BK109" s="205">
        <f t="shared" si="29"/>
        <v>0</v>
      </c>
      <c r="BL109" s="23" t="s">
        <v>183</v>
      </c>
      <c r="BM109" s="23" t="s">
        <v>2670</v>
      </c>
    </row>
    <row r="110" spans="2:65" s="1" customFormat="1" ht="22.5" customHeight="1">
      <c r="B110" s="41"/>
      <c r="C110" s="232" t="s">
        <v>299</v>
      </c>
      <c r="D110" s="232" t="s">
        <v>196</v>
      </c>
      <c r="E110" s="233" t="s">
        <v>2671</v>
      </c>
      <c r="F110" s="234" t="s">
        <v>2672</v>
      </c>
      <c r="G110" s="235" t="s">
        <v>377</v>
      </c>
      <c r="H110" s="236">
        <v>4</v>
      </c>
      <c r="I110" s="237"/>
      <c r="J110" s="238">
        <f t="shared" si="20"/>
        <v>0</v>
      </c>
      <c r="K110" s="234" t="s">
        <v>37</v>
      </c>
      <c r="L110" s="239"/>
      <c r="M110" s="240" t="s">
        <v>37</v>
      </c>
      <c r="N110" s="241" t="s">
        <v>52</v>
      </c>
      <c r="O110" s="42"/>
      <c r="P110" s="203">
        <f t="shared" si="21"/>
        <v>0</v>
      </c>
      <c r="Q110" s="203">
        <v>0</v>
      </c>
      <c r="R110" s="203">
        <f t="shared" si="22"/>
        <v>0</v>
      </c>
      <c r="S110" s="203">
        <v>0</v>
      </c>
      <c r="T110" s="204">
        <f t="shared" si="23"/>
        <v>0</v>
      </c>
      <c r="AR110" s="23" t="s">
        <v>200</v>
      </c>
      <c r="AT110" s="23" t="s">
        <v>196</v>
      </c>
      <c r="AU110" s="23" t="s">
        <v>91</v>
      </c>
      <c r="AY110" s="23" t="s">
        <v>176</v>
      </c>
      <c r="BE110" s="205">
        <f t="shared" si="24"/>
        <v>0</v>
      </c>
      <c r="BF110" s="205">
        <f t="shared" si="25"/>
        <v>0</v>
      </c>
      <c r="BG110" s="205">
        <f t="shared" si="26"/>
        <v>0</v>
      </c>
      <c r="BH110" s="205">
        <f t="shared" si="27"/>
        <v>0</v>
      </c>
      <c r="BI110" s="205">
        <f t="shared" si="28"/>
        <v>0</v>
      </c>
      <c r="BJ110" s="23" t="s">
        <v>89</v>
      </c>
      <c r="BK110" s="205">
        <f t="shared" si="29"/>
        <v>0</v>
      </c>
      <c r="BL110" s="23" t="s">
        <v>183</v>
      </c>
      <c r="BM110" s="23" t="s">
        <v>2673</v>
      </c>
    </row>
    <row r="111" spans="2:65" s="1" customFormat="1" ht="22.5" customHeight="1">
      <c r="B111" s="41"/>
      <c r="C111" s="232" t="s">
        <v>9</v>
      </c>
      <c r="D111" s="232" t="s">
        <v>196</v>
      </c>
      <c r="E111" s="233" t="s">
        <v>2674</v>
      </c>
      <c r="F111" s="234" t="s">
        <v>2675</v>
      </c>
      <c r="G111" s="235" t="s">
        <v>377</v>
      </c>
      <c r="H111" s="236">
        <v>1</v>
      </c>
      <c r="I111" s="237"/>
      <c r="J111" s="238">
        <f t="shared" si="20"/>
        <v>0</v>
      </c>
      <c r="K111" s="234" t="s">
        <v>37</v>
      </c>
      <c r="L111" s="239"/>
      <c r="M111" s="240" t="s">
        <v>37</v>
      </c>
      <c r="N111" s="241" t="s">
        <v>52</v>
      </c>
      <c r="O111" s="42"/>
      <c r="P111" s="203">
        <f t="shared" si="21"/>
        <v>0</v>
      </c>
      <c r="Q111" s="203">
        <v>0</v>
      </c>
      <c r="R111" s="203">
        <f t="shared" si="22"/>
        <v>0</v>
      </c>
      <c r="S111" s="203">
        <v>0</v>
      </c>
      <c r="T111" s="204">
        <f t="shared" si="23"/>
        <v>0</v>
      </c>
      <c r="AR111" s="23" t="s">
        <v>200</v>
      </c>
      <c r="AT111" s="23" t="s">
        <v>196</v>
      </c>
      <c r="AU111" s="23" t="s">
        <v>91</v>
      </c>
      <c r="AY111" s="23" t="s">
        <v>176</v>
      </c>
      <c r="BE111" s="205">
        <f t="shared" si="24"/>
        <v>0</v>
      </c>
      <c r="BF111" s="205">
        <f t="shared" si="25"/>
        <v>0</v>
      </c>
      <c r="BG111" s="205">
        <f t="shared" si="26"/>
        <v>0</v>
      </c>
      <c r="BH111" s="205">
        <f t="shared" si="27"/>
        <v>0</v>
      </c>
      <c r="BI111" s="205">
        <f t="shared" si="28"/>
        <v>0</v>
      </c>
      <c r="BJ111" s="23" t="s">
        <v>89</v>
      </c>
      <c r="BK111" s="205">
        <f t="shared" si="29"/>
        <v>0</v>
      </c>
      <c r="BL111" s="23" t="s">
        <v>183</v>
      </c>
      <c r="BM111" s="23" t="s">
        <v>2676</v>
      </c>
    </row>
    <row r="112" spans="2:65" s="1" customFormat="1" ht="22.5" customHeight="1">
      <c r="B112" s="41"/>
      <c r="C112" s="232" t="s">
        <v>308</v>
      </c>
      <c r="D112" s="232" t="s">
        <v>196</v>
      </c>
      <c r="E112" s="233" t="s">
        <v>2677</v>
      </c>
      <c r="F112" s="234" t="s">
        <v>2678</v>
      </c>
      <c r="G112" s="235" t="s">
        <v>377</v>
      </c>
      <c r="H112" s="236">
        <v>1</v>
      </c>
      <c r="I112" s="237"/>
      <c r="J112" s="238">
        <f t="shared" si="20"/>
        <v>0</v>
      </c>
      <c r="K112" s="234" t="s">
        <v>37</v>
      </c>
      <c r="L112" s="239"/>
      <c r="M112" s="240" t="s">
        <v>37</v>
      </c>
      <c r="N112" s="241" t="s">
        <v>52</v>
      </c>
      <c r="O112" s="42"/>
      <c r="P112" s="203">
        <f t="shared" si="21"/>
        <v>0</v>
      </c>
      <c r="Q112" s="203">
        <v>0</v>
      </c>
      <c r="R112" s="203">
        <f t="shared" si="22"/>
        <v>0</v>
      </c>
      <c r="S112" s="203">
        <v>0</v>
      </c>
      <c r="T112" s="204">
        <f t="shared" si="23"/>
        <v>0</v>
      </c>
      <c r="AR112" s="23" t="s">
        <v>200</v>
      </c>
      <c r="AT112" s="23" t="s">
        <v>196</v>
      </c>
      <c r="AU112" s="23" t="s">
        <v>91</v>
      </c>
      <c r="AY112" s="23" t="s">
        <v>176</v>
      </c>
      <c r="BE112" s="205">
        <f t="shared" si="24"/>
        <v>0</v>
      </c>
      <c r="BF112" s="205">
        <f t="shared" si="25"/>
        <v>0</v>
      </c>
      <c r="BG112" s="205">
        <f t="shared" si="26"/>
        <v>0</v>
      </c>
      <c r="BH112" s="205">
        <f t="shared" si="27"/>
        <v>0</v>
      </c>
      <c r="BI112" s="205">
        <f t="shared" si="28"/>
        <v>0</v>
      </c>
      <c r="BJ112" s="23" t="s">
        <v>89</v>
      </c>
      <c r="BK112" s="205">
        <f t="shared" si="29"/>
        <v>0</v>
      </c>
      <c r="BL112" s="23" t="s">
        <v>183</v>
      </c>
      <c r="BM112" s="23" t="s">
        <v>2679</v>
      </c>
    </row>
    <row r="113" spans="2:65" s="1" customFormat="1" ht="22.5" customHeight="1">
      <c r="B113" s="41"/>
      <c r="C113" s="232" t="s">
        <v>314</v>
      </c>
      <c r="D113" s="232" t="s">
        <v>196</v>
      </c>
      <c r="E113" s="233" t="s">
        <v>2680</v>
      </c>
      <c r="F113" s="234" t="s">
        <v>2681</v>
      </c>
      <c r="G113" s="235" t="s">
        <v>377</v>
      </c>
      <c r="H113" s="236">
        <v>1</v>
      </c>
      <c r="I113" s="237"/>
      <c r="J113" s="238">
        <f t="shared" si="20"/>
        <v>0</v>
      </c>
      <c r="K113" s="234" t="s">
        <v>37</v>
      </c>
      <c r="L113" s="239"/>
      <c r="M113" s="240" t="s">
        <v>37</v>
      </c>
      <c r="N113" s="241" t="s">
        <v>52</v>
      </c>
      <c r="O113" s="42"/>
      <c r="P113" s="203">
        <f t="shared" si="21"/>
        <v>0</v>
      </c>
      <c r="Q113" s="203">
        <v>0</v>
      </c>
      <c r="R113" s="203">
        <f t="shared" si="22"/>
        <v>0</v>
      </c>
      <c r="S113" s="203">
        <v>0</v>
      </c>
      <c r="T113" s="204">
        <f t="shared" si="23"/>
        <v>0</v>
      </c>
      <c r="AR113" s="23" t="s">
        <v>200</v>
      </c>
      <c r="AT113" s="23" t="s">
        <v>196</v>
      </c>
      <c r="AU113" s="23" t="s">
        <v>91</v>
      </c>
      <c r="AY113" s="23" t="s">
        <v>176</v>
      </c>
      <c r="BE113" s="205">
        <f t="shared" si="24"/>
        <v>0</v>
      </c>
      <c r="BF113" s="205">
        <f t="shared" si="25"/>
        <v>0</v>
      </c>
      <c r="BG113" s="205">
        <f t="shared" si="26"/>
        <v>0</v>
      </c>
      <c r="BH113" s="205">
        <f t="shared" si="27"/>
        <v>0</v>
      </c>
      <c r="BI113" s="205">
        <f t="shared" si="28"/>
        <v>0</v>
      </c>
      <c r="BJ113" s="23" t="s">
        <v>89</v>
      </c>
      <c r="BK113" s="205">
        <f t="shared" si="29"/>
        <v>0</v>
      </c>
      <c r="BL113" s="23" t="s">
        <v>183</v>
      </c>
      <c r="BM113" s="23" t="s">
        <v>2682</v>
      </c>
    </row>
    <row r="114" spans="2:65" s="1" customFormat="1" ht="22.5" customHeight="1">
      <c r="B114" s="41"/>
      <c r="C114" s="232" t="s">
        <v>320</v>
      </c>
      <c r="D114" s="232" t="s">
        <v>196</v>
      </c>
      <c r="E114" s="233" t="s">
        <v>2683</v>
      </c>
      <c r="F114" s="234" t="s">
        <v>2684</v>
      </c>
      <c r="G114" s="235" t="s">
        <v>377</v>
      </c>
      <c r="H114" s="236">
        <v>1</v>
      </c>
      <c r="I114" s="237"/>
      <c r="J114" s="238">
        <f t="shared" si="20"/>
        <v>0</v>
      </c>
      <c r="K114" s="234" t="s">
        <v>37</v>
      </c>
      <c r="L114" s="239"/>
      <c r="M114" s="240" t="s">
        <v>37</v>
      </c>
      <c r="N114" s="241" t="s">
        <v>52</v>
      </c>
      <c r="O114" s="42"/>
      <c r="P114" s="203">
        <f t="shared" si="21"/>
        <v>0</v>
      </c>
      <c r="Q114" s="203">
        <v>0</v>
      </c>
      <c r="R114" s="203">
        <f t="shared" si="22"/>
        <v>0</v>
      </c>
      <c r="S114" s="203">
        <v>0</v>
      </c>
      <c r="T114" s="204">
        <f t="shared" si="23"/>
        <v>0</v>
      </c>
      <c r="AR114" s="23" t="s">
        <v>200</v>
      </c>
      <c r="AT114" s="23" t="s">
        <v>196</v>
      </c>
      <c r="AU114" s="23" t="s">
        <v>91</v>
      </c>
      <c r="AY114" s="23" t="s">
        <v>176</v>
      </c>
      <c r="BE114" s="205">
        <f t="shared" si="24"/>
        <v>0</v>
      </c>
      <c r="BF114" s="205">
        <f t="shared" si="25"/>
        <v>0</v>
      </c>
      <c r="BG114" s="205">
        <f t="shared" si="26"/>
        <v>0</v>
      </c>
      <c r="BH114" s="205">
        <f t="shared" si="27"/>
        <v>0</v>
      </c>
      <c r="BI114" s="205">
        <f t="shared" si="28"/>
        <v>0</v>
      </c>
      <c r="BJ114" s="23" t="s">
        <v>89</v>
      </c>
      <c r="BK114" s="205">
        <f t="shared" si="29"/>
        <v>0</v>
      </c>
      <c r="BL114" s="23" t="s">
        <v>183</v>
      </c>
      <c r="BM114" s="23" t="s">
        <v>2685</v>
      </c>
    </row>
    <row r="115" spans="2:65" s="1" customFormat="1" ht="22.5" customHeight="1">
      <c r="B115" s="41"/>
      <c r="C115" s="232" t="s">
        <v>327</v>
      </c>
      <c r="D115" s="232" t="s">
        <v>196</v>
      </c>
      <c r="E115" s="233" t="s">
        <v>2686</v>
      </c>
      <c r="F115" s="234" t="s">
        <v>2687</v>
      </c>
      <c r="G115" s="235" t="s">
        <v>377</v>
      </c>
      <c r="H115" s="236">
        <v>10</v>
      </c>
      <c r="I115" s="237"/>
      <c r="J115" s="238">
        <f t="shared" si="20"/>
        <v>0</v>
      </c>
      <c r="K115" s="234" t="s">
        <v>37</v>
      </c>
      <c r="L115" s="239"/>
      <c r="M115" s="240" t="s">
        <v>37</v>
      </c>
      <c r="N115" s="241" t="s">
        <v>52</v>
      </c>
      <c r="O115" s="42"/>
      <c r="P115" s="203">
        <f t="shared" si="21"/>
        <v>0</v>
      </c>
      <c r="Q115" s="203">
        <v>0</v>
      </c>
      <c r="R115" s="203">
        <f t="shared" si="22"/>
        <v>0</v>
      </c>
      <c r="S115" s="203">
        <v>0</v>
      </c>
      <c r="T115" s="204">
        <f t="shared" si="23"/>
        <v>0</v>
      </c>
      <c r="AR115" s="23" t="s">
        <v>200</v>
      </c>
      <c r="AT115" s="23" t="s">
        <v>196</v>
      </c>
      <c r="AU115" s="23" t="s">
        <v>91</v>
      </c>
      <c r="AY115" s="23" t="s">
        <v>176</v>
      </c>
      <c r="BE115" s="205">
        <f t="shared" si="24"/>
        <v>0</v>
      </c>
      <c r="BF115" s="205">
        <f t="shared" si="25"/>
        <v>0</v>
      </c>
      <c r="BG115" s="205">
        <f t="shared" si="26"/>
        <v>0</v>
      </c>
      <c r="BH115" s="205">
        <f t="shared" si="27"/>
        <v>0</v>
      </c>
      <c r="BI115" s="205">
        <f t="shared" si="28"/>
        <v>0</v>
      </c>
      <c r="BJ115" s="23" t="s">
        <v>89</v>
      </c>
      <c r="BK115" s="205">
        <f t="shared" si="29"/>
        <v>0</v>
      </c>
      <c r="BL115" s="23" t="s">
        <v>183</v>
      </c>
      <c r="BM115" s="23" t="s">
        <v>2688</v>
      </c>
    </row>
    <row r="116" spans="2:65" s="1" customFormat="1" ht="22.5" customHeight="1">
      <c r="B116" s="41"/>
      <c r="C116" s="232" t="s">
        <v>334</v>
      </c>
      <c r="D116" s="232" t="s">
        <v>196</v>
      </c>
      <c r="E116" s="233" t="s">
        <v>2689</v>
      </c>
      <c r="F116" s="234" t="s">
        <v>2690</v>
      </c>
      <c r="G116" s="235" t="s">
        <v>2614</v>
      </c>
      <c r="H116" s="236">
        <v>5</v>
      </c>
      <c r="I116" s="237"/>
      <c r="J116" s="238">
        <f t="shared" si="20"/>
        <v>0</v>
      </c>
      <c r="K116" s="234" t="s">
        <v>37</v>
      </c>
      <c r="L116" s="239"/>
      <c r="M116" s="240" t="s">
        <v>37</v>
      </c>
      <c r="N116" s="241" t="s">
        <v>52</v>
      </c>
      <c r="O116" s="42"/>
      <c r="P116" s="203">
        <f t="shared" si="21"/>
        <v>0</v>
      </c>
      <c r="Q116" s="203">
        <v>0</v>
      </c>
      <c r="R116" s="203">
        <f t="shared" si="22"/>
        <v>0</v>
      </c>
      <c r="S116" s="203">
        <v>0</v>
      </c>
      <c r="T116" s="204">
        <f t="shared" si="23"/>
        <v>0</v>
      </c>
      <c r="AR116" s="23" t="s">
        <v>200</v>
      </c>
      <c r="AT116" s="23" t="s">
        <v>196</v>
      </c>
      <c r="AU116" s="23" t="s">
        <v>91</v>
      </c>
      <c r="AY116" s="23" t="s">
        <v>176</v>
      </c>
      <c r="BE116" s="205">
        <f t="shared" si="24"/>
        <v>0</v>
      </c>
      <c r="BF116" s="205">
        <f t="shared" si="25"/>
        <v>0</v>
      </c>
      <c r="BG116" s="205">
        <f t="shared" si="26"/>
        <v>0</v>
      </c>
      <c r="BH116" s="205">
        <f t="shared" si="27"/>
        <v>0</v>
      </c>
      <c r="BI116" s="205">
        <f t="shared" si="28"/>
        <v>0</v>
      </c>
      <c r="BJ116" s="23" t="s">
        <v>89</v>
      </c>
      <c r="BK116" s="205">
        <f t="shared" si="29"/>
        <v>0</v>
      </c>
      <c r="BL116" s="23" t="s">
        <v>183</v>
      </c>
      <c r="BM116" s="23" t="s">
        <v>2691</v>
      </c>
    </row>
    <row r="117" spans="2:65" s="1" customFormat="1" ht="22.5" customHeight="1">
      <c r="B117" s="41"/>
      <c r="C117" s="232" t="s">
        <v>339</v>
      </c>
      <c r="D117" s="232" t="s">
        <v>196</v>
      </c>
      <c r="E117" s="233" t="s">
        <v>2692</v>
      </c>
      <c r="F117" s="234" t="s">
        <v>2693</v>
      </c>
      <c r="G117" s="235" t="s">
        <v>377</v>
      </c>
      <c r="H117" s="236">
        <v>5</v>
      </c>
      <c r="I117" s="237"/>
      <c r="J117" s="238">
        <f t="shared" si="20"/>
        <v>0</v>
      </c>
      <c r="K117" s="234" t="s">
        <v>37</v>
      </c>
      <c r="L117" s="239"/>
      <c r="M117" s="240" t="s">
        <v>37</v>
      </c>
      <c r="N117" s="241" t="s">
        <v>52</v>
      </c>
      <c r="O117" s="42"/>
      <c r="P117" s="203">
        <f t="shared" si="21"/>
        <v>0</v>
      </c>
      <c r="Q117" s="203">
        <v>0</v>
      </c>
      <c r="R117" s="203">
        <f t="shared" si="22"/>
        <v>0</v>
      </c>
      <c r="S117" s="203">
        <v>0</v>
      </c>
      <c r="T117" s="204">
        <f t="shared" si="23"/>
        <v>0</v>
      </c>
      <c r="AR117" s="23" t="s">
        <v>200</v>
      </c>
      <c r="AT117" s="23" t="s">
        <v>196</v>
      </c>
      <c r="AU117" s="23" t="s">
        <v>91</v>
      </c>
      <c r="AY117" s="23" t="s">
        <v>176</v>
      </c>
      <c r="BE117" s="205">
        <f t="shared" si="24"/>
        <v>0</v>
      </c>
      <c r="BF117" s="205">
        <f t="shared" si="25"/>
        <v>0</v>
      </c>
      <c r="BG117" s="205">
        <f t="shared" si="26"/>
        <v>0</v>
      </c>
      <c r="BH117" s="205">
        <f t="shared" si="27"/>
        <v>0</v>
      </c>
      <c r="BI117" s="205">
        <f t="shared" si="28"/>
        <v>0</v>
      </c>
      <c r="BJ117" s="23" t="s">
        <v>89</v>
      </c>
      <c r="BK117" s="205">
        <f t="shared" si="29"/>
        <v>0</v>
      </c>
      <c r="BL117" s="23" t="s">
        <v>183</v>
      </c>
      <c r="BM117" s="23" t="s">
        <v>2694</v>
      </c>
    </row>
    <row r="118" spans="2:65" s="1" customFormat="1" ht="22.5" customHeight="1">
      <c r="B118" s="41"/>
      <c r="C118" s="232" t="s">
        <v>346</v>
      </c>
      <c r="D118" s="232" t="s">
        <v>196</v>
      </c>
      <c r="E118" s="233" t="s">
        <v>2695</v>
      </c>
      <c r="F118" s="234" t="s">
        <v>2696</v>
      </c>
      <c r="G118" s="235" t="s">
        <v>377</v>
      </c>
      <c r="H118" s="236">
        <v>33</v>
      </c>
      <c r="I118" s="237"/>
      <c r="J118" s="238">
        <f t="shared" si="20"/>
        <v>0</v>
      </c>
      <c r="K118" s="234" t="s">
        <v>37</v>
      </c>
      <c r="L118" s="239"/>
      <c r="M118" s="240" t="s">
        <v>37</v>
      </c>
      <c r="N118" s="241" t="s">
        <v>52</v>
      </c>
      <c r="O118" s="42"/>
      <c r="P118" s="203">
        <f t="shared" si="21"/>
        <v>0</v>
      </c>
      <c r="Q118" s="203">
        <v>0</v>
      </c>
      <c r="R118" s="203">
        <f t="shared" si="22"/>
        <v>0</v>
      </c>
      <c r="S118" s="203">
        <v>0</v>
      </c>
      <c r="T118" s="204">
        <f t="shared" si="23"/>
        <v>0</v>
      </c>
      <c r="AR118" s="23" t="s">
        <v>200</v>
      </c>
      <c r="AT118" s="23" t="s">
        <v>196</v>
      </c>
      <c r="AU118" s="23" t="s">
        <v>91</v>
      </c>
      <c r="AY118" s="23" t="s">
        <v>176</v>
      </c>
      <c r="BE118" s="205">
        <f t="shared" si="24"/>
        <v>0</v>
      </c>
      <c r="BF118" s="205">
        <f t="shared" si="25"/>
        <v>0</v>
      </c>
      <c r="BG118" s="205">
        <f t="shared" si="26"/>
        <v>0</v>
      </c>
      <c r="BH118" s="205">
        <f t="shared" si="27"/>
        <v>0</v>
      </c>
      <c r="BI118" s="205">
        <f t="shared" si="28"/>
        <v>0</v>
      </c>
      <c r="BJ118" s="23" t="s">
        <v>89</v>
      </c>
      <c r="BK118" s="205">
        <f t="shared" si="29"/>
        <v>0</v>
      </c>
      <c r="BL118" s="23" t="s">
        <v>183</v>
      </c>
      <c r="BM118" s="23" t="s">
        <v>2697</v>
      </c>
    </row>
    <row r="119" spans="2:65" s="10" customFormat="1" ht="29.85" customHeight="1">
      <c r="B119" s="177"/>
      <c r="C119" s="178"/>
      <c r="D119" s="191" t="s">
        <v>80</v>
      </c>
      <c r="E119" s="192" t="s">
        <v>2698</v>
      </c>
      <c r="F119" s="192" t="s">
        <v>2699</v>
      </c>
      <c r="G119" s="178"/>
      <c r="H119" s="178"/>
      <c r="I119" s="181"/>
      <c r="J119" s="193">
        <f>BK119</f>
        <v>0</v>
      </c>
      <c r="K119" s="178"/>
      <c r="L119" s="183"/>
      <c r="M119" s="184"/>
      <c r="N119" s="185"/>
      <c r="O119" s="185"/>
      <c r="P119" s="186">
        <f>SUM(P120:P135)</f>
        <v>0</v>
      </c>
      <c r="Q119" s="185"/>
      <c r="R119" s="186">
        <f>SUM(R120:R135)</f>
        <v>1.0388500000000001</v>
      </c>
      <c r="S119" s="185"/>
      <c r="T119" s="187">
        <f>SUM(T120:T135)</f>
        <v>0</v>
      </c>
      <c r="AR119" s="188" t="s">
        <v>89</v>
      </c>
      <c r="AT119" s="189" t="s">
        <v>80</v>
      </c>
      <c r="AU119" s="189" t="s">
        <v>89</v>
      </c>
      <c r="AY119" s="188" t="s">
        <v>176</v>
      </c>
      <c r="BK119" s="190">
        <f>SUM(BK120:BK135)</f>
        <v>0</v>
      </c>
    </row>
    <row r="120" spans="2:65" s="1" customFormat="1" ht="31.5" customHeight="1">
      <c r="B120" s="41"/>
      <c r="C120" s="194" t="s">
        <v>352</v>
      </c>
      <c r="D120" s="194" t="s">
        <v>178</v>
      </c>
      <c r="E120" s="195" t="s">
        <v>2700</v>
      </c>
      <c r="F120" s="196" t="s">
        <v>2701</v>
      </c>
      <c r="G120" s="197" t="s">
        <v>342</v>
      </c>
      <c r="H120" s="198">
        <v>2</v>
      </c>
      <c r="I120" s="199"/>
      <c r="J120" s="200">
        <f t="shared" ref="J120:J135" si="30">ROUND(I120*H120,2)</f>
        <v>0</v>
      </c>
      <c r="K120" s="196" t="s">
        <v>37</v>
      </c>
      <c r="L120" s="61"/>
      <c r="M120" s="201" t="s">
        <v>37</v>
      </c>
      <c r="N120" s="202" t="s">
        <v>52</v>
      </c>
      <c r="O120" s="42"/>
      <c r="P120" s="203">
        <f t="shared" ref="P120:P135" si="31">O120*H120</f>
        <v>0</v>
      </c>
      <c r="Q120" s="203">
        <v>1.6549999999999999E-2</v>
      </c>
      <c r="R120" s="203">
        <f t="shared" ref="R120:R135" si="32">Q120*H120</f>
        <v>3.3099999999999997E-2</v>
      </c>
      <c r="S120" s="203">
        <v>0</v>
      </c>
      <c r="T120" s="204">
        <f t="shared" ref="T120:T135" si="33">S120*H120</f>
        <v>0</v>
      </c>
      <c r="AR120" s="23" t="s">
        <v>277</v>
      </c>
      <c r="AT120" s="23" t="s">
        <v>178</v>
      </c>
      <c r="AU120" s="23" t="s">
        <v>91</v>
      </c>
      <c r="AY120" s="23" t="s">
        <v>176</v>
      </c>
      <c r="BE120" s="205">
        <f t="shared" ref="BE120:BE135" si="34">IF(N120="základní",J120,0)</f>
        <v>0</v>
      </c>
      <c r="BF120" s="205">
        <f t="shared" ref="BF120:BF135" si="35">IF(N120="snížená",J120,0)</f>
        <v>0</v>
      </c>
      <c r="BG120" s="205">
        <f t="shared" ref="BG120:BG135" si="36">IF(N120="zákl. přenesená",J120,0)</f>
        <v>0</v>
      </c>
      <c r="BH120" s="205">
        <f t="shared" ref="BH120:BH135" si="37">IF(N120="sníž. přenesená",J120,0)</f>
        <v>0</v>
      </c>
      <c r="BI120" s="205">
        <f t="shared" ref="BI120:BI135" si="38">IF(N120="nulová",J120,0)</f>
        <v>0</v>
      </c>
      <c r="BJ120" s="23" t="s">
        <v>89</v>
      </c>
      <c r="BK120" s="205">
        <f t="shared" ref="BK120:BK135" si="39">ROUND(I120*H120,2)</f>
        <v>0</v>
      </c>
      <c r="BL120" s="23" t="s">
        <v>277</v>
      </c>
      <c r="BM120" s="23" t="s">
        <v>2702</v>
      </c>
    </row>
    <row r="121" spans="2:65" s="1" customFormat="1" ht="31.5" customHeight="1">
      <c r="B121" s="41"/>
      <c r="C121" s="194" t="s">
        <v>357</v>
      </c>
      <c r="D121" s="194" t="s">
        <v>178</v>
      </c>
      <c r="E121" s="195" t="s">
        <v>2703</v>
      </c>
      <c r="F121" s="196" t="s">
        <v>2704</v>
      </c>
      <c r="G121" s="197" t="s">
        <v>342</v>
      </c>
      <c r="H121" s="198">
        <v>2</v>
      </c>
      <c r="I121" s="199"/>
      <c r="J121" s="200">
        <f t="shared" si="30"/>
        <v>0</v>
      </c>
      <c r="K121" s="196" t="s">
        <v>37</v>
      </c>
      <c r="L121" s="61"/>
      <c r="M121" s="201" t="s">
        <v>37</v>
      </c>
      <c r="N121" s="202" t="s">
        <v>52</v>
      </c>
      <c r="O121" s="42"/>
      <c r="P121" s="203">
        <f t="shared" si="31"/>
        <v>0</v>
      </c>
      <c r="Q121" s="203">
        <v>1.942E-2</v>
      </c>
      <c r="R121" s="203">
        <f t="shared" si="32"/>
        <v>3.884E-2</v>
      </c>
      <c r="S121" s="203">
        <v>0</v>
      </c>
      <c r="T121" s="204">
        <f t="shared" si="33"/>
        <v>0</v>
      </c>
      <c r="AR121" s="23" t="s">
        <v>277</v>
      </c>
      <c r="AT121" s="23" t="s">
        <v>178</v>
      </c>
      <c r="AU121" s="23" t="s">
        <v>91</v>
      </c>
      <c r="AY121" s="23" t="s">
        <v>176</v>
      </c>
      <c r="BE121" s="205">
        <f t="shared" si="34"/>
        <v>0</v>
      </c>
      <c r="BF121" s="205">
        <f t="shared" si="35"/>
        <v>0</v>
      </c>
      <c r="BG121" s="205">
        <f t="shared" si="36"/>
        <v>0</v>
      </c>
      <c r="BH121" s="205">
        <f t="shared" si="37"/>
        <v>0</v>
      </c>
      <c r="BI121" s="205">
        <f t="shared" si="38"/>
        <v>0</v>
      </c>
      <c r="BJ121" s="23" t="s">
        <v>89</v>
      </c>
      <c r="BK121" s="205">
        <f t="shared" si="39"/>
        <v>0</v>
      </c>
      <c r="BL121" s="23" t="s">
        <v>277</v>
      </c>
      <c r="BM121" s="23" t="s">
        <v>2705</v>
      </c>
    </row>
    <row r="122" spans="2:65" s="1" customFormat="1" ht="31.5" customHeight="1">
      <c r="B122" s="41"/>
      <c r="C122" s="194" t="s">
        <v>363</v>
      </c>
      <c r="D122" s="194" t="s">
        <v>178</v>
      </c>
      <c r="E122" s="195" t="s">
        <v>2706</v>
      </c>
      <c r="F122" s="196" t="s">
        <v>2707</v>
      </c>
      <c r="G122" s="197" t="s">
        <v>342</v>
      </c>
      <c r="H122" s="198">
        <v>2</v>
      </c>
      <c r="I122" s="199"/>
      <c r="J122" s="200">
        <f t="shared" si="30"/>
        <v>0</v>
      </c>
      <c r="K122" s="196" t="s">
        <v>182</v>
      </c>
      <c r="L122" s="61"/>
      <c r="M122" s="201" t="s">
        <v>37</v>
      </c>
      <c r="N122" s="202" t="s">
        <v>52</v>
      </c>
      <c r="O122" s="42"/>
      <c r="P122" s="203">
        <f t="shared" si="31"/>
        <v>0</v>
      </c>
      <c r="Q122" s="203">
        <v>2.2290000000000001E-2</v>
      </c>
      <c r="R122" s="203">
        <f t="shared" si="32"/>
        <v>4.4580000000000002E-2</v>
      </c>
      <c r="S122" s="203">
        <v>0</v>
      </c>
      <c r="T122" s="204">
        <f t="shared" si="33"/>
        <v>0</v>
      </c>
      <c r="AR122" s="23" t="s">
        <v>277</v>
      </c>
      <c r="AT122" s="23" t="s">
        <v>178</v>
      </c>
      <c r="AU122" s="23" t="s">
        <v>91</v>
      </c>
      <c r="AY122" s="23" t="s">
        <v>176</v>
      </c>
      <c r="BE122" s="205">
        <f t="shared" si="34"/>
        <v>0</v>
      </c>
      <c r="BF122" s="205">
        <f t="shared" si="35"/>
        <v>0</v>
      </c>
      <c r="BG122" s="205">
        <f t="shared" si="36"/>
        <v>0</v>
      </c>
      <c r="BH122" s="205">
        <f t="shared" si="37"/>
        <v>0</v>
      </c>
      <c r="BI122" s="205">
        <f t="shared" si="38"/>
        <v>0</v>
      </c>
      <c r="BJ122" s="23" t="s">
        <v>89</v>
      </c>
      <c r="BK122" s="205">
        <f t="shared" si="39"/>
        <v>0</v>
      </c>
      <c r="BL122" s="23" t="s">
        <v>277</v>
      </c>
      <c r="BM122" s="23" t="s">
        <v>2708</v>
      </c>
    </row>
    <row r="123" spans="2:65" s="1" customFormat="1" ht="31.5" customHeight="1">
      <c r="B123" s="41"/>
      <c r="C123" s="194" t="s">
        <v>369</v>
      </c>
      <c r="D123" s="194" t="s">
        <v>178</v>
      </c>
      <c r="E123" s="195" t="s">
        <v>2709</v>
      </c>
      <c r="F123" s="196" t="s">
        <v>2710</v>
      </c>
      <c r="G123" s="197" t="s">
        <v>342</v>
      </c>
      <c r="H123" s="198">
        <v>3</v>
      </c>
      <c r="I123" s="199"/>
      <c r="J123" s="200">
        <f t="shared" si="30"/>
        <v>0</v>
      </c>
      <c r="K123" s="196" t="s">
        <v>182</v>
      </c>
      <c r="L123" s="61"/>
      <c r="M123" s="201" t="s">
        <v>37</v>
      </c>
      <c r="N123" s="202" t="s">
        <v>52</v>
      </c>
      <c r="O123" s="42"/>
      <c r="P123" s="203">
        <f t="shared" si="31"/>
        <v>0</v>
      </c>
      <c r="Q123" s="203">
        <v>2.5159999999999998E-2</v>
      </c>
      <c r="R123" s="203">
        <f t="shared" si="32"/>
        <v>7.5479999999999992E-2</v>
      </c>
      <c r="S123" s="203">
        <v>0</v>
      </c>
      <c r="T123" s="204">
        <f t="shared" si="33"/>
        <v>0</v>
      </c>
      <c r="AR123" s="23" t="s">
        <v>277</v>
      </c>
      <c r="AT123" s="23" t="s">
        <v>178</v>
      </c>
      <c r="AU123" s="23" t="s">
        <v>91</v>
      </c>
      <c r="AY123" s="23" t="s">
        <v>176</v>
      </c>
      <c r="BE123" s="205">
        <f t="shared" si="34"/>
        <v>0</v>
      </c>
      <c r="BF123" s="205">
        <f t="shared" si="35"/>
        <v>0</v>
      </c>
      <c r="BG123" s="205">
        <f t="shared" si="36"/>
        <v>0</v>
      </c>
      <c r="BH123" s="205">
        <f t="shared" si="37"/>
        <v>0</v>
      </c>
      <c r="BI123" s="205">
        <f t="shared" si="38"/>
        <v>0</v>
      </c>
      <c r="BJ123" s="23" t="s">
        <v>89</v>
      </c>
      <c r="BK123" s="205">
        <f t="shared" si="39"/>
        <v>0</v>
      </c>
      <c r="BL123" s="23" t="s">
        <v>277</v>
      </c>
      <c r="BM123" s="23" t="s">
        <v>2711</v>
      </c>
    </row>
    <row r="124" spans="2:65" s="1" customFormat="1" ht="31.5" customHeight="1">
      <c r="B124" s="41"/>
      <c r="C124" s="194" t="s">
        <v>374</v>
      </c>
      <c r="D124" s="194" t="s">
        <v>178</v>
      </c>
      <c r="E124" s="195" t="s">
        <v>2712</v>
      </c>
      <c r="F124" s="196" t="s">
        <v>2713</v>
      </c>
      <c r="G124" s="197" t="s">
        <v>342</v>
      </c>
      <c r="H124" s="198">
        <v>1</v>
      </c>
      <c r="I124" s="199"/>
      <c r="J124" s="200">
        <f t="shared" si="30"/>
        <v>0</v>
      </c>
      <c r="K124" s="196" t="s">
        <v>37</v>
      </c>
      <c r="L124" s="61"/>
      <c r="M124" s="201" t="s">
        <v>37</v>
      </c>
      <c r="N124" s="202" t="s">
        <v>52</v>
      </c>
      <c r="O124" s="42"/>
      <c r="P124" s="203">
        <f t="shared" si="31"/>
        <v>0</v>
      </c>
      <c r="Q124" s="203">
        <v>2.8029999999999999E-2</v>
      </c>
      <c r="R124" s="203">
        <f t="shared" si="32"/>
        <v>2.8029999999999999E-2</v>
      </c>
      <c r="S124" s="203">
        <v>0</v>
      </c>
      <c r="T124" s="204">
        <f t="shared" si="33"/>
        <v>0</v>
      </c>
      <c r="AR124" s="23" t="s">
        <v>277</v>
      </c>
      <c r="AT124" s="23" t="s">
        <v>178</v>
      </c>
      <c r="AU124" s="23" t="s">
        <v>91</v>
      </c>
      <c r="AY124" s="23" t="s">
        <v>176</v>
      </c>
      <c r="BE124" s="205">
        <f t="shared" si="34"/>
        <v>0</v>
      </c>
      <c r="BF124" s="205">
        <f t="shared" si="35"/>
        <v>0</v>
      </c>
      <c r="BG124" s="205">
        <f t="shared" si="36"/>
        <v>0</v>
      </c>
      <c r="BH124" s="205">
        <f t="shared" si="37"/>
        <v>0</v>
      </c>
      <c r="BI124" s="205">
        <f t="shared" si="38"/>
        <v>0</v>
      </c>
      <c r="BJ124" s="23" t="s">
        <v>89</v>
      </c>
      <c r="BK124" s="205">
        <f t="shared" si="39"/>
        <v>0</v>
      </c>
      <c r="BL124" s="23" t="s">
        <v>277</v>
      </c>
      <c r="BM124" s="23" t="s">
        <v>2714</v>
      </c>
    </row>
    <row r="125" spans="2:65" s="1" customFormat="1" ht="44.25" customHeight="1">
      <c r="B125" s="41"/>
      <c r="C125" s="194" t="s">
        <v>379</v>
      </c>
      <c r="D125" s="194" t="s">
        <v>178</v>
      </c>
      <c r="E125" s="195" t="s">
        <v>2715</v>
      </c>
      <c r="F125" s="196" t="s">
        <v>2716</v>
      </c>
      <c r="G125" s="197" t="s">
        <v>342</v>
      </c>
      <c r="H125" s="198">
        <v>1</v>
      </c>
      <c r="I125" s="199"/>
      <c r="J125" s="200">
        <f t="shared" si="30"/>
        <v>0</v>
      </c>
      <c r="K125" s="196" t="s">
        <v>182</v>
      </c>
      <c r="L125" s="61"/>
      <c r="M125" s="201" t="s">
        <v>37</v>
      </c>
      <c r="N125" s="202" t="s">
        <v>52</v>
      </c>
      <c r="O125" s="42"/>
      <c r="P125" s="203">
        <f t="shared" si="31"/>
        <v>0</v>
      </c>
      <c r="Q125" s="203">
        <v>3.1539999999999999E-2</v>
      </c>
      <c r="R125" s="203">
        <f t="shared" si="32"/>
        <v>3.1539999999999999E-2</v>
      </c>
      <c r="S125" s="203">
        <v>0</v>
      </c>
      <c r="T125" s="204">
        <f t="shared" si="33"/>
        <v>0</v>
      </c>
      <c r="AR125" s="23" t="s">
        <v>277</v>
      </c>
      <c r="AT125" s="23" t="s">
        <v>178</v>
      </c>
      <c r="AU125" s="23" t="s">
        <v>91</v>
      </c>
      <c r="AY125" s="23" t="s">
        <v>176</v>
      </c>
      <c r="BE125" s="205">
        <f t="shared" si="34"/>
        <v>0</v>
      </c>
      <c r="BF125" s="205">
        <f t="shared" si="35"/>
        <v>0</v>
      </c>
      <c r="BG125" s="205">
        <f t="shared" si="36"/>
        <v>0</v>
      </c>
      <c r="BH125" s="205">
        <f t="shared" si="37"/>
        <v>0</v>
      </c>
      <c r="BI125" s="205">
        <f t="shared" si="38"/>
        <v>0</v>
      </c>
      <c r="BJ125" s="23" t="s">
        <v>89</v>
      </c>
      <c r="BK125" s="205">
        <f t="shared" si="39"/>
        <v>0</v>
      </c>
      <c r="BL125" s="23" t="s">
        <v>277</v>
      </c>
      <c r="BM125" s="23" t="s">
        <v>2717</v>
      </c>
    </row>
    <row r="126" spans="2:65" s="1" customFormat="1" ht="44.25" customHeight="1">
      <c r="B126" s="41"/>
      <c r="C126" s="194" t="s">
        <v>385</v>
      </c>
      <c r="D126" s="194" t="s">
        <v>178</v>
      </c>
      <c r="E126" s="195" t="s">
        <v>2718</v>
      </c>
      <c r="F126" s="196" t="s">
        <v>2716</v>
      </c>
      <c r="G126" s="197" t="s">
        <v>342</v>
      </c>
      <c r="H126" s="198">
        <v>2</v>
      </c>
      <c r="I126" s="199"/>
      <c r="J126" s="200">
        <f t="shared" si="30"/>
        <v>0</v>
      </c>
      <c r="K126" s="196" t="s">
        <v>37</v>
      </c>
      <c r="L126" s="61"/>
      <c r="M126" s="201" t="s">
        <v>37</v>
      </c>
      <c r="N126" s="202" t="s">
        <v>52</v>
      </c>
      <c r="O126" s="42"/>
      <c r="P126" s="203">
        <f t="shared" si="31"/>
        <v>0</v>
      </c>
      <c r="Q126" s="203">
        <v>3.1539999999999999E-2</v>
      </c>
      <c r="R126" s="203">
        <f t="shared" si="32"/>
        <v>6.3079999999999997E-2</v>
      </c>
      <c r="S126" s="203">
        <v>0</v>
      </c>
      <c r="T126" s="204">
        <f t="shared" si="33"/>
        <v>0</v>
      </c>
      <c r="AR126" s="23" t="s">
        <v>277</v>
      </c>
      <c r="AT126" s="23" t="s">
        <v>178</v>
      </c>
      <c r="AU126" s="23" t="s">
        <v>91</v>
      </c>
      <c r="AY126" s="23" t="s">
        <v>176</v>
      </c>
      <c r="BE126" s="205">
        <f t="shared" si="34"/>
        <v>0</v>
      </c>
      <c r="BF126" s="205">
        <f t="shared" si="35"/>
        <v>0</v>
      </c>
      <c r="BG126" s="205">
        <f t="shared" si="36"/>
        <v>0</v>
      </c>
      <c r="BH126" s="205">
        <f t="shared" si="37"/>
        <v>0</v>
      </c>
      <c r="BI126" s="205">
        <f t="shared" si="38"/>
        <v>0</v>
      </c>
      <c r="BJ126" s="23" t="s">
        <v>89</v>
      </c>
      <c r="BK126" s="205">
        <f t="shared" si="39"/>
        <v>0</v>
      </c>
      <c r="BL126" s="23" t="s">
        <v>277</v>
      </c>
      <c r="BM126" s="23" t="s">
        <v>2719</v>
      </c>
    </row>
    <row r="127" spans="2:65" s="1" customFormat="1" ht="44.25" customHeight="1">
      <c r="B127" s="41"/>
      <c r="C127" s="194" t="s">
        <v>391</v>
      </c>
      <c r="D127" s="194" t="s">
        <v>178</v>
      </c>
      <c r="E127" s="195" t="s">
        <v>2720</v>
      </c>
      <c r="F127" s="196" t="s">
        <v>2721</v>
      </c>
      <c r="G127" s="197" t="s">
        <v>342</v>
      </c>
      <c r="H127" s="198">
        <v>7</v>
      </c>
      <c r="I127" s="199"/>
      <c r="J127" s="200">
        <f t="shared" si="30"/>
        <v>0</v>
      </c>
      <c r="K127" s="196" t="s">
        <v>182</v>
      </c>
      <c r="L127" s="61"/>
      <c r="M127" s="201" t="s">
        <v>37</v>
      </c>
      <c r="N127" s="202" t="s">
        <v>52</v>
      </c>
      <c r="O127" s="42"/>
      <c r="P127" s="203">
        <f t="shared" si="31"/>
        <v>0</v>
      </c>
      <c r="Q127" s="203">
        <v>3.4799999999999998E-2</v>
      </c>
      <c r="R127" s="203">
        <f t="shared" si="32"/>
        <v>0.24359999999999998</v>
      </c>
      <c r="S127" s="203">
        <v>0</v>
      </c>
      <c r="T127" s="204">
        <f t="shared" si="33"/>
        <v>0</v>
      </c>
      <c r="AR127" s="23" t="s">
        <v>277</v>
      </c>
      <c r="AT127" s="23" t="s">
        <v>178</v>
      </c>
      <c r="AU127" s="23" t="s">
        <v>91</v>
      </c>
      <c r="AY127" s="23" t="s">
        <v>176</v>
      </c>
      <c r="BE127" s="205">
        <f t="shared" si="34"/>
        <v>0</v>
      </c>
      <c r="BF127" s="205">
        <f t="shared" si="35"/>
        <v>0</v>
      </c>
      <c r="BG127" s="205">
        <f t="shared" si="36"/>
        <v>0</v>
      </c>
      <c r="BH127" s="205">
        <f t="shared" si="37"/>
        <v>0</v>
      </c>
      <c r="BI127" s="205">
        <f t="shared" si="38"/>
        <v>0</v>
      </c>
      <c r="BJ127" s="23" t="s">
        <v>89</v>
      </c>
      <c r="BK127" s="205">
        <f t="shared" si="39"/>
        <v>0</v>
      </c>
      <c r="BL127" s="23" t="s">
        <v>277</v>
      </c>
      <c r="BM127" s="23" t="s">
        <v>2722</v>
      </c>
    </row>
    <row r="128" spans="2:65" s="1" customFormat="1" ht="44.25" customHeight="1">
      <c r="B128" s="41"/>
      <c r="C128" s="194" t="s">
        <v>396</v>
      </c>
      <c r="D128" s="194" t="s">
        <v>178</v>
      </c>
      <c r="E128" s="195" t="s">
        <v>2723</v>
      </c>
      <c r="F128" s="196" t="s">
        <v>2721</v>
      </c>
      <c r="G128" s="197" t="s">
        <v>342</v>
      </c>
      <c r="H128" s="198">
        <v>2</v>
      </c>
      <c r="I128" s="199"/>
      <c r="J128" s="200">
        <f t="shared" si="30"/>
        <v>0</v>
      </c>
      <c r="K128" s="196" t="s">
        <v>37</v>
      </c>
      <c r="L128" s="61"/>
      <c r="M128" s="201" t="s">
        <v>37</v>
      </c>
      <c r="N128" s="202" t="s">
        <v>52</v>
      </c>
      <c r="O128" s="42"/>
      <c r="P128" s="203">
        <f t="shared" si="31"/>
        <v>0</v>
      </c>
      <c r="Q128" s="203">
        <v>3.4799999999999998E-2</v>
      </c>
      <c r="R128" s="203">
        <f t="shared" si="32"/>
        <v>6.9599999999999995E-2</v>
      </c>
      <c r="S128" s="203">
        <v>0</v>
      </c>
      <c r="T128" s="204">
        <f t="shared" si="33"/>
        <v>0</v>
      </c>
      <c r="AR128" s="23" t="s">
        <v>277</v>
      </c>
      <c r="AT128" s="23" t="s">
        <v>178</v>
      </c>
      <c r="AU128" s="23" t="s">
        <v>91</v>
      </c>
      <c r="AY128" s="23" t="s">
        <v>176</v>
      </c>
      <c r="BE128" s="205">
        <f t="shared" si="34"/>
        <v>0</v>
      </c>
      <c r="BF128" s="205">
        <f t="shared" si="35"/>
        <v>0</v>
      </c>
      <c r="BG128" s="205">
        <f t="shared" si="36"/>
        <v>0</v>
      </c>
      <c r="BH128" s="205">
        <f t="shared" si="37"/>
        <v>0</v>
      </c>
      <c r="BI128" s="205">
        <f t="shared" si="38"/>
        <v>0</v>
      </c>
      <c r="BJ128" s="23" t="s">
        <v>89</v>
      </c>
      <c r="BK128" s="205">
        <f t="shared" si="39"/>
        <v>0</v>
      </c>
      <c r="BL128" s="23" t="s">
        <v>277</v>
      </c>
      <c r="BM128" s="23" t="s">
        <v>2724</v>
      </c>
    </row>
    <row r="129" spans="2:65" s="1" customFormat="1" ht="44.25" customHeight="1">
      <c r="B129" s="41"/>
      <c r="C129" s="194" t="s">
        <v>401</v>
      </c>
      <c r="D129" s="194" t="s">
        <v>178</v>
      </c>
      <c r="E129" s="195" t="s">
        <v>2725</v>
      </c>
      <c r="F129" s="196" t="s">
        <v>2726</v>
      </c>
      <c r="G129" s="197" t="s">
        <v>342</v>
      </c>
      <c r="H129" s="198">
        <v>1</v>
      </c>
      <c r="I129" s="199"/>
      <c r="J129" s="200">
        <f t="shared" si="30"/>
        <v>0</v>
      </c>
      <c r="K129" s="196" t="s">
        <v>182</v>
      </c>
      <c r="L129" s="61"/>
      <c r="M129" s="201" t="s">
        <v>37</v>
      </c>
      <c r="N129" s="202" t="s">
        <v>52</v>
      </c>
      <c r="O129" s="42"/>
      <c r="P129" s="203">
        <f t="shared" si="31"/>
        <v>0</v>
      </c>
      <c r="Q129" s="203">
        <v>4.1320000000000003E-2</v>
      </c>
      <c r="R129" s="203">
        <f t="shared" si="32"/>
        <v>4.1320000000000003E-2</v>
      </c>
      <c r="S129" s="203">
        <v>0</v>
      </c>
      <c r="T129" s="204">
        <f t="shared" si="33"/>
        <v>0</v>
      </c>
      <c r="AR129" s="23" t="s">
        <v>277</v>
      </c>
      <c r="AT129" s="23" t="s">
        <v>178</v>
      </c>
      <c r="AU129" s="23" t="s">
        <v>91</v>
      </c>
      <c r="AY129" s="23" t="s">
        <v>176</v>
      </c>
      <c r="BE129" s="205">
        <f t="shared" si="34"/>
        <v>0</v>
      </c>
      <c r="BF129" s="205">
        <f t="shared" si="35"/>
        <v>0</v>
      </c>
      <c r="BG129" s="205">
        <f t="shared" si="36"/>
        <v>0</v>
      </c>
      <c r="BH129" s="205">
        <f t="shared" si="37"/>
        <v>0</v>
      </c>
      <c r="BI129" s="205">
        <f t="shared" si="38"/>
        <v>0</v>
      </c>
      <c r="BJ129" s="23" t="s">
        <v>89</v>
      </c>
      <c r="BK129" s="205">
        <f t="shared" si="39"/>
        <v>0</v>
      </c>
      <c r="BL129" s="23" t="s">
        <v>277</v>
      </c>
      <c r="BM129" s="23" t="s">
        <v>2727</v>
      </c>
    </row>
    <row r="130" spans="2:65" s="1" customFormat="1" ht="44.25" customHeight="1">
      <c r="B130" s="41"/>
      <c r="C130" s="194" t="s">
        <v>407</v>
      </c>
      <c r="D130" s="194" t="s">
        <v>178</v>
      </c>
      <c r="E130" s="195" t="s">
        <v>2728</v>
      </c>
      <c r="F130" s="196" t="s">
        <v>2726</v>
      </c>
      <c r="G130" s="197" t="s">
        <v>342</v>
      </c>
      <c r="H130" s="198">
        <v>2</v>
      </c>
      <c r="I130" s="199"/>
      <c r="J130" s="200">
        <f t="shared" si="30"/>
        <v>0</v>
      </c>
      <c r="K130" s="196" t="s">
        <v>37</v>
      </c>
      <c r="L130" s="61"/>
      <c r="M130" s="201" t="s">
        <v>37</v>
      </c>
      <c r="N130" s="202" t="s">
        <v>52</v>
      </c>
      <c r="O130" s="42"/>
      <c r="P130" s="203">
        <f t="shared" si="31"/>
        <v>0</v>
      </c>
      <c r="Q130" s="203">
        <v>4.1320000000000003E-2</v>
      </c>
      <c r="R130" s="203">
        <f t="shared" si="32"/>
        <v>8.2640000000000005E-2</v>
      </c>
      <c r="S130" s="203">
        <v>0</v>
      </c>
      <c r="T130" s="204">
        <f t="shared" si="33"/>
        <v>0</v>
      </c>
      <c r="AR130" s="23" t="s">
        <v>277</v>
      </c>
      <c r="AT130" s="23" t="s">
        <v>178</v>
      </c>
      <c r="AU130" s="23" t="s">
        <v>91</v>
      </c>
      <c r="AY130" s="23" t="s">
        <v>176</v>
      </c>
      <c r="BE130" s="205">
        <f t="shared" si="34"/>
        <v>0</v>
      </c>
      <c r="BF130" s="205">
        <f t="shared" si="35"/>
        <v>0</v>
      </c>
      <c r="BG130" s="205">
        <f t="shared" si="36"/>
        <v>0</v>
      </c>
      <c r="BH130" s="205">
        <f t="shared" si="37"/>
        <v>0</v>
      </c>
      <c r="BI130" s="205">
        <f t="shared" si="38"/>
        <v>0</v>
      </c>
      <c r="BJ130" s="23" t="s">
        <v>89</v>
      </c>
      <c r="BK130" s="205">
        <f t="shared" si="39"/>
        <v>0</v>
      </c>
      <c r="BL130" s="23" t="s">
        <v>277</v>
      </c>
      <c r="BM130" s="23" t="s">
        <v>2729</v>
      </c>
    </row>
    <row r="131" spans="2:65" s="1" customFormat="1" ht="44.25" customHeight="1">
      <c r="B131" s="41"/>
      <c r="C131" s="194" t="s">
        <v>413</v>
      </c>
      <c r="D131" s="194" t="s">
        <v>178</v>
      </c>
      <c r="E131" s="195" t="s">
        <v>2730</v>
      </c>
      <c r="F131" s="196" t="s">
        <v>2731</v>
      </c>
      <c r="G131" s="197" t="s">
        <v>342</v>
      </c>
      <c r="H131" s="198">
        <v>3</v>
      </c>
      <c r="I131" s="199"/>
      <c r="J131" s="200">
        <f t="shared" si="30"/>
        <v>0</v>
      </c>
      <c r="K131" s="196" t="s">
        <v>182</v>
      </c>
      <c r="L131" s="61"/>
      <c r="M131" s="201" t="s">
        <v>37</v>
      </c>
      <c r="N131" s="202" t="s">
        <v>52</v>
      </c>
      <c r="O131" s="42"/>
      <c r="P131" s="203">
        <f t="shared" si="31"/>
        <v>0</v>
      </c>
      <c r="Q131" s="203">
        <v>4.7840000000000001E-2</v>
      </c>
      <c r="R131" s="203">
        <f t="shared" si="32"/>
        <v>0.14352000000000001</v>
      </c>
      <c r="S131" s="203">
        <v>0</v>
      </c>
      <c r="T131" s="204">
        <f t="shared" si="33"/>
        <v>0</v>
      </c>
      <c r="AR131" s="23" t="s">
        <v>277</v>
      </c>
      <c r="AT131" s="23" t="s">
        <v>178</v>
      </c>
      <c r="AU131" s="23" t="s">
        <v>91</v>
      </c>
      <c r="AY131" s="23" t="s">
        <v>176</v>
      </c>
      <c r="BE131" s="205">
        <f t="shared" si="34"/>
        <v>0</v>
      </c>
      <c r="BF131" s="205">
        <f t="shared" si="35"/>
        <v>0</v>
      </c>
      <c r="BG131" s="205">
        <f t="shared" si="36"/>
        <v>0</v>
      </c>
      <c r="BH131" s="205">
        <f t="shared" si="37"/>
        <v>0</v>
      </c>
      <c r="BI131" s="205">
        <f t="shared" si="38"/>
        <v>0</v>
      </c>
      <c r="BJ131" s="23" t="s">
        <v>89</v>
      </c>
      <c r="BK131" s="205">
        <f t="shared" si="39"/>
        <v>0</v>
      </c>
      <c r="BL131" s="23" t="s">
        <v>277</v>
      </c>
      <c r="BM131" s="23" t="s">
        <v>2732</v>
      </c>
    </row>
    <row r="132" spans="2:65" s="1" customFormat="1" ht="44.25" customHeight="1">
      <c r="B132" s="41"/>
      <c r="C132" s="194" t="s">
        <v>418</v>
      </c>
      <c r="D132" s="194" t="s">
        <v>178</v>
      </c>
      <c r="E132" s="195" t="s">
        <v>2733</v>
      </c>
      <c r="F132" s="196" t="s">
        <v>2731</v>
      </c>
      <c r="G132" s="197" t="s">
        <v>342</v>
      </c>
      <c r="H132" s="198">
        <v>3</v>
      </c>
      <c r="I132" s="199"/>
      <c r="J132" s="200">
        <f t="shared" si="30"/>
        <v>0</v>
      </c>
      <c r="K132" s="196" t="s">
        <v>37</v>
      </c>
      <c r="L132" s="61"/>
      <c r="M132" s="201" t="s">
        <v>37</v>
      </c>
      <c r="N132" s="202" t="s">
        <v>52</v>
      </c>
      <c r="O132" s="42"/>
      <c r="P132" s="203">
        <f t="shared" si="31"/>
        <v>0</v>
      </c>
      <c r="Q132" s="203">
        <v>4.7840000000000001E-2</v>
      </c>
      <c r="R132" s="203">
        <f t="shared" si="32"/>
        <v>0.14352000000000001</v>
      </c>
      <c r="S132" s="203">
        <v>0</v>
      </c>
      <c r="T132" s="204">
        <f t="shared" si="33"/>
        <v>0</v>
      </c>
      <c r="AR132" s="23" t="s">
        <v>277</v>
      </c>
      <c r="AT132" s="23" t="s">
        <v>178</v>
      </c>
      <c r="AU132" s="23" t="s">
        <v>91</v>
      </c>
      <c r="AY132" s="23" t="s">
        <v>176</v>
      </c>
      <c r="BE132" s="205">
        <f t="shared" si="34"/>
        <v>0</v>
      </c>
      <c r="BF132" s="205">
        <f t="shared" si="35"/>
        <v>0</v>
      </c>
      <c r="BG132" s="205">
        <f t="shared" si="36"/>
        <v>0</v>
      </c>
      <c r="BH132" s="205">
        <f t="shared" si="37"/>
        <v>0</v>
      </c>
      <c r="BI132" s="205">
        <f t="shared" si="38"/>
        <v>0</v>
      </c>
      <c r="BJ132" s="23" t="s">
        <v>89</v>
      </c>
      <c r="BK132" s="205">
        <f t="shared" si="39"/>
        <v>0</v>
      </c>
      <c r="BL132" s="23" t="s">
        <v>277</v>
      </c>
      <c r="BM132" s="23" t="s">
        <v>2734</v>
      </c>
    </row>
    <row r="133" spans="2:65" s="1" customFormat="1" ht="22.5" customHeight="1">
      <c r="B133" s="41"/>
      <c r="C133" s="232" t="s">
        <v>423</v>
      </c>
      <c r="D133" s="232" t="s">
        <v>196</v>
      </c>
      <c r="E133" s="233" t="s">
        <v>2735</v>
      </c>
      <c r="F133" s="234" t="s">
        <v>2736</v>
      </c>
      <c r="G133" s="235" t="s">
        <v>2614</v>
      </c>
      <c r="H133" s="236">
        <v>2</v>
      </c>
      <c r="I133" s="237"/>
      <c r="J133" s="238">
        <f t="shared" si="30"/>
        <v>0</v>
      </c>
      <c r="K133" s="234" t="s">
        <v>37</v>
      </c>
      <c r="L133" s="239"/>
      <c r="M133" s="240" t="s">
        <v>37</v>
      </c>
      <c r="N133" s="241" t="s">
        <v>52</v>
      </c>
      <c r="O133" s="42"/>
      <c r="P133" s="203">
        <f t="shared" si="31"/>
        <v>0</v>
      </c>
      <c r="Q133" s="203">
        <v>0</v>
      </c>
      <c r="R133" s="203">
        <f t="shared" si="32"/>
        <v>0</v>
      </c>
      <c r="S133" s="203">
        <v>0</v>
      </c>
      <c r="T133" s="204">
        <f t="shared" si="33"/>
        <v>0</v>
      </c>
      <c r="AR133" s="23" t="s">
        <v>200</v>
      </c>
      <c r="AT133" s="23" t="s">
        <v>196</v>
      </c>
      <c r="AU133" s="23" t="s">
        <v>91</v>
      </c>
      <c r="AY133" s="23" t="s">
        <v>176</v>
      </c>
      <c r="BE133" s="205">
        <f t="shared" si="34"/>
        <v>0</v>
      </c>
      <c r="BF133" s="205">
        <f t="shared" si="35"/>
        <v>0</v>
      </c>
      <c r="BG133" s="205">
        <f t="shared" si="36"/>
        <v>0</v>
      </c>
      <c r="BH133" s="205">
        <f t="shared" si="37"/>
        <v>0</v>
      </c>
      <c r="BI133" s="205">
        <f t="shared" si="38"/>
        <v>0</v>
      </c>
      <c r="BJ133" s="23" t="s">
        <v>89</v>
      </c>
      <c r="BK133" s="205">
        <f t="shared" si="39"/>
        <v>0</v>
      </c>
      <c r="BL133" s="23" t="s">
        <v>183</v>
      </c>
      <c r="BM133" s="23" t="s">
        <v>2737</v>
      </c>
    </row>
    <row r="134" spans="2:65" s="1" customFormat="1" ht="22.5" customHeight="1">
      <c r="B134" s="41"/>
      <c r="C134" s="232" t="s">
        <v>428</v>
      </c>
      <c r="D134" s="232" t="s">
        <v>196</v>
      </c>
      <c r="E134" s="233" t="s">
        <v>2738</v>
      </c>
      <c r="F134" s="234" t="s">
        <v>2739</v>
      </c>
      <c r="G134" s="235" t="s">
        <v>2614</v>
      </c>
      <c r="H134" s="236">
        <v>2</v>
      </c>
      <c r="I134" s="237"/>
      <c r="J134" s="238">
        <f t="shared" si="30"/>
        <v>0</v>
      </c>
      <c r="K134" s="234" t="s">
        <v>37</v>
      </c>
      <c r="L134" s="239"/>
      <c r="M134" s="240" t="s">
        <v>37</v>
      </c>
      <c r="N134" s="241" t="s">
        <v>52</v>
      </c>
      <c r="O134" s="42"/>
      <c r="P134" s="203">
        <f t="shared" si="31"/>
        <v>0</v>
      </c>
      <c r="Q134" s="203">
        <v>0</v>
      </c>
      <c r="R134" s="203">
        <f t="shared" si="32"/>
        <v>0</v>
      </c>
      <c r="S134" s="203">
        <v>0</v>
      </c>
      <c r="T134" s="204">
        <f t="shared" si="33"/>
        <v>0</v>
      </c>
      <c r="AR134" s="23" t="s">
        <v>200</v>
      </c>
      <c r="AT134" s="23" t="s">
        <v>196</v>
      </c>
      <c r="AU134" s="23" t="s">
        <v>91</v>
      </c>
      <c r="AY134" s="23" t="s">
        <v>176</v>
      </c>
      <c r="BE134" s="205">
        <f t="shared" si="34"/>
        <v>0</v>
      </c>
      <c r="BF134" s="205">
        <f t="shared" si="35"/>
        <v>0</v>
      </c>
      <c r="BG134" s="205">
        <f t="shared" si="36"/>
        <v>0</v>
      </c>
      <c r="BH134" s="205">
        <f t="shared" si="37"/>
        <v>0</v>
      </c>
      <c r="BI134" s="205">
        <f t="shared" si="38"/>
        <v>0</v>
      </c>
      <c r="BJ134" s="23" t="s">
        <v>89</v>
      </c>
      <c r="BK134" s="205">
        <f t="shared" si="39"/>
        <v>0</v>
      </c>
      <c r="BL134" s="23" t="s">
        <v>183</v>
      </c>
      <c r="BM134" s="23" t="s">
        <v>2740</v>
      </c>
    </row>
    <row r="135" spans="2:65" s="1" customFormat="1" ht="22.5" customHeight="1">
      <c r="B135" s="41"/>
      <c r="C135" s="232" t="s">
        <v>435</v>
      </c>
      <c r="D135" s="232" t="s">
        <v>196</v>
      </c>
      <c r="E135" s="233" t="s">
        <v>2741</v>
      </c>
      <c r="F135" s="234" t="s">
        <v>2742</v>
      </c>
      <c r="G135" s="235" t="s">
        <v>2614</v>
      </c>
      <c r="H135" s="236">
        <v>31</v>
      </c>
      <c r="I135" s="237"/>
      <c r="J135" s="238">
        <f t="shared" si="30"/>
        <v>0</v>
      </c>
      <c r="K135" s="234" t="s">
        <v>37</v>
      </c>
      <c r="L135" s="239"/>
      <c r="M135" s="240" t="s">
        <v>37</v>
      </c>
      <c r="N135" s="241" t="s">
        <v>52</v>
      </c>
      <c r="O135" s="42"/>
      <c r="P135" s="203">
        <f t="shared" si="31"/>
        <v>0</v>
      </c>
      <c r="Q135" s="203">
        <v>0</v>
      </c>
      <c r="R135" s="203">
        <f t="shared" si="32"/>
        <v>0</v>
      </c>
      <c r="S135" s="203">
        <v>0</v>
      </c>
      <c r="T135" s="204">
        <f t="shared" si="33"/>
        <v>0</v>
      </c>
      <c r="AR135" s="23" t="s">
        <v>200</v>
      </c>
      <c r="AT135" s="23" t="s">
        <v>196</v>
      </c>
      <c r="AU135" s="23" t="s">
        <v>91</v>
      </c>
      <c r="AY135" s="23" t="s">
        <v>176</v>
      </c>
      <c r="BE135" s="205">
        <f t="shared" si="34"/>
        <v>0</v>
      </c>
      <c r="BF135" s="205">
        <f t="shared" si="35"/>
        <v>0</v>
      </c>
      <c r="BG135" s="205">
        <f t="shared" si="36"/>
        <v>0</v>
      </c>
      <c r="BH135" s="205">
        <f t="shared" si="37"/>
        <v>0</v>
      </c>
      <c r="BI135" s="205">
        <f t="shared" si="38"/>
        <v>0</v>
      </c>
      <c r="BJ135" s="23" t="s">
        <v>89</v>
      </c>
      <c r="BK135" s="205">
        <f t="shared" si="39"/>
        <v>0</v>
      </c>
      <c r="BL135" s="23" t="s">
        <v>183</v>
      </c>
      <c r="BM135" s="23" t="s">
        <v>2743</v>
      </c>
    </row>
    <row r="136" spans="2:65" s="10" customFormat="1" ht="29.85" customHeight="1">
      <c r="B136" s="177"/>
      <c r="C136" s="178"/>
      <c r="D136" s="191" t="s">
        <v>80</v>
      </c>
      <c r="E136" s="192" t="s">
        <v>2744</v>
      </c>
      <c r="F136" s="192" t="s">
        <v>2745</v>
      </c>
      <c r="G136" s="178"/>
      <c r="H136" s="178"/>
      <c r="I136" s="181"/>
      <c r="J136" s="193">
        <f>BK136</f>
        <v>0</v>
      </c>
      <c r="K136" s="178"/>
      <c r="L136" s="183"/>
      <c r="M136" s="184"/>
      <c r="N136" s="185"/>
      <c r="O136" s="185"/>
      <c r="P136" s="186">
        <f>P137</f>
        <v>0</v>
      </c>
      <c r="Q136" s="185"/>
      <c r="R136" s="186">
        <f>R137</f>
        <v>0</v>
      </c>
      <c r="S136" s="185"/>
      <c r="T136" s="187">
        <f>T137</f>
        <v>0</v>
      </c>
      <c r="AR136" s="188" t="s">
        <v>89</v>
      </c>
      <c r="AT136" s="189" t="s">
        <v>80</v>
      </c>
      <c r="AU136" s="189" t="s">
        <v>89</v>
      </c>
      <c r="AY136" s="188" t="s">
        <v>176</v>
      </c>
      <c r="BK136" s="190">
        <f>BK137</f>
        <v>0</v>
      </c>
    </row>
    <row r="137" spans="2:65" s="1" customFormat="1" ht="22.5" customHeight="1">
      <c r="B137" s="41"/>
      <c r="C137" s="232" t="s">
        <v>444</v>
      </c>
      <c r="D137" s="232" t="s">
        <v>196</v>
      </c>
      <c r="E137" s="233" t="s">
        <v>2746</v>
      </c>
      <c r="F137" s="234" t="s">
        <v>2747</v>
      </c>
      <c r="G137" s="235" t="s">
        <v>296</v>
      </c>
      <c r="H137" s="236">
        <v>450</v>
      </c>
      <c r="I137" s="237"/>
      <c r="J137" s="238">
        <f>ROUND(I137*H137,2)</f>
        <v>0</v>
      </c>
      <c r="K137" s="234" t="s">
        <v>37</v>
      </c>
      <c r="L137" s="239"/>
      <c r="M137" s="240" t="s">
        <v>37</v>
      </c>
      <c r="N137" s="241" t="s">
        <v>52</v>
      </c>
      <c r="O137" s="42"/>
      <c r="P137" s="203">
        <f>O137*H137</f>
        <v>0</v>
      </c>
      <c r="Q137" s="203">
        <v>0</v>
      </c>
      <c r="R137" s="203">
        <f>Q137*H137</f>
        <v>0</v>
      </c>
      <c r="S137" s="203">
        <v>0</v>
      </c>
      <c r="T137" s="204">
        <f>S137*H137</f>
        <v>0</v>
      </c>
      <c r="AR137" s="23" t="s">
        <v>200</v>
      </c>
      <c r="AT137" s="23" t="s">
        <v>196</v>
      </c>
      <c r="AU137" s="23" t="s">
        <v>91</v>
      </c>
      <c r="AY137" s="23" t="s">
        <v>176</v>
      </c>
      <c r="BE137" s="205">
        <f>IF(N137="základní",J137,0)</f>
        <v>0</v>
      </c>
      <c r="BF137" s="205">
        <f>IF(N137="snížená",J137,0)</f>
        <v>0</v>
      </c>
      <c r="BG137" s="205">
        <f>IF(N137="zákl. přenesená",J137,0)</f>
        <v>0</v>
      </c>
      <c r="BH137" s="205">
        <f>IF(N137="sníž. přenesená",J137,0)</f>
        <v>0</v>
      </c>
      <c r="BI137" s="205">
        <f>IF(N137="nulová",J137,0)</f>
        <v>0</v>
      </c>
      <c r="BJ137" s="23" t="s">
        <v>89</v>
      </c>
      <c r="BK137" s="205">
        <f>ROUND(I137*H137,2)</f>
        <v>0</v>
      </c>
      <c r="BL137" s="23" t="s">
        <v>183</v>
      </c>
      <c r="BM137" s="23" t="s">
        <v>2748</v>
      </c>
    </row>
    <row r="138" spans="2:65" s="10" customFormat="1" ht="29.85" customHeight="1">
      <c r="B138" s="177"/>
      <c r="C138" s="178"/>
      <c r="D138" s="191" t="s">
        <v>80</v>
      </c>
      <c r="E138" s="192" t="s">
        <v>2749</v>
      </c>
      <c r="F138" s="192" t="s">
        <v>2750</v>
      </c>
      <c r="G138" s="178"/>
      <c r="H138" s="178"/>
      <c r="I138" s="181"/>
      <c r="J138" s="193">
        <f>BK138</f>
        <v>0</v>
      </c>
      <c r="K138" s="178"/>
      <c r="L138" s="183"/>
      <c r="M138" s="184"/>
      <c r="N138" s="185"/>
      <c r="O138" s="185"/>
      <c r="P138" s="186">
        <f>P139</f>
        <v>0</v>
      </c>
      <c r="Q138" s="185"/>
      <c r="R138" s="186">
        <f>R139</f>
        <v>0</v>
      </c>
      <c r="S138" s="185"/>
      <c r="T138" s="187">
        <f>T139</f>
        <v>0</v>
      </c>
      <c r="AR138" s="188" t="s">
        <v>89</v>
      </c>
      <c r="AT138" s="189" t="s">
        <v>80</v>
      </c>
      <c r="AU138" s="189" t="s">
        <v>89</v>
      </c>
      <c r="AY138" s="188" t="s">
        <v>176</v>
      </c>
      <c r="BK138" s="190">
        <f>BK139</f>
        <v>0</v>
      </c>
    </row>
    <row r="139" spans="2:65" s="1" customFormat="1" ht="22.5" customHeight="1">
      <c r="B139" s="41"/>
      <c r="C139" s="232" t="s">
        <v>450</v>
      </c>
      <c r="D139" s="232" t="s">
        <v>196</v>
      </c>
      <c r="E139" s="233" t="s">
        <v>2751</v>
      </c>
      <c r="F139" s="234" t="s">
        <v>2752</v>
      </c>
      <c r="G139" s="235" t="s">
        <v>224</v>
      </c>
      <c r="H139" s="236">
        <v>5</v>
      </c>
      <c r="I139" s="237"/>
      <c r="J139" s="238">
        <f>ROUND(I139*H139,2)</f>
        <v>0</v>
      </c>
      <c r="K139" s="234" t="s">
        <v>37</v>
      </c>
      <c r="L139" s="239"/>
      <c r="M139" s="240" t="s">
        <v>37</v>
      </c>
      <c r="N139" s="241" t="s">
        <v>52</v>
      </c>
      <c r="O139" s="42"/>
      <c r="P139" s="203">
        <f>O139*H139</f>
        <v>0</v>
      </c>
      <c r="Q139" s="203">
        <v>0</v>
      </c>
      <c r="R139" s="203">
        <f>Q139*H139</f>
        <v>0</v>
      </c>
      <c r="S139" s="203">
        <v>0</v>
      </c>
      <c r="T139" s="204">
        <f>S139*H139</f>
        <v>0</v>
      </c>
      <c r="AR139" s="23" t="s">
        <v>200</v>
      </c>
      <c r="AT139" s="23" t="s">
        <v>196</v>
      </c>
      <c r="AU139" s="23" t="s">
        <v>91</v>
      </c>
      <c r="AY139" s="23" t="s">
        <v>176</v>
      </c>
      <c r="BE139" s="205">
        <f>IF(N139="základní",J139,0)</f>
        <v>0</v>
      </c>
      <c r="BF139" s="205">
        <f>IF(N139="snížená",J139,0)</f>
        <v>0</v>
      </c>
      <c r="BG139" s="205">
        <f>IF(N139="zákl. přenesená",J139,0)</f>
        <v>0</v>
      </c>
      <c r="BH139" s="205">
        <f>IF(N139="sníž. přenesená",J139,0)</f>
        <v>0</v>
      </c>
      <c r="BI139" s="205">
        <f>IF(N139="nulová",J139,0)</f>
        <v>0</v>
      </c>
      <c r="BJ139" s="23" t="s">
        <v>89</v>
      </c>
      <c r="BK139" s="205">
        <f>ROUND(I139*H139,2)</f>
        <v>0</v>
      </c>
      <c r="BL139" s="23" t="s">
        <v>183</v>
      </c>
      <c r="BM139" s="23" t="s">
        <v>2753</v>
      </c>
    </row>
    <row r="140" spans="2:65" s="10" customFormat="1" ht="29.85" customHeight="1">
      <c r="B140" s="177"/>
      <c r="C140" s="178"/>
      <c r="D140" s="191" t="s">
        <v>80</v>
      </c>
      <c r="E140" s="192" t="s">
        <v>80</v>
      </c>
      <c r="F140" s="192" t="s">
        <v>2754</v>
      </c>
      <c r="G140" s="178"/>
      <c r="H140" s="178"/>
      <c r="I140" s="181"/>
      <c r="J140" s="193">
        <f>BK140</f>
        <v>0</v>
      </c>
      <c r="K140" s="178"/>
      <c r="L140" s="183"/>
      <c r="M140" s="184"/>
      <c r="N140" s="185"/>
      <c r="O140" s="185"/>
      <c r="P140" s="186">
        <f>P141</f>
        <v>0</v>
      </c>
      <c r="Q140" s="185"/>
      <c r="R140" s="186">
        <f>R141</f>
        <v>0</v>
      </c>
      <c r="S140" s="185"/>
      <c r="T140" s="187">
        <f>T141</f>
        <v>0</v>
      </c>
      <c r="AR140" s="188" t="s">
        <v>89</v>
      </c>
      <c r="AT140" s="189" t="s">
        <v>80</v>
      </c>
      <c r="AU140" s="189" t="s">
        <v>89</v>
      </c>
      <c r="AY140" s="188" t="s">
        <v>176</v>
      </c>
      <c r="BK140" s="190">
        <f>BK141</f>
        <v>0</v>
      </c>
    </row>
    <row r="141" spans="2:65" s="1" customFormat="1" ht="22.5" customHeight="1">
      <c r="B141" s="41"/>
      <c r="C141" s="232" t="s">
        <v>456</v>
      </c>
      <c r="D141" s="232" t="s">
        <v>196</v>
      </c>
      <c r="E141" s="233" t="s">
        <v>2755</v>
      </c>
      <c r="F141" s="234" t="s">
        <v>2756</v>
      </c>
      <c r="G141" s="235" t="s">
        <v>721</v>
      </c>
      <c r="H141" s="236">
        <v>10</v>
      </c>
      <c r="I141" s="237"/>
      <c r="J141" s="238">
        <f>ROUND(I141*H141,2)</f>
        <v>0</v>
      </c>
      <c r="K141" s="234" t="s">
        <v>37</v>
      </c>
      <c r="L141" s="239"/>
      <c r="M141" s="240" t="s">
        <v>37</v>
      </c>
      <c r="N141" s="241" t="s">
        <v>52</v>
      </c>
      <c r="O141" s="42"/>
      <c r="P141" s="203">
        <f>O141*H141</f>
        <v>0</v>
      </c>
      <c r="Q141" s="203">
        <v>0</v>
      </c>
      <c r="R141" s="203">
        <f>Q141*H141</f>
        <v>0</v>
      </c>
      <c r="S141" s="203">
        <v>0</v>
      </c>
      <c r="T141" s="204">
        <f>S141*H141</f>
        <v>0</v>
      </c>
      <c r="AR141" s="23" t="s">
        <v>200</v>
      </c>
      <c r="AT141" s="23" t="s">
        <v>196</v>
      </c>
      <c r="AU141" s="23" t="s">
        <v>91</v>
      </c>
      <c r="AY141" s="23" t="s">
        <v>176</v>
      </c>
      <c r="BE141" s="205">
        <f>IF(N141="základní",J141,0)</f>
        <v>0</v>
      </c>
      <c r="BF141" s="205">
        <f>IF(N141="snížená",J141,0)</f>
        <v>0</v>
      </c>
      <c r="BG141" s="205">
        <f>IF(N141="zákl. přenesená",J141,0)</f>
        <v>0</v>
      </c>
      <c r="BH141" s="205">
        <f>IF(N141="sníž. přenesená",J141,0)</f>
        <v>0</v>
      </c>
      <c r="BI141" s="205">
        <f>IF(N141="nulová",J141,0)</f>
        <v>0</v>
      </c>
      <c r="BJ141" s="23" t="s">
        <v>89</v>
      </c>
      <c r="BK141" s="205">
        <f>ROUND(I141*H141,2)</f>
        <v>0</v>
      </c>
      <c r="BL141" s="23" t="s">
        <v>183</v>
      </c>
      <c r="BM141" s="23" t="s">
        <v>2757</v>
      </c>
    </row>
    <row r="142" spans="2:65" s="10" customFormat="1" ht="29.85" customHeight="1">
      <c r="B142" s="177"/>
      <c r="C142" s="178"/>
      <c r="D142" s="191" t="s">
        <v>80</v>
      </c>
      <c r="E142" s="192" t="s">
        <v>2758</v>
      </c>
      <c r="F142" s="192" t="s">
        <v>2759</v>
      </c>
      <c r="G142" s="178"/>
      <c r="H142" s="178"/>
      <c r="I142" s="181"/>
      <c r="J142" s="193">
        <f>BK142</f>
        <v>0</v>
      </c>
      <c r="K142" s="178"/>
      <c r="L142" s="183"/>
      <c r="M142" s="184"/>
      <c r="N142" s="185"/>
      <c r="O142" s="185"/>
      <c r="P142" s="186">
        <f>SUM(P143:P144)</f>
        <v>0</v>
      </c>
      <c r="Q142" s="185"/>
      <c r="R142" s="186">
        <f>SUM(R143:R144)</f>
        <v>0</v>
      </c>
      <c r="S142" s="185"/>
      <c r="T142" s="187">
        <f>SUM(T143:T144)</f>
        <v>0</v>
      </c>
      <c r="AR142" s="188" t="s">
        <v>89</v>
      </c>
      <c r="AT142" s="189" t="s">
        <v>80</v>
      </c>
      <c r="AU142" s="189" t="s">
        <v>89</v>
      </c>
      <c r="AY142" s="188" t="s">
        <v>176</v>
      </c>
      <c r="BK142" s="190">
        <f>SUM(BK143:BK144)</f>
        <v>0</v>
      </c>
    </row>
    <row r="143" spans="2:65" s="1" customFormat="1" ht="22.5" customHeight="1">
      <c r="B143" s="41"/>
      <c r="C143" s="194" t="s">
        <v>463</v>
      </c>
      <c r="D143" s="194" t="s">
        <v>178</v>
      </c>
      <c r="E143" s="195" t="s">
        <v>2760</v>
      </c>
      <c r="F143" s="196" t="s">
        <v>2761</v>
      </c>
      <c r="G143" s="197" t="s">
        <v>372</v>
      </c>
      <c r="H143" s="198">
        <v>1</v>
      </c>
      <c r="I143" s="199"/>
      <c r="J143" s="200">
        <f>ROUND(I143*H143,2)</f>
        <v>0</v>
      </c>
      <c r="K143" s="196" t="s">
        <v>37</v>
      </c>
      <c r="L143" s="61"/>
      <c r="M143" s="201" t="s">
        <v>37</v>
      </c>
      <c r="N143" s="202" t="s">
        <v>52</v>
      </c>
      <c r="O143" s="42"/>
      <c r="P143" s="203">
        <f>O143*H143</f>
        <v>0</v>
      </c>
      <c r="Q143" s="203">
        <v>0</v>
      </c>
      <c r="R143" s="203">
        <f>Q143*H143</f>
        <v>0</v>
      </c>
      <c r="S143" s="203">
        <v>0</v>
      </c>
      <c r="T143" s="204">
        <f>S143*H143</f>
        <v>0</v>
      </c>
      <c r="AR143" s="23" t="s">
        <v>183</v>
      </c>
      <c r="AT143" s="23" t="s">
        <v>178</v>
      </c>
      <c r="AU143" s="23" t="s">
        <v>91</v>
      </c>
      <c r="AY143" s="23" t="s">
        <v>176</v>
      </c>
      <c r="BE143" s="205">
        <f>IF(N143="základní",J143,0)</f>
        <v>0</v>
      </c>
      <c r="BF143" s="205">
        <f>IF(N143="snížená",J143,0)</f>
        <v>0</v>
      </c>
      <c r="BG143" s="205">
        <f>IF(N143="zákl. přenesená",J143,0)</f>
        <v>0</v>
      </c>
      <c r="BH143" s="205">
        <f>IF(N143="sníž. přenesená",J143,0)</f>
        <v>0</v>
      </c>
      <c r="BI143" s="205">
        <f>IF(N143="nulová",J143,0)</f>
        <v>0</v>
      </c>
      <c r="BJ143" s="23" t="s">
        <v>89</v>
      </c>
      <c r="BK143" s="205">
        <f>ROUND(I143*H143,2)</f>
        <v>0</v>
      </c>
      <c r="BL143" s="23" t="s">
        <v>183</v>
      </c>
      <c r="BM143" s="23" t="s">
        <v>2762</v>
      </c>
    </row>
    <row r="144" spans="2:65" s="11" customFormat="1" ht="13.5">
      <c r="B144" s="209"/>
      <c r="C144" s="210"/>
      <c r="D144" s="206" t="s">
        <v>187</v>
      </c>
      <c r="E144" s="211" t="s">
        <v>37</v>
      </c>
      <c r="F144" s="212" t="s">
        <v>89</v>
      </c>
      <c r="G144" s="210"/>
      <c r="H144" s="213">
        <v>1</v>
      </c>
      <c r="I144" s="214"/>
      <c r="J144" s="210"/>
      <c r="K144" s="210"/>
      <c r="L144" s="215"/>
      <c r="M144" s="216"/>
      <c r="N144" s="217"/>
      <c r="O144" s="217"/>
      <c r="P144" s="217"/>
      <c r="Q144" s="217"/>
      <c r="R144" s="217"/>
      <c r="S144" s="217"/>
      <c r="T144" s="218"/>
      <c r="AT144" s="219" t="s">
        <v>187</v>
      </c>
      <c r="AU144" s="219" t="s">
        <v>91</v>
      </c>
      <c r="AV144" s="11" t="s">
        <v>91</v>
      </c>
      <c r="AW144" s="11" t="s">
        <v>44</v>
      </c>
      <c r="AX144" s="11" t="s">
        <v>89</v>
      </c>
      <c r="AY144" s="219" t="s">
        <v>176</v>
      </c>
    </row>
    <row r="145" spans="2:65" s="10" customFormat="1" ht="29.85" customHeight="1">
      <c r="B145" s="177"/>
      <c r="C145" s="178"/>
      <c r="D145" s="191" t="s">
        <v>80</v>
      </c>
      <c r="E145" s="192" t="s">
        <v>2763</v>
      </c>
      <c r="F145" s="192" t="s">
        <v>2764</v>
      </c>
      <c r="G145" s="178"/>
      <c r="H145" s="178"/>
      <c r="I145" s="181"/>
      <c r="J145" s="193">
        <f>BK145</f>
        <v>0</v>
      </c>
      <c r="K145" s="178"/>
      <c r="L145" s="183"/>
      <c r="M145" s="184"/>
      <c r="N145" s="185"/>
      <c r="O145" s="185"/>
      <c r="P145" s="186">
        <f>SUM(P146:P147)</f>
        <v>0</v>
      </c>
      <c r="Q145" s="185"/>
      <c r="R145" s="186">
        <f>SUM(R146:R147)</f>
        <v>0</v>
      </c>
      <c r="S145" s="185"/>
      <c r="T145" s="187">
        <f>SUM(T146:T147)</f>
        <v>0</v>
      </c>
      <c r="AR145" s="188" t="s">
        <v>89</v>
      </c>
      <c r="AT145" s="189" t="s">
        <v>80</v>
      </c>
      <c r="AU145" s="189" t="s">
        <v>89</v>
      </c>
      <c r="AY145" s="188" t="s">
        <v>176</v>
      </c>
      <c r="BK145" s="190">
        <f>SUM(BK146:BK147)</f>
        <v>0</v>
      </c>
    </row>
    <row r="146" spans="2:65" s="1" customFormat="1" ht="31.5" customHeight="1">
      <c r="B146" s="41"/>
      <c r="C146" s="194" t="s">
        <v>469</v>
      </c>
      <c r="D146" s="194" t="s">
        <v>178</v>
      </c>
      <c r="E146" s="195" t="s">
        <v>2765</v>
      </c>
      <c r="F146" s="196" t="s">
        <v>2766</v>
      </c>
      <c r="G146" s="197" t="s">
        <v>2399</v>
      </c>
      <c r="H146" s="198">
        <v>36</v>
      </c>
      <c r="I146" s="199"/>
      <c r="J146" s="200">
        <f>ROUND(I146*H146,2)</f>
        <v>0</v>
      </c>
      <c r="K146" s="196" t="s">
        <v>37</v>
      </c>
      <c r="L146" s="61"/>
      <c r="M146" s="201" t="s">
        <v>37</v>
      </c>
      <c r="N146" s="202" t="s">
        <v>52</v>
      </c>
      <c r="O146" s="42"/>
      <c r="P146" s="203">
        <f>O146*H146</f>
        <v>0</v>
      </c>
      <c r="Q146" s="203">
        <v>0</v>
      </c>
      <c r="R146" s="203">
        <f>Q146*H146</f>
        <v>0</v>
      </c>
      <c r="S146" s="203">
        <v>0</v>
      </c>
      <c r="T146" s="204">
        <f>S146*H146</f>
        <v>0</v>
      </c>
      <c r="AR146" s="23" t="s">
        <v>183</v>
      </c>
      <c r="AT146" s="23" t="s">
        <v>178</v>
      </c>
      <c r="AU146" s="23" t="s">
        <v>91</v>
      </c>
      <c r="AY146" s="23" t="s">
        <v>176</v>
      </c>
      <c r="BE146" s="205">
        <f>IF(N146="základní",J146,0)</f>
        <v>0</v>
      </c>
      <c r="BF146" s="205">
        <f>IF(N146="snížená",J146,0)</f>
        <v>0</v>
      </c>
      <c r="BG146" s="205">
        <f>IF(N146="zákl. přenesená",J146,0)</f>
        <v>0</v>
      </c>
      <c r="BH146" s="205">
        <f>IF(N146="sníž. přenesená",J146,0)</f>
        <v>0</v>
      </c>
      <c r="BI146" s="205">
        <f>IF(N146="nulová",J146,0)</f>
        <v>0</v>
      </c>
      <c r="BJ146" s="23" t="s">
        <v>89</v>
      </c>
      <c r="BK146" s="205">
        <f>ROUND(I146*H146,2)</f>
        <v>0</v>
      </c>
      <c r="BL146" s="23" t="s">
        <v>183</v>
      </c>
      <c r="BM146" s="23" t="s">
        <v>2767</v>
      </c>
    </row>
    <row r="147" spans="2:65" s="1" customFormat="1" ht="22.5" customHeight="1">
      <c r="B147" s="41"/>
      <c r="C147" s="194" t="s">
        <v>474</v>
      </c>
      <c r="D147" s="194" t="s">
        <v>178</v>
      </c>
      <c r="E147" s="195" t="s">
        <v>2768</v>
      </c>
      <c r="F147" s="196" t="s">
        <v>2769</v>
      </c>
      <c r="G147" s="197" t="s">
        <v>2614</v>
      </c>
      <c r="H147" s="198">
        <v>1</v>
      </c>
      <c r="I147" s="199"/>
      <c r="J147" s="200">
        <f>ROUND(I147*H147,2)</f>
        <v>0</v>
      </c>
      <c r="K147" s="196" t="s">
        <v>37</v>
      </c>
      <c r="L147" s="61"/>
      <c r="M147" s="201" t="s">
        <v>37</v>
      </c>
      <c r="N147" s="266" t="s">
        <v>52</v>
      </c>
      <c r="O147" s="267"/>
      <c r="P147" s="268">
        <f>O147*H147</f>
        <v>0</v>
      </c>
      <c r="Q147" s="268">
        <v>0</v>
      </c>
      <c r="R147" s="268">
        <f>Q147*H147</f>
        <v>0</v>
      </c>
      <c r="S147" s="268">
        <v>0</v>
      </c>
      <c r="T147" s="269">
        <f>S147*H147</f>
        <v>0</v>
      </c>
      <c r="AR147" s="23" t="s">
        <v>183</v>
      </c>
      <c r="AT147" s="23" t="s">
        <v>178</v>
      </c>
      <c r="AU147" s="23" t="s">
        <v>91</v>
      </c>
      <c r="AY147" s="23" t="s">
        <v>176</v>
      </c>
      <c r="BE147" s="205">
        <f>IF(N147="základní",J147,0)</f>
        <v>0</v>
      </c>
      <c r="BF147" s="205">
        <f>IF(N147="snížená",J147,0)</f>
        <v>0</v>
      </c>
      <c r="BG147" s="205">
        <f>IF(N147="zákl. přenesená",J147,0)</f>
        <v>0</v>
      </c>
      <c r="BH147" s="205">
        <f>IF(N147="sníž. přenesená",J147,0)</f>
        <v>0</v>
      </c>
      <c r="BI147" s="205">
        <f>IF(N147="nulová",J147,0)</f>
        <v>0</v>
      </c>
      <c r="BJ147" s="23" t="s">
        <v>89</v>
      </c>
      <c r="BK147" s="205">
        <f>ROUND(I147*H147,2)</f>
        <v>0</v>
      </c>
      <c r="BL147" s="23" t="s">
        <v>183</v>
      </c>
      <c r="BM147" s="23" t="s">
        <v>2770</v>
      </c>
    </row>
    <row r="148" spans="2:65" s="1" customFormat="1" ht="6.95" customHeight="1">
      <c r="B148" s="56"/>
      <c r="C148" s="57"/>
      <c r="D148" s="57"/>
      <c r="E148" s="57"/>
      <c r="F148" s="57"/>
      <c r="G148" s="57"/>
      <c r="H148" s="57"/>
      <c r="I148" s="140"/>
      <c r="J148" s="57"/>
      <c r="K148" s="57"/>
      <c r="L148" s="61"/>
    </row>
  </sheetData>
  <sheetProtection password="CC35" sheet="1" objects="1" scenarios="1" formatCells="0" formatColumns="0" formatRows="0" sort="0" autoFilter="0"/>
  <autoFilter ref="C85:K147"/>
  <mergeCells count="9">
    <mergeCell ref="E76:H76"/>
    <mergeCell ref="E78:H78"/>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5"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BR16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104</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2771</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37</v>
      </c>
      <c r="G11" s="42"/>
      <c r="H11" s="42"/>
      <c r="I11" s="119" t="s">
        <v>22</v>
      </c>
      <c r="J11" s="34" t="s">
        <v>37</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10.9" customHeight="1">
      <c r="B13" s="41"/>
      <c r="C13" s="42"/>
      <c r="D13" s="42"/>
      <c r="E13" s="42"/>
      <c r="F13" s="42"/>
      <c r="G13" s="42"/>
      <c r="H13" s="42"/>
      <c r="I13" s="118"/>
      <c r="J13" s="42"/>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ROUND(J84,2)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ROUND(SUM(BE84:BE168), 2)</f>
        <v>0</v>
      </c>
      <c r="G30" s="42"/>
      <c r="H30" s="42"/>
      <c r="I30" s="132">
        <v>0.21</v>
      </c>
      <c r="J30" s="131">
        <f>ROUND(ROUND((SUM(BE84:BE168)), 2)*I30, 2)</f>
        <v>0</v>
      </c>
      <c r="K30" s="45"/>
    </row>
    <row r="31" spans="2:11" s="1" customFormat="1" ht="14.45" customHeight="1">
      <c r="B31" s="41"/>
      <c r="C31" s="42"/>
      <c r="D31" s="42"/>
      <c r="E31" s="49" t="s">
        <v>53</v>
      </c>
      <c r="F31" s="131">
        <f>ROUND(SUM(BF84:BF168), 2)</f>
        <v>0</v>
      </c>
      <c r="G31" s="42"/>
      <c r="H31" s="42"/>
      <c r="I31" s="132">
        <v>0.15</v>
      </c>
      <c r="J31" s="131">
        <f>ROUND(ROUND((SUM(BF84:BF168)), 2)*I31, 2)</f>
        <v>0</v>
      </c>
      <c r="K31" s="45"/>
    </row>
    <row r="32" spans="2:11" s="1" customFormat="1" ht="14.45" hidden="1" customHeight="1">
      <c r="B32" s="41"/>
      <c r="C32" s="42"/>
      <c r="D32" s="42"/>
      <c r="E32" s="49" t="s">
        <v>54</v>
      </c>
      <c r="F32" s="131">
        <f>ROUND(SUM(BG84:BG168), 2)</f>
        <v>0</v>
      </c>
      <c r="G32" s="42"/>
      <c r="H32" s="42"/>
      <c r="I32" s="132">
        <v>0.21</v>
      </c>
      <c r="J32" s="131">
        <v>0</v>
      </c>
      <c r="K32" s="45"/>
    </row>
    <row r="33" spans="2:11" s="1" customFormat="1" ht="14.45" hidden="1" customHeight="1">
      <c r="B33" s="41"/>
      <c r="C33" s="42"/>
      <c r="D33" s="42"/>
      <c r="E33" s="49" t="s">
        <v>55</v>
      </c>
      <c r="F33" s="131">
        <f>ROUND(SUM(BH84:BH168), 2)</f>
        <v>0</v>
      </c>
      <c r="G33" s="42"/>
      <c r="H33" s="42"/>
      <c r="I33" s="132">
        <v>0.15</v>
      </c>
      <c r="J33" s="131">
        <v>0</v>
      </c>
      <c r="K33" s="45"/>
    </row>
    <row r="34" spans="2:11" s="1" customFormat="1" ht="14.45" hidden="1" customHeight="1">
      <c r="B34" s="41"/>
      <c r="C34" s="42"/>
      <c r="D34" s="42"/>
      <c r="E34" s="49" t="s">
        <v>56</v>
      </c>
      <c r="F34" s="131">
        <f>ROUND(SUM(BI84:BI168),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D.5 - Elektroinstalace vč. slaboproudu</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J84</f>
        <v>0</v>
      </c>
      <c r="K56" s="45"/>
      <c r="AU56" s="23" t="s">
        <v>133</v>
      </c>
    </row>
    <row r="57" spans="2:47" s="7" customFormat="1" ht="24.95" customHeight="1">
      <c r="B57" s="150"/>
      <c r="C57" s="151"/>
      <c r="D57" s="152" t="s">
        <v>2772</v>
      </c>
      <c r="E57" s="153"/>
      <c r="F57" s="153"/>
      <c r="G57" s="153"/>
      <c r="H57" s="153"/>
      <c r="I57" s="154"/>
      <c r="J57" s="155">
        <f>J85</f>
        <v>0</v>
      </c>
      <c r="K57" s="156"/>
    </row>
    <row r="58" spans="2:47" s="7" customFormat="1" ht="24.95" customHeight="1">
      <c r="B58" s="150"/>
      <c r="C58" s="151"/>
      <c r="D58" s="152" t="s">
        <v>2773</v>
      </c>
      <c r="E58" s="153"/>
      <c r="F58" s="153"/>
      <c r="G58" s="153"/>
      <c r="H58" s="153"/>
      <c r="I58" s="154"/>
      <c r="J58" s="155">
        <f>J107</f>
        <v>0</v>
      </c>
      <c r="K58" s="156"/>
    </row>
    <row r="59" spans="2:47" s="7" customFormat="1" ht="24.95" customHeight="1">
      <c r="B59" s="150"/>
      <c r="C59" s="151"/>
      <c r="D59" s="152" t="s">
        <v>2774</v>
      </c>
      <c r="E59" s="153"/>
      <c r="F59" s="153"/>
      <c r="G59" s="153"/>
      <c r="H59" s="153"/>
      <c r="I59" s="154"/>
      <c r="J59" s="155">
        <f>J111</f>
        <v>0</v>
      </c>
      <c r="K59" s="156"/>
    </row>
    <row r="60" spans="2:47" s="7" customFormat="1" ht="24.95" customHeight="1">
      <c r="B60" s="150"/>
      <c r="C60" s="151"/>
      <c r="D60" s="152" t="s">
        <v>2775</v>
      </c>
      <c r="E60" s="153"/>
      <c r="F60" s="153"/>
      <c r="G60" s="153"/>
      <c r="H60" s="153"/>
      <c r="I60" s="154"/>
      <c r="J60" s="155">
        <f>J128</f>
        <v>0</v>
      </c>
      <c r="K60" s="156"/>
    </row>
    <row r="61" spans="2:47" s="7" customFormat="1" ht="24.95" customHeight="1">
      <c r="B61" s="150"/>
      <c r="C61" s="151"/>
      <c r="D61" s="152" t="s">
        <v>2776</v>
      </c>
      <c r="E61" s="153"/>
      <c r="F61" s="153"/>
      <c r="G61" s="153"/>
      <c r="H61" s="153"/>
      <c r="I61" s="154"/>
      <c r="J61" s="155">
        <f>J143</f>
        <v>0</v>
      </c>
      <c r="K61" s="156"/>
    </row>
    <row r="62" spans="2:47" s="7" customFormat="1" ht="24.95" customHeight="1">
      <c r="B62" s="150"/>
      <c r="C62" s="151"/>
      <c r="D62" s="152" t="s">
        <v>2777</v>
      </c>
      <c r="E62" s="153"/>
      <c r="F62" s="153"/>
      <c r="G62" s="153"/>
      <c r="H62" s="153"/>
      <c r="I62" s="154"/>
      <c r="J62" s="155">
        <f>J148</f>
        <v>0</v>
      </c>
      <c r="K62" s="156"/>
    </row>
    <row r="63" spans="2:47" s="7" customFormat="1" ht="24.95" customHeight="1">
      <c r="B63" s="150"/>
      <c r="C63" s="151"/>
      <c r="D63" s="152" t="s">
        <v>2778</v>
      </c>
      <c r="E63" s="153"/>
      <c r="F63" s="153"/>
      <c r="G63" s="153"/>
      <c r="H63" s="153"/>
      <c r="I63" s="154"/>
      <c r="J63" s="155">
        <f>J151</f>
        <v>0</v>
      </c>
      <c r="K63" s="156"/>
    </row>
    <row r="64" spans="2:47" s="7" customFormat="1" ht="24.95" customHeight="1">
      <c r="B64" s="150"/>
      <c r="C64" s="151"/>
      <c r="D64" s="152" t="s">
        <v>2779</v>
      </c>
      <c r="E64" s="153"/>
      <c r="F64" s="153"/>
      <c r="G64" s="153"/>
      <c r="H64" s="153"/>
      <c r="I64" s="154"/>
      <c r="J64" s="155">
        <f>J162</f>
        <v>0</v>
      </c>
      <c r="K64" s="156"/>
    </row>
    <row r="65" spans="2:12" s="1" customFormat="1" ht="21.75" customHeight="1">
      <c r="B65" s="41"/>
      <c r="C65" s="42"/>
      <c r="D65" s="42"/>
      <c r="E65" s="42"/>
      <c r="F65" s="42"/>
      <c r="G65" s="42"/>
      <c r="H65" s="42"/>
      <c r="I65" s="118"/>
      <c r="J65" s="42"/>
      <c r="K65" s="45"/>
    </row>
    <row r="66" spans="2:12" s="1" customFormat="1" ht="6.95" customHeight="1">
      <c r="B66" s="56"/>
      <c r="C66" s="57"/>
      <c r="D66" s="57"/>
      <c r="E66" s="57"/>
      <c r="F66" s="57"/>
      <c r="G66" s="57"/>
      <c r="H66" s="57"/>
      <c r="I66" s="140"/>
      <c r="J66" s="57"/>
      <c r="K66" s="58"/>
    </row>
    <row r="70" spans="2:12" s="1" customFormat="1" ht="6.95" customHeight="1">
      <c r="B70" s="59"/>
      <c r="C70" s="60"/>
      <c r="D70" s="60"/>
      <c r="E70" s="60"/>
      <c r="F70" s="60"/>
      <c r="G70" s="60"/>
      <c r="H70" s="60"/>
      <c r="I70" s="143"/>
      <c r="J70" s="60"/>
      <c r="K70" s="60"/>
      <c r="L70" s="61"/>
    </row>
    <row r="71" spans="2:12" s="1" customFormat="1" ht="36.950000000000003" customHeight="1">
      <c r="B71" s="41"/>
      <c r="C71" s="62" t="s">
        <v>160</v>
      </c>
      <c r="D71" s="63"/>
      <c r="E71" s="63"/>
      <c r="F71" s="63"/>
      <c r="G71" s="63"/>
      <c r="H71" s="63"/>
      <c r="I71" s="164"/>
      <c r="J71" s="63"/>
      <c r="K71" s="63"/>
      <c r="L71" s="61"/>
    </row>
    <row r="72" spans="2:12" s="1" customFormat="1" ht="6.95" customHeight="1">
      <c r="B72" s="41"/>
      <c r="C72" s="63"/>
      <c r="D72" s="63"/>
      <c r="E72" s="63"/>
      <c r="F72" s="63"/>
      <c r="G72" s="63"/>
      <c r="H72" s="63"/>
      <c r="I72" s="164"/>
      <c r="J72" s="63"/>
      <c r="K72" s="63"/>
      <c r="L72" s="61"/>
    </row>
    <row r="73" spans="2:12" s="1" customFormat="1" ht="14.45" customHeight="1">
      <c r="B73" s="41"/>
      <c r="C73" s="65" t="s">
        <v>18</v>
      </c>
      <c r="D73" s="63"/>
      <c r="E73" s="63"/>
      <c r="F73" s="63"/>
      <c r="G73" s="63"/>
      <c r="H73" s="63"/>
      <c r="I73" s="164"/>
      <c r="J73" s="63"/>
      <c r="K73" s="63"/>
      <c r="L73" s="61"/>
    </row>
    <row r="74" spans="2:12" s="1" customFormat="1" ht="22.5" customHeight="1">
      <c r="B74" s="41"/>
      <c r="C74" s="63"/>
      <c r="D74" s="63"/>
      <c r="E74" s="390" t="str">
        <f>E7</f>
        <v>COH KLATOVY - úpravy objektu č.p. 782/III</v>
      </c>
      <c r="F74" s="391"/>
      <c r="G74" s="391"/>
      <c r="H74" s="391"/>
      <c r="I74" s="164"/>
      <c r="J74" s="63"/>
      <c r="K74" s="63"/>
      <c r="L74" s="61"/>
    </row>
    <row r="75" spans="2:12" s="1" customFormat="1" ht="14.45" customHeight="1">
      <c r="B75" s="41"/>
      <c r="C75" s="65" t="s">
        <v>126</v>
      </c>
      <c r="D75" s="63"/>
      <c r="E75" s="63"/>
      <c r="F75" s="63"/>
      <c r="G75" s="63"/>
      <c r="H75" s="63"/>
      <c r="I75" s="164"/>
      <c r="J75" s="63"/>
      <c r="K75" s="63"/>
      <c r="L75" s="61"/>
    </row>
    <row r="76" spans="2:12" s="1" customFormat="1" ht="23.25" customHeight="1">
      <c r="B76" s="41"/>
      <c r="C76" s="63"/>
      <c r="D76" s="63"/>
      <c r="E76" s="366" t="str">
        <f>E9</f>
        <v>D.5 - Elektroinstalace vč. slaboproudu</v>
      </c>
      <c r="F76" s="392"/>
      <c r="G76" s="392"/>
      <c r="H76" s="392"/>
      <c r="I76" s="164"/>
      <c r="J76" s="63"/>
      <c r="K76" s="63"/>
      <c r="L76" s="61"/>
    </row>
    <row r="77" spans="2:12" s="1" customFormat="1" ht="6.95" customHeight="1">
      <c r="B77" s="41"/>
      <c r="C77" s="63"/>
      <c r="D77" s="63"/>
      <c r="E77" s="63"/>
      <c r="F77" s="63"/>
      <c r="G77" s="63"/>
      <c r="H77" s="63"/>
      <c r="I77" s="164"/>
      <c r="J77" s="63"/>
      <c r="K77" s="63"/>
      <c r="L77" s="61"/>
    </row>
    <row r="78" spans="2:12" s="1" customFormat="1" ht="18" customHeight="1">
      <c r="B78" s="41"/>
      <c r="C78" s="65" t="s">
        <v>24</v>
      </c>
      <c r="D78" s="63"/>
      <c r="E78" s="63"/>
      <c r="F78" s="165" t="str">
        <f>F12</f>
        <v>Klatovy</v>
      </c>
      <c r="G78" s="63"/>
      <c r="H78" s="63"/>
      <c r="I78" s="166" t="s">
        <v>26</v>
      </c>
      <c r="J78" s="73" t="str">
        <f>IF(J12="","",J12)</f>
        <v>21. 4. 2017</v>
      </c>
      <c r="K78" s="63"/>
      <c r="L78" s="61"/>
    </row>
    <row r="79" spans="2:12" s="1" customFormat="1" ht="6.95" customHeight="1">
      <c r="B79" s="41"/>
      <c r="C79" s="63"/>
      <c r="D79" s="63"/>
      <c r="E79" s="63"/>
      <c r="F79" s="63"/>
      <c r="G79" s="63"/>
      <c r="H79" s="63"/>
      <c r="I79" s="164"/>
      <c r="J79" s="63"/>
      <c r="K79" s="63"/>
      <c r="L79" s="61"/>
    </row>
    <row r="80" spans="2:12" s="1" customFormat="1">
      <c r="B80" s="41"/>
      <c r="C80" s="65" t="s">
        <v>32</v>
      </c>
      <c r="D80" s="63"/>
      <c r="E80" s="63"/>
      <c r="F80" s="165" t="str">
        <f>E15</f>
        <v>Město Klatovy, nám. Míru č.p.62/1, 339 01 Klatovy</v>
      </c>
      <c r="G80" s="63"/>
      <c r="H80" s="63"/>
      <c r="I80" s="166" t="s">
        <v>40</v>
      </c>
      <c r="J80" s="165" t="str">
        <f>E21</f>
        <v>AREA group s.r.o.</v>
      </c>
      <c r="K80" s="63"/>
      <c r="L80" s="61"/>
    </row>
    <row r="81" spans="2:65" s="1" customFormat="1" ht="14.45" customHeight="1">
      <c r="B81" s="41"/>
      <c r="C81" s="65" t="s">
        <v>38</v>
      </c>
      <c r="D81" s="63"/>
      <c r="E81" s="63"/>
      <c r="F81" s="165" t="str">
        <f>IF(E18="","",E18)</f>
        <v/>
      </c>
      <c r="G81" s="63"/>
      <c r="H81" s="63"/>
      <c r="I81" s="164"/>
      <c r="J81" s="63"/>
      <c r="K81" s="63"/>
      <c r="L81" s="61"/>
    </row>
    <row r="82" spans="2:65" s="1" customFormat="1" ht="10.35" customHeight="1">
      <c r="B82" s="41"/>
      <c r="C82" s="63"/>
      <c r="D82" s="63"/>
      <c r="E82" s="63"/>
      <c r="F82" s="63"/>
      <c r="G82" s="63"/>
      <c r="H82" s="63"/>
      <c r="I82" s="164"/>
      <c r="J82" s="63"/>
      <c r="K82" s="63"/>
      <c r="L82" s="61"/>
    </row>
    <row r="83" spans="2:65" s="9" customFormat="1" ht="29.25" customHeight="1">
      <c r="B83" s="167"/>
      <c r="C83" s="168" t="s">
        <v>161</v>
      </c>
      <c r="D83" s="169" t="s">
        <v>66</v>
      </c>
      <c r="E83" s="169" t="s">
        <v>62</v>
      </c>
      <c r="F83" s="169" t="s">
        <v>162</v>
      </c>
      <c r="G83" s="169" t="s">
        <v>163</v>
      </c>
      <c r="H83" s="169" t="s">
        <v>164</v>
      </c>
      <c r="I83" s="170" t="s">
        <v>165</v>
      </c>
      <c r="J83" s="169" t="s">
        <v>131</v>
      </c>
      <c r="K83" s="171" t="s">
        <v>166</v>
      </c>
      <c r="L83" s="172"/>
      <c r="M83" s="81" t="s">
        <v>167</v>
      </c>
      <c r="N83" s="82" t="s">
        <v>51</v>
      </c>
      <c r="O83" s="82" t="s">
        <v>168</v>
      </c>
      <c r="P83" s="82" t="s">
        <v>169</v>
      </c>
      <c r="Q83" s="82" t="s">
        <v>170</v>
      </c>
      <c r="R83" s="82" t="s">
        <v>171</v>
      </c>
      <c r="S83" s="82" t="s">
        <v>172</v>
      </c>
      <c r="T83" s="83" t="s">
        <v>173</v>
      </c>
    </row>
    <row r="84" spans="2:65" s="1" customFormat="1" ht="29.25" customHeight="1">
      <c r="B84" s="41"/>
      <c r="C84" s="87" t="s">
        <v>132</v>
      </c>
      <c r="D84" s="63"/>
      <c r="E84" s="63"/>
      <c r="F84" s="63"/>
      <c r="G84" s="63"/>
      <c r="H84" s="63"/>
      <c r="I84" s="164"/>
      <c r="J84" s="173">
        <f>BK84</f>
        <v>0</v>
      </c>
      <c r="K84" s="63"/>
      <c r="L84" s="61"/>
      <c r="M84" s="84"/>
      <c r="N84" s="85"/>
      <c r="O84" s="85"/>
      <c r="P84" s="174">
        <f>P85+P107+P111+P128+P143+P148+P151+P162</f>
        <v>0</v>
      </c>
      <c r="Q84" s="85"/>
      <c r="R84" s="174">
        <f>R85+R107+R111+R128+R143+R148+R151+R162</f>
        <v>0</v>
      </c>
      <c r="S84" s="85"/>
      <c r="T84" s="175">
        <f>T85+T107+T111+T128+T143+T148+T151+T162</f>
        <v>0</v>
      </c>
      <c r="AT84" s="23" t="s">
        <v>80</v>
      </c>
      <c r="AU84" s="23" t="s">
        <v>133</v>
      </c>
      <c r="BK84" s="176">
        <f>BK85+BK107+BK111+BK128+BK143+BK148+BK151+BK162</f>
        <v>0</v>
      </c>
    </row>
    <row r="85" spans="2:65" s="10" customFormat="1" ht="37.35" customHeight="1">
      <c r="B85" s="177"/>
      <c r="C85" s="178"/>
      <c r="D85" s="191" t="s">
        <v>80</v>
      </c>
      <c r="E85" s="264" t="s">
        <v>2780</v>
      </c>
      <c r="F85" s="264" t="s">
        <v>2781</v>
      </c>
      <c r="G85" s="178"/>
      <c r="H85" s="178"/>
      <c r="I85" s="181"/>
      <c r="J85" s="265">
        <f>BK85</f>
        <v>0</v>
      </c>
      <c r="K85" s="178"/>
      <c r="L85" s="183"/>
      <c r="M85" s="184"/>
      <c r="N85" s="185"/>
      <c r="O85" s="185"/>
      <c r="P85" s="186">
        <f>SUM(P86:P106)</f>
        <v>0</v>
      </c>
      <c r="Q85" s="185"/>
      <c r="R85" s="186">
        <f>SUM(R86:R106)</f>
        <v>0</v>
      </c>
      <c r="S85" s="185"/>
      <c r="T85" s="187">
        <f>SUM(T86:T106)</f>
        <v>0</v>
      </c>
      <c r="AR85" s="188" t="s">
        <v>89</v>
      </c>
      <c r="AT85" s="189" t="s">
        <v>80</v>
      </c>
      <c r="AU85" s="189" t="s">
        <v>81</v>
      </c>
      <c r="AY85" s="188" t="s">
        <v>176</v>
      </c>
      <c r="BK85" s="190">
        <f>SUM(BK86:BK106)</f>
        <v>0</v>
      </c>
    </row>
    <row r="86" spans="2:65" s="1" customFormat="1" ht="22.5" customHeight="1">
      <c r="B86" s="41"/>
      <c r="C86" s="194" t="s">
        <v>89</v>
      </c>
      <c r="D86" s="194" t="s">
        <v>178</v>
      </c>
      <c r="E86" s="195" t="s">
        <v>2782</v>
      </c>
      <c r="F86" s="196" t="s">
        <v>2783</v>
      </c>
      <c r="G86" s="197" t="s">
        <v>296</v>
      </c>
      <c r="H86" s="198">
        <v>687</v>
      </c>
      <c r="I86" s="199"/>
      <c r="J86" s="200">
        <f t="shared" ref="J86:J106" si="0">ROUND(I86*H86,2)</f>
        <v>0</v>
      </c>
      <c r="K86" s="196" t="s">
        <v>37</v>
      </c>
      <c r="L86" s="61"/>
      <c r="M86" s="201" t="s">
        <v>37</v>
      </c>
      <c r="N86" s="202" t="s">
        <v>52</v>
      </c>
      <c r="O86" s="42"/>
      <c r="P86" s="203">
        <f t="shared" ref="P86:P106" si="1">O86*H86</f>
        <v>0</v>
      </c>
      <c r="Q86" s="203">
        <v>0</v>
      </c>
      <c r="R86" s="203">
        <f t="shared" ref="R86:R106" si="2">Q86*H86</f>
        <v>0</v>
      </c>
      <c r="S86" s="203">
        <v>0</v>
      </c>
      <c r="T86" s="204">
        <f t="shared" ref="T86:T106" si="3">S86*H86</f>
        <v>0</v>
      </c>
      <c r="AR86" s="23" t="s">
        <v>183</v>
      </c>
      <c r="AT86" s="23" t="s">
        <v>178</v>
      </c>
      <c r="AU86" s="23" t="s">
        <v>89</v>
      </c>
      <c r="AY86" s="23" t="s">
        <v>176</v>
      </c>
      <c r="BE86" s="205">
        <f t="shared" ref="BE86:BE106" si="4">IF(N86="základní",J86,0)</f>
        <v>0</v>
      </c>
      <c r="BF86" s="205">
        <f t="shared" ref="BF86:BF106" si="5">IF(N86="snížená",J86,0)</f>
        <v>0</v>
      </c>
      <c r="BG86" s="205">
        <f t="shared" ref="BG86:BG106" si="6">IF(N86="zákl. přenesená",J86,0)</f>
        <v>0</v>
      </c>
      <c r="BH86" s="205">
        <f t="shared" ref="BH86:BH106" si="7">IF(N86="sníž. přenesená",J86,0)</f>
        <v>0</v>
      </c>
      <c r="BI86" s="205">
        <f t="shared" ref="BI86:BI106" si="8">IF(N86="nulová",J86,0)</f>
        <v>0</v>
      </c>
      <c r="BJ86" s="23" t="s">
        <v>89</v>
      </c>
      <c r="BK86" s="205">
        <f t="shared" ref="BK86:BK106" si="9">ROUND(I86*H86,2)</f>
        <v>0</v>
      </c>
      <c r="BL86" s="23" t="s">
        <v>183</v>
      </c>
      <c r="BM86" s="23" t="s">
        <v>2784</v>
      </c>
    </row>
    <row r="87" spans="2:65" s="1" customFormat="1" ht="22.5" customHeight="1">
      <c r="B87" s="41"/>
      <c r="C87" s="194" t="s">
        <v>91</v>
      </c>
      <c r="D87" s="194" t="s">
        <v>178</v>
      </c>
      <c r="E87" s="195" t="s">
        <v>2785</v>
      </c>
      <c r="F87" s="196" t="s">
        <v>2786</v>
      </c>
      <c r="G87" s="197" t="s">
        <v>296</v>
      </c>
      <c r="H87" s="198">
        <v>150</v>
      </c>
      <c r="I87" s="199"/>
      <c r="J87" s="200">
        <f t="shared" si="0"/>
        <v>0</v>
      </c>
      <c r="K87" s="196" t="s">
        <v>37</v>
      </c>
      <c r="L87" s="61"/>
      <c r="M87" s="201" t="s">
        <v>37</v>
      </c>
      <c r="N87" s="202" t="s">
        <v>52</v>
      </c>
      <c r="O87" s="42"/>
      <c r="P87" s="203">
        <f t="shared" si="1"/>
        <v>0</v>
      </c>
      <c r="Q87" s="203">
        <v>0</v>
      </c>
      <c r="R87" s="203">
        <f t="shared" si="2"/>
        <v>0</v>
      </c>
      <c r="S87" s="203">
        <v>0</v>
      </c>
      <c r="T87" s="204">
        <f t="shared" si="3"/>
        <v>0</v>
      </c>
      <c r="AR87" s="23" t="s">
        <v>183</v>
      </c>
      <c r="AT87" s="23" t="s">
        <v>178</v>
      </c>
      <c r="AU87" s="23" t="s">
        <v>89</v>
      </c>
      <c r="AY87" s="23" t="s">
        <v>176</v>
      </c>
      <c r="BE87" s="205">
        <f t="shared" si="4"/>
        <v>0</v>
      </c>
      <c r="BF87" s="205">
        <f t="shared" si="5"/>
        <v>0</v>
      </c>
      <c r="BG87" s="205">
        <f t="shared" si="6"/>
        <v>0</v>
      </c>
      <c r="BH87" s="205">
        <f t="shared" si="7"/>
        <v>0</v>
      </c>
      <c r="BI87" s="205">
        <f t="shared" si="8"/>
        <v>0</v>
      </c>
      <c r="BJ87" s="23" t="s">
        <v>89</v>
      </c>
      <c r="BK87" s="205">
        <f t="shared" si="9"/>
        <v>0</v>
      </c>
      <c r="BL87" s="23" t="s">
        <v>183</v>
      </c>
      <c r="BM87" s="23" t="s">
        <v>2787</v>
      </c>
    </row>
    <row r="88" spans="2:65" s="1" customFormat="1" ht="22.5" customHeight="1">
      <c r="B88" s="41"/>
      <c r="C88" s="194" t="s">
        <v>195</v>
      </c>
      <c r="D88" s="194" t="s">
        <v>178</v>
      </c>
      <c r="E88" s="195" t="s">
        <v>2788</v>
      </c>
      <c r="F88" s="196" t="s">
        <v>2789</v>
      </c>
      <c r="G88" s="197" t="s">
        <v>377</v>
      </c>
      <c r="H88" s="198">
        <v>20</v>
      </c>
      <c r="I88" s="199"/>
      <c r="J88" s="200">
        <f t="shared" si="0"/>
        <v>0</v>
      </c>
      <c r="K88" s="196" t="s">
        <v>37</v>
      </c>
      <c r="L88" s="61"/>
      <c r="M88" s="201" t="s">
        <v>37</v>
      </c>
      <c r="N88" s="202" t="s">
        <v>52</v>
      </c>
      <c r="O88" s="42"/>
      <c r="P88" s="203">
        <f t="shared" si="1"/>
        <v>0</v>
      </c>
      <c r="Q88" s="203">
        <v>0</v>
      </c>
      <c r="R88" s="203">
        <f t="shared" si="2"/>
        <v>0</v>
      </c>
      <c r="S88" s="203">
        <v>0</v>
      </c>
      <c r="T88" s="204">
        <f t="shared" si="3"/>
        <v>0</v>
      </c>
      <c r="AR88" s="23" t="s">
        <v>183</v>
      </c>
      <c r="AT88" s="23" t="s">
        <v>178</v>
      </c>
      <c r="AU88" s="23" t="s">
        <v>89</v>
      </c>
      <c r="AY88" s="23" t="s">
        <v>176</v>
      </c>
      <c r="BE88" s="205">
        <f t="shared" si="4"/>
        <v>0</v>
      </c>
      <c r="BF88" s="205">
        <f t="shared" si="5"/>
        <v>0</v>
      </c>
      <c r="BG88" s="205">
        <f t="shared" si="6"/>
        <v>0</v>
      </c>
      <c r="BH88" s="205">
        <f t="shared" si="7"/>
        <v>0</v>
      </c>
      <c r="BI88" s="205">
        <f t="shared" si="8"/>
        <v>0</v>
      </c>
      <c r="BJ88" s="23" t="s">
        <v>89</v>
      </c>
      <c r="BK88" s="205">
        <f t="shared" si="9"/>
        <v>0</v>
      </c>
      <c r="BL88" s="23" t="s">
        <v>183</v>
      </c>
      <c r="BM88" s="23" t="s">
        <v>2790</v>
      </c>
    </row>
    <row r="89" spans="2:65" s="1" customFormat="1" ht="22.5" customHeight="1">
      <c r="B89" s="41"/>
      <c r="C89" s="194" t="s">
        <v>183</v>
      </c>
      <c r="D89" s="194" t="s">
        <v>178</v>
      </c>
      <c r="E89" s="195" t="s">
        <v>2791</v>
      </c>
      <c r="F89" s="196" t="s">
        <v>2792</v>
      </c>
      <c r="G89" s="197" t="s">
        <v>377</v>
      </c>
      <c r="H89" s="198">
        <v>8</v>
      </c>
      <c r="I89" s="199"/>
      <c r="J89" s="200">
        <f t="shared" si="0"/>
        <v>0</v>
      </c>
      <c r="K89" s="196" t="s">
        <v>37</v>
      </c>
      <c r="L89" s="61"/>
      <c r="M89" s="201" t="s">
        <v>37</v>
      </c>
      <c r="N89" s="202" t="s">
        <v>52</v>
      </c>
      <c r="O89" s="42"/>
      <c r="P89" s="203">
        <f t="shared" si="1"/>
        <v>0</v>
      </c>
      <c r="Q89" s="203">
        <v>0</v>
      </c>
      <c r="R89" s="203">
        <f t="shared" si="2"/>
        <v>0</v>
      </c>
      <c r="S89" s="203">
        <v>0</v>
      </c>
      <c r="T89" s="204">
        <f t="shared" si="3"/>
        <v>0</v>
      </c>
      <c r="AR89" s="23" t="s">
        <v>183</v>
      </c>
      <c r="AT89" s="23" t="s">
        <v>178</v>
      </c>
      <c r="AU89" s="23" t="s">
        <v>89</v>
      </c>
      <c r="AY89" s="23" t="s">
        <v>176</v>
      </c>
      <c r="BE89" s="205">
        <f t="shared" si="4"/>
        <v>0</v>
      </c>
      <c r="BF89" s="205">
        <f t="shared" si="5"/>
        <v>0</v>
      </c>
      <c r="BG89" s="205">
        <f t="shared" si="6"/>
        <v>0</v>
      </c>
      <c r="BH89" s="205">
        <f t="shared" si="7"/>
        <v>0</v>
      </c>
      <c r="BI89" s="205">
        <f t="shared" si="8"/>
        <v>0</v>
      </c>
      <c r="BJ89" s="23" t="s">
        <v>89</v>
      </c>
      <c r="BK89" s="205">
        <f t="shared" si="9"/>
        <v>0</v>
      </c>
      <c r="BL89" s="23" t="s">
        <v>183</v>
      </c>
      <c r="BM89" s="23" t="s">
        <v>2793</v>
      </c>
    </row>
    <row r="90" spans="2:65" s="1" customFormat="1" ht="22.5" customHeight="1">
      <c r="B90" s="41"/>
      <c r="C90" s="194" t="s">
        <v>209</v>
      </c>
      <c r="D90" s="194" t="s">
        <v>178</v>
      </c>
      <c r="E90" s="195" t="s">
        <v>2794</v>
      </c>
      <c r="F90" s="196" t="s">
        <v>2795</v>
      </c>
      <c r="G90" s="197" t="s">
        <v>377</v>
      </c>
      <c r="H90" s="198">
        <v>22</v>
      </c>
      <c r="I90" s="199"/>
      <c r="J90" s="200">
        <f t="shared" si="0"/>
        <v>0</v>
      </c>
      <c r="K90" s="196" t="s">
        <v>37</v>
      </c>
      <c r="L90" s="61"/>
      <c r="M90" s="201" t="s">
        <v>37</v>
      </c>
      <c r="N90" s="202" t="s">
        <v>52</v>
      </c>
      <c r="O90" s="42"/>
      <c r="P90" s="203">
        <f t="shared" si="1"/>
        <v>0</v>
      </c>
      <c r="Q90" s="203">
        <v>0</v>
      </c>
      <c r="R90" s="203">
        <f t="shared" si="2"/>
        <v>0</v>
      </c>
      <c r="S90" s="203">
        <v>0</v>
      </c>
      <c r="T90" s="204">
        <f t="shared" si="3"/>
        <v>0</v>
      </c>
      <c r="AR90" s="23" t="s">
        <v>183</v>
      </c>
      <c r="AT90" s="23" t="s">
        <v>178</v>
      </c>
      <c r="AU90" s="23" t="s">
        <v>89</v>
      </c>
      <c r="AY90" s="23" t="s">
        <v>176</v>
      </c>
      <c r="BE90" s="205">
        <f t="shared" si="4"/>
        <v>0</v>
      </c>
      <c r="BF90" s="205">
        <f t="shared" si="5"/>
        <v>0</v>
      </c>
      <c r="BG90" s="205">
        <f t="shared" si="6"/>
        <v>0</v>
      </c>
      <c r="BH90" s="205">
        <f t="shared" si="7"/>
        <v>0</v>
      </c>
      <c r="BI90" s="205">
        <f t="shared" si="8"/>
        <v>0</v>
      </c>
      <c r="BJ90" s="23" t="s">
        <v>89</v>
      </c>
      <c r="BK90" s="205">
        <f t="shared" si="9"/>
        <v>0</v>
      </c>
      <c r="BL90" s="23" t="s">
        <v>183</v>
      </c>
      <c r="BM90" s="23" t="s">
        <v>2796</v>
      </c>
    </row>
    <row r="91" spans="2:65" s="1" customFormat="1" ht="22.5" customHeight="1">
      <c r="B91" s="41"/>
      <c r="C91" s="194" t="s">
        <v>214</v>
      </c>
      <c r="D91" s="194" t="s">
        <v>178</v>
      </c>
      <c r="E91" s="195" t="s">
        <v>2797</v>
      </c>
      <c r="F91" s="196" t="s">
        <v>2798</v>
      </c>
      <c r="G91" s="197" t="s">
        <v>377</v>
      </c>
      <c r="H91" s="198">
        <v>10</v>
      </c>
      <c r="I91" s="199"/>
      <c r="J91" s="200">
        <f t="shared" si="0"/>
        <v>0</v>
      </c>
      <c r="K91" s="196" t="s">
        <v>37</v>
      </c>
      <c r="L91" s="61"/>
      <c r="M91" s="201" t="s">
        <v>37</v>
      </c>
      <c r="N91" s="202" t="s">
        <v>52</v>
      </c>
      <c r="O91" s="42"/>
      <c r="P91" s="203">
        <f t="shared" si="1"/>
        <v>0</v>
      </c>
      <c r="Q91" s="203">
        <v>0</v>
      </c>
      <c r="R91" s="203">
        <f t="shared" si="2"/>
        <v>0</v>
      </c>
      <c r="S91" s="203">
        <v>0</v>
      </c>
      <c r="T91" s="204">
        <f t="shared" si="3"/>
        <v>0</v>
      </c>
      <c r="AR91" s="23" t="s">
        <v>183</v>
      </c>
      <c r="AT91" s="23" t="s">
        <v>178</v>
      </c>
      <c r="AU91" s="23" t="s">
        <v>89</v>
      </c>
      <c r="AY91" s="23" t="s">
        <v>176</v>
      </c>
      <c r="BE91" s="205">
        <f t="shared" si="4"/>
        <v>0</v>
      </c>
      <c r="BF91" s="205">
        <f t="shared" si="5"/>
        <v>0</v>
      </c>
      <c r="BG91" s="205">
        <f t="shared" si="6"/>
        <v>0</v>
      </c>
      <c r="BH91" s="205">
        <f t="shared" si="7"/>
        <v>0</v>
      </c>
      <c r="BI91" s="205">
        <f t="shared" si="8"/>
        <v>0</v>
      </c>
      <c r="BJ91" s="23" t="s">
        <v>89</v>
      </c>
      <c r="BK91" s="205">
        <f t="shared" si="9"/>
        <v>0</v>
      </c>
      <c r="BL91" s="23" t="s">
        <v>183</v>
      </c>
      <c r="BM91" s="23" t="s">
        <v>2799</v>
      </c>
    </row>
    <row r="92" spans="2:65" s="1" customFormat="1" ht="22.5" customHeight="1">
      <c r="B92" s="41"/>
      <c r="C92" s="194" t="s">
        <v>221</v>
      </c>
      <c r="D92" s="194" t="s">
        <v>178</v>
      </c>
      <c r="E92" s="195" t="s">
        <v>2800</v>
      </c>
      <c r="F92" s="196" t="s">
        <v>2801</v>
      </c>
      <c r="G92" s="197" t="s">
        <v>377</v>
      </c>
      <c r="H92" s="198">
        <v>8</v>
      </c>
      <c r="I92" s="199"/>
      <c r="J92" s="200">
        <f t="shared" si="0"/>
        <v>0</v>
      </c>
      <c r="K92" s="196" t="s">
        <v>37</v>
      </c>
      <c r="L92" s="61"/>
      <c r="M92" s="201" t="s">
        <v>37</v>
      </c>
      <c r="N92" s="202" t="s">
        <v>52</v>
      </c>
      <c r="O92" s="42"/>
      <c r="P92" s="203">
        <f t="shared" si="1"/>
        <v>0</v>
      </c>
      <c r="Q92" s="203">
        <v>0</v>
      </c>
      <c r="R92" s="203">
        <f t="shared" si="2"/>
        <v>0</v>
      </c>
      <c r="S92" s="203">
        <v>0</v>
      </c>
      <c r="T92" s="204">
        <f t="shared" si="3"/>
        <v>0</v>
      </c>
      <c r="AR92" s="23" t="s">
        <v>183</v>
      </c>
      <c r="AT92" s="23" t="s">
        <v>178</v>
      </c>
      <c r="AU92" s="23" t="s">
        <v>89</v>
      </c>
      <c r="AY92" s="23" t="s">
        <v>176</v>
      </c>
      <c r="BE92" s="205">
        <f t="shared" si="4"/>
        <v>0</v>
      </c>
      <c r="BF92" s="205">
        <f t="shared" si="5"/>
        <v>0</v>
      </c>
      <c r="BG92" s="205">
        <f t="shared" si="6"/>
        <v>0</v>
      </c>
      <c r="BH92" s="205">
        <f t="shared" si="7"/>
        <v>0</v>
      </c>
      <c r="BI92" s="205">
        <f t="shared" si="8"/>
        <v>0</v>
      </c>
      <c r="BJ92" s="23" t="s">
        <v>89</v>
      </c>
      <c r="BK92" s="205">
        <f t="shared" si="9"/>
        <v>0</v>
      </c>
      <c r="BL92" s="23" t="s">
        <v>183</v>
      </c>
      <c r="BM92" s="23" t="s">
        <v>2802</v>
      </c>
    </row>
    <row r="93" spans="2:65" s="1" customFormat="1" ht="22.5" customHeight="1">
      <c r="B93" s="41"/>
      <c r="C93" s="194" t="s">
        <v>200</v>
      </c>
      <c r="D93" s="194" t="s">
        <v>178</v>
      </c>
      <c r="E93" s="195" t="s">
        <v>2803</v>
      </c>
      <c r="F93" s="196" t="s">
        <v>2804</v>
      </c>
      <c r="G93" s="197" t="s">
        <v>377</v>
      </c>
      <c r="H93" s="198">
        <v>2</v>
      </c>
      <c r="I93" s="199"/>
      <c r="J93" s="200">
        <f t="shared" si="0"/>
        <v>0</v>
      </c>
      <c r="K93" s="196" t="s">
        <v>37</v>
      </c>
      <c r="L93" s="61"/>
      <c r="M93" s="201" t="s">
        <v>37</v>
      </c>
      <c r="N93" s="202" t="s">
        <v>52</v>
      </c>
      <c r="O93" s="42"/>
      <c r="P93" s="203">
        <f t="shared" si="1"/>
        <v>0</v>
      </c>
      <c r="Q93" s="203">
        <v>0</v>
      </c>
      <c r="R93" s="203">
        <f t="shared" si="2"/>
        <v>0</v>
      </c>
      <c r="S93" s="203">
        <v>0</v>
      </c>
      <c r="T93" s="204">
        <f t="shared" si="3"/>
        <v>0</v>
      </c>
      <c r="AR93" s="23" t="s">
        <v>183</v>
      </c>
      <c r="AT93" s="23" t="s">
        <v>178</v>
      </c>
      <c r="AU93" s="23" t="s">
        <v>89</v>
      </c>
      <c r="AY93" s="23" t="s">
        <v>176</v>
      </c>
      <c r="BE93" s="205">
        <f t="shared" si="4"/>
        <v>0</v>
      </c>
      <c r="BF93" s="205">
        <f t="shared" si="5"/>
        <v>0</v>
      </c>
      <c r="BG93" s="205">
        <f t="shared" si="6"/>
        <v>0</v>
      </c>
      <c r="BH93" s="205">
        <f t="shared" si="7"/>
        <v>0</v>
      </c>
      <c r="BI93" s="205">
        <f t="shared" si="8"/>
        <v>0</v>
      </c>
      <c r="BJ93" s="23" t="s">
        <v>89</v>
      </c>
      <c r="BK93" s="205">
        <f t="shared" si="9"/>
        <v>0</v>
      </c>
      <c r="BL93" s="23" t="s">
        <v>183</v>
      </c>
      <c r="BM93" s="23" t="s">
        <v>2805</v>
      </c>
    </row>
    <row r="94" spans="2:65" s="1" customFormat="1" ht="22.5" customHeight="1">
      <c r="B94" s="41"/>
      <c r="C94" s="194" t="s">
        <v>232</v>
      </c>
      <c r="D94" s="194" t="s">
        <v>178</v>
      </c>
      <c r="E94" s="195" t="s">
        <v>2806</v>
      </c>
      <c r="F94" s="196" t="s">
        <v>2807</v>
      </c>
      <c r="G94" s="197" t="s">
        <v>377</v>
      </c>
      <c r="H94" s="198">
        <v>2</v>
      </c>
      <c r="I94" s="199"/>
      <c r="J94" s="200">
        <f t="shared" si="0"/>
        <v>0</v>
      </c>
      <c r="K94" s="196" t="s">
        <v>37</v>
      </c>
      <c r="L94" s="61"/>
      <c r="M94" s="201" t="s">
        <v>37</v>
      </c>
      <c r="N94" s="202" t="s">
        <v>52</v>
      </c>
      <c r="O94" s="42"/>
      <c r="P94" s="203">
        <f t="shared" si="1"/>
        <v>0</v>
      </c>
      <c r="Q94" s="203">
        <v>0</v>
      </c>
      <c r="R94" s="203">
        <f t="shared" si="2"/>
        <v>0</v>
      </c>
      <c r="S94" s="203">
        <v>0</v>
      </c>
      <c r="T94" s="204">
        <f t="shared" si="3"/>
        <v>0</v>
      </c>
      <c r="AR94" s="23" t="s">
        <v>183</v>
      </c>
      <c r="AT94" s="23" t="s">
        <v>178</v>
      </c>
      <c r="AU94" s="23" t="s">
        <v>89</v>
      </c>
      <c r="AY94" s="23" t="s">
        <v>176</v>
      </c>
      <c r="BE94" s="205">
        <f t="shared" si="4"/>
        <v>0</v>
      </c>
      <c r="BF94" s="205">
        <f t="shared" si="5"/>
        <v>0</v>
      </c>
      <c r="BG94" s="205">
        <f t="shared" si="6"/>
        <v>0</v>
      </c>
      <c r="BH94" s="205">
        <f t="shared" si="7"/>
        <v>0</v>
      </c>
      <c r="BI94" s="205">
        <f t="shared" si="8"/>
        <v>0</v>
      </c>
      <c r="BJ94" s="23" t="s">
        <v>89</v>
      </c>
      <c r="BK94" s="205">
        <f t="shared" si="9"/>
        <v>0</v>
      </c>
      <c r="BL94" s="23" t="s">
        <v>183</v>
      </c>
      <c r="BM94" s="23" t="s">
        <v>2808</v>
      </c>
    </row>
    <row r="95" spans="2:65" s="1" customFormat="1" ht="22.5" customHeight="1">
      <c r="B95" s="41"/>
      <c r="C95" s="194" t="s">
        <v>238</v>
      </c>
      <c r="D95" s="194" t="s">
        <v>178</v>
      </c>
      <c r="E95" s="195" t="s">
        <v>2809</v>
      </c>
      <c r="F95" s="196" t="s">
        <v>2810</v>
      </c>
      <c r="G95" s="197" t="s">
        <v>377</v>
      </c>
      <c r="H95" s="198">
        <v>2</v>
      </c>
      <c r="I95" s="199"/>
      <c r="J95" s="200">
        <f t="shared" si="0"/>
        <v>0</v>
      </c>
      <c r="K95" s="196" t="s">
        <v>37</v>
      </c>
      <c r="L95" s="61"/>
      <c r="M95" s="201" t="s">
        <v>37</v>
      </c>
      <c r="N95" s="202" t="s">
        <v>52</v>
      </c>
      <c r="O95" s="42"/>
      <c r="P95" s="203">
        <f t="shared" si="1"/>
        <v>0</v>
      </c>
      <c r="Q95" s="203">
        <v>0</v>
      </c>
      <c r="R95" s="203">
        <f t="shared" si="2"/>
        <v>0</v>
      </c>
      <c r="S95" s="203">
        <v>0</v>
      </c>
      <c r="T95" s="204">
        <f t="shared" si="3"/>
        <v>0</v>
      </c>
      <c r="AR95" s="23" t="s">
        <v>183</v>
      </c>
      <c r="AT95" s="23" t="s">
        <v>178</v>
      </c>
      <c r="AU95" s="23" t="s">
        <v>89</v>
      </c>
      <c r="AY95" s="23" t="s">
        <v>176</v>
      </c>
      <c r="BE95" s="205">
        <f t="shared" si="4"/>
        <v>0</v>
      </c>
      <c r="BF95" s="205">
        <f t="shared" si="5"/>
        <v>0</v>
      </c>
      <c r="BG95" s="205">
        <f t="shared" si="6"/>
        <v>0</v>
      </c>
      <c r="BH95" s="205">
        <f t="shared" si="7"/>
        <v>0</v>
      </c>
      <c r="BI95" s="205">
        <f t="shared" si="8"/>
        <v>0</v>
      </c>
      <c r="BJ95" s="23" t="s">
        <v>89</v>
      </c>
      <c r="BK95" s="205">
        <f t="shared" si="9"/>
        <v>0</v>
      </c>
      <c r="BL95" s="23" t="s">
        <v>183</v>
      </c>
      <c r="BM95" s="23" t="s">
        <v>2811</v>
      </c>
    </row>
    <row r="96" spans="2:65" s="1" customFormat="1" ht="22.5" customHeight="1">
      <c r="B96" s="41"/>
      <c r="C96" s="194" t="s">
        <v>247</v>
      </c>
      <c r="D96" s="194" t="s">
        <v>178</v>
      </c>
      <c r="E96" s="195" t="s">
        <v>2812</v>
      </c>
      <c r="F96" s="196" t="s">
        <v>2813</v>
      </c>
      <c r="G96" s="197" t="s">
        <v>377</v>
      </c>
      <c r="H96" s="198">
        <v>13</v>
      </c>
      <c r="I96" s="199"/>
      <c r="J96" s="200">
        <f t="shared" si="0"/>
        <v>0</v>
      </c>
      <c r="K96" s="196" t="s">
        <v>37</v>
      </c>
      <c r="L96" s="61"/>
      <c r="M96" s="201" t="s">
        <v>37</v>
      </c>
      <c r="N96" s="202" t="s">
        <v>52</v>
      </c>
      <c r="O96" s="42"/>
      <c r="P96" s="203">
        <f t="shared" si="1"/>
        <v>0</v>
      </c>
      <c r="Q96" s="203">
        <v>0</v>
      </c>
      <c r="R96" s="203">
        <f t="shared" si="2"/>
        <v>0</v>
      </c>
      <c r="S96" s="203">
        <v>0</v>
      </c>
      <c r="T96" s="204">
        <f t="shared" si="3"/>
        <v>0</v>
      </c>
      <c r="AR96" s="23" t="s">
        <v>183</v>
      </c>
      <c r="AT96" s="23" t="s">
        <v>178</v>
      </c>
      <c r="AU96" s="23" t="s">
        <v>89</v>
      </c>
      <c r="AY96" s="23" t="s">
        <v>176</v>
      </c>
      <c r="BE96" s="205">
        <f t="shared" si="4"/>
        <v>0</v>
      </c>
      <c r="BF96" s="205">
        <f t="shared" si="5"/>
        <v>0</v>
      </c>
      <c r="BG96" s="205">
        <f t="shared" si="6"/>
        <v>0</v>
      </c>
      <c r="BH96" s="205">
        <f t="shared" si="7"/>
        <v>0</v>
      </c>
      <c r="BI96" s="205">
        <f t="shared" si="8"/>
        <v>0</v>
      </c>
      <c r="BJ96" s="23" t="s">
        <v>89</v>
      </c>
      <c r="BK96" s="205">
        <f t="shared" si="9"/>
        <v>0</v>
      </c>
      <c r="BL96" s="23" t="s">
        <v>183</v>
      </c>
      <c r="BM96" s="23" t="s">
        <v>2814</v>
      </c>
    </row>
    <row r="97" spans="2:65" s="1" customFormat="1" ht="22.5" customHeight="1">
      <c r="B97" s="41"/>
      <c r="C97" s="194" t="s">
        <v>23</v>
      </c>
      <c r="D97" s="194" t="s">
        <v>178</v>
      </c>
      <c r="E97" s="195" t="s">
        <v>2815</v>
      </c>
      <c r="F97" s="196" t="s">
        <v>2816</v>
      </c>
      <c r="G97" s="197" t="s">
        <v>377</v>
      </c>
      <c r="H97" s="198">
        <v>70</v>
      </c>
      <c r="I97" s="199"/>
      <c r="J97" s="200">
        <f t="shared" si="0"/>
        <v>0</v>
      </c>
      <c r="K97" s="196" t="s">
        <v>37</v>
      </c>
      <c r="L97" s="61"/>
      <c r="M97" s="201" t="s">
        <v>37</v>
      </c>
      <c r="N97" s="202" t="s">
        <v>52</v>
      </c>
      <c r="O97" s="42"/>
      <c r="P97" s="203">
        <f t="shared" si="1"/>
        <v>0</v>
      </c>
      <c r="Q97" s="203">
        <v>0</v>
      </c>
      <c r="R97" s="203">
        <f t="shared" si="2"/>
        <v>0</v>
      </c>
      <c r="S97" s="203">
        <v>0</v>
      </c>
      <c r="T97" s="204">
        <f t="shared" si="3"/>
        <v>0</v>
      </c>
      <c r="AR97" s="23" t="s">
        <v>183</v>
      </c>
      <c r="AT97" s="23" t="s">
        <v>178</v>
      </c>
      <c r="AU97" s="23" t="s">
        <v>89</v>
      </c>
      <c r="AY97" s="23" t="s">
        <v>176</v>
      </c>
      <c r="BE97" s="205">
        <f t="shared" si="4"/>
        <v>0</v>
      </c>
      <c r="BF97" s="205">
        <f t="shared" si="5"/>
        <v>0</v>
      </c>
      <c r="BG97" s="205">
        <f t="shared" si="6"/>
        <v>0</v>
      </c>
      <c r="BH97" s="205">
        <f t="shared" si="7"/>
        <v>0</v>
      </c>
      <c r="BI97" s="205">
        <f t="shared" si="8"/>
        <v>0</v>
      </c>
      <c r="BJ97" s="23" t="s">
        <v>89</v>
      </c>
      <c r="BK97" s="205">
        <f t="shared" si="9"/>
        <v>0</v>
      </c>
      <c r="BL97" s="23" t="s">
        <v>183</v>
      </c>
      <c r="BM97" s="23" t="s">
        <v>2817</v>
      </c>
    </row>
    <row r="98" spans="2:65" s="1" customFormat="1" ht="22.5" customHeight="1">
      <c r="B98" s="41"/>
      <c r="C98" s="194" t="s">
        <v>259</v>
      </c>
      <c r="D98" s="194" t="s">
        <v>178</v>
      </c>
      <c r="E98" s="195" t="s">
        <v>2818</v>
      </c>
      <c r="F98" s="196" t="s">
        <v>2819</v>
      </c>
      <c r="G98" s="197" t="s">
        <v>377</v>
      </c>
      <c r="H98" s="198">
        <v>15</v>
      </c>
      <c r="I98" s="199"/>
      <c r="J98" s="200">
        <f t="shared" si="0"/>
        <v>0</v>
      </c>
      <c r="K98" s="196" t="s">
        <v>37</v>
      </c>
      <c r="L98" s="61"/>
      <c r="M98" s="201" t="s">
        <v>37</v>
      </c>
      <c r="N98" s="202" t="s">
        <v>52</v>
      </c>
      <c r="O98" s="42"/>
      <c r="P98" s="203">
        <f t="shared" si="1"/>
        <v>0</v>
      </c>
      <c r="Q98" s="203">
        <v>0</v>
      </c>
      <c r="R98" s="203">
        <f t="shared" si="2"/>
        <v>0</v>
      </c>
      <c r="S98" s="203">
        <v>0</v>
      </c>
      <c r="T98" s="204">
        <f t="shared" si="3"/>
        <v>0</v>
      </c>
      <c r="AR98" s="23" t="s">
        <v>183</v>
      </c>
      <c r="AT98" s="23" t="s">
        <v>178</v>
      </c>
      <c r="AU98" s="23" t="s">
        <v>89</v>
      </c>
      <c r="AY98" s="23" t="s">
        <v>176</v>
      </c>
      <c r="BE98" s="205">
        <f t="shared" si="4"/>
        <v>0</v>
      </c>
      <c r="BF98" s="205">
        <f t="shared" si="5"/>
        <v>0</v>
      </c>
      <c r="BG98" s="205">
        <f t="shared" si="6"/>
        <v>0</v>
      </c>
      <c r="BH98" s="205">
        <f t="shared" si="7"/>
        <v>0</v>
      </c>
      <c r="BI98" s="205">
        <f t="shared" si="8"/>
        <v>0</v>
      </c>
      <c r="BJ98" s="23" t="s">
        <v>89</v>
      </c>
      <c r="BK98" s="205">
        <f t="shared" si="9"/>
        <v>0</v>
      </c>
      <c r="BL98" s="23" t="s">
        <v>183</v>
      </c>
      <c r="BM98" s="23" t="s">
        <v>2820</v>
      </c>
    </row>
    <row r="99" spans="2:65" s="1" customFormat="1" ht="22.5" customHeight="1">
      <c r="B99" s="41"/>
      <c r="C99" s="194" t="s">
        <v>267</v>
      </c>
      <c r="D99" s="194" t="s">
        <v>178</v>
      </c>
      <c r="E99" s="195" t="s">
        <v>2821</v>
      </c>
      <c r="F99" s="196" t="s">
        <v>2822</v>
      </c>
      <c r="G99" s="197" t="s">
        <v>377</v>
      </c>
      <c r="H99" s="198">
        <v>43</v>
      </c>
      <c r="I99" s="199"/>
      <c r="J99" s="200">
        <f t="shared" si="0"/>
        <v>0</v>
      </c>
      <c r="K99" s="196" t="s">
        <v>37</v>
      </c>
      <c r="L99" s="61"/>
      <c r="M99" s="201" t="s">
        <v>37</v>
      </c>
      <c r="N99" s="202" t="s">
        <v>52</v>
      </c>
      <c r="O99" s="42"/>
      <c r="P99" s="203">
        <f t="shared" si="1"/>
        <v>0</v>
      </c>
      <c r="Q99" s="203">
        <v>0</v>
      </c>
      <c r="R99" s="203">
        <f t="shared" si="2"/>
        <v>0</v>
      </c>
      <c r="S99" s="203">
        <v>0</v>
      </c>
      <c r="T99" s="204">
        <f t="shared" si="3"/>
        <v>0</v>
      </c>
      <c r="AR99" s="23" t="s">
        <v>183</v>
      </c>
      <c r="AT99" s="23" t="s">
        <v>178</v>
      </c>
      <c r="AU99" s="23" t="s">
        <v>89</v>
      </c>
      <c r="AY99" s="23" t="s">
        <v>176</v>
      </c>
      <c r="BE99" s="205">
        <f t="shared" si="4"/>
        <v>0</v>
      </c>
      <c r="BF99" s="205">
        <f t="shared" si="5"/>
        <v>0</v>
      </c>
      <c r="BG99" s="205">
        <f t="shared" si="6"/>
        <v>0</v>
      </c>
      <c r="BH99" s="205">
        <f t="shared" si="7"/>
        <v>0</v>
      </c>
      <c r="BI99" s="205">
        <f t="shared" si="8"/>
        <v>0</v>
      </c>
      <c r="BJ99" s="23" t="s">
        <v>89</v>
      </c>
      <c r="BK99" s="205">
        <f t="shared" si="9"/>
        <v>0</v>
      </c>
      <c r="BL99" s="23" t="s">
        <v>183</v>
      </c>
      <c r="BM99" s="23" t="s">
        <v>2823</v>
      </c>
    </row>
    <row r="100" spans="2:65" s="1" customFormat="1" ht="22.5" customHeight="1">
      <c r="B100" s="41"/>
      <c r="C100" s="194" t="s">
        <v>10</v>
      </c>
      <c r="D100" s="194" t="s">
        <v>178</v>
      </c>
      <c r="E100" s="195" t="s">
        <v>2824</v>
      </c>
      <c r="F100" s="196" t="s">
        <v>2825</v>
      </c>
      <c r="G100" s="197" t="s">
        <v>377</v>
      </c>
      <c r="H100" s="198">
        <v>22</v>
      </c>
      <c r="I100" s="199"/>
      <c r="J100" s="200">
        <f t="shared" si="0"/>
        <v>0</v>
      </c>
      <c r="K100" s="196" t="s">
        <v>37</v>
      </c>
      <c r="L100" s="61"/>
      <c r="M100" s="201" t="s">
        <v>37</v>
      </c>
      <c r="N100" s="202" t="s">
        <v>52</v>
      </c>
      <c r="O100" s="42"/>
      <c r="P100" s="203">
        <f t="shared" si="1"/>
        <v>0</v>
      </c>
      <c r="Q100" s="203">
        <v>0</v>
      </c>
      <c r="R100" s="203">
        <f t="shared" si="2"/>
        <v>0</v>
      </c>
      <c r="S100" s="203">
        <v>0</v>
      </c>
      <c r="T100" s="204">
        <f t="shared" si="3"/>
        <v>0</v>
      </c>
      <c r="AR100" s="23" t="s">
        <v>183</v>
      </c>
      <c r="AT100" s="23" t="s">
        <v>178</v>
      </c>
      <c r="AU100" s="23" t="s">
        <v>89</v>
      </c>
      <c r="AY100" s="23" t="s">
        <v>176</v>
      </c>
      <c r="BE100" s="205">
        <f t="shared" si="4"/>
        <v>0</v>
      </c>
      <c r="BF100" s="205">
        <f t="shared" si="5"/>
        <v>0</v>
      </c>
      <c r="BG100" s="205">
        <f t="shared" si="6"/>
        <v>0</v>
      </c>
      <c r="BH100" s="205">
        <f t="shared" si="7"/>
        <v>0</v>
      </c>
      <c r="BI100" s="205">
        <f t="shared" si="8"/>
        <v>0</v>
      </c>
      <c r="BJ100" s="23" t="s">
        <v>89</v>
      </c>
      <c r="BK100" s="205">
        <f t="shared" si="9"/>
        <v>0</v>
      </c>
      <c r="BL100" s="23" t="s">
        <v>183</v>
      </c>
      <c r="BM100" s="23" t="s">
        <v>2826</v>
      </c>
    </row>
    <row r="101" spans="2:65" s="1" customFormat="1" ht="22.5" customHeight="1">
      <c r="B101" s="41"/>
      <c r="C101" s="194" t="s">
        <v>277</v>
      </c>
      <c r="D101" s="194" t="s">
        <v>178</v>
      </c>
      <c r="E101" s="195" t="s">
        <v>2827</v>
      </c>
      <c r="F101" s="196" t="s">
        <v>2828</v>
      </c>
      <c r="G101" s="197" t="s">
        <v>377</v>
      </c>
      <c r="H101" s="198">
        <v>2</v>
      </c>
      <c r="I101" s="199"/>
      <c r="J101" s="200">
        <f t="shared" si="0"/>
        <v>0</v>
      </c>
      <c r="K101" s="196" t="s">
        <v>37</v>
      </c>
      <c r="L101" s="61"/>
      <c r="M101" s="201" t="s">
        <v>37</v>
      </c>
      <c r="N101" s="202" t="s">
        <v>52</v>
      </c>
      <c r="O101" s="42"/>
      <c r="P101" s="203">
        <f t="shared" si="1"/>
        <v>0</v>
      </c>
      <c r="Q101" s="203">
        <v>0</v>
      </c>
      <c r="R101" s="203">
        <f t="shared" si="2"/>
        <v>0</v>
      </c>
      <c r="S101" s="203">
        <v>0</v>
      </c>
      <c r="T101" s="204">
        <f t="shared" si="3"/>
        <v>0</v>
      </c>
      <c r="AR101" s="23" t="s">
        <v>183</v>
      </c>
      <c r="AT101" s="23" t="s">
        <v>178</v>
      </c>
      <c r="AU101" s="23" t="s">
        <v>89</v>
      </c>
      <c r="AY101" s="23" t="s">
        <v>176</v>
      </c>
      <c r="BE101" s="205">
        <f t="shared" si="4"/>
        <v>0</v>
      </c>
      <c r="BF101" s="205">
        <f t="shared" si="5"/>
        <v>0</v>
      </c>
      <c r="BG101" s="205">
        <f t="shared" si="6"/>
        <v>0</v>
      </c>
      <c r="BH101" s="205">
        <f t="shared" si="7"/>
        <v>0</v>
      </c>
      <c r="BI101" s="205">
        <f t="shared" si="8"/>
        <v>0</v>
      </c>
      <c r="BJ101" s="23" t="s">
        <v>89</v>
      </c>
      <c r="BK101" s="205">
        <f t="shared" si="9"/>
        <v>0</v>
      </c>
      <c r="BL101" s="23" t="s">
        <v>183</v>
      </c>
      <c r="BM101" s="23" t="s">
        <v>2829</v>
      </c>
    </row>
    <row r="102" spans="2:65" s="1" customFormat="1" ht="22.5" customHeight="1">
      <c r="B102" s="41"/>
      <c r="C102" s="194" t="s">
        <v>282</v>
      </c>
      <c r="D102" s="194" t="s">
        <v>178</v>
      </c>
      <c r="E102" s="195" t="s">
        <v>2830</v>
      </c>
      <c r="F102" s="196" t="s">
        <v>2831</v>
      </c>
      <c r="G102" s="197" t="s">
        <v>377</v>
      </c>
      <c r="H102" s="198">
        <v>18</v>
      </c>
      <c r="I102" s="199"/>
      <c r="J102" s="200">
        <f t="shared" si="0"/>
        <v>0</v>
      </c>
      <c r="K102" s="196" t="s">
        <v>37</v>
      </c>
      <c r="L102" s="61"/>
      <c r="M102" s="201" t="s">
        <v>37</v>
      </c>
      <c r="N102" s="202" t="s">
        <v>52</v>
      </c>
      <c r="O102" s="42"/>
      <c r="P102" s="203">
        <f t="shared" si="1"/>
        <v>0</v>
      </c>
      <c r="Q102" s="203">
        <v>0</v>
      </c>
      <c r="R102" s="203">
        <f t="shared" si="2"/>
        <v>0</v>
      </c>
      <c r="S102" s="203">
        <v>0</v>
      </c>
      <c r="T102" s="204">
        <f t="shared" si="3"/>
        <v>0</v>
      </c>
      <c r="AR102" s="23" t="s">
        <v>183</v>
      </c>
      <c r="AT102" s="23" t="s">
        <v>178</v>
      </c>
      <c r="AU102" s="23" t="s">
        <v>89</v>
      </c>
      <c r="AY102" s="23" t="s">
        <v>176</v>
      </c>
      <c r="BE102" s="205">
        <f t="shared" si="4"/>
        <v>0</v>
      </c>
      <c r="BF102" s="205">
        <f t="shared" si="5"/>
        <v>0</v>
      </c>
      <c r="BG102" s="205">
        <f t="shared" si="6"/>
        <v>0</v>
      </c>
      <c r="BH102" s="205">
        <f t="shared" si="7"/>
        <v>0</v>
      </c>
      <c r="BI102" s="205">
        <f t="shared" si="8"/>
        <v>0</v>
      </c>
      <c r="BJ102" s="23" t="s">
        <v>89</v>
      </c>
      <c r="BK102" s="205">
        <f t="shared" si="9"/>
        <v>0</v>
      </c>
      <c r="BL102" s="23" t="s">
        <v>183</v>
      </c>
      <c r="BM102" s="23" t="s">
        <v>2832</v>
      </c>
    </row>
    <row r="103" spans="2:65" s="1" customFormat="1" ht="22.5" customHeight="1">
      <c r="B103" s="41"/>
      <c r="C103" s="194" t="s">
        <v>287</v>
      </c>
      <c r="D103" s="194" t="s">
        <v>178</v>
      </c>
      <c r="E103" s="195" t="s">
        <v>2833</v>
      </c>
      <c r="F103" s="196" t="s">
        <v>2834</v>
      </c>
      <c r="G103" s="197" t="s">
        <v>377</v>
      </c>
      <c r="H103" s="198">
        <v>2</v>
      </c>
      <c r="I103" s="199"/>
      <c r="J103" s="200">
        <f t="shared" si="0"/>
        <v>0</v>
      </c>
      <c r="K103" s="196" t="s">
        <v>37</v>
      </c>
      <c r="L103" s="61"/>
      <c r="M103" s="201" t="s">
        <v>37</v>
      </c>
      <c r="N103" s="202" t="s">
        <v>52</v>
      </c>
      <c r="O103" s="42"/>
      <c r="P103" s="203">
        <f t="shared" si="1"/>
        <v>0</v>
      </c>
      <c r="Q103" s="203">
        <v>0</v>
      </c>
      <c r="R103" s="203">
        <f t="shared" si="2"/>
        <v>0</v>
      </c>
      <c r="S103" s="203">
        <v>0</v>
      </c>
      <c r="T103" s="204">
        <f t="shared" si="3"/>
        <v>0</v>
      </c>
      <c r="AR103" s="23" t="s">
        <v>183</v>
      </c>
      <c r="AT103" s="23" t="s">
        <v>178</v>
      </c>
      <c r="AU103" s="23" t="s">
        <v>89</v>
      </c>
      <c r="AY103" s="23" t="s">
        <v>176</v>
      </c>
      <c r="BE103" s="205">
        <f t="shared" si="4"/>
        <v>0</v>
      </c>
      <c r="BF103" s="205">
        <f t="shared" si="5"/>
        <v>0</v>
      </c>
      <c r="BG103" s="205">
        <f t="shared" si="6"/>
        <v>0</v>
      </c>
      <c r="BH103" s="205">
        <f t="shared" si="7"/>
        <v>0</v>
      </c>
      <c r="BI103" s="205">
        <f t="shared" si="8"/>
        <v>0</v>
      </c>
      <c r="BJ103" s="23" t="s">
        <v>89</v>
      </c>
      <c r="BK103" s="205">
        <f t="shared" si="9"/>
        <v>0</v>
      </c>
      <c r="BL103" s="23" t="s">
        <v>183</v>
      </c>
      <c r="BM103" s="23" t="s">
        <v>2835</v>
      </c>
    </row>
    <row r="104" spans="2:65" s="1" customFormat="1" ht="22.5" customHeight="1">
      <c r="B104" s="41"/>
      <c r="C104" s="194" t="s">
        <v>293</v>
      </c>
      <c r="D104" s="194" t="s">
        <v>178</v>
      </c>
      <c r="E104" s="195" t="s">
        <v>2836</v>
      </c>
      <c r="F104" s="196" t="s">
        <v>2837</v>
      </c>
      <c r="G104" s="197" t="s">
        <v>377</v>
      </c>
      <c r="H104" s="198">
        <v>202</v>
      </c>
      <c r="I104" s="199"/>
      <c r="J104" s="200">
        <f t="shared" si="0"/>
        <v>0</v>
      </c>
      <c r="K104" s="196" t="s">
        <v>37</v>
      </c>
      <c r="L104" s="61"/>
      <c r="M104" s="201" t="s">
        <v>37</v>
      </c>
      <c r="N104" s="202" t="s">
        <v>52</v>
      </c>
      <c r="O104" s="42"/>
      <c r="P104" s="203">
        <f t="shared" si="1"/>
        <v>0</v>
      </c>
      <c r="Q104" s="203">
        <v>0</v>
      </c>
      <c r="R104" s="203">
        <f t="shared" si="2"/>
        <v>0</v>
      </c>
      <c r="S104" s="203">
        <v>0</v>
      </c>
      <c r="T104" s="204">
        <f t="shared" si="3"/>
        <v>0</v>
      </c>
      <c r="AR104" s="23" t="s">
        <v>183</v>
      </c>
      <c r="AT104" s="23" t="s">
        <v>178</v>
      </c>
      <c r="AU104" s="23" t="s">
        <v>89</v>
      </c>
      <c r="AY104" s="23" t="s">
        <v>176</v>
      </c>
      <c r="BE104" s="205">
        <f t="shared" si="4"/>
        <v>0</v>
      </c>
      <c r="BF104" s="205">
        <f t="shared" si="5"/>
        <v>0</v>
      </c>
      <c r="BG104" s="205">
        <f t="shared" si="6"/>
        <v>0</v>
      </c>
      <c r="BH104" s="205">
        <f t="shared" si="7"/>
        <v>0</v>
      </c>
      <c r="BI104" s="205">
        <f t="shared" si="8"/>
        <v>0</v>
      </c>
      <c r="BJ104" s="23" t="s">
        <v>89</v>
      </c>
      <c r="BK104" s="205">
        <f t="shared" si="9"/>
        <v>0</v>
      </c>
      <c r="BL104" s="23" t="s">
        <v>183</v>
      </c>
      <c r="BM104" s="23" t="s">
        <v>2838</v>
      </c>
    </row>
    <row r="105" spans="2:65" s="1" customFormat="1" ht="22.5" customHeight="1">
      <c r="B105" s="41"/>
      <c r="C105" s="194" t="s">
        <v>299</v>
      </c>
      <c r="D105" s="194" t="s">
        <v>178</v>
      </c>
      <c r="E105" s="195" t="s">
        <v>2839</v>
      </c>
      <c r="F105" s="196" t="s">
        <v>2840</v>
      </c>
      <c r="G105" s="197" t="s">
        <v>377</v>
      </c>
      <c r="H105" s="198">
        <v>46</v>
      </c>
      <c r="I105" s="199"/>
      <c r="J105" s="200">
        <f t="shared" si="0"/>
        <v>0</v>
      </c>
      <c r="K105" s="196" t="s">
        <v>37</v>
      </c>
      <c r="L105" s="61"/>
      <c r="M105" s="201" t="s">
        <v>37</v>
      </c>
      <c r="N105" s="202" t="s">
        <v>52</v>
      </c>
      <c r="O105" s="42"/>
      <c r="P105" s="203">
        <f t="shared" si="1"/>
        <v>0</v>
      </c>
      <c r="Q105" s="203">
        <v>0</v>
      </c>
      <c r="R105" s="203">
        <f t="shared" si="2"/>
        <v>0</v>
      </c>
      <c r="S105" s="203">
        <v>0</v>
      </c>
      <c r="T105" s="204">
        <f t="shared" si="3"/>
        <v>0</v>
      </c>
      <c r="AR105" s="23" t="s">
        <v>183</v>
      </c>
      <c r="AT105" s="23" t="s">
        <v>178</v>
      </c>
      <c r="AU105" s="23" t="s">
        <v>89</v>
      </c>
      <c r="AY105" s="23" t="s">
        <v>176</v>
      </c>
      <c r="BE105" s="205">
        <f t="shared" si="4"/>
        <v>0</v>
      </c>
      <c r="BF105" s="205">
        <f t="shared" si="5"/>
        <v>0</v>
      </c>
      <c r="BG105" s="205">
        <f t="shared" si="6"/>
        <v>0</v>
      </c>
      <c r="BH105" s="205">
        <f t="shared" si="7"/>
        <v>0</v>
      </c>
      <c r="BI105" s="205">
        <f t="shared" si="8"/>
        <v>0</v>
      </c>
      <c r="BJ105" s="23" t="s">
        <v>89</v>
      </c>
      <c r="BK105" s="205">
        <f t="shared" si="9"/>
        <v>0</v>
      </c>
      <c r="BL105" s="23" t="s">
        <v>183</v>
      </c>
      <c r="BM105" s="23" t="s">
        <v>2841</v>
      </c>
    </row>
    <row r="106" spans="2:65" s="1" customFormat="1" ht="22.5" customHeight="1">
      <c r="B106" s="41"/>
      <c r="C106" s="194" t="s">
        <v>9</v>
      </c>
      <c r="D106" s="194" t="s">
        <v>178</v>
      </c>
      <c r="E106" s="195" t="s">
        <v>2842</v>
      </c>
      <c r="F106" s="196" t="s">
        <v>2843</v>
      </c>
      <c r="G106" s="197" t="s">
        <v>377</v>
      </c>
      <c r="H106" s="198">
        <v>20</v>
      </c>
      <c r="I106" s="199"/>
      <c r="J106" s="200">
        <f t="shared" si="0"/>
        <v>0</v>
      </c>
      <c r="K106" s="196" t="s">
        <v>37</v>
      </c>
      <c r="L106" s="61"/>
      <c r="M106" s="201" t="s">
        <v>37</v>
      </c>
      <c r="N106" s="202" t="s">
        <v>52</v>
      </c>
      <c r="O106" s="42"/>
      <c r="P106" s="203">
        <f t="shared" si="1"/>
        <v>0</v>
      </c>
      <c r="Q106" s="203">
        <v>0</v>
      </c>
      <c r="R106" s="203">
        <f t="shared" si="2"/>
        <v>0</v>
      </c>
      <c r="S106" s="203">
        <v>0</v>
      </c>
      <c r="T106" s="204">
        <f t="shared" si="3"/>
        <v>0</v>
      </c>
      <c r="AR106" s="23" t="s">
        <v>183</v>
      </c>
      <c r="AT106" s="23" t="s">
        <v>178</v>
      </c>
      <c r="AU106" s="23" t="s">
        <v>89</v>
      </c>
      <c r="AY106" s="23" t="s">
        <v>176</v>
      </c>
      <c r="BE106" s="205">
        <f t="shared" si="4"/>
        <v>0</v>
      </c>
      <c r="BF106" s="205">
        <f t="shared" si="5"/>
        <v>0</v>
      </c>
      <c r="BG106" s="205">
        <f t="shared" si="6"/>
        <v>0</v>
      </c>
      <c r="BH106" s="205">
        <f t="shared" si="7"/>
        <v>0</v>
      </c>
      <c r="BI106" s="205">
        <f t="shared" si="8"/>
        <v>0</v>
      </c>
      <c r="BJ106" s="23" t="s">
        <v>89</v>
      </c>
      <c r="BK106" s="205">
        <f t="shared" si="9"/>
        <v>0</v>
      </c>
      <c r="BL106" s="23" t="s">
        <v>183</v>
      </c>
      <c r="BM106" s="23" t="s">
        <v>2844</v>
      </c>
    </row>
    <row r="107" spans="2:65" s="10" customFormat="1" ht="37.35" customHeight="1">
      <c r="B107" s="177"/>
      <c r="C107" s="178"/>
      <c r="D107" s="191" t="s">
        <v>80</v>
      </c>
      <c r="E107" s="264" t="s">
        <v>2845</v>
      </c>
      <c r="F107" s="264" t="s">
        <v>2846</v>
      </c>
      <c r="G107" s="178"/>
      <c r="H107" s="178"/>
      <c r="I107" s="181"/>
      <c r="J107" s="265">
        <f>BK107</f>
        <v>0</v>
      </c>
      <c r="K107" s="178"/>
      <c r="L107" s="183"/>
      <c r="M107" s="184"/>
      <c r="N107" s="185"/>
      <c r="O107" s="185"/>
      <c r="P107" s="186">
        <f>SUM(P108:P110)</f>
        <v>0</v>
      </c>
      <c r="Q107" s="185"/>
      <c r="R107" s="186">
        <f>SUM(R108:R110)</f>
        <v>0</v>
      </c>
      <c r="S107" s="185"/>
      <c r="T107" s="187">
        <f>SUM(T108:T110)</f>
        <v>0</v>
      </c>
      <c r="AR107" s="188" t="s">
        <v>89</v>
      </c>
      <c r="AT107" s="189" t="s">
        <v>80</v>
      </c>
      <c r="AU107" s="189" t="s">
        <v>81</v>
      </c>
      <c r="AY107" s="188" t="s">
        <v>176</v>
      </c>
      <c r="BK107" s="190">
        <f>SUM(BK108:BK110)</f>
        <v>0</v>
      </c>
    </row>
    <row r="108" spans="2:65" s="1" customFormat="1" ht="22.5" customHeight="1">
      <c r="B108" s="41"/>
      <c r="C108" s="194" t="s">
        <v>308</v>
      </c>
      <c r="D108" s="194" t="s">
        <v>178</v>
      </c>
      <c r="E108" s="195" t="s">
        <v>2847</v>
      </c>
      <c r="F108" s="196" t="s">
        <v>2848</v>
      </c>
      <c r="G108" s="197" t="s">
        <v>296</v>
      </c>
      <c r="H108" s="198">
        <v>1750</v>
      </c>
      <c r="I108" s="199"/>
      <c r="J108" s="200">
        <f>ROUND(I108*H108,2)</f>
        <v>0</v>
      </c>
      <c r="K108" s="196" t="s">
        <v>37</v>
      </c>
      <c r="L108" s="61"/>
      <c r="M108" s="201" t="s">
        <v>37</v>
      </c>
      <c r="N108" s="202" t="s">
        <v>52</v>
      </c>
      <c r="O108" s="42"/>
      <c r="P108" s="203">
        <f>O108*H108</f>
        <v>0</v>
      </c>
      <c r="Q108" s="203">
        <v>0</v>
      </c>
      <c r="R108" s="203">
        <f>Q108*H108</f>
        <v>0</v>
      </c>
      <c r="S108" s="203">
        <v>0</v>
      </c>
      <c r="T108" s="204">
        <f>S108*H108</f>
        <v>0</v>
      </c>
      <c r="AR108" s="23" t="s">
        <v>183</v>
      </c>
      <c r="AT108" s="23" t="s">
        <v>178</v>
      </c>
      <c r="AU108" s="23" t="s">
        <v>89</v>
      </c>
      <c r="AY108" s="23" t="s">
        <v>176</v>
      </c>
      <c r="BE108" s="205">
        <f>IF(N108="základní",J108,0)</f>
        <v>0</v>
      </c>
      <c r="BF108" s="205">
        <f>IF(N108="snížená",J108,0)</f>
        <v>0</v>
      </c>
      <c r="BG108" s="205">
        <f>IF(N108="zákl. přenesená",J108,0)</f>
        <v>0</v>
      </c>
      <c r="BH108" s="205">
        <f>IF(N108="sníž. přenesená",J108,0)</f>
        <v>0</v>
      </c>
      <c r="BI108" s="205">
        <f>IF(N108="nulová",J108,0)</f>
        <v>0</v>
      </c>
      <c r="BJ108" s="23" t="s">
        <v>89</v>
      </c>
      <c r="BK108" s="205">
        <f>ROUND(I108*H108,2)</f>
        <v>0</v>
      </c>
      <c r="BL108" s="23" t="s">
        <v>183</v>
      </c>
      <c r="BM108" s="23" t="s">
        <v>2849</v>
      </c>
    </row>
    <row r="109" spans="2:65" s="1" customFormat="1" ht="22.5" customHeight="1">
      <c r="B109" s="41"/>
      <c r="C109" s="194" t="s">
        <v>314</v>
      </c>
      <c r="D109" s="194" t="s">
        <v>178</v>
      </c>
      <c r="E109" s="195" t="s">
        <v>2850</v>
      </c>
      <c r="F109" s="196" t="s">
        <v>2851</v>
      </c>
      <c r="G109" s="197" t="s">
        <v>377</v>
      </c>
      <c r="H109" s="198">
        <v>114</v>
      </c>
      <c r="I109" s="199"/>
      <c r="J109" s="200">
        <f>ROUND(I109*H109,2)</f>
        <v>0</v>
      </c>
      <c r="K109" s="196" t="s">
        <v>37</v>
      </c>
      <c r="L109" s="61"/>
      <c r="M109" s="201" t="s">
        <v>37</v>
      </c>
      <c r="N109" s="202" t="s">
        <v>52</v>
      </c>
      <c r="O109" s="42"/>
      <c r="P109" s="203">
        <f>O109*H109</f>
        <v>0</v>
      </c>
      <c r="Q109" s="203">
        <v>0</v>
      </c>
      <c r="R109" s="203">
        <f>Q109*H109</f>
        <v>0</v>
      </c>
      <c r="S109" s="203">
        <v>0</v>
      </c>
      <c r="T109" s="204">
        <f>S109*H109</f>
        <v>0</v>
      </c>
      <c r="AR109" s="23" t="s">
        <v>183</v>
      </c>
      <c r="AT109" s="23" t="s">
        <v>178</v>
      </c>
      <c r="AU109" s="23" t="s">
        <v>89</v>
      </c>
      <c r="AY109" s="23" t="s">
        <v>176</v>
      </c>
      <c r="BE109" s="205">
        <f>IF(N109="základní",J109,0)</f>
        <v>0</v>
      </c>
      <c r="BF109" s="205">
        <f>IF(N109="snížená",J109,0)</f>
        <v>0</v>
      </c>
      <c r="BG109" s="205">
        <f>IF(N109="zákl. přenesená",J109,0)</f>
        <v>0</v>
      </c>
      <c r="BH109" s="205">
        <f>IF(N109="sníž. přenesená",J109,0)</f>
        <v>0</v>
      </c>
      <c r="BI109" s="205">
        <f>IF(N109="nulová",J109,0)</f>
        <v>0</v>
      </c>
      <c r="BJ109" s="23" t="s">
        <v>89</v>
      </c>
      <c r="BK109" s="205">
        <f>ROUND(I109*H109,2)</f>
        <v>0</v>
      </c>
      <c r="BL109" s="23" t="s">
        <v>183</v>
      </c>
      <c r="BM109" s="23" t="s">
        <v>2852</v>
      </c>
    </row>
    <row r="110" spans="2:65" s="1" customFormat="1" ht="22.5" customHeight="1">
      <c r="B110" s="41"/>
      <c r="C110" s="194" t="s">
        <v>320</v>
      </c>
      <c r="D110" s="194" t="s">
        <v>178</v>
      </c>
      <c r="E110" s="195" t="s">
        <v>2815</v>
      </c>
      <c r="F110" s="196" t="s">
        <v>2816</v>
      </c>
      <c r="G110" s="197" t="s">
        <v>377</v>
      </c>
      <c r="H110" s="198">
        <v>114</v>
      </c>
      <c r="I110" s="199"/>
      <c r="J110" s="200">
        <f>ROUND(I110*H110,2)</f>
        <v>0</v>
      </c>
      <c r="K110" s="196" t="s">
        <v>37</v>
      </c>
      <c r="L110" s="61"/>
      <c r="M110" s="201" t="s">
        <v>37</v>
      </c>
      <c r="N110" s="202" t="s">
        <v>52</v>
      </c>
      <c r="O110" s="42"/>
      <c r="P110" s="203">
        <f>O110*H110</f>
        <v>0</v>
      </c>
      <c r="Q110" s="203">
        <v>0</v>
      </c>
      <c r="R110" s="203">
        <f>Q110*H110</f>
        <v>0</v>
      </c>
      <c r="S110" s="203">
        <v>0</v>
      </c>
      <c r="T110" s="204">
        <f>S110*H110</f>
        <v>0</v>
      </c>
      <c r="AR110" s="23" t="s">
        <v>183</v>
      </c>
      <c r="AT110" s="23" t="s">
        <v>178</v>
      </c>
      <c r="AU110" s="23" t="s">
        <v>89</v>
      </c>
      <c r="AY110" s="23" t="s">
        <v>176</v>
      </c>
      <c r="BE110" s="205">
        <f>IF(N110="základní",J110,0)</f>
        <v>0</v>
      </c>
      <c r="BF110" s="205">
        <f>IF(N110="snížená",J110,0)</f>
        <v>0</v>
      </c>
      <c r="BG110" s="205">
        <f>IF(N110="zákl. přenesená",J110,0)</f>
        <v>0</v>
      </c>
      <c r="BH110" s="205">
        <f>IF(N110="sníž. přenesená",J110,0)</f>
        <v>0</v>
      </c>
      <c r="BI110" s="205">
        <f>IF(N110="nulová",J110,0)</f>
        <v>0</v>
      </c>
      <c r="BJ110" s="23" t="s">
        <v>89</v>
      </c>
      <c r="BK110" s="205">
        <f>ROUND(I110*H110,2)</f>
        <v>0</v>
      </c>
      <c r="BL110" s="23" t="s">
        <v>183</v>
      </c>
      <c r="BM110" s="23" t="s">
        <v>2853</v>
      </c>
    </row>
    <row r="111" spans="2:65" s="10" customFormat="1" ht="37.35" customHeight="1">
      <c r="B111" s="177"/>
      <c r="C111" s="178"/>
      <c r="D111" s="191" t="s">
        <v>80</v>
      </c>
      <c r="E111" s="264" t="s">
        <v>2854</v>
      </c>
      <c r="F111" s="264" t="s">
        <v>2855</v>
      </c>
      <c r="G111" s="178"/>
      <c r="H111" s="178"/>
      <c r="I111" s="181"/>
      <c r="J111" s="265">
        <f>BK111</f>
        <v>0</v>
      </c>
      <c r="K111" s="178"/>
      <c r="L111" s="183"/>
      <c r="M111" s="184"/>
      <c r="N111" s="185"/>
      <c r="O111" s="185"/>
      <c r="P111" s="186">
        <f>SUM(P112:P127)</f>
        <v>0</v>
      </c>
      <c r="Q111" s="185"/>
      <c r="R111" s="186">
        <f>SUM(R112:R127)</f>
        <v>0</v>
      </c>
      <c r="S111" s="185"/>
      <c r="T111" s="187">
        <f>SUM(T112:T127)</f>
        <v>0</v>
      </c>
      <c r="AR111" s="188" t="s">
        <v>89</v>
      </c>
      <c r="AT111" s="189" t="s">
        <v>80</v>
      </c>
      <c r="AU111" s="189" t="s">
        <v>81</v>
      </c>
      <c r="AY111" s="188" t="s">
        <v>176</v>
      </c>
      <c r="BK111" s="190">
        <f>SUM(BK112:BK127)</f>
        <v>0</v>
      </c>
    </row>
    <row r="112" spans="2:65" s="1" customFormat="1" ht="22.5" customHeight="1">
      <c r="B112" s="41"/>
      <c r="C112" s="194" t="s">
        <v>327</v>
      </c>
      <c r="D112" s="194" t="s">
        <v>178</v>
      </c>
      <c r="E112" s="195" t="s">
        <v>2856</v>
      </c>
      <c r="F112" s="196" t="s">
        <v>2857</v>
      </c>
      <c r="G112" s="197" t="s">
        <v>296</v>
      </c>
      <c r="H112" s="198">
        <v>40</v>
      </c>
      <c r="I112" s="199"/>
      <c r="J112" s="200">
        <f t="shared" ref="J112:J127" si="10">ROUND(I112*H112,2)</f>
        <v>0</v>
      </c>
      <c r="K112" s="196" t="s">
        <v>37</v>
      </c>
      <c r="L112" s="61"/>
      <c r="M112" s="201" t="s">
        <v>37</v>
      </c>
      <c r="N112" s="202" t="s">
        <v>52</v>
      </c>
      <c r="O112" s="42"/>
      <c r="P112" s="203">
        <f t="shared" ref="P112:P127" si="11">O112*H112</f>
        <v>0</v>
      </c>
      <c r="Q112" s="203">
        <v>0</v>
      </c>
      <c r="R112" s="203">
        <f t="shared" ref="R112:R127" si="12">Q112*H112</f>
        <v>0</v>
      </c>
      <c r="S112" s="203">
        <v>0</v>
      </c>
      <c r="T112" s="204">
        <f t="shared" ref="T112:T127" si="13">S112*H112</f>
        <v>0</v>
      </c>
      <c r="AR112" s="23" t="s">
        <v>183</v>
      </c>
      <c r="AT112" s="23" t="s">
        <v>178</v>
      </c>
      <c r="AU112" s="23" t="s">
        <v>89</v>
      </c>
      <c r="AY112" s="23" t="s">
        <v>176</v>
      </c>
      <c r="BE112" s="205">
        <f t="shared" ref="BE112:BE127" si="14">IF(N112="základní",J112,0)</f>
        <v>0</v>
      </c>
      <c r="BF112" s="205">
        <f t="shared" ref="BF112:BF127" si="15">IF(N112="snížená",J112,0)</f>
        <v>0</v>
      </c>
      <c r="BG112" s="205">
        <f t="shared" ref="BG112:BG127" si="16">IF(N112="zákl. přenesená",J112,0)</f>
        <v>0</v>
      </c>
      <c r="BH112" s="205">
        <f t="shared" ref="BH112:BH127" si="17">IF(N112="sníž. přenesená",J112,0)</f>
        <v>0</v>
      </c>
      <c r="BI112" s="205">
        <f t="shared" ref="BI112:BI127" si="18">IF(N112="nulová",J112,0)</f>
        <v>0</v>
      </c>
      <c r="BJ112" s="23" t="s">
        <v>89</v>
      </c>
      <c r="BK112" s="205">
        <f t="shared" ref="BK112:BK127" si="19">ROUND(I112*H112,2)</f>
        <v>0</v>
      </c>
      <c r="BL112" s="23" t="s">
        <v>183</v>
      </c>
      <c r="BM112" s="23" t="s">
        <v>2858</v>
      </c>
    </row>
    <row r="113" spans="2:65" s="1" customFormat="1" ht="22.5" customHeight="1">
      <c r="B113" s="41"/>
      <c r="C113" s="194" t="s">
        <v>334</v>
      </c>
      <c r="D113" s="194" t="s">
        <v>178</v>
      </c>
      <c r="E113" s="195" t="s">
        <v>2859</v>
      </c>
      <c r="F113" s="196" t="s">
        <v>2860</v>
      </c>
      <c r="G113" s="197" t="s">
        <v>296</v>
      </c>
      <c r="H113" s="198">
        <v>5</v>
      </c>
      <c r="I113" s="199"/>
      <c r="J113" s="200">
        <f t="shared" si="10"/>
        <v>0</v>
      </c>
      <c r="K113" s="196" t="s">
        <v>37</v>
      </c>
      <c r="L113" s="61"/>
      <c r="M113" s="201" t="s">
        <v>37</v>
      </c>
      <c r="N113" s="202" t="s">
        <v>52</v>
      </c>
      <c r="O113" s="42"/>
      <c r="P113" s="203">
        <f t="shared" si="11"/>
        <v>0</v>
      </c>
      <c r="Q113" s="203">
        <v>0</v>
      </c>
      <c r="R113" s="203">
        <f t="shared" si="12"/>
        <v>0</v>
      </c>
      <c r="S113" s="203">
        <v>0</v>
      </c>
      <c r="T113" s="204">
        <f t="shared" si="13"/>
        <v>0</v>
      </c>
      <c r="AR113" s="23" t="s">
        <v>183</v>
      </c>
      <c r="AT113" s="23" t="s">
        <v>178</v>
      </c>
      <c r="AU113" s="23" t="s">
        <v>89</v>
      </c>
      <c r="AY113" s="23" t="s">
        <v>176</v>
      </c>
      <c r="BE113" s="205">
        <f t="shared" si="14"/>
        <v>0</v>
      </c>
      <c r="BF113" s="205">
        <f t="shared" si="15"/>
        <v>0</v>
      </c>
      <c r="BG113" s="205">
        <f t="shared" si="16"/>
        <v>0</v>
      </c>
      <c r="BH113" s="205">
        <f t="shared" si="17"/>
        <v>0</v>
      </c>
      <c r="BI113" s="205">
        <f t="shared" si="18"/>
        <v>0</v>
      </c>
      <c r="BJ113" s="23" t="s">
        <v>89</v>
      </c>
      <c r="BK113" s="205">
        <f t="shared" si="19"/>
        <v>0</v>
      </c>
      <c r="BL113" s="23" t="s">
        <v>183</v>
      </c>
      <c r="BM113" s="23" t="s">
        <v>2861</v>
      </c>
    </row>
    <row r="114" spans="2:65" s="1" customFormat="1" ht="22.5" customHeight="1">
      <c r="B114" s="41"/>
      <c r="C114" s="194" t="s">
        <v>339</v>
      </c>
      <c r="D114" s="194" t="s">
        <v>178</v>
      </c>
      <c r="E114" s="195" t="s">
        <v>2862</v>
      </c>
      <c r="F114" s="196" t="s">
        <v>2863</v>
      </c>
      <c r="G114" s="197" t="s">
        <v>296</v>
      </c>
      <c r="H114" s="198">
        <v>35</v>
      </c>
      <c r="I114" s="199"/>
      <c r="J114" s="200">
        <f t="shared" si="10"/>
        <v>0</v>
      </c>
      <c r="K114" s="196" t="s">
        <v>37</v>
      </c>
      <c r="L114" s="61"/>
      <c r="M114" s="201" t="s">
        <v>37</v>
      </c>
      <c r="N114" s="202" t="s">
        <v>52</v>
      </c>
      <c r="O114" s="42"/>
      <c r="P114" s="203">
        <f t="shared" si="11"/>
        <v>0</v>
      </c>
      <c r="Q114" s="203">
        <v>0</v>
      </c>
      <c r="R114" s="203">
        <f t="shared" si="12"/>
        <v>0</v>
      </c>
      <c r="S114" s="203">
        <v>0</v>
      </c>
      <c r="T114" s="204">
        <f t="shared" si="13"/>
        <v>0</v>
      </c>
      <c r="AR114" s="23" t="s">
        <v>183</v>
      </c>
      <c r="AT114" s="23" t="s">
        <v>178</v>
      </c>
      <c r="AU114" s="23" t="s">
        <v>89</v>
      </c>
      <c r="AY114" s="23" t="s">
        <v>176</v>
      </c>
      <c r="BE114" s="205">
        <f t="shared" si="14"/>
        <v>0</v>
      </c>
      <c r="BF114" s="205">
        <f t="shared" si="15"/>
        <v>0</v>
      </c>
      <c r="BG114" s="205">
        <f t="shared" si="16"/>
        <v>0</v>
      </c>
      <c r="BH114" s="205">
        <f t="shared" si="17"/>
        <v>0</v>
      </c>
      <c r="BI114" s="205">
        <f t="shared" si="18"/>
        <v>0</v>
      </c>
      <c r="BJ114" s="23" t="s">
        <v>89</v>
      </c>
      <c r="BK114" s="205">
        <f t="shared" si="19"/>
        <v>0</v>
      </c>
      <c r="BL114" s="23" t="s">
        <v>183</v>
      </c>
      <c r="BM114" s="23" t="s">
        <v>2864</v>
      </c>
    </row>
    <row r="115" spans="2:65" s="1" customFormat="1" ht="22.5" customHeight="1">
      <c r="B115" s="41"/>
      <c r="C115" s="194" t="s">
        <v>346</v>
      </c>
      <c r="D115" s="194" t="s">
        <v>178</v>
      </c>
      <c r="E115" s="195" t="s">
        <v>2865</v>
      </c>
      <c r="F115" s="196" t="s">
        <v>2866</v>
      </c>
      <c r="G115" s="197" t="s">
        <v>377</v>
      </c>
      <c r="H115" s="198">
        <v>1</v>
      </c>
      <c r="I115" s="199"/>
      <c r="J115" s="200">
        <f t="shared" si="10"/>
        <v>0</v>
      </c>
      <c r="K115" s="196" t="s">
        <v>37</v>
      </c>
      <c r="L115" s="61"/>
      <c r="M115" s="201" t="s">
        <v>37</v>
      </c>
      <c r="N115" s="202" t="s">
        <v>52</v>
      </c>
      <c r="O115" s="42"/>
      <c r="P115" s="203">
        <f t="shared" si="11"/>
        <v>0</v>
      </c>
      <c r="Q115" s="203">
        <v>0</v>
      </c>
      <c r="R115" s="203">
        <f t="shared" si="12"/>
        <v>0</v>
      </c>
      <c r="S115" s="203">
        <v>0</v>
      </c>
      <c r="T115" s="204">
        <f t="shared" si="13"/>
        <v>0</v>
      </c>
      <c r="AR115" s="23" t="s">
        <v>183</v>
      </c>
      <c r="AT115" s="23" t="s">
        <v>178</v>
      </c>
      <c r="AU115" s="23" t="s">
        <v>89</v>
      </c>
      <c r="AY115" s="23" t="s">
        <v>176</v>
      </c>
      <c r="BE115" s="205">
        <f t="shared" si="14"/>
        <v>0</v>
      </c>
      <c r="BF115" s="205">
        <f t="shared" si="15"/>
        <v>0</v>
      </c>
      <c r="BG115" s="205">
        <f t="shared" si="16"/>
        <v>0</v>
      </c>
      <c r="BH115" s="205">
        <f t="shared" si="17"/>
        <v>0</v>
      </c>
      <c r="BI115" s="205">
        <f t="shared" si="18"/>
        <v>0</v>
      </c>
      <c r="BJ115" s="23" t="s">
        <v>89</v>
      </c>
      <c r="BK115" s="205">
        <f t="shared" si="19"/>
        <v>0</v>
      </c>
      <c r="BL115" s="23" t="s">
        <v>183</v>
      </c>
      <c r="BM115" s="23" t="s">
        <v>2867</v>
      </c>
    </row>
    <row r="116" spans="2:65" s="1" customFormat="1" ht="22.5" customHeight="1">
      <c r="B116" s="41"/>
      <c r="C116" s="194" t="s">
        <v>352</v>
      </c>
      <c r="D116" s="194" t="s">
        <v>178</v>
      </c>
      <c r="E116" s="195" t="s">
        <v>2868</v>
      </c>
      <c r="F116" s="196" t="s">
        <v>2869</v>
      </c>
      <c r="G116" s="197" t="s">
        <v>377</v>
      </c>
      <c r="H116" s="198">
        <v>1</v>
      </c>
      <c r="I116" s="199"/>
      <c r="J116" s="200">
        <f t="shared" si="10"/>
        <v>0</v>
      </c>
      <c r="K116" s="196" t="s">
        <v>37</v>
      </c>
      <c r="L116" s="61"/>
      <c r="M116" s="201" t="s">
        <v>37</v>
      </c>
      <c r="N116" s="202" t="s">
        <v>52</v>
      </c>
      <c r="O116" s="42"/>
      <c r="P116" s="203">
        <f t="shared" si="11"/>
        <v>0</v>
      </c>
      <c r="Q116" s="203">
        <v>0</v>
      </c>
      <c r="R116" s="203">
        <f t="shared" si="12"/>
        <v>0</v>
      </c>
      <c r="S116" s="203">
        <v>0</v>
      </c>
      <c r="T116" s="204">
        <f t="shared" si="13"/>
        <v>0</v>
      </c>
      <c r="AR116" s="23" t="s">
        <v>183</v>
      </c>
      <c r="AT116" s="23" t="s">
        <v>178</v>
      </c>
      <c r="AU116" s="23" t="s">
        <v>89</v>
      </c>
      <c r="AY116" s="23" t="s">
        <v>176</v>
      </c>
      <c r="BE116" s="205">
        <f t="shared" si="14"/>
        <v>0</v>
      </c>
      <c r="BF116" s="205">
        <f t="shared" si="15"/>
        <v>0</v>
      </c>
      <c r="BG116" s="205">
        <f t="shared" si="16"/>
        <v>0</v>
      </c>
      <c r="BH116" s="205">
        <f t="shared" si="17"/>
        <v>0</v>
      </c>
      <c r="BI116" s="205">
        <f t="shared" si="18"/>
        <v>0</v>
      </c>
      <c r="BJ116" s="23" t="s">
        <v>89</v>
      </c>
      <c r="BK116" s="205">
        <f t="shared" si="19"/>
        <v>0</v>
      </c>
      <c r="BL116" s="23" t="s">
        <v>183</v>
      </c>
      <c r="BM116" s="23" t="s">
        <v>2870</v>
      </c>
    </row>
    <row r="117" spans="2:65" s="1" customFormat="1" ht="22.5" customHeight="1">
      <c r="B117" s="41"/>
      <c r="C117" s="194" t="s">
        <v>357</v>
      </c>
      <c r="D117" s="194" t="s">
        <v>178</v>
      </c>
      <c r="E117" s="195" t="s">
        <v>2871</v>
      </c>
      <c r="F117" s="196" t="s">
        <v>2872</v>
      </c>
      <c r="G117" s="197" t="s">
        <v>377</v>
      </c>
      <c r="H117" s="198">
        <v>1</v>
      </c>
      <c r="I117" s="199"/>
      <c r="J117" s="200">
        <f t="shared" si="10"/>
        <v>0</v>
      </c>
      <c r="K117" s="196" t="s">
        <v>37</v>
      </c>
      <c r="L117" s="61"/>
      <c r="M117" s="201" t="s">
        <v>37</v>
      </c>
      <c r="N117" s="202" t="s">
        <v>52</v>
      </c>
      <c r="O117" s="42"/>
      <c r="P117" s="203">
        <f t="shared" si="11"/>
        <v>0</v>
      </c>
      <c r="Q117" s="203">
        <v>0</v>
      </c>
      <c r="R117" s="203">
        <f t="shared" si="12"/>
        <v>0</v>
      </c>
      <c r="S117" s="203">
        <v>0</v>
      </c>
      <c r="T117" s="204">
        <f t="shared" si="13"/>
        <v>0</v>
      </c>
      <c r="AR117" s="23" t="s">
        <v>183</v>
      </c>
      <c r="AT117" s="23" t="s">
        <v>178</v>
      </c>
      <c r="AU117" s="23" t="s">
        <v>89</v>
      </c>
      <c r="AY117" s="23" t="s">
        <v>176</v>
      </c>
      <c r="BE117" s="205">
        <f t="shared" si="14"/>
        <v>0</v>
      </c>
      <c r="BF117" s="205">
        <f t="shared" si="15"/>
        <v>0</v>
      </c>
      <c r="BG117" s="205">
        <f t="shared" si="16"/>
        <v>0</v>
      </c>
      <c r="BH117" s="205">
        <f t="shared" si="17"/>
        <v>0</v>
      </c>
      <c r="BI117" s="205">
        <f t="shared" si="18"/>
        <v>0</v>
      </c>
      <c r="BJ117" s="23" t="s">
        <v>89</v>
      </c>
      <c r="BK117" s="205">
        <f t="shared" si="19"/>
        <v>0</v>
      </c>
      <c r="BL117" s="23" t="s">
        <v>183</v>
      </c>
      <c r="BM117" s="23" t="s">
        <v>2873</v>
      </c>
    </row>
    <row r="118" spans="2:65" s="1" customFormat="1" ht="22.5" customHeight="1">
      <c r="B118" s="41"/>
      <c r="C118" s="194" t="s">
        <v>363</v>
      </c>
      <c r="D118" s="194" t="s">
        <v>178</v>
      </c>
      <c r="E118" s="195" t="s">
        <v>2874</v>
      </c>
      <c r="F118" s="196" t="s">
        <v>2875</v>
      </c>
      <c r="G118" s="197" t="s">
        <v>296</v>
      </c>
      <c r="H118" s="198">
        <v>21</v>
      </c>
      <c r="I118" s="199"/>
      <c r="J118" s="200">
        <f t="shared" si="10"/>
        <v>0</v>
      </c>
      <c r="K118" s="196" t="s">
        <v>37</v>
      </c>
      <c r="L118" s="61"/>
      <c r="M118" s="201" t="s">
        <v>37</v>
      </c>
      <c r="N118" s="202" t="s">
        <v>52</v>
      </c>
      <c r="O118" s="42"/>
      <c r="P118" s="203">
        <f t="shared" si="11"/>
        <v>0</v>
      </c>
      <c r="Q118" s="203">
        <v>0</v>
      </c>
      <c r="R118" s="203">
        <f t="shared" si="12"/>
        <v>0</v>
      </c>
      <c r="S118" s="203">
        <v>0</v>
      </c>
      <c r="T118" s="204">
        <f t="shared" si="13"/>
        <v>0</v>
      </c>
      <c r="AR118" s="23" t="s">
        <v>183</v>
      </c>
      <c r="AT118" s="23" t="s">
        <v>178</v>
      </c>
      <c r="AU118" s="23" t="s">
        <v>89</v>
      </c>
      <c r="AY118" s="23" t="s">
        <v>176</v>
      </c>
      <c r="BE118" s="205">
        <f t="shared" si="14"/>
        <v>0</v>
      </c>
      <c r="BF118" s="205">
        <f t="shared" si="15"/>
        <v>0</v>
      </c>
      <c r="BG118" s="205">
        <f t="shared" si="16"/>
        <v>0</v>
      </c>
      <c r="BH118" s="205">
        <f t="shared" si="17"/>
        <v>0</v>
      </c>
      <c r="BI118" s="205">
        <f t="shared" si="18"/>
        <v>0</v>
      </c>
      <c r="BJ118" s="23" t="s">
        <v>89</v>
      </c>
      <c r="BK118" s="205">
        <f t="shared" si="19"/>
        <v>0</v>
      </c>
      <c r="BL118" s="23" t="s">
        <v>183</v>
      </c>
      <c r="BM118" s="23" t="s">
        <v>2876</v>
      </c>
    </row>
    <row r="119" spans="2:65" s="1" customFormat="1" ht="22.5" customHeight="1">
      <c r="B119" s="41"/>
      <c r="C119" s="194" t="s">
        <v>369</v>
      </c>
      <c r="D119" s="194" t="s">
        <v>178</v>
      </c>
      <c r="E119" s="195" t="s">
        <v>2877</v>
      </c>
      <c r="F119" s="196" t="s">
        <v>2878</v>
      </c>
      <c r="G119" s="197" t="s">
        <v>2399</v>
      </c>
      <c r="H119" s="198">
        <v>1</v>
      </c>
      <c r="I119" s="199"/>
      <c r="J119" s="200">
        <f t="shared" si="10"/>
        <v>0</v>
      </c>
      <c r="K119" s="196" t="s">
        <v>37</v>
      </c>
      <c r="L119" s="61"/>
      <c r="M119" s="201" t="s">
        <v>37</v>
      </c>
      <c r="N119" s="202" t="s">
        <v>52</v>
      </c>
      <c r="O119" s="42"/>
      <c r="P119" s="203">
        <f t="shared" si="11"/>
        <v>0</v>
      </c>
      <c r="Q119" s="203">
        <v>0</v>
      </c>
      <c r="R119" s="203">
        <f t="shared" si="12"/>
        <v>0</v>
      </c>
      <c r="S119" s="203">
        <v>0</v>
      </c>
      <c r="T119" s="204">
        <f t="shared" si="13"/>
        <v>0</v>
      </c>
      <c r="AR119" s="23" t="s">
        <v>183</v>
      </c>
      <c r="AT119" s="23" t="s">
        <v>178</v>
      </c>
      <c r="AU119" s="23" t="s">
        <v>89</v>
      </c>
      <c r="AY119" s="23" t="s">
        <v>176</v>
      </c>
      <c r="BE119" s="205">
        <f t="shared" si="14"/>
        <v>0</v>
      </c>
      <c r="BF119" s="205">
        <f t="shared" si="15"/>
        <v>0</v>
      </c>
      <c r="BG119" s="205">
        <f t="shared" si="16"/>
        <v>0</v>
      </c>
      <c r="BH119" s="205">
        <f t="shared" si="17"/>
        <v>0</v>
      </c>
      <c r="BI119" s="205">
        <f t="shared" si="18"/>
        <v>0</v>
      </c>
      <c r="BJ119" s="23" t="s">
        <v>89</v>
      </c>
      <c r="BK119" s="205">
        <f t="shared" si="19"/>
        <v>0</v>
      </c>
      <c r="BL119" s="23" t="s">
        <v>183</v>
      </c>
      <c r="BM119" s="23" t="s">
        <v>2879</v>
      </c>
    </row>
    <row r="120" spans="2:65" s="1" customFormat="1" ht="22.5" customHeight="1">
      <c r="B120" s="41"/>
      <c r="C120" s="194" t="s">
        <v>374</v>
      </c>
      <c r="D120" s="194" t="s">
        <v>178</v>
      </c>
      <c r="E120" s="195" t="s">
        <v>2880</v>
      </c>
      <c r="F120" s="196" t="s">
        <v>2881</v>
      </c>
      <c r="G120" s="197" t="s">
        <v>377</v>
      </c>
      <c r="H120" s="198">
        <v>1</v>
      </c>
      <c r="I120" s="199"/>
      <c r="J120" s="200">
        <f t="shared" si="10"/>
        <v>0</v>
      </c>
      <c r="K120" s="196" t="s">
        <v>37</v>
      </c>
      <c r="L120" s="61"/>
      <c r="M120" s="201" t="s">
        <v>37</v>
      </c>
      <c r="N120" s="202" t="s">
        <v>52</v>
      </c>
      <c r="O120" s="42"/>
      <c r="P120" s="203">
        <f t="shared" si="11"/>
        <v>0</v>
      </c>
      <c r="Q120" s="203">
        <v>0</v>
      </c>
      <c r="R120" s="203">
        <f t="shared" si="12"/>
        <v>0</v>
      </c>
      <c r="S120" s="203">
        <v>0</v>
      </c>
      <c r="T120" s="204">
        <f t="shared" si="13"/>
        <v>0</v>
      </c>
      <c r="AR120" s="23" t="s">
        <v>183</v>
      </c>
      <c r="AT120" s="23" t="s">
        <v>178</v>
      </c>
      <c r="AU120" s="23" t="s">
        <v>89</v>
      </c>
      <c r="AY120" s="23" t="s">
        <v>176</v>
      </c>
      <c r="BE120" s="205">
        <f t="shared" si="14"/>
        <v>0</v>
      </c>
      <c r="BF120" s="205">
        <f t="shared" si="15"/>
        <v>0</v>
      </c>
      <c r="BG120" s="205">
        <f t="shared" si="16"/>
        <v>0</v>
      </c>
      <c r="BH120" s="205">
        <f t="shared" si="17"/>
        <v>0</v>
      </c>
      <c r="BI120" s="205">
        <f t="shared" si="18"/>
        <v>0</v>
      </c>
      <c r="BJ120" s="23" t="s">
        <v>89</v>
      </c>
      <c r="BK120" s="205">
        <f t="shared" si="19"/>
        <v>0</v>
      </c>
      <c r="BL120" s="23" t="s">
        <v>183</v>
      </c>
      <c r="BM120" s="23" t="s">
        <v>2882</v>
      </c>
    </row>
    <row r="121" spans="2:65" s="1" customFormat="1" ht="22.5" customHeight="1">
      <c r="B121" s="41"/>
      <c r="C121" s="194" t="s">
        <v>379</v>
      </c>
      <c r="D121" s="194" t="s">
        <v>178</v>
      </c>
      <c r="E121" s="195" t="s">
        <v>2883</v>
      </c>
      <c r="F121" s="196" t="s">
        <v>2884</v>
      </c>
      <c r="G121" s="197" t="s">
        <v>377</v>
      </c>
      <c r="H121" s="198">
        <v>1</v>
      </c>
      <c r="I121" s="199"/>
      <c r="J121" s="200">
        <f t="shared" si="10"/>
        <v>0</v>
      </c>
      <c r="K121" s="196" t="s">
        <v>37</v>
      </c>
      <c r="L121" s="61"/>
      <c r="M121" s="201" t="s">
        <v>37</v>
      </c>
      <c r="N121" s="202" t="s">
        <v>52</v>
      </c>
      <c r="O121" s="42"/>
      <c r="P121" s="203">
        <f t="shared" si="11"/>
        <v>0</v>
      </c>
      <c r="Q121" s="203">
        <v>0</v>
      </c>
      <c r="R121" s="203">
        <f t="shared" si="12"/>
        <v>0</v>
      </c>
      <c r="S121" s="203">
        <v>0</v>
      </c>
      <c r="T121" s="204">
        <f t="shared" si="13"/>
        <v>0</v>
      </c>
      <c r="AR121" s="23" t="s">
        <v>183</v>
      </c>
      <c r="AT121" s="23" t="s">
        <v>178</v>
      </c>
      <c r="AU121" s="23" t="s">
        <v>89</v>
      </c>
      <c r="AY121" s="23" t="s">
        <v>176</v>
      </c>
      <c r="BE121" s="205">
        <f t="shared" si="14"/>
        <v>0</v>
      </c>
      <c r="BF121" s="205">
        <f t="shared" si="15"/>
        <v>0</v>
      </c>
      <c r="BG121" s="205">
        <f t="shared" si="16"/>
        <v>0</v>
      </c>
      <c r="BH121" s="205">
        <f t="shared" si="17"/>
        <v>0</v>
      </c>
      <c r="BI121" s="205">
        <f t="shared" si="18"/>
        <v>0</v>
      </c>
      <c r="BJ121" s="23" t="s">
        <v>89</v>
      </c>
      <c r="BK121" s="205">
        <f t="shared" si="19"/>
        <v>0</v>
      </c>
      <c r="BL121" s="23" t="s">
        <v>183</v>
      </c>
      <c r="BM121" s="23" t="s">
        <v>2885</v>
      </c>
    </row>
    <row r="122" spans="2:65" s="1" customFormat="1" ht="22.5" customHeight="1">
      <c r="B122" s="41"/>
      <c r="C122" s="194" t="s">
        <v>385</v>
      </c>
      <c r="D122" s="194" t="s">
        <v>178</v>
      </c>
      <c r="E122" s="195" t="s">
        <v>2886</v>
      </c>
      <c r="F122" s="196" t="s">
        <v>2887</v>
      </c>
      <c r="G122" s="197" t="s">
        <v>377</v>
      </c>
      <c r="H122" s="198">
        <v>1</v>
      </c>
      <c r="I122" s="199"/>
      <c r="J122" s="200">
        <f t="shared" si="10"/>
        <v>0</v>
      </c>
      <c r="K122" s="196" t="s">
        <v>37</v>
      </c>
      <c r="L122" s="61"/>
      <c r="M122" s="201" t="s">
        <v>37</v>
      </c>
      <c r="N122" s="202" t="s">
        <v>52</v>
      </c>
      <c r="O122" s="42"/>
      <c r="P122" s="203">
        <f t="shared" si="11"/>
        <v>0</v>
      </c>
      <c r="Q122" s="203">
        <v>0</v>
      </c>
      <c r="R122" s="203">
        <f t="shared" si="12"/>
        <v>0</v>
      </c>
      <c r="S122" s="203">
        <v>0</v>
      </c>
      <c r="T122" s="204">
        <f t="shared" si="13"/>
        <v>0</v>
      </c>
      <c r="AR122" s="23" t="s">
        <v>183</v>
      </c>
      <c r="AT122" s="23" t="s">
        <v>178</v>
      </c>
      <c r="AU122" s="23" t="s">
        <v>89</v>
      </c>
      <c r="AY122" s="23" t="s">
        <v>176</v>
      </c>
      <c r="BE122" s="205">
        <f t="shared" si="14"/>
        <v>0</v>
      </c>
      <c r="BF122" s="205">
        <f t="shared" si="15"/>
        <v>0</v>
      </c>
      <c r="BG122" s="205">
        <f t="shared" si="16"/>
        <v>0</v>
      </c>
      <c r="BH122" s="205">
        <f t="shared" si="17"/>
        <v>0</v>
      </c>
      <c r="BI122" s="205">
        <f t="shared" si="18"/>
        <v>0</v>
      </c>
      <c r="BJ122" s="23" t="s">
        <v>89</v>
      </c>
      <c r="BK122" s="205">
        <f t="shared" si="19"/>
        <v>0</v>
      </c>
      <c r="BL122" s="23" t="s">
        <v>183</v>
      </c>
      <c r="BM122" s="23" t="s">
        <v>2888</v>
      </c>
    </row>
    <row r="123" spans="2:65" s="1" customFormat="1" ht="22.5" customHeight="1">
      <c r="B123" s="41"/>
      <c r="C123" s="194" t="s">
        <v>391</v>
      </c>
      <c r="D123" s="194" t="s">
        <v>178</v>
      </c>
      <c r="E123" s="195" t="s">
        <v>2889</v>
      </c>
      <c r="F123" s="196" t="s">
        <v>2890</v>
      </c>
      <c r="G123" s="197" t="s">
        <v>377</v>
      </c>
      <c r="H123" s="198">
        <v>26</v>
      </c>
      <c r="I123" s="199"/>
      <c r="J123" s="200">
        <f t="shared" si="10"/>
        <v>0</v>
      </c>
      <c r="K123" s="196" t="s">
        <v>37</v>
      </c>
      <c r="L123" s="61"/>
      <c r="M123" s="201" t="s">
        <v>37</v>
      </c>
      <c r="N123" s="202" t="s">
        <v>52</v>
      </c>
      <c r="O123" s="42"/>
      <c r="P123" s="203">
        <f t="shared" si="11"/>
        <v>0</v>
      </c>
      <c r="Q123" s="203">
        <v>0</v>
      </c>
      <c r="R123" s="203">
        <f t="shared" si="12"/>
        <v>0</v>
      </c>
      <c r="S123" s="203">
        <v>0</v>
      </c>
      <c r="T123" s="204">
        <f t="shared" si="13"/>
        <v>0</v>
      </c>
      <c r="AR123" s="23" t="s">
        <v>183</v>
      </c>
      <c r="AT123" s="23" t="s">
        <v>178</v>
      </c>
      <c r="AU123" s="23" t="s">
        <v>89</v>
      </c>
      <c r="AY123" s="23" t="s">
        <v>176</v>
      </c>
      <c r="BE123" s="205">
        <f t="shared" si="14"/>
        <v>0</v>
      </c>
      <c r="BF123" s="205">
        <f t="shared" si="15"/>
        <v>0</v>
      </c>
      <c r="BG123" s="205">
        <f t="shared" si="16"/>
        <v>0</v>
      </c>
      <c r="BH123" s="205">
        <f t="shared" si="17"/>
        <v>0</v>
      </c>
      <c r="BI123" s="205">
        <f t="shared" si="18"/>
        <v>0</v>
      </c>
      <c r="BJ123" s="23" t="s">
        <v>89</v>
      </c>
      <c r="BK123" s="205">
        <f t="shared" si="19"/>
        <v>0</v>
      </c>
      <c r="BL123" s="23" t="s">
        <v>183</v>
      </c>
      <c r="BM123" s="23" t="s">
        <v>2891</v>
      </c>
    </row>
    <row r="124" spans="2:65" s="1" customFormat="1" ht="22.5" customHeight="1">
      <c r="B124" s="41"/>
      <c r="C124" s="194" t="s">
        <v>396</v>
      </c>
      <c r="D124" s="194" t="s">
        <v>178</v>
      </c>
      <c r="E124" s="195" t="s">
        <v>2892</v>
      </c>
      <c r="F124" s="196" t="s">
        <v>2893</v>
      </c>
      <c r="G124" s="197" t="s">
        <v>377</v>
      </c>
      <c r="H124" s="198">
        <v>9</v>
      </c>
      <c r="I124" s="199"/>
      <c r="J124" s="200">
        <f t="shared" si="10"/>
        <v>0</v>
      </c>
      <c r="K124" s="196" t="s">
        <v>37</v>
      </c>
      <c r="L124" s="61"/>
      <c r="M124" s="201" t="s">
        <v>37</v>
      </c>
      <c r="N124" s="202" t="s">
        <v>52</v>
      </c>
      <c r="O124" s="42"/>
      <c r="P124" s="203">
        <f t="shared" si="11"/>
        <v>0</v>
      </c>
      <c r="Q124" s="203">
        <v>0</v>
      </c>
      <c r="R124" s="203">
        <f t="shared" si="12"/>
        <v>0</v>
      </c>
      <c r="S124" s="203">
        <v>0</v>
      </c>
      <c r="T124" s="204">
        <f t="shared" si="13"/>
        <v>0</v>
      </c>
      <c r="AR124" s="23" t="s">
        <v>183</v>
      </c>
      <c r="AT124" s="23" t="s">
        <v>178</v>
      </c>
      <c r="AU124" s="23" t="s">
        <v>89</v>
      </c>
      <c r="AY124" s="23" t="s">
        <v>176</v>
      </c>
      <c r="BE124" s="205">
        <f t="shared" si="14"/>
        <v>0</v>
      </c>
      <c r="BF124" s="205">
        <f t="shared" si="15"/>
        <v>0</v>
      </c>
      <c r="BG124" s="205">
        <f t="shared" si="16"/>
        <v>0</v>
      </c>
      <c r="BH124" s="205">
        <f t="shared" si="17"/>
        <v>0</v>
      </c>
      <c r="BI124" s="205">
        <f t="shared" si="18"/>
        <v>0</v>
      </c>
      <c r="BJ124" s="23" t="s">
        <v>89</v>
      </c>
      <c r="BK124" s="205">
        <f t="shared" si="19"/>
        <v>0</v>
      </c>
      <c r="BL124" s="23" t="s">
        <v>183</v>
      </c>
      <c r="BM124" s="23" t="s">
        <v>2894</v>
      </c>
    </row>
    <row r="125" spans="2:65" s="1" customFormat="1" ht="22.5" customHeight="1">
      <c r="B125" s="41"/>
      <c r="C125" s="194" t="s">
        <v>401</v>
      </c>
      <c r="D125" s="194" t="s">
        <v>178</v>
      </c>
      <c r="E125" s="195" t="s">
        <v>2895</v>
      </c>
      <c r="F125" s="196" t="s">
        <v>2896</v>
      </c>
      <c r="G125" s="197" t="s">
        <v>377</v>
      </c>
      <c r="H125" s="198">
        <v>1</v>
      </c>
      <c r="I125" s="199"/>
      <c r="J125" s="200">
        <f t="shared" si="10"/>
        <v>0</v>
      </c>
      <c r="K125" s="196" t="s">
        <v>37</v>
      </c>
      <c r="L125" s="61"/>
      <c r="M125" s="201" t="s">
        <v>37</v>
      </c>
      <c r="N125" s="202" t="s">
        <v>52</v>
      </c>
      <c r="O125" s="42"/>
      <c r="P125" s="203">
        <f t="shared" si="11"/>
        <v>0</v>
      </c>
      <c r="Q125" s="203">
        <v>0</v>
      </c>
      <c r="R125" s="203">
        <f t="shared" si="12"/>
        <v>0</v>
      </c>
      <c r="S125" s="203">
        <v>0</v>
      </c>
      <c r="T125" s="204">
        <f t="shared" si="13"/>
        <v>0</v>
      </c>
      <c r="AR125" s="23" t="s">
        <v>183</v>
      </c>
      <c r="AT125" s="23" t="s">
        <v>178</v>
      </c>
      <c r="AU125" s="23" t="s">
        <v>89</v>
      </c>
      <c r="AY125" s="23" t="s">
        <v>176</v>
      </c>
      <c r="BE125" s="205">
        <f t="shared" si="14"/>
        <v>0</v>
      </c>
      <c r="BF125" s="205">
        <f t="shared" si="15"/>
        <v>0</v>
      </c>
      <c r="BG125" s="205">
        <f t="shared" si="16"/>
        <v>0</v>
      </c>
      <c r="BH125" s="205">
        <f t="shared" si="17"/>
        <v>0</v>
      </c>
      <c r="BI125" s="205">
        <f t="shared" si="18"/>
        <v>0</v>
      </c>
      <c r="BJ125" s="23" t="s">
        <v>89</v>
      </c>
      <c r="BK125" s="205">
        <f t="shared" si="19"/>
        <v>0</v>
      </c>
      <c r="BL125" s="23" t="s">
        <v>183</v>
      </c>
      <c r="BM125" s="23" t="s">
        <v>2897</v>
      </c>
    </row>
    <row r="126" spans="2:65" s="1" customFormat="1" ht="22.5" customHeight="1">
      <c r="B126" s="41"/>
      <c r="C126" s="194" t="s">
        <v>407</v>
      </c>
      <c r="D126" s="194" t="s">
        <v>178</v>
      </c>
      <c r="E126" s="195" t="s">
        <v>2898</v>
      </c>
      <c r="F126" s="196" t="s">
        <v>2878</v>
      </c>
      <c r="G126" s="197" t="s">
        <v>2399</v>
      </c>
      <c r="H126" s="198">
        <v>6</v>
      </c>
      <c r="I126" s="199"/>
      <c r="J126" s="200">
        <f t="shared" si="10"/>
        <v>0</v>
      </c>
      <c r="K126" s="196" t="s">
        <v>37</v>
      </c>
      <c r="L126" s="61"/>
      <c r="M126" s="201" t="s">
        <v>37</v>
      </c>
      <c r="N126" s="202" t="s">
        <v>52</v>
      </c>
      <c r="O126" s="42"/>
      <c r="P126" s="203">
        <f t="shared" si="11"/>
        <v>0</v>
      </c>
      <c r="Q126" s="203">
        <v>0</v>
      </c>
      <c r="R126" s="203">
        <f t="shared" si="12"/>
        <v>0</v>
      </c>
      <c r="S126" s="203">
        <v>0</v>
      </c>
      <c r="T126" s="204">
        <f t="shared" si="13"/>
        <v>0</v>
      </c>
      <c r="AR126" s="23" t="s">
        <v>183</v>
      </c>
      <c r="AT126" s="23" t="s">
        <v>178</v>
      </c>
      <c r="AU126" s="23" t="s">
        <v>89</v>
      </c>
      <c r="AY126" s="23" t="s">
        <v>176</v>
      </c>
      <c r="BE126" s="205">
        <f t="shared" si="14"/>
        <v>0</v>
      </c>
      <c r="BF126" s="205">
        <f t="shared" si="15"/>
        <v>0</v>
      </c>
      <c r="BG126" s="205">
        <f t="shared" si="16"/>
        <v>0</v>
      </c>
      <c r="BH126" s="205">
        <f t="shared" si="17"/>
        <v>0</v>
      </c>
      <c r="BI126" s="205">
        <f t="shared" si="18"/>
        <v>0</v>
      </c>
      <c r="BJ126" s="23" t="s">
        <v>89</v>
      </c>
      <c r="BK126" s="205">
        <f t="shared" si="19"/>
        <v>0</v>
      </c>
      <c r="BL126" s="23" t="s">
        <v>183</v>
      </c>
      <c r="BM126" s="23" t="s">
        <v>2899</v>
      </c>
    </row>
    <row r="127" spans="2:65" s="1" customFormat="1" ht="22.5" customHeight="1">
      <c r="B127" s="41"/>
      <c r="C127" s="194" t="s">
        <v>413</v>
      </c>
      <c r="D127" s="194" t="s">
        <v>178</v>
      </c>
      <c r="E127" s="195" t="s">
        <v>2900</v>
      </c>
      <c r="F127" s="196" t="s">
        <v>2901</v>
      </c>
      <c r="G127" s="197" t="s">
        <v>2614</v>
      </c>
      <c r="H127" s="198">
        <v>1</v>
      </c>
      <c r="I127" s="199"/>
      <c r="J127" s="200">
        <f t="shared" si="10"/>
        <v>0</v>
      </c>
      <c r="K127" s="196" t="s">
        <v>37</v>
      </c>
      <c r="L127" s="61"/>
      <c r="M127" s="201" t="s">
        <v>37</v>
      </c>
      <c r="N127" s="202" t="s">
        <v>52</v>
      </c>
      <c r="O127" s="42"/>
      <c r="P127" s="203">
        <f t="shared" si="11"/>
        <v>0</v>
      </c>
      <c r="Q127" s="203">
        <v>0</v>
      </c>
      <c r="R127" s="203">
        <f t="shared" si="12"/>
        <v>0</v>
      </c>
      <c r="S127" s="203">
        <v>0</v>
      </c>
      <c r="T127" s="204">
        <f t="shared" si="13"/>
        <v>0</v>
      </c>
      <c r="AR127" s="23" t="s">
        <v>183</v>
      </c>
      <c r="AT127" s="23" t="s">
        <v>178</v>
      </c>
      <c r="AU127" s="23" t="s">
        <v>89</v>
      </c>
      <c r="AY127" s="23" t="s">
        <v>176</v>
      </c>
      <c r="BE127" s="205">
        <f t="shared" si="14"/>
        <v>0</v>
      </c>
      <c r="BF127" s="205">
        <f t="shared" si="15"/>
        <v>0</v>
      </c>
      <c r="BG127" s="205">
        <f t="shared" si="16"/>
        <v>0</v>
      </c>
      <c r="BH127" s="205">
        <f t="shared" si="17"/>
        <v>0</v>
      </c>
      <c r="BI127" s="205">
        <f t="shared" si="18"/>
        <v>0</v>
      </c>
      <c r="BJ127" s="23" t="s">
        <v>89</v>
      </c>
      <c r="BK127" s="205">
        <f t="shared" si="19"/>
        <v>0</v>
      </c>
      <c r="BL127" s="23" t="s">
        <v>183</v>
      </c>
      <c r="BM127" s="23" t="s">
        <v>2902</v>
      </c>
    </row>
    <row r="128" spans="2:65" s="10" customFormat="1" ht="37.35" customHeight="1">
      <c r="B128" s="177"/>
      <c r="C128" s="178"/>
      <c r="D128" s="191" t="s">
        <v>80</v>
      </c>
      <c r="E128" s="264" t="s">
        <v>2903</v>
      </c>
      <c r="F128" s="264" t="s">
        <v>2904</v>
      </c>
      <c r="G128" s="178"/>
      <c r="H128" s="178"/>
      <c r="I128" s="181"/>
      <c r="J128" s="265">
        <f>BK128</f>
        <v>0</v>
      </c>
      <c r="K128" s="178"/>
      <c r="L128" s="183"/>
      <c r="M128" s="184"/>
      <c r="N128" s="185"/>
      <c r="O128" s="185"/>
      <c r="P128" s="186">
        <f>SUM(P129:P142)</f>
        <v>0</v>
      </c>
      <c r="Q128" s="185"/>
      <c r="R128" s="186">
        <f>SUM(R129:R142)</f>
        <v>0</v>
      </c>
      <c r="S128" s="185"/>
      <c r="T128" s="187">
        <f>SUM(T129:T142)</f>
        <v>0</v>
      </c>
      <c r="AR128" s="188" t="s">
        <v>89</v>
      </c>
      <c r="AT128" s="189" t="s">
        <v>80</v>
      </c>
      <c r="AU128" s="189" t="s">
        <v>81</v>
      </c>
      <c r="AY128" s="188" t="s">
        <v>176</v>
      </c>
      <c r="BK128" s="190">
        <f>SUM(BK129:BK142)</f>
        <v>0</v>
      </c>
    </row>
    <row r="129" spans="2:65" s="1" customFormat="1" ht="22.5" customHeight="1">
      <c r="B129" s="41"/>
      <c r="C129" s="194" t="s">
        <v>418</v>
      </c>
      <c r="D129" s="194" t="s">
        <v>178</v>
      </c>
      <c r="E129" s="195" t="s">
        <v>2905</v>
      </c>
      <c r="F129" s="196" t="s">
        <v>2906</v>
      </c>
      <c r="G129" s="197" t="s">
        <v>296</v>
      </c>
      <c r="H129" s="198">
        <v>90</v>
      </c>
      <c r="I129" s="199"/>
      <c r="J129" s="200">
        <f t="shared" ref="J129:J142" si="20">ROUND(I129*H129,2)</f>
        <v>0</v>
      </c>
      <c r="K129" s="196" t="s">
        <v>37</v>
      </c>
      <c r="L129" s="61"/>
      <c r="M129" s="201" t="s">
        <v>37</v>
      </c>
      <c r="N129" s="202" t="s">
        <v>52</v>
      </c>
      <c r="O129" s="42"/>
      <c r="P129" s="203">
        <f t="shared" ref="P129:P142" si="21">O129*H129</f>
        <v>0</v>
      </c>
      <c r="Q129" s="203">
        <v>0</v>
      </c>
      <c r="R129" s="203">
        <f t="shared" ref="R129:R142" si="22">Q129*H129</f>
        <v>0</v>
      </c>
      <c r="S129" s="203">
        <v>0</v>
      </c>
      <c r="T129" s="204">
        <f t="shared" ref="T129:T142" si="23">S129*H129</f>
        <v>0</v>
      </c>
      <c r="AR129" s="23" t="s">
        <v>183</v>
      </c>
      <c r="AT129" s="23" t="s">
        <v>178</v>
      </c>
      <c r="AU129" s="23" t="s">
        <v>89</v>
      </c>
      <c r="AY129" s="23" t="s">
        <v>176</v>
      </c>
      <c r="BE129" s="205">
        <f t="shared" ref="BE129:BE142" si="24">IF(N129="základní",J129,0)</f>
        <v>0</v>
      </c>
      <c r="BF129" s="205">
        <f t="shared" ref="BF129:BF142" si="25">IF(N129="snížená",J129,0)</f>
        <v>0</v>
      </c>
      <c r="BG129" s="205">
        <f t="shared" ref="BG129:BG142" si="26">IF(N129="zákl. přenesená",J129,0)</f>
        <v>0</v>
      </c>
      <c r="BH129" s="205">
        <f t="shared" ref="BH129:BH142" si="27">IF(N129="sníž. přenesená",J129,0)</f>
        <v>0</v>
      </c>
      <c r="BI129" s="205">
        <f t="shared" ref="BI129:BI142" si="28">IF(N129="nulová",J129,0)</f>
        <v>0</v>
      </c>
      <c r="BJ129" s="23" t="s">
        <v>89</v>
      </c>
      <c r="BK129" s="205">
        <f t="shared" ref="BK129:BK142" si="29">ROUND(I129*H129,2)</f>
        <v>0</v>
      </c>
      <c r="BL129" s="23" t="s">
        <v>183</v>
      </c>
      <c r="BM129" s="23" t="s">
        <v>2907</v>
      </c>
    </row>
    <row r="130" spans="2:65" s="1" customFormat="1" ht="22.5" customHeight="1">
      <c r="B130" s="41"/>
      <c r="C130" s="194" t="s">
        <v>423</v>
      </c>
      <c r="D130" s="194" t="s">
        <v>178</v>
      </c>
      <c r="E130" s="195" t="s">
        <v>2908</v>
      </c>
      <c r="F130" s="196" t="s">
        <v>2909</v>
      </c>
      <c r="G130" s="197" t="s">
        <v>296</v>
      </c>
      <c r="H130" s="198">
        <v>168</v>
      </c>
      <c r="I130" s="199"/>
      <c r="J130" s="200">
        <f t="shared" si="20"/>
        <v>0</v>
      </c>
      <c r="K130" s="196" t="s">
        <v>37</v>
      </c>
      <c r="L130" s="61"/>
      <c r="M130" s="201" t="s">
        <v>37</v>
      </c>
      <c r="N130" s="202" t="s">
        <v>52</v>
      </c>
      <c r="O130" s="42"/>
      <c r="P130" s="203">
        <f t="shared" si="21"/>
        <v>0</v>
      </c>
      <c r="Q130" s="203">
        <v>0</v>
      </c>
      <c r="R130" s="203">
        <f t="shared" si="22"/>
        <v>0</v>
      </c>
      <c r="S130" s="203">
        <v>0</v>
      </c>
      <c r="T130" s="204">
        <f t="shared" si="23"/>
        <v>0</v>
      </c>
      <c r="AR130" s="23" t="s">
        <v>183</v>
      </c>
      <c r="AT130" s="23" t="s">
        <v>178</v>
      </c>
      <c r="AU130" s="23" t="s">
        <v>89</v>
      </c>
      <c r="AY130" s="23" t="s">
        <v>176</v>
      </c>
      <c r="BE130" s="205">
        <f t="shared" si="24"/>
        <v>0</v>
      </c>
      <c r="BF130" s="205">
        <f t="shared" si="25"/>
        <v>0</v>
      </c>
      <c r="BG130" s="205">
        <f t="shared" si="26"/>
        <v>0</v>
      </c>
      <c r="BH130" s="205">
        <f t="shared" si="27"/>
        <v>0</v>
      </c>
      <c r="BI130" s="205">
        <f t="shared" si="28"/>
        <v>0</v>
      </c>
      <c r="BJ130" s="23" t="s">
        <v>89</v>
      </c>
      <c r="BK130" s="205">
        <f t="shared" si="29"/>
        <v>0</v>
      </c>
      <c r="BL130" s="23" t="s">
        <v>183</v>
      </c>
      <c r="BM130" s="23" t="s">
        <v>2910</v>
      </c>
    </row>
    <row r="131" spans="2:65" s="1" customFormat="1" ht="22.5" customHeight="1">
      <c r="B131" s="41"/>
      <c r="C131" s="194" t="s">
        <v>428</v>
      </c>
      <c r="D131" s="194" t="s">
        <v>178</v>
      </c>
      <c r="E131" s="195" t="s">
        <v>2911</v>
      </c>
      <c r="F131" s="196" t="s">
        <v>2912</v>
      </c>
      <c r="G131" s="197" t="s">
        <v>377</v>
      </c>
      <c r="H131" s="198">
        <v>15</v>
      </c>
      <c r="I131" s="199"/>
      <c r="J131" s="200">
        <f t="shared" si="20"/>
        <v>0</v>
      </c>
      <c r="K131" s="196" t="s">
        <v>37</v>
      </c>
      <c r="L131" s="61"/>
      <c r="M131" s="201" t="s">
        <v>37</v>
      </c>
      <c r="N131" s="202" t="s">
        <v>52</v>
      </c>
      <c r="O131" s="42"/>
      <c r="P131" s="203">
        <f t="shared" si="21"/>
        <v>0</v>
      </c>
      <c r="Q131" s="203">
        <v>0</v>
      </c>
      <c r="R131" s="203">
        <f t="shared" si="22"/>
        <v>0</v>
      </c>
      <c r="S131" s="203">
        <v>0</v>
      </c>
      <c r="T131" s="204">
        <f t="shared" si="23"/>
        <v>0</v>
      </c>
      <c r="AR131" s="23" t="s">
        <v>183</v>
      </c>
      <c r="AT131" s="23" t="s">
        <v>178</v>
      </c>
      <c r="AU131" s="23" t="s">
        <v>89</v>
      </c>
      <c r="AY131" s="23" t="s">
        <v>176</v>
      </c>
      <c r="BE131" s="205">
        <f t="shared" si="24"/>
        <v>0</v>
      </c>
      <c r="BF131" s="205">
        <f t="shared" si="25"/>
        <v>0</v>
      </c>
      <c r="BG131" s="205">
        <f t="shared" si="26"/>
        <v>0</v>
      </c>
      <c r="BH131" s="205">
        <f t="shared" si="27"/>
        <v>0</v>
      </c>
      <c r="BI131" s="205">
        <f t="shared" si="28"/>
        <v>0</v>
      </c>
      <c r="BJ131" s="23" t="s">
        <v>89</v>
      </c>
      <c r="BK131" s="205">
        <f t="shared" si="29"/>
        <v>0</v>
      </c>
      <c r="BL131" s="23" t="s">
        <v>183</v>
      </c>
      <c r="BM131" s="23" t="s">
        <v>2913</v>
      </c>
    </row>
    <row r="132" spans="2:65" s="1" customFormat="1" ht="22.5" customHeight="1">
      <c r="B132" s="41"/>
      <c r="C132" s="194" t="s">
        <v>435</v>
      </c>
      <c r="D132" s="194" t="s">
        <v>178</v>
      </c>
      <c r="E132" s="195" t="s">
        <v>2914</v>
      </c>
      <c r="F132" s="196" t="s">
        <v>2915</v>
      </c>
      <c r="G132" s="197" t="s">
        <v>377</v>
      </c>
      <c r="H132" s="198">
        <v>5</v>
      </c>
      <c r="I132" s="199"/>
      <c r="J132" s="200">
        <f t="shared" si="20"/>
        <v>0</v>
      </c>
      <c r="K132" s="196" t="s">
        <v>37</v>
      </c>
      <c r="L132" s="61"/>
      <c r="M132" s="201" t="s">
        <v>37</v>
      </c>
      <c r="N132" s="202" t="s">
        <v>52</v>
      </c>
      <c r="O132" s="42"/>
      <c r="P132" s="203">
        <f t="shared" si="21"/>
        <v>0</v>
      </c>
      <c r="Q132" s="203">
        <v>0</v>
      </c>
      <c r="R132" s="203">
        <f t="shared" si="22"/>
        <v>0</v>
      </c>
      <c r="S132" s="203">
        <v>0</v>
      </c>
      <c r="T132" s="204">
        <f t="shared" si="23"/>
        <v>0</v>
      </c>
      <c r="AR132" s="23" t="s">
        <v>183</v>
      </c>
      <c r="AT132" s="23" t="s">
        <v>178</v>
      </c>
      <c r="AU132" s="23" t="s">
        <v>89</v>
      </c>
      <c r="AY132" s="23" t="s">
        <v>176</v>
      </c>
      <c r="BE132" s="205">
        <f t="shared" si="24"/>
        <v>0</v>
      </c>
      <c r="BF132" s="205">
        <f t="shared" si="25"/>
        <v>0</v>
      </c>
      <c r="BG132" s="205">
        <f t="shared" si="26"/>
        <v>0</v>
      </c>
      <c r="BH132" s="205">
        <f t="shared" si="27"/>
        <v>0</v>
      </c>
      <c r="BI132" s="205">
        <f t="shared" si="28"/>
        <v>0</v>
      </c>
      <c r="BJ132" s="23" t="s">
        <v>89</v>
      </c>
      <c r="BK132" s="205">
        <f t="shared" si="29"/>
        <v>0</v>
      </c>
      <c r="BL132" s="23" t="s">
        <v>183</v>
      </c>
      <c r="BM132" s="23" t="s">
        <v>2916</v>
      </c>
    </row>
    <row r="133" spans="2:65" s="1" customFormat="1" ht="22.5" customHeight="1">
      <c r="B133" s="41"/>
      <c r="C133" s="194" t="s">
        <v>444</v>
      </c>
      <c r="D133" s="194" t="s">
        <v>178</v>
      </c>
      <c r="E133" s="195" t="s">
        <v>2917</v>
      </c>
      <c r="F133" s="196" t="s">
        <v>2918</v>
      </c>
      <c r="G133" s="197" t="s">
        <v>377</v>
      </c>
      <c r="H133" s="198">
        <v>10</v>
      </c>
      <c r="I133" s="199"/>
      <c r="J133" s="200">
        <f t="shared" si="20"/>
        <v>0</v>
      </c>
      <c r="K133" s="196" t="s">
        <v>37</v>
      </c>
      <c r="L133" s="61"/>
      <c r="M133" s="201" t="s">
        <v>37</v>
      </c>
      <c r="N133" s="202" t="s">
        <v>52</v>
      </c>
      <c r="O133" s="42"/>
      <c r="P133" s="203">
        <f t="shared" si="21"/>
        <v>0</v>
      </c>
      <c r="Q133" s="203">
        <v>0</v>
      </c>
      <c r="R133" s="203">
        <f t="shared" si="22"/>
        <v>0</v>
      </c>
      <c r="S133" s="203">
        <v>0</v>
      </c>
      <c r="T133" s="204">
        <f t="shared" si="23"/>
        <v>0</v>
      </c>
      <c r="AR133" s="23" t="s">
        <v>183</v>
      </c>
      <c r="AT133" s="23" t="s">
        <v>178</v>
      </c>
      <c r="AU133" s="23" t="s">
        <v>89</v>
      </c>
      <c r="AY133" s="23" t="s">
        <v>176</v>
      </c>
      <c r="BE133" s="205">
        <f t="shared" si="24"/>
        <v>0</v>
      </c>
      <c r="BF133" s="205">
        <f t="shared" si="25"/>
        <v>0</v>
      </c>
      <c r="BG133" s="205">
        <f t="shared" si="26"/>
        <v>0</v>
      </c>
      <c r="BH133" s="205">
        <f t="shared" si="27"/>
        <v>0</v>
      </c>
      <c r="BI133" s="205">
        <f t="shared" si="28"/>
        <v>0</v>
      </c>
      <c r="BJ133" s="23" t="s">
        <v>89</v>
      </c>
      <c r="BK133" s="205">
        <f t="shared" si="29"/>
        <v>0</v>
      </c>
      <c r="BL133" s="23" t="s">
        <v>183</v>
      </c>
      <c r="BM133" s="23" t="s">
        <v>2919</v>
      </c>
    </row>
    <row r="134" spans="2:65" s="1" customFormat="1" ht="22.5" customHeight="1">
      <c r="B134" s="41"/>
      <c r="C134" s="194" t="s">
        <v>450</v>
      </c>
      <c r="D134" s="194" t="s">
        <v>178</v>
      </c>
      <c r="E134" s="195" t="s">
        <v>2920</v>
      </c>
      <c r="F134" s="196" t="s">
        <v>2921</v>
      </c>
      <c r="G134" s="197" t="s">
        <v>377</v>
      </c>
      <c r="H134" s="198">
        <v>5</v>
      </c>
      <c r="I134" s="199"/>
      <c r="J134" s="200">
        <f t="shared" si="20"/>
        <v>0</v>
      </c>
      <c r="K134" s="196" t="s">
        <v>37</v>
      </c>
      <c r="L134" s="61"/>
      <c r="M134" s="201" t="s">
        <v>37</v>
      </c>
      <c r="N134" s="202" t="s">
        <v>52</v>
      </c>
      <c r="O134" s="42"/>
      <c r="P134" s="203">
        <f t="shared" si="21"/>
        <v>0</v>
      </c>
      <c r="Q134" s="203">
        <v>0</v>
      </c>
      <c r="R134" s="203">
        <f t="shared" si="22"/>
        <v>0</v>
      </c>
      <c r="S134" s="203">
        <v>0</v>
      </c>
      <c r="T134" s="204">
        <f t="shared" si="23"/>
        <v>0</v>
      </c>
      <c r="AR134" s="23" t="s">
        <v>183</v>
      </c>
      <c r="AT134" s="23" t="s">
        <v>178</v>
      </c>
      <c r="AU134" s="23" t="s">
        <v>89</v>
      </c>
      <c r="AY134" s="23" t="s">
        <v>176</v>
      </c>
      <c r="BE134" s="205">
        <f t="shared" si="24"/>
        <v>0</v>
      </c>
      <c r="BF134" s="205">
        <f t="shared" si="25"/>
        <v>0</v>
      </c>
      <c r="BG134" s="205">
        <f t="shared" si="26"/>
        <v>0</v>
      </c>
      <c r="BH134" s="205">
        <f t="shared" si="27"/>
        <v>0</v>
      </c>
      <c r="BI134" s="205">
        <f t="shared" si="28"/>
        <v>0</v>
      </c>
      <c r="BJ134" s="23" t="s">
        <v>89</v>
      </c>
      <c r="BK134" s="205">
        <f t="shared" si="29"/>
        <v>0</v>
      </c>
      <c r="BL134" s="23" t="s">
        <v>183</v>
      </c>
      <c r="BM134" s="23" t="s">
        <v>2922</v>
      </c>
    </row>
    <row r="135" spans="2:65" s="1" customFormat="1" ht="22.5" customHeight="1">
      <c r="B135" s="41"/>
      <c r="C135" s="194" t="s">
        <v>456</v>
      </c>
      <c r="D135" s="194" t="s">
        <v>178</v>
      </c>
      <c r="E135" s="195" t="s">
        <v>2923</v>
      </c>
      <c r="F135" s="196" t="s">
        <v>2924</v>
      </c>
      <c r="G135" s="197" t="s">
        <v>377</v>
      </c>
      <c r="H135" s="198">
        <v>10</v>
      </c>
      <c r="I135" s="199"/>
      <c r="J135" s="200">
        <f t="shared" si="20"/>
        <v>0</v>
      </c>
      <c r="K135" s="196" t="s">
        <v>37</v>
      </c>
      <c r="L135" s="61"/>
      <c r="M135" s="201" t="s">
        <v>37</v>
      </c>
      <c r="N135" s="202" t="s">
        <v>52</v>
      </c>
      <c r="O135" s="42"/>
      <c r="P135" s="203">
        <f t="shared" si="21"/>
        <v>0</v>
      </c>
      <c r="Q135" s="203">
        <v>0</v>
      </c>
      <c r="R135" s="203">
        <f t="shared" si="22"/>
        <v>0</v>
      </c>
      <c r="S135" s="203">
        <v>0</v>
      </c>
      <c r="T135" s="204">
        <f t="shared" si="23"/>
        <v>0</v>
      </c>
      <c r="AR135" s="23" t="s">
        <v>183</v>
      </c>
      <c r="AT135" s="23" t="s">
        <v>178</v>
      </c>
      <c r="AU135" s="23" t="s">
        <v>89</v>
      </c>
      <c r="AY135" s="23" t="s">
        <v>176</v>
      </c>
      <c r="BE135" s="205">
        <f t="shared" si="24"/>
        <v>0</v>
      </c>
      <c r="BF135" s="205">
        <f t="shared" si="25"/>
        <v>0</v>
      </c>
      <c r="BG135" s="205">
        <f t="shared" si="26"/>
        <v>0</v>
      </c>
      <c r="BH135" s="205">
        <f t="shared" si="27"/>
        <v>0</v>
      </c>
      <c r="BI135" s="205">
        <f t="shared" si="28"/>
        <v>0</v>
      </c>
      <c r="BJ135" s="23" t="s">
        <v>89</v>
      </c>
      <c r="BK135" s="205">
        <f t="shared" si="29"/>
        <v>0</v>
      </c>
      <c r="BL135" s="23" t="s">
        <v>183</v>
      </c>
      <c r="BM135" s="23" t="s">
        <v>2925</v>
      </c>
    </row>
    <row r="136" spans="2:65" s="1" customFormat="1" ht="22.5" customHeight="1">
      <c r="B136" s="41"/>
      <c r="C136" s="194" t="s">
        <v>463</v>
      </c>
      <c r="D136" s="194" t="s">
        <v>178</v>
      </c>
      <c r="E136" s="195" t="s">
        <v>2926</v>
      </c>
      <c r="F136" s="196" t="s">
        <v>2927</v>
      </c>
      <c r="G136" s="197" t="s">
        <v>377</v>
      </c>
      <c r="H136" s="198">
        <v>12</v>
      </c>
      <c r="I136" s="199"/>
      <c r="J136" s="200">
        <f t="shared" si="20"/>
        <v>0</v>
      </c>
      <c r="K136" s="196" t="s">
        <v>37</v>
      </c>
      <c r="L136" s="61"/>
      <c r="M136" s="201" t="s">
        <v>37</v>
      </c>
      <c r="N136" s="202" t="s">
        <v>52</v>
      </c>
      <c r="O136" s="42"/>
      <c r="P136" s="203">
        <f t="shared" si="21"/>
        <v>0</v>
      </c>
      <c r="Q136" s="203">
        <v>0</v>
      </c>
      <c r="R136" s="203">
        <f t="shared" si="22"/>
        <v>0</v>
      </c>
      <c r="S136" s="203">
        <v>0</v>
      </c>
      <c r="T136" s="204">
        <f t="shared" si="23"/>
        <v>0</v>
      </c>
      <c r="AR136" s="23" t="s">
        <v>183</v>
      </c>
      <c r="AT136" s="23" t="s">
        <v>178</v>
      </c>
      <c r="AU136" s="23" t="s">
        <v>89</v>
      </c>
      <c r="AY136" s="23" t="s">
        <v>176</v>
      </c>
      <c r="BE136" s="205">
        <f t="shared" si="24"/>
        <v>0</v>
      </c>
      <c r="BF136" s="205">
        <f t="shared" si="25"/>
        <v>0</v>
      </c>
      <c r="BG136" s="205">
        <f t="shared" si="26"/>
        <v>0</v>
      </c>
      <c r="BH136" s="205">
        <f t="shared" si="27"/>
        <v>0</v>
      </c>
      <c r="BI136" s="205">
        <f t="shared" si="28"/>
        <v>0</v>
      </c>
      <c r="BJ136" s="23" t="s">
        <v>89</v>
      </c>
      <c r="BK136" s="205">
        <f t="shared" si="29"/>
        <v>0</v>
      </c>
      <c r="BL136" s="23" t="s">
        <v>183</v>
      </c>
      <c r="BM136" s="23" t="s">
        <v>2928</v>
      </c>
    </row>
    <row r="137" spans="2:65" s="1" customFormat="1" ht="22.5" customHeight="1">
      <c r="B137" s="41"/>
      <c r="C137" s="194" t="s">
        <v>469</v>
      </c>
      <c r="D137" s="194" t="s">
        <v>178</v>
      </c>
      <c r="E137" s="195" t="s">
        <v>2929</v>
      </c>
      <c r="F137" s="196" t="s">
        <v>2930</v>
      </c>
      <c r="G137" s="197" t="s">
        <v>377</v>
      </c>
      <c r="H137" s="198">
        <v>44</v>
      </c>
      <c r="I137" s="199"/>
      <c r="J137" s="200">
        <f t="shared" si="20"/>
        <v>0</v>
      </c>
      <c r="K137" s="196" t="s">
        <v>37</v>
      </c>
      <c r="L137" s="61"/>
      <c r="M137" s="201" t="s">
        <v>37</v>
      </c>
      <c r="N137" s="202" t="s">
        <v>52</v>
      </c>
      <c r="O137" s="42"/>
      <c r="P137" s="203">
        <f t="shared" si="21"/>
        <v>0</v>
      </c>
      <c r="Q137" s="203">
        <v>0</v>
      </c>
      <c r="R137" s="203">
        <f t="shared" si="22"/>
        <v>0</v>
      </c>
      <c r="S137" s="203">
        <v>0</v>
      </c>
      <c r="T137" s="204">
        <f t="shared" si="23"/>
        <v>0</v>
      </c>
      <c r="AR137" s="23" t="s">
        <v>183</v>
      </c>
      <c r="AT137" s="23" t="s">
        <v>178</v>
      </c>
      <c r="AU137" s="23" t="s">
        <v>89</v>
      </c>
      <c r="AY137" s="23" t="s">
        <v>176</v>
      </c>
      <c r="BE137" s="205">
        <f t="shared" si="24"/>
        <v>0</v>
      </c>
      <c r="BF137" s="205">
        <f t="shared" si="25"/>
        <v>0</v>
      </c>
      <c r="BG137" s="205">
        <f t="shared" si="26"/>
        <v>0</v>
      </c>
      <c r="BH137" s="205">
        <f t="shared" si="27"/>
        <v>0</v>
      </c>
      <c r="BI137" s="205">
        <f t="shared" si="28"/>
        <v>0</v>
      </c>
      <c r="BJ137" s="23" t="s">
        <v>89</v>
      </c>
      <c r="BK137" s="205">
        <f t="shared" si="29"/>
        <v>0</v>
      </c>
      <c r="BL137" s="23" t="s">
        <v>183</v>
      </c>
      <c r="BM137" s="23" t="s">
        <v>2931</v>
      </c>
    </row>
    <row r="138" spans="2:65" s="1" customFormat="1" ht="22.5" customHeight="1">
      <c r="B138" s="41"/>
      <c r="C138" s="194" t="s">
        <v>474</v>
      </c>
      <c r="D138" s="194" t="s">
        <v>178</v>
      </c>
      <c r="E138" s="195" t="s">
        <v>2932</v>
      </c>
      <c r="F138" s="196" t="s">
        <v>2933</v>
      </c>
      <c r="G138" s="197" t="s">
        <v>377</v>
      </c>
      <c r="H138" s="198">
        <v>5</v>
      </c>
      <c r="I138" s="199"/>
      <c r="J138" s="200">
        <f t="shared" si="20"/>
        <v>0</v>
      </c>
      <c r="K138" s="196" t="s">
        <v>37</v>
      </c>
      <c r="L138" s="61"/>
      <c r="M138" s="201" t="s">
        <v>37</v>
      </c>
      <c r="N138" s="202" t="s">
        <v>52</v>
      </c>
      <c r="O138" s="42"/>
      <c r="P138" s="203">
        <f t="shared" si="21"/>
        <v>0</v>
      </c>
      <c r="Q138" s="203">
        <v>0</v>
      </c>
      <c r="R138" s="203">
        <f t="shared" si="22"/>
        <v>0</v>
      </c>
      <c r="S138" s="203">
        <v>0</v>
      </c>
      <c r="T138" s="204">
        <f t="shared" si="23"/>
        <v>0</v>
      </c>
      <c r="AR138" s="23" t="s">
        <v>183</v>
      </c>
      <c r="AT138" s="23" t="s">
        <v>178</v>
      </c>
      <c r="AU138" s="23" t="s">
        <v>89</v>
      </c>
      <c r="AY138" s="23" t="s">
        <v>176</v>
      </c>
      <c r="BE138" s="205">
        <f t="shared" si="24"/>
        <v>0</v>
      </c>
      <c r="BF138" s="205">
        <f t="shared" si="25"/>
        <v>0</v>
      </c>
      <c r="BG138" s="205">
        <f t="shared" si="26"/>
        <v>0</v>
      </c>
      <c r="BH138" s="205">
        <f t="shared" si="27"/>
        <v>0</v>
      </c>
      <c r="BI138" s="205">
        <f t="shared" si="28"/>
        <v>0</v>
      </c>
      <c r="BJ138" s="23" t="s">
        <v>89</v>
      </c>
      <c r="BK138" s="205">
        <f t="shared" si="29"/>
        <v>0</v>
      </c>
      <c r="BL138" s="23" t="s">
        <v>183</v>
      </c>
      <c r="BM138" s="23" t="s">
        <v>2934</v>
      </c>
    </row>
    <row r="139" spans="2:65" s="1" customFormat="1" ht="22.5" customHeight="1">
      <c r="B139" s="41"/>
      <c r="C139" s="194" t="s">
        <v>478</v>
      </c>
      <c r="D139" s="194" t="s">
        <v>178</v>
      </c>
      <c r="E139" s="195" t="s">
        <v>2935</v>
      </c>
      <c r="F139" s="196" t="s">
        <v>2936</v>
      </c>
      <c r="G139" s="197" t="s">
        <v>377</v>
      </c>
      <c r="H139" s="198">
        <v>5</v>
      </c>
      <c r="I139" s="199"/>
      <c r="J139" s="200">
        <f t="shared" si="20"/>
        <v>0</v>
      </c>
      <c r="K139" s="196" t="s">
        <v>37</v>
      </c>
      <c r="L139" s="61"/>
      <c r="M139" s="201" t="s">
        <v>37</v>
      </c>
      <c r="N139" s="202" t="s">
        <v>52</v>
      </c>
      <c r="O139" s="42"/>
      <c r="P139" s="203">
        <f t="shared" si="21"/>
        <v>0</v>
      </c>
      <c r="Q139" s="203">
        <v>0</v>
      </c>
      <c r="R139" s="203">
        <f t="shared" si="22"/>
        <v>0</v>
      </c>
      <c r="S139" s="203">
        <v>0</v>
      </c>
      <c r="T139" s="204">
        <f t="shared" si="23"/>
        <v>0</v>
      </c>
      <c r="AR139" s="23" t="s">
        <v>183</v>
      </c>
      <c r="AT139" s="23" t="s">
        <v>178</v>
      </c>
      <c r="AU139" s="23" t="s">
        <v>89</v>
      </c>
      <c r="AY139" s="23" t="s">
        <v>176</v>
      </c>
      <c r="BE139" s="205">
        <f t="shared" si="24"/>
        <v>0</v>
      </c>
      <c r="BF139" s="205">
        <f t="shared" si="25"/>
        <v>0</v>
      </c>
      <c r="BG139" s="205">
        <f t="shared" si="26"/>
        <v>0</v>
      </c>
      <c r="BH139" s="205">
        <f t="shared" si="27"/>
        <v>0</v>
      </c>
      <c r="BI139" s="205">
        <f t="shared" si="28"/>
        <v>0</v>
      </c>
      <c r="BJ139" s="23" t="s">
        <v>89</v>
      </c>
      <c r="BK139" s="205">
        <f t="shared" si="29"/>
        <v>0</v>
      </c>
      <c r="BL139" s="23" t="s">
        <v>183</v>
      </c>
      <c r="BM139" s="23" t="s">
        <v>2937</v>
      </c>
    </row>
    <row r="140" spans="2:65" s="1" customFormat="1" ht="22.5" customHeight="1">
      <c r="B140" s="41"/>
      <c r="C140" s="194" t="s">
        <v>483</v>
      </c>
      <c r="D140" s="194" t="s">
        <v>178</v>
      </c>
      <c r="E140" s="195" t="s">
        <v>2938</v>
      </c>
      <c r="F140" s="196" t="s">
        <v>2939</v>
      </c>
      <c r="G140" s="197" t="s">
        <v>721</v>
      </c>
      <c r="H140" s="198">
        <v>20</v>
      </c>
      <c r="I140" s="199"/>
      <c r="J140" s="200">
        <f t="shared" si="20"/>
        <v>0</v>
      </c>
      <c r="K140" s="196" t="s">
        <v>37</v>
      </c>
      <c r="L140" s="61"/>
      <c r="M140" s="201" t="s">
        <v>37</v>
      </c>
      <c r="N140" s="202" t="s">
        <v>52</v>
      </c>
      <c r="O140" s="42"/>
      <c r="P140" s="203">
        <f t="shared" si="21"/>
        <v>0</v>
      </c>
      <c r="Q140" s="203">
        <v>0</v>
      </c>
      <c r="R140" s="203">
        <f t="shared" si="22"/>
        <v>0</v>
      </c>
      <c r="S140" s="203">
        <v>0</v>
      </c>
      <c r="T140" s="204">
        <f t="shared" si="23"/>
        <v>0</v>
      </c>
      <c r="AR140" s="23" t="s">
        <v>183</v>
      </c>
      <c r="AT140" s="23" t="s">
        <v>178</v>
      </c>
      <c r="AU140" s="23" t="s">
        <v>89</v>
      </c>
      <c r="AY140" s="23" t="s">
        <v>176</v>
      </c>
      <c r="BE140" s="205">
        <f t="shared" si="24"/>
        <v>0</v>
      </c>
      <c r="BF140" s="205">
        <f t="shared" si="25"/>
        <v>0</v>
      </c>
      <c r="BG140" s="205">
        <f t="shared" si="26"/>
        <v>0</v>
      </c>
      <c r="BH140" s="205">
        <f t="shared" si="27"/>
        <v>0</v>
      </c>
      <c r="BI140" s="205">
        <f t="shared" si="28"/>
        <v>0</v>
      </c>
      <c r="BJ140" s="23" t="s">
        <v>89</v>
      </c>
      <c r="BK140" s="205">
        <f t="shared" si="29"/>
        <v>0</v>
      </c>
      <c r="BL140" s="23" t="s">
        <v>183</v>
      </c>
      <c r="BM140" s="23" t="s">
        <v>2940</v>
      </c>
    </row>
    <row r="141" spans="2:65" s="1" customFormat="1" ht="22.5" customHeight="1">
      <c r="B141" s="41"/>
      <c r="C141" s="194" t="s">
        <v>489</v>
      </c>
      <c r="D141" s="194" t="s">
        <v>178</v>
      </c>
      <c r="E141" s="195" t="s">
        <v>2941</v>
      </c>
      <c r="F141" s="196" t="s">
        <v>2942</v>
      </c>
      <c r="G141" s="197" t="s">
        <v>2943</v>
      </c>
      <c r="H141" s="198">
        <v>1</v>
      </c>
      <c r="I141" s="199"/>
      <c r="J141" s="200">
        <f t="shared" si="20"/>
        <v>0</v>
      </c>
      <c r="K141" s="196" t="s">
        <v>37</v>
      </c>
      <c r="L141" s="61"/>
      <c r="M141" s="201" t="s">
        <v>37</v>
      </c>
      <c r="N141" s="202" t="s">
        <v>52</v>
      </c>
      <c r="O141" s="42"/>
      <c r="P141" s="203">
        <f t="shared" si="21"/>
        <v>0</v>
      </c>
      <c r="Q141" s="203">
        <v>0</v>
      </c>
      <c r="R141" s="203">
        <f t="shared" si="22"/>
        <v>0</v>
      </c>
      <c r="S141" s="203">
        <v>0</v>
      </c>
      <c r="T141" s="204">
        <f t="shared" si="23"/>
        <v>0</v>
      </c>
      <c r="AR141" s="23" t="s">
        <v>183</v>
      </c>
      <c r="AT141" s="23" t="s">
        <v>178</v>
      </c>
      <c r="AU141" s="23" t="s">
        <v>89</v>
      </c>
      <c r="AY141" s="23" t="s">
        <v>176</v>
      </c>
      <c r="BE141" s="205">
        <f t="shared" si="24"/>
        <v>0</v>
      </c>
      <c r="BF141" s="205">
        <f t="shared" si="25"/>
        <v>0</v>
      </c>
      <c r="BG141" s="205">
        <f t="shared" si="26"/>
        <v>0</v>
      </c>
      <c r="BH141" s="205">
        <f t="shared" si="27"/>
        <v>0</v>
      </c>
      <c r="BI141" s="205">
        <f t="shared" si="28"/>
        <v>0</v>
      </c>
      <c r="BJ141" s="23" t="s">
        <v>89</v>
      </c>
      <c r="BK141" s="205">
        <f t="shared" si="29"/>
        <v>0</v>
      </c>
      <c r="BL141" s="23" t="s">
        <v>183</v>
      </c>
      <c r="BM141" s="23" t="s">
        <v>2944</v>
      </c>
    </row>
    <row r="142" spans="2:65" s="1" customFormat="1" ht="22.5" customHeight="1">
      <c r="B142" s="41"/>
      <c r="C142" s="194" t="s">
        <v>495</v>
      </c>
      <c r="D142" s="194" t="s">
        <v>178</v>
      </c>
      <c r="E142" s="195" t="s">
        <v>2945</v>
      </c>
      <c r="F142" s="196" t="s">
        <v>2946</v>
      </c>
      <c r="G142" s="197" t="s">
        <v>2943</v>
      </c>
      <c r="H142" s="198">
        <v>1</v>
      </c>
      <c r="I142" s="199"/>
      <c r="J142" s="200">
        <f t="shared" si="20"/>
        <v>0</v>
      </c>
      <c r="K142" s="196" t="s">
        <v>37</v>
      </c>
      <c r="L142" s="61"/>
      <c r="M142" s="201" t="s">
        <v>37</v>
      </c>
      <c r="N142" s="202" t="s">
        <v>52</v>
      </c>
      <c r="O142" s="42"/>
      <c r="P142" s="203">
        <f t="shared" si="21"/>
        <v>0</v>
      </c>
      <c r="Q142" s="203">
        <v>0</v>
      </c>
      <c r="R142" s="203">
        <f t="shared" si="22"/>
        <v>0</v>
      </c>
      <c r="S142" s="203">
        <v>0</v>
      </c>
      <c r="T142" s="204">
        <f t="shared" si="23"/>
        <v>0</v>
      </c>
      <c r="AR142" s="23" t="s">
        <v>183</v>
      </c>
      <c r="AT142" s="23" t="s">
        <v>178</v>
      </c>
      <c r="AU142" s="23" t="s">
        <v>89</v>
      </c>
      <c r="AY142" s="23" t="s">
        <v>176</v>
      </c>
      <c r="BE142" s="205">
        <f t="shared" si="24"/>
        <v>0</v>
      </c>
      <c r="BF142" s="205">
        <f t="shared" si="25"/>
        <v>0</v>
      </c>
      <c r="BG142" s="205">
        <f t="shared" si="26"/>
        <v>0</v>
      </c>
      <c r="BH142" s="205">
        <f t="shared" si="27"/>
        <v>0</v>
      </c>
      <c r="BI142" s="205">
        <f t="shared" si="28"/>
        <v>0</v>
      </c>
      <c r="BJ142" s="23" t="s">
        <v>89</v>
      </c>
      <c r="BK142" s="205">
        <f t="shared" si="29"/>
        <v>0</v>
      </c>
      <c r="BL142" s="23" t="s">
        <v>183</v>
      </c>
      <c r="BM142" s="23" t="s">
        <v>2947</v>
      </c>
    </row>
    <row r="143" spans="2:65" s="10" customFormat="1" ht="37.35" customHeight="1">
      <c r="B143" s="177"/>
      <c r="C143" s="178"/>
      <c r="D143" s="191" t="s">
        <v>80</v>
      </c>
      <c r="E143" s="264" t="s">
        <v>2948</v>
      </c>
      <c r="F143" s="264" t="s">
        <v>2949</v>
      </c>
      <c r="G143" s="178"/>
      <c r="H143" s="178"/>
      <c r="I143" s="181"/>
      <c r="J143" s="265">
        <f>BK143</f>
        <v>0</v>
      </c>
      <c r="K143" s="178"/>
      <c r="L143" s="183"/>
      <c r="M143" s="184"/>
      <c r="N143" s="185"/>
      <c r="O143" s="185"/>
      <c r="P143" s="186">
        <f>SUM(P144:P147)</f>
        <v>0</v>
      </c>
      <c r="Q143" s="185"/>
      <c r="R143" s="186">
        <f>SUM(R144:R147)</f>
        <v>0</v>
      </c>
      <c r="S143" s="185"/>
      <c r="T143" s="187">
        <f>SUM(T144:T147)</f>
        <v>0</v>
      </c>
      <c r="AR143" s="188" t="s">
        <v>89</v>
      </c>
      <c r="AT143" s="189" t="s">
        <v>80</v>
      </c>
      <c r="AU143" s="189" t="s">
        <v>81</v>
      </c>
      <c r="AY143" s="188" t="s">
        <v>176</v>
      </c>
      <c r="BK143" s="190">
        <f>SUM(BK144:BK147)</f>
        <v>0</v>
      </c>
    </row>
    <row r="144" spans="2:65" s="1" customFormat="1" ht="22.5" customHeight="1">
      <c r="B144" s="41"/>
      <c r="C144" s="194" t="s">
        <v>499</v>
      </c>
      <c r="D144" s="194" t="s">
        <v>178</v>
      </c>
      <c r="E144" s="195" t="s">
        <v>2950</v>
      </c>
      <c r="F144" s="196" t="s">
        <v>2951</v>
      </c>
      <c r="G144" s="197" t="s">
        <v>296</v>
      </c>
      <c r="H144" s="198">
        <v>350</v>
      </c>
      <c r="I144" s="199"/>
      <c r="J144" s="200">
        <f>ROUND(I144*H144,2)</f>
        <v>0</v>
      </c>
      <c r="K144" s="196" t="s">
        <v>37</v>
      </c>
      <c r="L144" s="61"/>
      <c r="M144" s="201" t="s">
        <v>37</v>
      </c>
      <c r="N144" s="202" t="s">
        <v>52</v>
      </c>
      <c r="O144" s="42"/>
      <c r="P144" s="203">
        <f>O144*H144</f>
        <v>0</v>
      </c>
      <c r="Q144" s="203">
        <v>0</v>
      </c>
      <c r="R144" s="203">
        <f>Q144*H144</f>
        <v>0</v>
      </c>
      <c r="S144" s="203">
        <v>0</v>
      </c>
      <c r="T144" s="204">
        <f>S144*H144</f>
        <v>0</v>
      </c>
      <c r="AR144" s="23" t="s">
        <v>183</v>
      </c>
      <c r="AT144" s="23" t="s">
        <v>178</v>
      </c>
      <c r="AU144" s="23" t="s">
        <v>89</v>
      </c>
      <c r="AY144" s="23" t="s">
        <v>176</v>
      </c>
      <c r="BE144" s="205">
        <f>IF(N144="základní",J144,0)</f>
        <v>0</v>
      </c>
      <c r="BF144" s="205">
        <f>IF(N144="snížená",J144,0)</f>
        <v>0</v>
      </c>
      <c r="BG144" s="205">
        <f>IF(N144="zákl. přenesená",J144,0)</f>
        <v>0</v>
      </c>
      <c r="BH144" s="205">
        <f>IF(N144="sníž. přenesená",J144,0)</f>
        <v>0</v>
      </c>
      <c r="BI144" s="205">
        <f>IF(N144="nulová",J144,0)</f>
        <v>0</v>
      </c>
      <c r="BJ144" s="23" t="s">
        <v>89</v>
      </c>
      <c r="BK144" s="205">
        <f>ROUND(I144*H144,2)</f>
        <v>0</v>
      </c>
      <c r="BL144" s="23" t="s">
        <v>183</v>
      </c>
      <c r="BM144" s="23" t="s">
        <v>2952</v>
      </c>
    </row>
    <row r="145" spans="2:65" s="1" customFormat="1" ht="22.5" customHeight="1">
      <c r="B145" s="41"/>
      <c r="C145" s="194" t="s">
        <v>505</v>
      </c>
      <c r="D145" s="194" t="s">
        <v>178</v>
      </c>
      <c r="E145" s="195" t="s">
        <v>2953</v>
      </c>
      <c r="F145" s="196" t="s">
        <v>2954</v>
      </c>
      <c r="G145" s="197" t="s">
        <v>296</v>
      </c>
      <c r="H145" s="198">
        <v>39</v>
      </c>
      <c r="I145" s="199"/>
      <c r="J145" s="200">
        <f>ROUND(I145*H145,2)</f>
        <v>0</v>
      </c>
      <c r="K145" s="196" t="s">
        <v>37</v>
      </c>
      <c r="L145" s="61"/>
      <c r="M145" s="201" t="s">
        <v>37</v>
      </c>
      <c r="N145" s="202" t="s">
        <v>52</v>
      </c>
      <c r="O145" s="42"/>
      <c r="P145" s="203">
        <f>O145*H145</f>
        <v>0</v>
      </c>
      <c r="Q145" s="203">
        <v>0</v>
      </c>
      <c r="R145" s="203">
        <f>Q145*H145</f>
        <v>0</v>
      </c>
      <c r="S145" s="203">
        <v>0</v>
      </c>
      <c r="T145" s="204">
        <f>S145*H145</f>
        <v>0</v>
      </c>
      <c r="AR145" s="23" t="s">
        <v>183</v>
      </c>
      <c r="AT145" s="23" t="s">
        <v>178</v>
      </c>
      <c r="AU145" s="23" t="s">
        <v>89</v>
      </c>
      <c r="AY145" s="23" t="s">
        <v>176</v>
      </c>
      <c r="BE145" s="205">
        <f>IF(N145="základní",J145,0)</f>
        <v>0</v>
      </c>
      <c r="BF145" s="205">
        <f>IF(N145="snížená",J145,0)</f>
        <v>0</v>
      </c>
      <c r="BG145" s="205">
        <f>IF(N145="zákl. přenesená",J145,0)</f>
        <v>0</v>
      </c>
      <c r="BH145" s="205">
        <f>IF(N145="sníž. přenesená",J145,0)</f>
        <v>0</v>
      </c>
      <c r="BI145" s="205">
        <f>IF(N145="nulová",J145,0)</f>
        <v>0</v>
      </c>
      <c r="BJ145" s="23" t="s">
        <v>89</v>
      </c>
      <c r="BK145" s="205">
        <f>ROUND(I145*H145,2)</f>
        <v>0</v>
      </c>
      <c r="BL145" s="23" t="s">
        <v>183</v>
      </c>
      <c r="BM145" s="23" t="s">
        <v>2955</v>
      </c>
    </row>
    <row r="146" spans="2:65" s="1" customFormat="1" ht="22.5" customHeight="1">
      <c r="B146" s="41"/>
      <c r="C146" s="194" t="s">
        <v>510</v>
      </c>
      <c r="D146" s="194" t="s">
        <v>178</v>
      </c>
      <c r="E146" s="195" t="s">
        <v>2956</v>
      </c>
      <c r="F146" s="196" t="s">
        <v>2957</v>
      </c>
      <c r="G146" s="197" t="s">
        <v>377</v>
      </c>
      <c r="H146" s="198">
        <v>45</v>
      </c>
      <c r="I146" s="199"/>
      <c r="J146" s="200">
        <f>ROUND(I146*H146,2)</f>
        <v>0</v>
      </c>
      <c r="K146" s="196" t="s">
        <v>37</v>
      </c>
      <c r="L146" s="61"/>
      <c r="M146" s="201" t="s">
        <v>37</v>
      </c>
      <c r="N146" s="202" t="s">
        <v>52</v>
      </c>
      <c r="O146" s="42"/>
      <c r="P146" s="203">
        <f>O146*H146</f>
        <v>0</v>
      </c>
      <c r="Q146" s="203">
        <v>0</v>
      </c>
      <c r="R146" s="203">
        <f>Q146*H146</f>
        <v>0</v>
      </c>
      <c r="S146" s="203">
        <v>0</v>
      </c>
      <c r="T146" s="204">
        <f>S146*H146</f>
        <v>0</v>
      </c>
      <c r="AR146" s="23" t="s">
        <v>183</v>
      </c>
      <c r="AT146" s="23" t="s">
        <v>178</v>
      </c>
      <c r="AU146" s="23" t="s">
        <v>89</v>
      </c>
      <c r="AY146" s="23" t="s">
        <v>176</v>
      </c>
      <c r="BE146" s="205">
        <f>IF(N146="základní",J146,0)</f>
        <v>0</v>
      </c>
      <c r="BF146" s="205">
        <f>IF(N146="snížená",J146,0)</f>
        <v>0</v>
      </c>
      <c r="BG146" s="205">
        <f>IF(N146="zákl. přenesená",J146,0)</f>
        <v>0</v>
      </c>
      <c r="BH146" s="205">
        <f>IF(N146="sníž. přenesená",J146,0)</f>
        <v>0</v>
      </c>
      <c r="BI146" s="205">
        <f>IF(N146="nulová",J146,0)</f>
        <v>0</v>
      </c>
      <c r="BJ146" s="23" t="s">
        <v>89</v>
      </c>
      <c r="BK146" s="205">
        <f>ROUND(I146*H146,2)</f>
        <v>0</v>
      </c>
      <c r="BL146" s="23" t="s">
        <v>183</v>
      </c>
      <c r="BM146" s="23" t="s">
        <v>2958</v>
      </c>
    </row>
    <row r="147" spans="2:65" s="1" customFormat="1" ht="22.5" customHeight="1">
      <c r="B147" s="41"/>
      <c r="C147" s="194" t="s">
        <v>517</v>
      </c>
      <c r="D147" s="194" t="s">
        <v>178</v>
      </c>
      <c r="E147" s="195" t="s">
        <v>2959</v>
      </c>
      <c r="F147" s="196" t="s">
        <v>2960</v>
      </c>
      <c r="G147" s="197" t="s">
        <v>377</v>
      </c>
      <c r="H147" s="198">
        <v>30</v>
      </c>
      <c r="I147" s="199"/>
      <c r="J147" s="200">
        <f>ROUND(I147*H147,2)</f>
        <v>0</v>
      </c>
      <c r="K147" s="196" t="s">
        <v>37</v>
      </c>
      <c r="L147" s="61"/>
      <c r="M147" s="201" t="s">
        <v>37</v>
      </c>
      <c r="N147" s="202" t="s">
        <v>52</v>
      </c>
      <c r="O147" s="42"/>
      <c r="P147" s="203">
        <f>O147*H147</f>
        <v>0</v>
      </c>
      <c r="Q147" s="203">
        <v>0</v>
      </c>
      <c r="R147" s="203">
        <f>Q147*H147</f>
        <v>0</v>
      </c>
      <c r="S147" s="203">
        <v>0</v>
      </c>
      <c r="T147" s="204">
        <f>S147*H147</f>
        <v>0</v>
      </c>
      <c r="AR147" s="23" t="s">
        <v>183</v>
      </c>
      <c r="AT147" s="23" t="s">
        <v>178</v>
      </c>
      <c r="AU147" s="23" t="s">
        <v>89</v>
      </c>
      <c r="AY147" s="23" t="s">
        <v>176</v>
      </c>
      <c r="BE147" s="205">
        <f>IF(N147="základní",J147,0)</f>
        <v>0</v>
      </c>
      <c r="BF147" s="205">
        <f>IF(N147="snížená",J147,0)</f>
        <v>0</v>
      </c>
      <c r="BG147" s="205">
        <f>IF(N147="zákl. přenesená",J147,0)</f>
        <v>0</v>
      </c>
      <c r="BH147" s="205">
        <f>IF(N147="sníž. přenesená",J147,0)</f>
        <v>0</v>
      </c>
      <c r="BI147" s="205">
        <f>IF(N147="nulová",J147,0)</f>
        <v>0</v>
      </c>
      <c r="BJ147" s="23" t="s">
        <v>89</v>
      </c>
      <c r="BK147" s="205">
        <f>ROUND(I147*H147,2)</f>
        <v>0</v>
      </c>
      <c r="BL147" s="23" t="s">
        <v>183</v>
      </c>
      <c r="BM147" s="23" t="s">
        <v>2961</v>
      </c>
    </row>
    <row r="148" spans="2:65" s="10" customFormat="1" ht="37.35" customHeight="1">
      <c r="B148" s="177"/>
      <c r="C148" s="178"/>
      <c r="D148" s="191" t="s">
        <v>80</v>
      </c>
      <c r="E148" s="264" t="s">
        <v>2962</v>
      </c>
      <c r="F148" s="264" t="s">
        <v>2963</v>
      </c>
      <c r="G148" s="178"/>
      <c r="H148" s="178"/>
      <c r="I148" s="181"/>
      <c r="J148" s="265">
        <f>BK148</f>
        <v>0</v>
      </c>
      <c r="K148" s="178"/>
      <c r="L148" s="183"/>
      <c r="M148" s="184"/>
      <c r="N148" s="185"/>
      <c r="O148" s="185"/>
      <c r="P148" s="186">
        <f>SUM(P149:P150)</f>
        <v>0</v>
      </c>
      <c r="Q148" s="185"/>
      <c r="R148" s="186">
        <f>SUM(R149:R150)</f>
        <v>0</v>
      </c>
      <c r="S148" s="185"/>
      <c r="T148" s="187">
        <f>SUM(T149:T150)</f>
        <v>0</v>
      </c>
      <c r="AR148" s="188" t="s">
        <v>89</v>
      </c>
      <c r="AT148" s="189" t="s">
        <v>80</v>
      </c>
      <c r="AU148" s="189" t="s">
        <v>81</v>
      </c>
      <c r="AY148" s="188" t="s">
        <v>176</v>
      </c>
      <c r="BK148" s="190">
        <f>SUM(BK149:BK150)</f>
        <v>0</v>
      </c>
    </row>
    <row r="149" spans="2:65" s="1" customFormat="1" ht="22.5" customHeight="1">
      <c r="B149" s="41"/>
      <c r="C149" s="194" t="s">
        <v>522</v>
      </c>
      <c r="D149" s="194" t="s">
        <v>178</v>
      </c>
      <c r="E149" s="195" t="s">
        <v>2964</v>
      </c>
      <c r="F149" s="196" t="s">
        <v>2965</v>
      </c>
      <c r="G149" s="197" t="s">
        <v>2943</v>
      </c>
      <c r="H149" s="198">
        <v>1</v>
      </c>
      <c r="I149" s="199"/>
      <c r="J149" s="200">
        <f>ROUND(I149*H149,2)</f>
        <v>0</v>
      </c>
      <c r="K149" s="196" t="s">
        <v>37</v>
      </c>
      <c r="L149" s="61"/>
      <c r="M149" s="201" t="s">
        <v>37</v>
      </c>
      <c r="N149" s="202" t="s">
        <v>52</v>
      </c>
      <c r="O149" s="42"/>
      <c r="P149" s="203">
        <f>O149*H149</f>
        <v>0</v>
      </c>
      <c r="Q149" s="203">
        <v>0</v>
      </c>
      <c r="R149" s="203">
        <f>Q149*H149</f>
        <v>0</v>
      </c>
      <c r="S149" s="203">
        <v>0</v>
      </c>
      <c r="T149" s="204">
        <f>S149*H149</f>
        <v>0</v>
      </c>
      <c r="AR149" s="23" t="s">
        <v>183</v>
      </c>
      <c r="AT149" s="23" t="s">
        <v>178</v>
      </c>
      <c r="AU149" s="23" t="s">
        <v>89</v>
      </c>
      <c r="AY149" s="23" t="s">
        <v>176</v>
      </c>
      <c r="BE149" s="205">
        <f>IF(N149="základní",J149,0)</f>
        <v>0</v>
      </c>
      <c r="BF149" s="205">
        <f>IF(N149="snížená",J149,0)</f>
        <v>0</v>
      </c>
      <c r="BG149" s="205">
        <f>IF(N149="zákl. přenesená",J149,0)</f>
        <v>0</v>
      </c>
      <c r="BH149" s="205">
        <f>IF(N149="sníž. přenesená",J149,0)</f>
        <v>0</v>
      </c>
      <c r="BI149" s="205">
        <f>IF(N149="nulová",J149,0)</f>
        <v>0</v>
      </c>
      <c r="BJ149" s="23" t="s">
        <v>89</v>
      </c>
      <c r="BK149" s="205">
        <f>ROUND(I149*H149,2)</f>
        <v>0</v>
      </c>
      <c r="BL149" s="23" t="s">
        <v>183</v>
      </c>
      <c r="BM149" s="23" t="s">
        <v>2966</v>
      </c>
    </row>
    <row r="150" spans="2:65" s="1" customFormat="1" ht="22.5" customHeight="1">
      <c r="B150" s="41"/>
      <c r="C150" s="194" t="s">
        <v>528</v>
      </c>
      <c r="D150" s="194" t="s">
        <v>178</v>
      </c>
      <c r="E150" s="195" t="s">
        <v>2967</v>
      </c>
      <c r="F150" s="196" t="s">
        <v>2968</v>
      </c>
      <c r="G150" s="197" t="s">
        <v>2943</v>
      </c>
      <c r="H150" s="198">
        <v>1</v>
      </c>
      <c r="I150" s="199"/>
      <c r="J150" s="200">
        <f>ROUND(I150*H150,2)</f>
        <v>0</v>
      </c>
      <c r="K150" s="196" t="s">
        <v>37</v>
      </c>
      <c r="L150" s="61"/>
      <c r="M150" s="201" t="s">
        <v>37</v>
      </c>
      <c r="N150" s="202" t="s">
        <v>52</v>
      </c>
      <c r="O150" s="42"/>
      <c r="P150" s="203">
        <f>O150*H150</f>
        <v>0</v>
      </c>
      <c r="Q150" s="203">
        <v>0</v>
      </c>
      <c r="R150" s="203">
        <f>Q150*H150</f>
        <v>0</v>
      </c>
      <c r="S150" s="203">
        <v>0</v>
      </c>
      <c r="T150" s="204">
        <f>S150*H150</f>
        <v>0</v>
      </c>
      <c r="AR150" s="23" t="s">
        <v>183</v>
      </c>
      <c r="AT150" s="23" t="s">
        <v>178</v>
      </c>
      <c r="AU150" s="23" t="s">
        <v>89</v>
      </c>
      <c r="AY150" s="23" t="s">
        <v>176</v>
      </c>
      <c r="BE150" s="205">
        <f>IF(N150="základní",J150,0)</f>
        <v>0</v>
      </c>
      <c r="BF150" s="205">
        <f>IF(N150="snížená",J150,0)</f>
        <v>0</v>
      </c>
      <c r="BG150" s="205">
        <f>IF(N150="zákl. přenesená",J150,0)</f>
        <v>0</v>
      </c>
      <c r="BH150" s="205">
        <f>IF(N150="sníž. přenesená",J150,0)</f>
        <v>0</v>
      </c>
      <c r="BI150" s="205">
        <f>IF(N150="nulová",J150,0)</f>
        <v>0</v>
      </c>
      <c r="BJ150" s="23" t="s">
        <v>89</v>
      </c>
      <c r="BK150" s="205">
        <f>ROUND(I150*H150,2)</f>
        <v>0</v>
      </c>
      <c r="BL150" s="23" t="s">
        <v>183</v>
      </c>
      <c r="BM150" s="23" t="s">
        <v>2969</v>
      </c>
    </row>
    <row r="151" spans="2:65" s="10" customFormat="1" ht="37.35" customHeight="1">
      <c r="B151" s="177"/>
      <c r="C151" s="178"/>
      <c r="D151" s="191" t="s">
        <v>80</v>
      </c>
      <c r="E151" s="264" t="s">
        <v>2970</v>
      </c>
      <c r="F151" s="264" t="s">
        <v>2971</v>
      </c>
      <c r="G151" s="178"/>
      <c r="H151" s="178"/>
      <c r="I151" s="181"/>
      <c r="J151" s="265">
        <f>BK151</f>
        <v>0</v>
      </c>
      <c r="K151" s="178"/>
      <c r="L151" s="183"/>
      <c r="M151" s="184"/>
      <c r="N151" s="185"/>
      <c r="O151" s="185"/>
      <c r="P151" s="186">
        <f>SUM(P152:P161)</f>
        <v>0</v>
      </c>
      <c r="Q151" s="185"/>
      <c r="R151" s="186">
        <f>SUM(R152:R161)</f>
        <v>0</v>
      </c>
      <c r="S151" s="185"/>
      <c r="T151" s="187">
        <f>SUM(T152:T161)</f>
        <v>0</v>
      </c>
      <c r="AR151" s="188" t="s">
        <v>89</v>
      </c>
      <c r="AT151" s="189" t="s">
        <v>80</v>
      </c>
      <c r="AU151" s="189" t="s">
        <v>81</v>
      </c>
      <c r="AY151" s="188" t="s">
        <v>176</v>
      </c>
      <c r="BK151" s="190">
        <f>SUM(BK152:BK161)</f>
        <v>0</v>
      </c>
    </row>
    <row r="152" spans="2:65" s="1" customFormat="1" ht="22.5" customHeight="1">
      <c r="B152" s="41"/>
      <c r="C152" s="194" t="s">
        <v>532</v>
      </c>
      <c r="D152" s="194" t="s">
        <v>178</v>
      </c>
      <c r="E152" s="195" t="s">
        <v>2972</v>
      </c>
      <c r="F152" s="196" t="s">
        <v>2973</v>
      </c>
      <c r="G152" s="197" t="s">
        <v>296</v>
      </c>
      <c r="H152" s="198">
        <v>1336</v>
      </c>
      <c r="I152" s="199"/>
      <c r="J152" s="200">
        <f t="shared" ref="J152:J161" si="30">ROUND(I152*H152,2)</f>
        <v>0</v>
      </c>
      <c r="K152" s="196" t="s">
        <v>37</v>
      </c>
      <c r="L152" s="61"/>
      <c r="M152" s="201" t="s">
        <v>37</v>
      </c>
      <c r="N152" s="202" t="s">
        <v>52</v>
      </c>
      <c r="O152" s="42"/>
      <c r="P152" s="203">
        <f t="shared" ref="P152:P161" si="31">O152*H152</f>
        <v>0</v>
      </c>
      <c r="Q152" s="203">
        <v>0</v>
      </c>
      <c r="R152" s="203">
        <f t="shared" ref="R152:R161" si="32">Q152*H152</f>
        <v>0</v>
      </c>
      <c r="S152" s="203">
        <v>0</v>
      </c>
      <c r="T152" s="204">
        <f t="shared" ref="T152:T161" si="33">S152*H152</f>
        <v>0</v>
      </c>
      <c r="AR152" s="23" t="s">
        <v>183</v>
      </c>
      <c r="AT152" s="23" t="s">
        <v>178</v>
      </c>
      <c r="AU152" s="23" t="s">
        <v>89</v>
      </c>
      <c r="AY152" s="23" t="s">
        <v>176</v>
      </c>
      <c r="BE152" s="205">
        <f t="shared" ref="BE152:BE161" si="34">IF(N152="základní",J152,0)</f>
        <v>0</v>
      </c>
      <c r="BF152" s="205">
        <f t="shared" ref="BF152:BF161" si="35">IF(N152="snížená",J152,0)</f>
        <v>0</v>
      </c>
      <c r="BG152" s="205">
        <f t="shared" ref="BG152:BG161" si="36">IF(N152="zákl. přenesená",J152,0)</f>
        <v>0</v>
      </c>
      <c r="BH152" s="205">
        <f t="shared" ref="BH152:BH161" si="37">IF(N152="sníž. přenesená",J152,0)</f>
        <v>0</v>
      </c>
      <c r="BI152" s="205">
        <f t="shared" ref="BI152:BI161" si="38">IF(N152="nulová",J152,0)</f>
        <v>0</v>
      </c>
      <c r="BJ152" s="23" t="s">
        <v>89</v>
      </c>
      <c r="BK152" s="205">
        <f t="shared" ref="BK152:BK161" si="39">ROUND(I152*H152,2)</f>
        <v>0</v>
      </c>
      <c r="BL152" s="23" t="s">
        <v>183</v>
      </c>
      <c r="BM152" s="23" t="s">
        <v>2974</v>
      </c>
    </row>
    <row r="153" spans="2:65" s="1" customFormat="1" ht="22.5" customHeight="1">
      <c r="B153" s="41"/>
      <c r="C153" s="194" t="s">
        <v>540</v>
      </c>
      <c r="D153" s="194" t="s">
        <v>178</v>
      </c>
      <c r="E153" s="195" t="s">
        <v>2975</v>
      </c>
      <c r="F153" s="196" t="s">
        <v>2976</v>
      </c>
      <c r="G153" s="197" t="s">
        <v>296</v>
      </c>
      <c r="H153" s="198">
        <v>330</v>
      </c>
      <c r="I153" s="199"/>
      <c r="J153" s="200">
        <f t="shared" si="30"/>
        <v>0</v>
      </c>
      <c r="K153" s="196" t="s">
        <v>37</v>
      </c>
      <c r="L153" s="61"/>
      <c r="M153" s="201" t="s">
        <v>37</v>
      </c>
      <c r="N153" s="202" t="s">
        <v>52</v>
      </c>
      <c r="O153" s="42"/>
      <c r="P153" s="203">
        <f t="shared" si="31"/>
        <v>0</v>
      </c>
      <c r="Q153" s="203">
        <v>0</v>
      </c>
      <c r="R153" s="203">
        <f t="shared" si="32"/>
        <v>0</v>
      </c>
      <c r="S153" s="203">
        <v>0</v>
      </c>
      <c r="T153" s="204">
        <f t="shared" si="33"/>
        <v>0</v>
      </c>
      <c r="AR153" s="23" t="s">
        <v>183</v>
      </c>
      <c r="AT153" s="23" t="s">
        <v>178</v>
      </c>
      <c r="AU153" s="23" t="s">
        <v>89</v>
      </c>
      <c r="AY153" s="23" t="s">
        <v>176</v>
      </c>
      <c r="BE153" s="205">
        <f t="shared" si="34"/>
        <v>0</v>
      </c>
      <c r="BF153" s="205">
        <f t="shared" si="35"/>
        <v>0</v>
      </c>
      <c r="BG153" s="205">
        <f t="shared" si="36"/>
        <v>0</v>
      </c>
      <c r="BH153" s="205">
        <f t="shared" si="37"/>
        <v>0</v>
      </c>
      <c r="BI153" s="205">
        <f t="shared" si="38"/>
        <v>0</v>
      </c>
      <c r="BJ153" s="23" t="s">
        <v>89</v>
      </c>
      <c r="BK153" s="205">
        <f t="shared" si="39"/>
        <v>0</v>
      </c>
      <c r="BL153" s="23" t="s">
        <v>183</v>
      </c>
      <c r="BM153" s="23" t="s">
        <v>2977</v>
      </c>
    </row>
    <row r="154" spans="2:65" s="1" customFormat="1" ht="22.5" customHeight="1">
      <c r="B154" s="41"/>
      <c r="C154" s="194" t="s">
        <v>546</v>
      </c>
      <c r="D154" s="194" t="s">
        <v>178</v>
      </c>
      <c r="E154" s="195" t="s">
        <v>2978</v>
      </c>
      <c r="F154" s="196" t="s">
        <v>2979</v>
      </c>
      <c r="G154" s="197" t="s">
        <v>377</v>
      </c>
      <c r="H154" s="198">
        <v>31</v>
      </c>
      <c r="I154" s="199"/>
      <c r="J154" s="200">
        <f t="shared" si="30"/>
        <v>0</v>
      </c>
      <c r="K154" s="196" t="s">
        <v>37</v>
      </c>
      <c r="L154" s="61"/>
      <c r="M154" s="201" t="s">
        <v>37</v>
      </c>
      <c r="N154" s="202" t="s">
        <v>52</v>
      </c>
      <c r="O154" s="42"/>
      <c r="P154" s="203">
        <f t="shared" si="31"/>
        <v>0</v>
      </c>
      <c r="Q154" s="203">
        <v>0</v>
      </c>
      <c r="R154" s="203">
        <f t="shared" si="32"/>
        <v>0</v>
      </c>
      <c r="S154" s="203">
        <v>0</v>
      </c>
      <c r="T154" s="204">
        <f t="shared" si="33"/>
        <v>0</v>
      </c>
      <c r="AR154" s="23" t="s">
        <v>183</v>
      </c>
      <c r="AT154" s="23" t="s">
        <v>178</v>
      </c>
      <c r="AU154" s="23" t="s">
        <v>89</v>
      </c>
      <c r="AY154" s="23" t="s">
        <v>176</v>
      </c>
      <c r="BE154" s="205">
        <f t="shared" si="34"/>
        <v>0</v>
      </c>
      <c r="BF154" s="205">
        <f t="shared" si="35"/>
        <v>0</v>
      </c>
      <c r="BG154" s="205">
        <f t="shared" si="36"/>
        <v>0</v>
      </c>
      <c r="BH154" s="205">
        <f t="shared" si="37"/>
        <v>0</v>
      </c>
      <c r="BI154" s="205">
        <f t="shared" si="38"/>
        <v>0</v>
      </c>
      <c r="BJ154" s="23" t="s">
        <v>89</v>
      </c>
      <c r="BK154" s="205">
        <f t="shared" si="39"/>
        <v>0</v>
      </c>
      <c r="BL154" s="23" t="s">
        <v>183</v>
      </c>
      <c r="BM154" s="23" t="s">
        <v>2980</v>
      </c>
    </row>
    <row r="155" spans="2:65" s="1" customFormat="1" ht="22.5" customHeight="1">
      <c r="B155" s="41"/>
      <c r="C155" s="194" t="s">
        <v>553</v>
      </c>
      <c r="D155" s="194" t="s">
        <v>178</v>
      </c>
      <c r="E155" s="195" t="s">
        <v>2981</v>
      </c>
      <c r="F155" s="196" t="s">
        <v>2982</v>
      </c>
      <c r="G155" s="197" t="s">
        <v>377</v>
      </c>
      <c r="H155" s="198">
        <v>31</v>
      </c>
      <c r="I155" s="199"/>
      <c r="J155" s="200">
        <f t="shared" si="30"/>
        <v>0</v>
      </c>
      <c r="K155" s="196" t="s">
        <v>37</v>
      </c>
      <c r="L155" s="61"/>
      <c r="M155" s="201" t="s">
        <v>37</v>
      </c>
      <c r="N155" s="202" t="s">
        <v>52</v>
      </c>
      <c r="O155" s="42"/>
      <c r="P155" s="203">
        <f t="shared" si="31"/>
        <v>0</v>
      </c>
      <c r="Q155" s="203">
        <v>0</v>
      </c>
      <c r="R155" s="203">
        <f t="shared" si="32"/>
        <v>0</v>
      </c>
      <c r="S155" s="203">
        <v>0</v>
      </c>
      <c r="T155" s="204">
        <f t="shared" si="33"/>
        <v>0</v>
      </c>
      <c r="AR155" s="23" t="s">
        <v>183</v>
      </c>
      <c r="AT155" s="23" t="s">
        <v>178</v>
      </c>
      <c r="AU155" s="23" t="s">
        <v>89</v>
      </c>
      <c r="AY155" s="23" t="s">
        <v>176</v>
      </c>
      <c r="BE155" s="205">
        <f t="shared" si="34"/>
        <v>0</v>
      </c>
      <c r="BF155" s="205">
        <f t="shared" si="35"/>
        <v>0</v>
      </c>
      <c r="BG155" s="205">
        <f t="shared" si="36"/>
        <v>0</v>
      </c>
      <c r="BH155" s="205">
        <f t="shared" si="37"/>
        <v>0</v>
      </c>
      <c r="BI155" s="205">
        <f t="shared" si="38"/>
        <v>0</v>
      </c>
      <c r="BJ155" s="23" t="s">
        <v>89</v>
      </c>
      <c r="BK155" s="205">
        <f t="shared" si="39"/>
        <v>0</v>
      </c>
      <c r="BL155" s="23" t="s">
        <v>183</v>
      </c>
      <c r="BM155" s="23" t="s">
        <v>2983</v>
      </c>
    </row>
    <row r="156" spans="2:65" s="1" customFormat="1" ht="22.5" customHeight="1">
      <c r="B156" s="41"/>
      <c r="C156" s="194" t="s">
        <v>557</v>
      </c>
      <c r="D156" s="194" t="s">
        <v>178</v>
      </c>
      <c r="E156" s="195" t="s">
        <v>2984</v>
      </c>
      <c r="F156" s="196" t="s">
        <v>2985</v>
      </c>
      <c r="G156" s="197" t="s">
        <v>377</v>
      </c>
      <c r="H156" s="198">
        <v>1</v>
      </c>
      <c r="I156" s="199"/>
      <c r="J156" s="200">
        <f t="shared" si="30"/>
        <v>0</v>
      </c>
      <c r="K156" s="196" t="s">
        <v>37</v>
      </c>
      <c r="L156" s="61"/>
      <c r="M156" s="201" t="s">
        <v>37</v>
      </c>
      <c r="N156" s="202" t="s">
        <v>52</v>
      </c>
      <c r="O156" s="42"/>
      <c r="P156" s="203">
        <f t="shared" si="31"/>
        <v>0</v>
      </c>
      <c r="Q156" s="203">
        <v>0</v>
      </c>
      <c r="R156" s="203">
        <f t="shared" si="32"/>
        <v>0</v>
      </c>
      <c r="S156" s="203">
        <v>0</v>
      </c>
      <c r="T156" s="204">
        <f t="shared" si="33"/>
        <v>0</v>
      </c>
      <c r="AR156" s="23" t="s">
        <v>183</v>
      </c>
      <c r="AT156" s="23" t="s">
        <v>178</v>
      </c>
      <c r="AU156" s="23" t="s">
        <v>89</v>
      </c>
      <c r="AY156" s="23" t="s">
        <v>176</v>
      </c>
      <c r="BE156" s="205">
        <f t="shared" si="34"/>
        <v>0</v>
      </c>
      <c r="BF156" s="205">
        <f t="shared" si="35"/>
        <v>0</v>
      </c>
      <c r="BG156" s="205">
        <f t="shared" si="36"/>
        <v>0</v>
      </c>
      <c r="BH156" s="205">
        <f t="shared" si="37"/>
        <v>0</v>
      </c>
      <c r="BI156" s="205">
        <f t="shared" si="38"/>
        <v>0</v>
      </c>
      <c r="BJ156" s="23" t="s">
        <v>89</v>
      </c>
      <c r="BK156" s="205">
        <f t="shared" si="39"/>
        <v>0</v>
      </c>
      <c r="BL156" s="23" t="s">
        <v>183</v>
      </c>
      <c r="BM156" s="23" t="s">
        <v>2986</v>
      </c>
    </row>
    <row r="157" spans="2:65" s="1" customFormat="1" ht="22.5" customHeight="1">
      <c r="B157" s="41"/>
      <c r="C157" s="194" t="s">
        <v>563</v>
      </c>
      <c r="D157" s="194" t="s">
        <v>178</v>
      </c>
      <c r="E157" s="195" t="s">
        <v>2987</v>
      </c>
      <c r="F157" s="196" t="s">
        <v>2988</v>
      </c>
      <c r="G157" s="197" t="s">
        <v>377</v>
      </c>
      <c r="H157" s="198">
        <v>2</v>
      </c>
      <c r="I157" s="199"/>
      <c r="J157" s="200">
        <f t="shared" si="30"/>
        <v>0</v>
      </c>
      <c r="K157" s="196" t="s">
        <v>37</v>
      </c>
      <c r="L157" s="61"/>
      <c r="M157" s="201" t="s">
        <v>37</v>
      </c>
      <c r="N157" s="202" t="s">
        <v>52</v>
      </c>
      <c r="O157" s="42"/>
      <c r="P157" s="203">
        <f t="shared" si="31"/>
        <v>0</v>
      </c>
      <c r="Q157" s="203">
        <v>0</v>
      </c>
      <c r="R157" s="203">
        <f t="shared" si="32"/>
        <v>0</v>
      </c>
      <c r="S157" s="203">
        <v>0</v>
      </c>
      <c r="T157" s="204">
        <f t="shared" si="33"/>
        <v>0</v>
      </c>
      <c r="AR157" s="23" t="s">
        <v>183</v>
      </c>
      <c r="AT157" s="23" t="s">
        <v>178</v>
      </c>
      <c r="AU157" s="23" t="s">
        <v>89</v>
      </c>
      <c r="AY157" s="23" t="s">
        <v>176</v>
      </c>
      <c r="BE157" s="205">
        <f t="shared" si="34"/>
        <v>0</v>
      </c>
      <c r="BF157" s="205">
        <f t="shared" si="35"/>
        <v>0</v>
      </c>
      <c r="BG157" s="205">
        <f t="shared" si="36"/>
        <v>0</v>
      </c>
      <c r="BH157" s="205">
        <f t="shared" si="37"/>
        <v>0</v>
      </c>
      <c r="BI157" s="205">
        <f t="shared" si="38"/>
        <v>0</v>
      </c>
      <c r="BJ157" s="23" t="s">
        <v>89</v>
      </c>
      <c r="BK157" s="205">
        <f t="shared" si="39"/>
        <v>0</v>
      </c>
      <c r="BL157" s="23" t="s">
        <v>183</v>
      </c>
      <c r="BM157" s="23" t="s">
        <v>2989</v>
      </c>
    </row>
    <row r="158" spans="2:65" s="1" customFormat="1" ht="22.5" customHeight="1">
      <c r="B158" s="41"/>
      <c r="C158" s="194" t="s">
        <v>568</v>
      </c>
      <c r="D158" s="194" t="s">
        <v>178</v>
      </c>
      <c r="E158" s="195" t="s">
        <v>2990</v>
      </c>
      <c r="F158" s="196" t="s">
        <v>2991</v>
      </c>
      <c r="G158" s="197" t="s">
        <v>377</v>
      </c>
      <c r="H158" s="198">
        <v>1</v>
      </c>
      <c r="I158" s="199"/>
      <c r="J158" s="200">
        <f t="shared" si="30"/>
        <v>0</v>
      </c>
      <c r="K158" s="196" t="s">
        <v>37</v>
      </c>
      <c r="L158" s="61"/>
      <c r="M158" s="201" t="s">
        <v>37</v>
      </c>
      <c r="N158" s="202" t="s">
        <v>52</v>
      </c>
      <c r="O158" s="42"/>
      <c r="P158" s="203">
        <f t="shared" si="31"/>
        <v>0</v>
      </c>
      <c r="Q158" s="203">
        <v>0</v>
      </c>
      <c r="R158" s="203">
        <f t="shared" si="32"/>
        <v>0</v>
      </c>
      <c r="S158" s="203">
        <v>0</v>
      </c>
      <c r="T158" s="204">
        <f t="shared" si="33"/>
        <v>0</v>
      </c>
      <c r="AR158" s="23" t="s">
        <v>183</v>
      </c>
      <c r="AT158" s="23" t="s">
        <v>178</v>
      </c>
      <c r="AU158" s="23" t="s">
        <v>89</v>
      </c>
      <c r="AY158" s="23" t="s">
        <v>176</v>
      </c>
      <c r="BE158" s="205">
        <f t="shared" si="34"/>
        <v>0</v>
      </c>
      <c r="BF158" s="205">
        <f t="shared" si="35"/>
        <v>0</v>
      </c>
      <c r="BG158" s="205">
        <f t="shared" si="36"/>
        <v>0</v>
      </c>
      <c r="BH158" s="205">
        <f t="shared" si="37"/>
        <v>0</v>
      </c>
      <c r="BI158" s="205">
        <f t="shared" si="38"/>
        <v>0</v>
      </c>
      <c r="BJ158" s="23" t="s">
        <v>89</v>
      </c>
      <c r="BK158" s="205">
        <f t="shared" si="39"/>
        <v>0</v>
      </c>
      <c r="BL158" s="23" t="s">
        <v>183</v>
      </c>
      <c r="BM158" s="23" t="s">
        <v>2992</v>
      </c>
    </row>
    <row r="159" spans="2:65" s="1" customFormat="1" ht="22.5" customHeight="1">
      <c r="B159" s="41"/>
      <c r="C159" s="194" t="s">
        <v>573</v>
      </c>
      <c r="D159" s="194" t="s">
        <v>178</v>
      </c>
      <c r="E159" s="195" t="s">
        <v>2993</v>
      </c>
      <c r="F159" s="196" t="s">
        <v>2994</v>
      </c>
      <c r="G159" s="197" t="s">
        <v>377</v>
      </c>
      <c r="H159" s="198">
        <v>2</v>
      </c>
      <c r="I159" s="199"/>
      <c r="J159" s="200">
        <f t="shared" si="30"/>
        <v>0</v>
      </c>
      <c r="K159" s="196" t="s">
        <v>37</v>
      </c>
      <c r="L159" s="61"/>
      <c r="M159" s="201" t="s">
        <v>37</v>
      </c>
      <c r="N159" s="202" t="s">
        <v>52</v>
      </c>
      <c r="O159" s="42"/>
      <c r="P159" s="203">
        <f t="shared" si="31"/>
        <v>0</v>
      </c>
      <c r="Q159" s="203">
        <v>0</v>
      </c>
      <c r="R159" s="203">
        <f t="shared" si="32"/>
        <v>0</v>
      </c>
      <c r="S159" s="203">
        <v>0</v>
      </c>
      <c r="T159" s="204">
        <f t="shared" si="33"/>
        <v>0</v>
      </c>
      <c r="AR159" s="23" t="s">
        <v>183</v>
      </c>
      <c r="AT159" s="23" t="s">
        <v>178</v>
      </c>
      <c r="AU159" s="23" t="s">
        <v>89</v>
      </c>
      <c r="AY159" s="23" t="s">
        <v>176</v>
      </c>
      <c r="BE159" s="205">
        <f t="shared" si="34"/>
        <v>0</v>
      </c>
      <c r="BF159" s="205">
        <f t="shared" si="35"/>
        <v>0</v>
      </c>
      <c r="BG159" s="205">
        <f t="shared" si="36"/>
        <v>0</v>
      </c>
      <c r="BH159" s="205">
        <f t="shared" si="37"/>
        <v>0</v>
      </c>
      <c r="BI159" s="205">
        <f t="shared" si="38"/>
        <v>0</v>
      </c>
      <c r="BJ159" s="23" t="s">
        <v>89</v>
      </c>
      <c r="BK159" s="205">
        <f t="shared" si="39"/>
        <v>0</v>
      </c>
      <c r="BL159" s="23" t="s">
        <v>183</v>
      </c>
      <c r="BM159" s="23" t="s">
        <v>2995</v>
      </c>
    </row>
    <row r="160" spans="2:65" s="1" customFormat="1" ht="22.5" customHeight="1">
      <c r="B160" s="41"/>
      <c r="C160" s="194" t="s">
        <v>578</v>
      </c>
      <c r="D160" s="194" t="s">
        <v>178</v>
      </c>
      <c r="E160" s="195" t="s">
        <v>2996</v>
      </c>
      <c r="F160" s="196" t="s">
        <v>2997</v>
      </c>
      <c r="G160" s="197" t="s">
        <v>377</v>
      </c>
      <c r="H160" s="198">
        <v>3</v>
      </c>
      <c r="I160" s="199"/>
      <c r="J160" s="200">
        <f t="shared" si="30"/>
        <v>0</v>
      </c>
      <c r="K160" s="196" t="s">
        <v>37</v>
      </c>
      <c r="L160" s="61"/>
      <c r="M160" s="201" t="s">
        <v>37</v>
      </c>
      <c r="N160" s="202" t="s">
        <v>52</v>
      </c>
      <c r="O160" s="42"/>
      <c r="P160" s="203">
        <f t="shared" si="31"/>
        <v>0</v>
      </c>
      <c r="Q160" s="203">
        <v>0</v>
      </c>
      <c r="R160" s="203">
        <f t="shared" si="32"/>
        <v>0</v>
      </c>
      <c r="S160" s="203">
        <v>0</v>
      </c>
      <c r="T160" s="204">
        <f t="shared" si="33"/>
        <v>0</v>
      </c>
      <c r="AR160" s="23" t="s">
        <v>183</v>
      </c>
      <c r="AT160" s="23" t="s">
        <v>178</v>
      </c>
      <c r="AU160" s="23" t="s">
        <v>89</v>
      </c>
      <c r="AY160" s="23" t="s">
        <v>176</v>
      </c>
      <c r="BE160" s="205">
        <f t="shared" si="34"/>
        <v>0</v>
      </c>
      <c r="BF160" s="205">
        <f t="shared" si="35"/>
        <v>0</v>
      </c>
      <c r="BG160" s="205">
        <f t="shared" si="36"/>
        <v>0</v>
      </c>
      <c r="BH160" s="205">
        <f t="shared" si="37"/>
        <v>0</v>
      </c>
      <c r="BI160" s="205">
        <f t="shared" si="38"/>
        <v>0</v>
      </c>
      <c r="BJ160" s="23" t="s">
        <v>89</v>
      </c>
      <c r="BK160" s="205">
        <f t="shared" si="39"/>
        <v>0</v>
      </c>
      <c r="BL160" s="23" t="s">
        <v>183</v>
      </c>
      <c r="BM160" s="23" t="s">
        <v>2998</v>
      </c>
    </row>
    <row r="161" spans="2:65" s="1" customFormat="1" ht="22.5" customHeight="1">
      <c r="B161" s="41"/>
      <c r="C161" s="194" t="s">
        <v>582</v>
      </c>
      <c r="D161" s="194" t="s">
        <v>178</v>
      </c>
      <c r="E161" s="195" t="s">
        <v>2999</v>
      </c>
      <c r="F161" s="196" t="s">
        <v>3000</v>
      </c>
      <c r="G161" s="197" t="s">
        <v>377</v>
      </c>
      <c r="H161" s="198">
        <v>66</v>
      </c>
      <c r="I161" s="199"/>
      <c r="J161" s="200">
        <f t="shared" si="30"/>
        <v>0</v>
      </c>
      <c r="K161" s="196" t="s">
        <v>37</v>
      </c>
      <c r="L161" s="61"/>
      <c r="M161" s="201" t="s">
        <v>37</v>
      </c>
      <c r="N161" s="202" t="s">
        <v>52</v>
      </c>
      <c r="O161" s="42"/>
      <c r="P161" s="203">
        <f t="shared" si="31"/>
        <v>0</v>
      </c>
      <c r="Q161" s="203">
        <v>0</v>
      </c>
      <c r="R161" s="203">
        <f t="shared" si="32"/>
        <v>0</v>
      </c>
      <c r="S161" s="203">
        <v>0</v>
      </c>
      <c r="T161" s="204">
        <f t="shared" si="33"/>
        <v>0</v>
      </c>
      <c r="AR161" s="23" t="s">
        <v>183</v>
      </c>
      <c r="AT161" s="23" t="s">
        <v>178</v>
      </c>
      <c r="AU161" s="23" t="s">
        <v>89</v>
      </c>
      <c r="AY161" s="23" t="s">
        <v>176</v>
      </c>
      <c r="BE161" s="205">
        <f t="shared" si="34"/>
        <v>0</v>
      </c>
      <c r="BF161" s="205">
        <f t="shared" si="35"/>
        <v>0</v>
      </c>
      <c r="BG161" s="205">
        <f t="shared" si="36"/>
        <v>0</v>
      </c>
      <c r="BH161" s="205">
        <f t="shared" si="37"/>
        <v>0</v>
      </c>
      <c r="BI161" s="205">
        <f t="shared" si="38"/>
        <v>0</v>
      </c>
      <c r="BJ161" s="23" t="s">
        <v>89</v>
      </c>
      <c r="BK161" s="205">
        <f t="shared" si="39"/>
        <v>0</v>
      </c>
      <c r="BL161" s="23" t="s">
        <v>183</v>
      </c>
      <c r="BM161" s="23" t="s">
        <v>3001</v>
      </c>
    </row>
    <row r="162" spans="2:65" s="10" customFormat="1" ht="37.35" customHeight="1">
      <c r="B162" s="177"/>
      <c r="C162" s="178"/>
      <c r="D162" s="191" t="s">
        <v>80</v>
      </c>
      <c r="E162" s="264" t="s">
        <v>3002</v>
      </c>
      <c r="F162" s="264" t="s">
        <v>3003</v>
      </c>
      <c r="G162" s="178"/>
      <c r="H162" s="178"/>
      <c r="I162" s="181"/>
      <c r="J162" s="265">
        <f>BK162</f>
        <v>0</v>
      </c>
      <c r="K162" s="178"/>
      <c r="L162" s="183"/>
      <c r="M162" s="184"/>
      <c r="N162" s="185"/>
      <c r="O162" s="185"/>
      <c r="P162" s="186">
        <f>SUM(P163:P168)</f>
        <v>0</v>
      </c>
      <c r="Q162" s="185"/>
      <c r="R162" s="186">
        <f>SUM(R163:R168)</f>
        <v>0</v>
      </c>
      <c r="S162" s="185"/>
      <c r="T162" s="187">
        <f>SUM(T163:T168)</f>
        <v>0</v>
      </c>
      <c r="AR162" s="188" t="s">
        <v>89</v>
      </c>
      <c r="AT162" s="189" t="s">
        <v>80</v>
      </c>
      <c r="AU162" s="189" t="s">
        <v>81</v>
      </c>
      <c r="AY162" s="188" t="s">
        <v>176</v>
      </c>
      <c r="BK162" s="190">
        <f>SUM(BK163:BK168)</f>
        <v>0</v>
      </c>
    </row>
    <row r="163" spans="2:65" s="1" customFormat="1" ht="22.5" customHeight="1">
      <c r="B163" s="41"/>
      <c r="C163" s="194" t="s">
        <v>586</v>
      </c>
      <c r="D163" s="194" t="s">
        <v>178</v>
      </c>
      <c r="E163" s="195" t="s">
        <v>3004</v>
      </c>
      <c r="F163" s="196" t="s">
        <v>3005</v>
      </c>
      <c r="G163" s="197" t="s">
        <v>377</v>
      </c>
      <c r="H163" s="198">
        <v>12</v>
      </c>
      <c r="I163" s="199"/>
      <c r="J163" s="200">
        <f t="shared" ref="J163:J168" si="40">ROUND(I163*H163,2)</f>
        <v>0</v>
      </c>
      <c r="K163" s="196" t="s">
        <v>37</v>
      </c>
      <c r="L163" s="61"/>
      <c r="M163" s="201" t="s">
        <v>37</v>
      </c>
      <c r="N163" s="202" t="s">
        <v>52</v>
      </c>
      <c r="O163" s="42"/>
      <c r="P163" s="203">
        <f t="shared" ref="P163:P168" si="41">O163*H163</f>
        <v>0</v>
      </c>
      <c r="Q163" s="203">
        <v>0</v>
      </c>
      <c r="R163" s="203">
        <f t="shared" ref="R163:R168" si="42">Q163*H163</f>
        <v>0</v>
      </c>
      <c r="S163" s="203">
        <v>0</v>
      </c>
      <c r="T163" s="204">
        <f t="shared" ref="T163:T168" si="43">S163*H163</f>
        <v>0</v>
      </c>
      <c r="AR163" s="23" t="s">
        <v>183</v>
      </c>
      <c r="AT163" s="23" t="s">
        <v>178</v>
      </c>
      <c r="AU163" s="23" t="s">
        <v>89</v>
      </c>
      <c r="AY163" s="23" t="s">
        <v>176</v>
      </c>
      <c r="BE163" s="205">
        <f t="shared" ref="BE163:BE168" si="44">IF(N163="základní",J163,0)</f>
        <v>0</v>
      </c>
      <c r="BF163" s="205">
        <f t="shared" ref="BF163:BF168" si="45">IF(N163="snížená",J163,0)</f>
        <v>0</v>
      </c>
      <c r="BG163" s="205">
        <f t="shared" ref="BG163:BG168" si="46">IF(N163="zákl. přenesená",J163,0)</f>
        <v>0</v>
      </c>
      <c r="BH163" s="205">
        <f t="shared" ref="BH163:BH168" si="47">IF(N163="sníž. přenesená",J163,0)</f>
        <v>0</v>
      </c>
      <c r="BI163" s="205">
        <f t="shared" ref="BI163:BI168" si="48">IF(N163="nulová",J163,0)</f>
        <v>0</v>
      </c>
      <c r="BJ163" s="23" t="s">
        <v>89</v>
      </c>
      <c r="BK163" s="205">
        <f t="shared" ref="BK163:BK168" si="49">ROUND(I163*H163,2)</f>
        <v>0</v>
      </c>
      <c r="BL163" s="23" t="s">
        <v>183</v>
      </c>
      <c r="BM163" s="23" t="s">
        <v>3006</v>
      </c>
    </row>
    <row r="164" spans="2:65" s="1" customFormat="1" ht="22.5" customHeight="1">
      <c r="B164" s="41"/>
      <c r="C164" s="194" t="s">
        <v>593</v>
      </c>
      <c r="D164" s="194" t="s">
        <v>178</v>
      </c>
      <c r="E164" s="195" t="s">
        <v>3007</v>
      </c>
      <c r="F164" s="196" t="s">
        <v>3008</v>
      </c>
      <c r="G164" s="197" t="s">
        <v>2943</v>
      </c>
      <c r="H164" s="198">
        <v>1</v>
      </c>
      <c r="I164" s="199"/>
      <c r="J164" s="200">
        <f t="shared" si="40"/>
        <v>0</v>
      </c>
      <c r="K164" s="196" t="s">
        <v>37</v>
      </c>
      <c r="L164" s="61"/>
      <c r="M164" s="201" t="s">
        <v>37</v>
      </c>
      <c r="N164" s="202" t="s">
        <v>52</v>
      </c>
      <c r="O164" s="42"/>
      <c r="P164" s="203">
        <f t="shared" si="41"/>
        <v>0</v>
      </c>
      <c r="Q164" s="203">
        <v>0</v>
      </c>
      <c r="R164" s="203">
        <f t="shared" si="42"/>
        <v>0</v>
      </c>
      <c r="S164" s="203">
        <v>0</v>
      </c>
      <c r="T164" s="204">
        <f t="shared" si="43"/>
        <v>0</v>
      </c>
      <c r="AR164" s="23" t="s">
        <v>183</v>
      </c>
      <c r="AT164" s="23" t="s">
        <v>178</v>
      </c>
      <c r="AU164" s="23" t="s">
        <v>89</v>
      </c>
      <c r="AY164" s="23" t="s">
        <v>176</v>
      </c>
      <c r="BE164" s="205">
        <f t="shared" si="44"/>
        <v>0</v>
      </c>
      <c r="BF164" s="205">
        <f t="shared" si="45"/>
        <v>0</v>
      </c>
      <c r="BG164" s="205">
        <f t="shared" si="46"/>
        <v>0</v>
      </c>
      <c r="BH164" s="205">
        <f t="shared" si="47"/>
        <v>0</v>
      </c>
      <c r="BI164" s="205">
        <f t="shared" si="48"/>
        <v>0</v>
      </c>
      <c r="BJ164" s="23" t="s">
        <v>89</v>
      </c>
      <c r="BK164" s="205">
        <f t="shared" si="49"/>
        <v>0</v>
      </c>
      <c r="BL164" s="23" t="s">
        <v>183</v>
      </c>
      <c r="BM164" s="23" t="s">
        <v>3009</v>
      </c>
    </row>
    <row r="165" spans="2:65" s="1" customFormat="1" ht="22.5" customHeight="1">
      <c r="B165" s="41"/>
      <c r="C165" s="194" t="s">
        <v>597</v>
      </c>
      <c r="D165" s="194" t="s">
        <v>178</v>
      </c>
      <c r="E165" s="195" t="s">
        <v>3010</v>
      </c>
      <c r="F165" s="196" t="s">
        <v>3011</v>
      </c>
      <c r="G165" s="197" t="s">
        <v>3012</v>
      </c>
      <c r="H165" s="198">
        <v>66</v>
      </c>
      <c r="I165" s="199"/>
      <c r="J165" s="200">
        <f t="shared" si="40"/>
        <v>0</v>
      </c>
      <c r="K165" s="196" t="s">
        <v>37</v>
      </c>
      <c r="L165" s="61"/>
      <c r="M165" s="201" t="s">
        <v>37</v>
      </c>
      <c r="N165" s="202" t="s">
        <v>52</v>
      </c>
      <c r="O165" s="42"/>
      <c r="P165" s="203">
        <f t="shared" si="41"/>
        <v>0</v>
      </c>
      <c r="Q165" s="203">
        <v>0</v>
      </c>
      <c r="R165" s="203">
        <f t="shared" si="42"/>
        <v>0</v>
      </c>
      <c r="S165" s="203">
        <v>0</v>
      </c>
      <c r="T165" s="204">
        <f t="shared" si="43"/>
        <v>0</v>
      </c>
      <c r="AR165" s="23" t="s">
        <v>183</v>
      </c>
      <c r="AT165" s="23" t="s">
        <v>178</v>
      </c>
      <c r="AU165" s="23" t="s">
        <v>89</v>
      </c>
      <c r="AY165" s="23" t="s">
        <v>176</v>
      </c>
      <c r="BE165" s="205">
        <f t="shared" si="44"/>
        <v>0</v>
      </c>
      <c r="BF165" s="205">
        <f t="shared" si="45"/>
        <v>0</v>
      </c>
      <c r="BG165" s="205">
        <f t="shared" si="46"/>
        <v>0</v>
      </c>
      <c r="BH165" s="205">
        <f t="shared" si="47"/>
        <v>0</v>
      </c>
      <c r="BI165" s="205">
        <f t="shared" si="48"/>
        <v>0</v>
      </c>
      <c r="BJ165" s="23" t="s">
        <v>89</v>
      </c>
      <c r="BK165" s="205">
        <f t="shared" si="49"/>
        <v>0</v>
      </c>
      <c r="BL165" s="23" t="s">
        <v>183</v>
      </c>
      <c r="BM165" s="23" t="s">
        <v>3013</v>
      </c>
    </row>
    <row r="166" spans="2:65" s="1" customFormat="1" ht="22.5" customHeight="1">
      <c r="B166" s="41"/>
      <c r="C166" s="194" t="s">
        <v>603</v>
      </c>
      <c r="D166" s="194" t="s">
        <v>178</v>
      </c>
      <c r="E166" s="195" t="s">
        <v>3014</v>
      </c>
      <c r="F166" s="196" t="s">
        <v>3015</v>
      </c>
      <c r="G166" s="197" t="s">
        <v>2943</v>
      </c>
      <c r="H166" s="198">
        <v>1</v>
      </c>
      <c r="I166" s="199"/>
      <c r="J166" s="200">
        <f t="shared" si="40"/>
        <v>0</v>
      </c>
      <c r="K166" s="196" t="s">
        <v>37</v>
      </c>
      <c r="L166" s="61"/>
      <c r="M166" s="201" t="s">
        <v>37</v>
      </c>
      <c r="N166" s="202" t="s">
        <v>52</v>
      </c>
      <c r="O166" s="42"/>
      <c r="P166" s="203">
        <f t="shared" si="41"/>
        <v>0</v>
      </c>
      <c r="Q166" s="203">
        <v>0</v>
      </c>
      <c r="R166" s="203">
        <f t="shared" si="42"/>
        <v>0</v>
      </c>
      <c r="S166" s="203">
        <v>0</v>
      </c>
      <c r="T166" s="204">
        <f t="shared" si="43"/>
        <v>0</v>
      </c>
      <c r="AR166" s="23" t="s">
        <v>183</v>
      </c>
      <c r="AT166" s="23" t="s">
        <v>178</v>
      </c>
      <c r="AU166" s="23" t="s">
        <v>89</v>
      </c>
      <c r="AY166" s="23" t="s">
        <v>176</v>
      </c>
      <c r="BE166" s="205">
        <f t="shared" si="44"/>
        <v>0</v>
      </c>
      <c r="BF166" s="205">
        <f t="shared" si="45"/>
        <v>0</v>
      </c>
      <c r="BG166" s="205">
        <f t="shared" si="46"/>
        <v>0</v>
      </c>
      <c r="BH166" s="205">
        <f t="shared" si="47"/>
        <v>0</v>
      </c>
      <c r="BI166" s="205">
        <f t="shared" si="48"/>
        <v>0</v>
      </c>
      <c r="BJ166" s="23" t="s">
        <v>89</v>
      </c>
      <c r="BK166" s="205">
        <f t="shared" si="49"/>
        <v>0</v>
      </c>
      <c r="BL166" s="23" t="s">
        <v>183</v>
      </c>
      <c r="BM166" s="23" t="s">
        <v>3016</v>
      </c>
    </row>
    <row r="167" spans="2:65" s="1" customFormat="1" ht="22.5" customHeight="1">
      <c r="B167" s="41"/>
      <c r="C167" s="194" t="s">
        <v>608</v>
      </c>
      <c r="D167" s="194" t="s">
        <v>178</v>
      </c>
      <c r="E167" s="195" t="s">
        <v>3017</v>
      </c>
      <c r="F167" s="196" t="s">
        <v>3018</v>
      </c>
      <c r="G167" s="197" t="s">
        <v>2943</v>
      </c>
      <c r="H167" s="198">
        <v>1</v>
      </c>
      <c r="I167" s="199"/>
      <c r="J167" s="200">
        <f t="shared" si="40"/>
        <v>0</v>
      </c>
      <c r="K167" s="196" t="s">
        <v>37</v>
      </c>
      <c r="L167" s="61"/>
      <c r="M167" s="201" t="s">
        <v>37</v>
      </c>
      <c r="N167" s="202" t="s">
        <v>52</v>
      </c>
      <c r="O167" s="42"/>
      <c r="P167" s="203">
        <f t="shared" si="41"/>
        <v>0</v>
      </c>
      <c r="Q167" s="203">
        <v>0</v>
      </c>
      <c r="R167" s="203">
        <f t="shared" si="42"/>
        <v>0</v>
      </c>
      <c r="S167" s="203">
        <v>0</v>
      </c>
      <c r="T167" s="204">
        <f t="shared" si="43"/>
        <v>0</v>
      </c>
      <c r="AR167" s="23" t="s">
        <v>183</v>
      </c>
      <c r="AT167" s="23" t="s">
        <v>178</v>
      </c>
      <c r="AU167" s="23" t="s">
        <v>89</v>
      </c>
      <c r="AY167" s="23" t="s">
        <v>176</v>
      </c>
      <c r="BE167" s="205">
        <f t="shared" si="44"/>
        <v>0</v>
      </c>
      <c r="BF167" s="205">
        <f t="shared" si="45"/>
        <v>0</v>
      </c>
      <c r="BG167" s="205">
        <f t="shared" si="46"/>
        <v>0</v>
      </c>
      <c r="BH167" s="205">
        <f t="shared" si="47"/>
        <v>0</v>
      </c>
      <c r="BI167" s="205">
        <f t="shared" si="48"/>
        <v>0</v>
      </c>
      <c r="BJ167" s="23" t="s">
        <v>89</v>
      </c>
      <c r="BK167" s="205">
        <f t="shared" si="49"/>
        <v>0</v>
      </c>
      <c r="BL167" s="23" t="s">
        <v>183</v>
      </c>
      <c r="BM167" s="23" t="s">
        <v>3019</v>
      </c>
    </row>
    <row r="168" spans="2:65" s="1" customFormat="1" ht="22.5" customHeight="1">
      <c r="B168" s="41"/>
      <c r="C168" s="194" t="s">
        <v>614</v>
      </c>
      <c r="D168" s="194" t="s">
        <v>178</v>
      </c>
      <c r="E168" s="195" t="s">
        <v>3020</v>
      </c>
      <c r="F168" s="196" t="s">
        <v>2968</v>
      </c>
      <c r="G168" s="197" t="s">
        <v>2943</v>
      </c>
      <c r="H168" s="198">
        <v>1</v>
      </c>
      <c r="I168" s="199"/>
      <c r="J168" s="200">
        <f t="shared" si="40"/>
        <v>0</v>
      </c>
      <c r="K168" s="196" t="s">
        <v>37</v>
      </c>
      <c r="L168" s="61"/>
      <c r="M168" s="201" t="s">
        <v>37</v>
      </c>
      <c r="N168" s="266" t="s">
        <v>52</v>
      </c>
      <c r="O168" s="267"/>
      <c r="P168" s="268">
        <f t="shared" si="41"/>
        <v>0</v>
      </c>
      <c r="Q168" s="268">
        <v>0</v>
      </c>
      <c r="R168" s="268">
        <f t="shared" si="42"/>
        <v>0</v>
      </c>
      <c r="S168" s="268">
        <v>0</v>
      </c>
      <c r="T168" s="269">
        <f t="shared" si="43"/>
        <v>0</v>
      </c>
      <c r="AR168" s="23" t="s">
        <v>183</v>
      </c>
      <c r="AT168" s="23" t="s">
        <v>178</v>
      </c>
      <c r="AU168" s="23" t="s">
        <v>89</v>
      </c>
      <c r="AY168" s="23" t="s">
        <v>176</v>
      </c>
      <c r="BE168" s="205">
        <f t="shared" si="44"/>
        <v>0</v>
      </c>
      <c r="BF168" s="205">
        <f t="shared" si="45"/>
        <v>0</v>
      </c>
      <c r="BG168" s="205">
        <f t="shared" si="46"/>
        <v>0</v>
      </c>
      <c r="BH168" s="205">
        <f t="shared" si="47"/>
        <v>0</v>
      </c>
      <c r="BI168" s="205">
        <f t="shared" si="48"/>
        <v>0</v>
      </c>
      <c r="BJ168" s="23" t="s">
        <v>89</v>
      </c>
      <c r="BK168" s="205">
        <f t="shared" si="49"/>
        <v>0</v>
      </c>
      <c r="BL168" s="23" t="s">
        <v>183</v>
      </c>
      <c r="BM168" s="23" t="s">
        <v>3021</v>
      </c>
    </row>
    <row r="169" spans="2:65" s="1" customFormat="1" ht="6.95" customHeight="1">
      <c r="B169" s="56"/>
      <c r="C169" s="57"/>
      <c r="D169" s="57"/>
      <c r="E169" s="57"/>
      <c r="F169" s="57"/>
      <c r="G169" s="57"/>
      <c r="H169" s="57"/>
      <c r="I169" s="140"/>
      <c r="J169" s="57"/>
      <c r="K169" s="57"/>
      <c r="L169" s="61"/>
    </row>
  </sheetData>
  <sheetProtection password="CC35" sheet="1" objects="1" scenarios="1" formatCells="0" formatColumns="0" formatRows="0" sort="0" autoFilter="0"/>
  <autoFilter ref="C83:K168"/>
  <mergeCells count="9">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BR16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107</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3022</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21</v>
      </c>
      <c r="G11" s="42"/>
      <c r="H11" s="42"/>
      <c r="I11" s="119" t="s">
        <v>22</v>
      </c>
      <c r="J11" s="34" t="s">
        <v>23</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21.75" customHeight="1">
      <c r="B13" s="41"/>
      <c r="C13" s="42"/>
      <c r="D13" s="33" t="s">
        <v>28</v>
      </c>
      <c r="E13" s="42"/>
      <c r="F13" s="38" t="s">
        <v>29</v>
      </c>
      <c r="G13" s="42"/>
      <c r="H13" s="42"/>
      <c r="I13" s="121" t="s">
        <v>30</v>
      </c>
      <c r="J13" s="38" t="s">
        <v>31</v>
      </c>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ROUND(J80,2)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ROUND(SUM(BE80:BE164), 2)</f>
        <v>0</v>
      </c>
      <c r="G30" s="42"/>
      <c r="H30" s="42"/>
      <c r="I30" s="132">
        <v>0.21</v>
      </c>
      <c r="J30" s="131">
        <f>ROUND(ROUND((SUM(BE80:BE164)), 2)*I30, 2)</f>
        <v>0</v>
      </c>
      <c r="K30" s="45"/>
    </row>
    <row r="31" spans="2:11" s="1" customFormat="1" ht="14.45" customHeight="1">
      <c r="B31" s="41"/>
      <c r="C31" s="42"/>
      <c r="D31" s="42"/>
      <c r="E31" s="49" t="s">
        <v>53</v>
      </c>
      <c r="F31" s="131">
        <f>ROUND(SUM(BF80:BF164), 2)</f>
        <v>0</v>
      </c>
      <c r="G31" s="42"/>
      <c r="H31" s="42"/>
      <c r="I31" s="132">
        <v>0.15</v>
      </c>
      <c r="J31" s="131">
        <f>ROUND(ROUND((SUM(BF80:BF164)), 2)*I31, 2)</f>
        <v>0</v>
      </c>
      <c r="K31" s="45"/>
    </row>
    <row r="32" spans="2:11" s="1" customFormat="1" ht="14.45" hidden="1" customHeight="1">
      <c r="B32" s="41"/>
      <c r="C32" s="42"/>
      <c r="D32" s="42"/>
      <c r="E32" s="49" t="s">
        <v>54</v>
      </c>
      <c r="F32" s="131">
        <f>ROUND(SUM(BG80:BG164), 2)</f>
        <v>0</v>
      </c>
      <c r="G32" s="42"/>
      <c r="H32" s="42"/>
      <c r="I32" s="132">
        <v>0.21</v>
      </c>
      <c r="J32" s="131">
        <v>0</v>
      </c>
      <c r="K32" s="45"/>
    </row>
    <row r="33" spans="2:11" s="1" customFormat="1" ht="14.45" hidden="1" customHeight="1">
      <c r="B33" s="41"/>
      <c r="C33" s="42"/>
      <c r="D33" s="42"/>
      <c r="E33" s="49" t="s">
        <v>55</v>
      </c>
      <c r="F33" s="131">
        <f>ROUND(SUM(BH80:BH164), 2)</f>
        <v>0</v>
      </c>
      <c r="G33" s="42"/>
      <c r="H33" s="42"/>
      <c r="I33" s="132">
        <v>0.15</v>
      </c>
      <c r="J33" s="131">
        <v>0</v>
      </c>
      <c r="K33" s="45"/>
    </row>
    <row r="34" spans="2:11" s="1" customFormat="1" ht="14.45" hidden="1" customHeight="1">
      <c r="B34" s="41"/>
      <c r="C34" s="42"/>
      <c r="D34" s="42"/>
      <c r="E34" s="49" t="s">
        <v>56</v>
      </c>
      <c r="F34" s="131">
        <f>ROUND(SUM(BI80:BI164),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D.6 - Nucené větrání</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J80</f>
        <v>0</v>
      </c>
      <c r="K56" s="45"/>
      <c r="AU56" s="23" t="s">
        <v>133</v>
      </c>
    </row>
    <row r="57" spans="2:47" s="7" customFormat="1" ht="24.95" customHeight="1">
      <c r="B57" s="150"/>
      <c r="C57" s="151"/>
      <c r="D57" s="152" t="s">
        <v>3023</v>
      </c>
      <c r="E57" s="153"/>
      <c r="F57" s="153"/>
      <c r="G57" s="153"/>
      <c r="H57" s="153"/>
      <c r="I57" s="154"/>
      <c r="J57" s="155">
        <f>J81</f>
        <v>0</v>
      </c>
      <c r="K57" s="156"/>
    </row>
    <row r="58" spans="2:47" s="7" customFormat="1" ht="24.95" customHeight="1">
      <c r="B58" s="150"/>
      <c r="C58" s="151"/>
      <c r="D58" s="152" t="s">
        <v>3024</v>
      </c>
      <c r="E58" s="153"/>
      <c r="F58" s="153"/>
      <c r="G58" s="153"/>
      <c r="H58" s="153"/>
      <c r="I58" s="154"/>
      <c r="J58" s="155">
        <f>J116</f>
        <v>0</v>
      </c>
      <c r="K58" s="156"/>
    </row>
    <row r="59" spans="2:47" s="7" customFormat="1" ht="24.95" customHeight="1">
      <c r="B59" s="150"/>
      <c r="C59" s="151"/>
      <c r="D59" s="152" t="s">
        <v>3025</v>
      </c>
      <c r="E59" s="153"/>
      <c r="F59" s="153"/>
      <c r="G59" s="153"/>
      <c r="H59" s="153"/>
      <c r="I59" s="154"/>
      <c r="J59" s="155">
        <f>J143</f>
        <v>0</v>
      </c>
      <c r="K59" s="156"/>
    </row>
    <row r="60" spans="2:47" s="7" customFormat="1" ht="24.95" customHeight="1">
      <c r="B60" s="150"/>
      <c r="C60" s="151"/>
      <c r="D60" s="152" t="s">
        <v>3026</v>
      </c>
      <c r="E60" s="153"/>
      <c r="F60" s="153"/>
      <c r="G60" s="153"/>
      <c r="H60" s="153"/>
      <c r="I60" s="154"/>
      <c r="J60" s="155">
        <f>J154</f>
        <v>0</v>
      </c>
      <c r="K60" s="156"/>
    </row>
    <row r="61" spans="2:47" s="1" customFormat="1" ht="21.75" customHeight="1">
      <c r="B61" s="41"/>
      <c r="C61" s="42"/>
      <c r="D61" s="42"/>
      <c r="E61" s="42"/>
      <c r="F61" s="42"/>
      <c r="G61" s="42"/>
      <c r="H61" s="42"/>
      <c r="I61" s="118"/>
      <c r="J61" s="42"/>
      <c r="K61" s="45"/>
    </row>
    <row r="62" spans="2:47" s="1" customFormat="1" ht="6.95" customHeight="1">
      <c r="B62" s="56"/>
      <c r="C62" s="57"/>
      <c r="D62" s="57"/>
      <c r="E62" s="57"/>
      <c r="F62" s="57"/>
      <c r="G62" s="57"/>
      <c r="H62" s="57"/>
      <c r="I62" s="140"/>
      <c r="J62" s="57"/>
      <c r="K62" s="58"/>
    </row>
    <row r="66" spans="2:63" s="1" customFormat="1" ht="6.95" customHeight="1">
      <c r="B66" s="59"/>
      <c r="C66" s="60"/>
      <c r="D66" s="60"/>
      <c r="E66" s="60"/>
      <c r="F66" s="60"/>
      <c r="G66" s="60"/>
      <c r="H66" s="60"/>
      <c r="I66" s="143"/>
      <c r="J66" s="60"/>
      <c r="K66" s="60"/>
      <c r="L66" s="61"/>
    </row>
    <row r="67" spans="2:63" s="1" customFormat="1" ht="36.950000000000003" customHeight="1">
      <c r="B67" s="41"/>
      <c r="C67" s="62" t="s">
        <v>160</v>
      </c>
      <c r="D67" s="63"/>
      <c r="E67" s="63"/>
      <c r="F67" s="63"/>
      <c r="G67" s="63"/>
      <c r="H67" s="63"/>
      <c r="I67" s="164"/>
      <c r="J67" s="63"/>
      <c r="K67" s="63"/>
      <c r="L67" s="61"/>
    </row>
    <row r="68" spans="2:63" s="1" customFormat="1" ht="6.95" customHeight="1">
      <c r="B68" s="41"/>
      <c r="C68" s="63"/>
      <c r="D68" s="63"/>
      <c r="E68" s="63"/>
      <c r="F68" s="63"/>
      <c r="G68" s="63"/>
      <c r="H68" s="63"/>
      <c r="I68" s="164"/>
      <c r="J68" s="63"/>
      <c r="K68" s="63"/>
      <c r="L68" s="61"/>
    </row>
    <row r="69" spans="2:63" s="1" customFormat="1" ht="14.45" customHeight="1">
      <c r="B69" s="41"/>
      <c r="C69" s="65" t="s">
        <v>18</v>
      </c>
      <c r="D69" s="63"/>
      <c r="E69" s="63"/>
      <c r="F69" s="63"/>
      <c r="G69" s="63"/>
      <c r="H69" s="63"/>
      <c r="I69" s="164"/>
      <c r="J69" s="63"/>
      <c r="K69" s="63"/>
      <c r="L69" s="61"/>
    </row>
    <row r="70" spans="2:63" s="1" customFormat="1" ht="22.5" customHeight="1">
      <c r="B70" s="41"/>
      <c r="C70" s="63"/>
      <c r="D70" s="63"/>
      <c r="E70" s="390" t="str">
        <f>E7</f>
        <v>COH KLATOVY - úpravy objektu č.p. 782/III</v>
      </c>
      <c r="F70" s="391"/>
      <c r="G70" s="391"/>
      <c r="H70" s="391"/>
      <c r="I70" s="164"/>
      <c r="J70" s="63"/>
      <c r="K70" s="63"/>
      <c r="L70" s="61"/>
    </row>
    <row r="71" spans="2:63" s="1" customFormat="1" ht="14.45" customHeight="1">
      <c r="B71" s="41"/>
      <c r="C71" s="65" t="s">
        <v>126</v>
      </c>
      <c r="D71" s="63"/>
      <c r="E71" s="63"/>
      <c r="F71" s="63"/>
      <c r="G71" s="63"/>
      <c r="H71" s="63"/>
      <c r="I71" s="164"/>
      <c r="J71" s="63"/>
      <c r="K71" s="63"/>
      <c r="L71" s="61"/>
    </row>
    <row r="72" spans="2:63" s="1" customFormat="1" ht="23.25" customHeight="1">
      <c r="B72" s="41"/>
      <c r="C72" s="63"/>
      <c r="D72" s="63"/>
      <c r="E72" s="366" t="str">
        <f>E9</f>
        <v>D.6 - Nucené větrání</v>
      </c>
      <c r="F72" s="392"/>
      <c r="G72" s="392"/>
      <c r="H72" s="392"/>
      <c r="I72" s="164"/>
      <c r="J72" s="63"/>
      <c r="K72" s="63"/>
      <c r="L72" s="61"/>
    </row>
    <row r="73" spans="2:63" s="1" customFormat="1" ht="6.95" customHeight="1">
      <c r="B73" s="41"/>
      <c r="C73" s="63"/>
      <c r="D73" s="63"/>
      <c r="E73" s="63"/>
      <c r="F73" s="63"/>
      <c r="G73" s="63"/>
      <c r="H73" s="63"/>
      <c r="I73" s="164"/>
      <c r="J73" s="63"/>
      <c r="K73" s="63"/>
      <c r="L73" s="61"/>
    </row>
    <row r="74" spans="2:63" s="1" customFormat="1" ht="18" customHeight="1">
      <c r="B74" s="41"/>
      <c r="C74" s="65" t="s">
        <v>24</v>
      </c>
      <c r="D74" s="63"/>
      <c r="E74" s="63"/>
      <c r="F74" s="165" t="str">
        <f>F12</f>
        <v>Klatovy</v>
      </c>
      <c r="G74" s="63"/>
      <c r="H74" s="63"/>
      <c r="I74" s="166" t="s">
        <v>26</v>
      </c>
      <c r="J74" s="73" t="str">
        <f>IF(J12="","",J12)</f>
        <v>21. 4. 2017</v>
      </c>
      <c r="K74" s="63"/>
      <c r="L74" s="61"/>
    </row>
    <row r="75" spans="2:63" s="1" customFormat="1" ht="6.95" customHeight="1">
      <c r="B75" s="41"/>
      <c r="C75" s="63"/>
      <c r="D75" s="63"/>
      <c r="E75" s="63"/>
      <c r="F75" s="63"/>
      <c r="G75" s="63"/>
      <c r="H75" s="63"/>
      <c r="I75" s="164"/>
      <c r="J75" s="63"/>
      <c r="K75" s="63"/>
      <c r="L75" s="61"/>
    </row>
    <row r="76" spans="2:63" s="1" customFormat="1">
      <c r="B76" s="41"/>
      <c r="C76" s="65" t="s">
        <v>32</v>
      </c>
      <c r="D76" s="63"/>
      <c r="E76" s="63"/>
      <c r="F76" s="165" t="str">
        <f>E15</f>
        <v>Město Klatovy, nám. Míru č.p.62/1, 339 01 Klatovy</v>
      </c>
      <c r="G76" s="63"/>
      <c r="H76" s="63"/>
      <c r="I76" s="166" t="s">
        <v>40</v>
      </c>
      <c r="J76" s="165" t="str">
        <f>E21</f>
        <v>AREA group s.r.o.</v>
      </c>
      <c r="K76" s="63"/>
      <c r="L76" s="61"/>
    </row>
    <row r="77" spans="2:63" s="1" customFormat="1" ht="14.45" customHeight="1">
      <c r="B77" s="41"/>
      <c r="C77" s="65" t="s">
        <v>38</v>
      </c>
      <c r="D77" s="63"/>
      <c r="E77" s="63"/>
      <c r="F77" s="165" t="str">
        <f>IF(E18="","",E18)</f>
        <v/>
      </c>
      <c r="G77" s="63"/>
      <c r="H77" s="63"/>
      <c r="I77" s="164"/>
      <c r="J77" s="63"/>
      <c r="K77" s="63"/>
      <c r="L77" s="61"/>
    </row>
    <row r="78" spans="2:63" s="1" customFormat="1" ht="10.35" customHeight="1">
      <c r="B78" s="41"/>
      <c r="C78" s="63"/>
      <c r="D78" s="63"/>
      <c r="E78" s="63"/>
      <c r="F78" s="63"/>
      <c r="G78" s="63"/>
      <c r="H78" s="63"/>
      <c r="I78" s="164"/>
      <c r="J78" s="63"/>
      <c r="K78" s="63"/>
      <c r="L78" s="61"/>
    </row>
    <row r="79" spans="2:63" s="9" customFormat="1" ht="29.25" customHeight="1">
      <c r="B79" s="167"/>
      <c r="C79" s="168" t="s">
        <v>161</v>
      </c>
      <c r="D79" s="169" t="s">
        <v>66</v>
      </c>
      <c r="E79" s="169" t="s">
        <v>62</v>
      </c>
      <c r="F79" s="169" t="s">
        <v>162</v>
      </c>
      <c r="G79" s="169" t="s">
        <v>163</v>
      </c>
      <c r="H79" s="169" t="s">
        <v>164</v>
      </c>
      <c r="I79" s="170" t="s">
        <v>165</v>
      </c>
      <c r="J79" s="169" t="s">
        <v>131</v>
      </c>
      <c r="K79" s="171" t="s">
        <v>166</v>
      </c>
      <c r="L79" s="172"/>
      <c r="M79" s="81" t="s">
        <v>167</v>
      </c>
      <c r="N79" s="82" t="s">
        <v>51</v>
      </c>
      <c r="O79" s="82" t="s">
        <v>168</v>
      </c>
      <c r="P79" s="82" t="s">
        <v>169</v>
      </c>
      <c r="Q79" s="82" t="s">
        <v>170</v>
      </c>
      <c r="R79" s="82" t="s">
        <v>171</v>
      </c>
      <c r="S79" s="82" t="s">
        <v>172</v>
      </c>
      <c r="T79" s="83" t="s">
        <v>173</v>
      </c>
    </row>
    <row r="80" spans="2:63" s="1" customFormat="1" ht="29.25" customHeight="1">
      <c r="B80" s="41"/>
      <c r="C80" s="87" t="s">
        <v>132</v>
      </c>
      <c r="D80" s="63"/>
      <c r="E80" s="63"/>
      <c r="F80" s="63"/>
      <c r="G80" s="63"/>
      <c r="H80" s="63"/>
      <c r="I80" s="164"/>
      <c r="J80" s="173">
        <f>BK80</f>
        <v>0</v>
      </c>
      <c r="K80" s="63"/>
      <c r="L80" s="61"/>
      <c r="M80" s="84"/>
      <c r="N80" s="85"/>
      <c r="O80" s="85"/>
      <c r="P80" s="174">
        <f>P81+P116+P143+P154</f>
        <v>0</v>
      </c>
      <c r="Q80" s="85"/>
      <c r="R80" s="174">
        <f>R81+R116+R143+R154</f>
        <v>0</v>
      </c>
      <c r="S80" s="85"/>
      <c r="T80" s="175">
        <f>T81+T116+T143+T154</f>
        <v>0</v>
      </c>
      <c r="AT80" s="23" t="s">
        <v>80</v>
      </c>
      <c r="AU80" s="23" t="s">
        <v>133</v>
      </c>
      <c r="BK80" s="176">
        <f>BK81+BK116+BK143+BK154</f>
        <v>0</v>
      </c>
    </row>
    <row r="81" spans="2:65" s="10" customFormat="1" ht="37.35" customHeight="1">
      <c r="B81" s="177"/>
      <c r="C81" s="178"/>
      <c r="D81" s="191" t="s">
        <v>80</v>
      </c>
      <c r="E81" s="264" t="s">
        <v>3027</v>
      </c>
      <c r="F81" s="264" t="s">
        <v>3028</v>
      </c>
      <c r="G81" s="178"/>
      <c r="H81" s="178"/>
      <c r="I81" s="181"/>
      <c r="J81" s="265">
        <f>BK81</f>
        <v>0</v>
      </c>
      <c r="K81" s="178"/>
      <c r="L81" s="183"/>
      <c r="M81" s="184"/>
      <c r="N81" s="185"/>
      <c r="O81" s="185"/>
      <c r="P81" s="186">
        <f>SUM(P82:P115)</f>
        <v>0</v>
      </c>
      <c r="Q81" s="185"/>
      <c r="R81" s="186">
        <f>SUM(R82:R115)</f>
        <v>0</v>
      </c>
      <c r="S81" s="185"/>
      <c r="T81" s="187">
        <f>SUM(T82:T115)</f>
        <v>0</v>
      </c>
      <c r="AR81" s="188" t="s">
        <v>89</v>
      </c>
      <c r="AT81" s="189" t="s">
        <v>80</v>
      </c>
      <c r="AU81" s="189" t="s">
        <v>81</v>
      </c>
      <c r="AY81" s="188" t="s">
        <v>176</v>
      </c>
      <c r="BK81" s="190">
        <f>SUM(BK82:BK115)</f>
        <v>0</v>
      </c>
    </row>
    <row r="82" spans="2:65" s="1" customFormat="1" ht="44.25" customHeight="1">
      <c r="B82" s="41"/>
      <c r="C82" s="232" t="s">
        <v>89</v>
      </c>
      <c r="D82" s="232" t="s">
        <v>196</v>
      </c>
      <c r="E82" s="233" t="s">
        <v>3029</v>
      </c>
      <c r="F82" s="234" t="s">
        <v>3030</v>
      </c>
      <c r="G82" s="235" t="s">
        <v>377</v>
      </c>
      <c r="H82" s="236">
        <v>3</v>
      </c>
      <c r="I82" s="237"/>
      <c r="J82" s="238">
        <f t="shared" ref="J82:J115" si="0">ROUND(I82*H82,2)</f>
        <v>0</v>
      </c>
      <c r="K82" s="234" t="s">
        <v>37</v>
      </c>
      <c r="L82" s="239"/>
      <c r="M82" s="240" t="s">
        <v>37</v>
      </c>
      <c r="N82" s="241" t="s">
        <v>52</v>
      </c>
      <c r="O82" s="42"/>
      <c r="P82" s="203">
        <f t="shared" ref="P82:P115" si="1">O82*H82</f>
        <v>0</v>
      </c>
      <c r="Q82" s="203">
        <v>0</v>
      </c>
      <c r="R82" s="203">
        <f t="shared" ref="R82:R115" si="2">Q82*H82</f>
        <v>0</v>
      </c>
      <c r="S82" s="203">
        <v>0</v>
      </c>
      <c r="T82" s="204">
        <f t="shared" ref="T82:T115" si="3">S82*H82</f>
        <v>0</v>
      </c>
      <c r="AR82" s="23" t="s">
        <v>200</v>
      </c>
      <c r="AT82" s="23" t="s">
        <v>196</v>
      </c>
      <c r="AU82" s="23" t="s">
        <v>89</v>
      </c>
      <c r="AY82" s="23" t="s">
        <v>176</v>
      </c>
      <c r="BE82" s="205">
        <f t="shared" ref="BE82:BE115" si="4">IF(N82="základní",J82,0)</f>
        <v>0</v>
      </c>
      <c r="BF82" s="205">
        <f t="shared" ref="BF82:BF115" si="5">IF(N82="snížená",J82,0)</f>
        <v>0</v>
      </c>
      <c r="BG82" s="205">
        <f t="shared" ref="BG82:BG115" si="6">IF(N82="zákl. přenesená",J82,0)</f>
        <v>0</v>
      </c>
      <c r="BH82" s="205">
        <f t="shared" ref="BH82:BH115" si="7">IF(N82="sníž. přenesená",J82,0)</f>
        <v>0</v>
      </c>
      <c r="BI82" s="205">
        <f t="shared" ref="BI82:BI115" si="8">IF(N82="nulová",J82,0)</f>
        <v>0</v>
      </c>
      <c r="BJ82" s="23" t="s">
        <v>89</v>
      </c>
      <c r="BK82" s="205">
        <f t="shared" ref="BK82:BK115" si="9">ROUND(I82*H82,2)</f>
        <v>0</v>
      </c>
      <c r="BL82" s="23" t="s">
        <v>183</v>
      </c>
      <c r="BM82" s="23" t="s">
        <v>3031</v>
      </c>
    </row>
    <row r="83" spans="2:65" s="1" customFormat="1" ht="22.5" customHeight="1">
      <c r="B83" s="41"/>
      <c r="C83" s="194" t="s">
        <v>91</v>
      </c>
      <c r="D83" s="194" t="s">
        <v>178</v>
      </c>
      <c r="E83" s="195" t="s">
        <v>3032</v>
      </c>
      <c r="F83" s="196" t="s">
        <v>3033</v>
      </c>
      <c r="G83" s="197" t="s">
        <v>377</v>
      </c>
      <c r="H83" s="198">
        <v>3</v>
      </c>
      <c r="I83" s="199"/>
      <c r="J83" s="200">
        <f t="shared" si="0"/>
        <v>0</v>
      </c>
      <c r="K83" s="196" t="s">
        <v>37</v>
      </c>
      <c r="L83" s="61"/>
      <c r="M83" s="201" t="s">
        <v>37</v>
      </c>
      <c r="N83" s="202" t="s">
        <v>52</v>
      </c>
      <c r="O83" s="42"/>
      <c r="P83" s="203">
        <f t="shared" si="1"/>
        <v>0</v>
      </c>
      <c r="Q83" s="203">
        <v>0</v>
      </c>
      <c r="R83" s="203">
        <f t="shared" si="2"/>
        <v>0</v>
      </c>
      <c r="S83" s="203">
        <v>0</v>
      </c>
      <c r="T83" s="204">
        <f t="shared" si="3"/>
        <v>0</v>
      </c>
      <c r="AR83" s="23" t="s">
        <v>183</v>
      </c>
      <c r="AT83" s="23" t="s">
        <v>178</v>
      </c>
      <c r="AU83" s="23" t="s">
        <v>89</v>
      </c>
      <c r="AY83" s="23" t="s">
        <v>176</v>
      </c>
      <c r="BE83" s="205">
        <f t="shared" si="4"/>
        <v>0</v>
      </c>
      <c r="BF83" s="205">
        <f t="shared" si="5"/>
        <v>0</v>
      </c>
      <c r="BG83" s="205">
        <f t="shared" si="6"/>
        <v>0</v>
      </c>
      <c r="BH83" s="205">
        <f t="shared" si="7"/>
        <v>0</v>
      </c>
      <c r="BI83" s="205">
        <f t="shared" si="8"/>
        <v>0</v>
      </c>
      <c r="BJ83" s="23" t="s">
        <v>89</v>
      </c>
      <c r="BK83" s="205">
        <f t="shared" si="9"/>
        <v>0</v>
      </c>
      <c r="BL83" s="23" t="s">
        <v>183</v>
      </c>
      <c r="BM83" s="23" t="s">
        <v>3034</v>
      </c>
    </row>
    <row r="84" spans="2:65" s="1" customFormat="1" ht="22.5" customHeight="1">
      <c r="B84" s="41"/>
      <c r="C84" s="232" t="s">
        <v>195</v>
      </c>
      <c r="D84" s="232" t="s">
        <v>196</v>
      </c>
      <c r="E84" s="233" t="s">
        <v>3035</v>
      </c>
      <c r="F84" s="234" t="s">
        <v>3036</v>
      </c>
      <c r="G84" s="235" t="s">
        <v>377</v>
      </c>
      <c r="H84" s="236">
        <v>2</v>
      </c>
      <c r="I84" s="237"/>
      <c r="J84" s="238">
        <f t="shared" si="0"/>
        <v>0</v>
      </c>
      <c r="K84" s="234" t="s">
        <v>37</v>
      </c>
      <c r="L84" s="239"/>
      <c r="M84" s="240" t="s">
        <v>37</v>
      </c>
      <c r="N84" s="241" t="s">
        <v>52</v>
      </c>
      <c r="O84" s="42"/>
      <c r="P84" s="203">
        <f t="shared" si="1"/>
        <v>0</v>
      </c>
      <c r="Q84" s="203">
        <v>0</v>
      </c>
      <c r="R84" s="203">
        <f t="shared" si="2"/>
        <v>0</v>
      </c>
      <c r="S84" s="203">
        <v>0</v>
      </c>
      <c r="T84" s="204">
        <f t="shared" si="3"/>
        <v>0</v>
      </c>
      <c r="AR84" s="23" t="s">
        <v>200</v>
      </c>
      <c r="AT84" s="23" t="s">
        <v>196</v>
      </c>
      <c r="AU84" s="23" t="s">
        <v>89</v>
      </c>
      <c r="AY84" s="23" t="s">
        <v>176</v>
      </c>
      <c r="BE84" s="205">
        <f t="shared" si="4"/>
        <v>0</v>
      </c>
      <c r="BF84" s="205">
        <f t="shared" si="5"/>
        <v>0</v>
      </c>
      <c r="BG84" s="205">
        <f t="shared" si="6"/>
        <v>0</v>
      </c>
      <c r="BH84" s="205">
        <f t="shared" si="7"/>
        <v>0</v>
      </c>
      <c r="BI84" s="205">
        <f t="shared" si="8"/>
        <v>0</v>
      </c>
      <c r="BJ84" s="23" t="s">
        <v>89</v>
      </c>
      <c r="BK84" s="205">
        <f t="shared" si="9"/>
        <v>0</v>
      </c>
      <c r="BL84" s="23" t="s">
        <v>183</v>
      </c>
      <c r="BM84" s="23" t="s">
        <v>3037</v>
      </c>
    </row>
    <row r="85" spans="2:65" s="1" customFormat="1" ht="22.5" customHeight="1">
      <c r="B85" s="41"/>
      <c r="C85" s="194" t="s">
        <v>183</v>
      </c>
      <c r="D85" s="194" t="s">
        <v>178</v>
      </c>
      <c r="E85" s="195" t="s">
        <v>3038</v>
      </c>
      <c r="F85" s="196" t="s">
        <v>3039</v>
      </c>
      <c r="G85" s="197" t="s">
        <v>377</v>
      </c>
      <c r="H85" s="198">
        <v>2</v>
      </c>
      <c r="I85" s="199"/>
      <c r="J85" s="200">
        <f t="shared" si="0"/>
        <v>0</v>
      </c>
      <c r="K85" s="196" t="s">
        <v>37</v>
      </c>
      <c r="L85" s="61"/>
      <c r="M85" s="201" t="s">
        <v>37</v>
      </c>
      <c r="N85" s="202" t="s">
        <v>52</v>
      </c>
      <c r="O85" s="42"/>
      <c r="P85" s="203">
        <f t="shared" si="1"/>
        <v>0</v>
      </c>
      <c r="Q85" s="203">
        <v>0</v>
      </c>
      <c r="R85" s="203">
        <f t="shared" si="2"/>
        <v>0</v>
      </c>
      <c r="S85" s="203">
        <v>0</v>
      </c>
      <c r="T85" s="204">
        <f t="shared" si="3"/>
        <v>0</v>
      </c>
      <c r="AR85" s="23" t="s">
        <v>183</v>
      </c>
      <c r="AT85" s="23" t="s">
        <v>178</v>
      </c>
      <c r="AU85" s="23" t="s">
        <v>89</v>
      </c>
      <c r="AY85" s="23" t="s">
        <v>176</v>
      </c>
      <c r="BE85" s="205">
        <f t="shared" si="4"/>
        <v>0</v>
      </c>
      <c r="BF85" s="205">
        <f t="shared" si="5"/>
        <v>0</v>
      </c>
      <c r="BG85" s="205">
        <f t="shared" si="6"/>
        <v>0</v>
      </c>
      <c r="BH85" s="205">
        <f t="shared" si="7"/>
        <v>0</v>
      </c>
      <c r="BI85" s="205">
        <f t="shared" si="8"/>
        <v>0</v>
      </c>
      <c r="BJ85" s="23" t="s">
        <v>89</v>
      </c>
      <c r="BK85" s="205">
        <f t="shared" si="9"/>
        <v>0</v>
      </c>
      <c r="BL85" s="23" t="s">
        <v>183</v>
      </c>
      <c r="BM85" s="23" t="s">
        <v>3040</v>
      </c>
    </row>
    <row r="86" spans="2:65" s="1" customFormat="1" ht="22.5" customHeight="1">
      <c r="B86" s="41"/>
      <c r="C86" s="232" t="s">
        <v>209</v>
      </c>
      <c r="D86" s="232" t="s">
        <v>196</v>
      </c>
      <c r="E86" s="233" t="s">
        <v>3041</v>
      </c>
      <c r="F86" s="234" t="s">
        <v>3042</v>
      </c>
      <c r="G86" s="235" t="s">
        <v>377</v>
      </c>
      <c r="H86" s="236">
        <v>4</v>
      </c>
      <c r="I86" s="237"/>
      <c r="J86" s="238">
        <f t="shared" si="0"/>
        <v>0</v>
      </c>
      <c r="K86" s="234" t="s">
        <v>37</v>
      </c>
      <c r="L86" s="239"/>
      <c r="M86" s="240" t="s">
        <v>37</v>
      </c>
      <c r="N86" s="241" t="s">
        <v>52</v>
      </c>
      <c r="O86" s="42"/>
      <c r="P86" s="203">
        <f t="shared" si="1"/>
        <v>0</v>
      </c>
      <c r="Q86" s="203">
        <v>0</v>
      </c>
      <c r="R86" s="203">
        <f t="shared" si="2"/>
        <v>0</v>
      </c>
      <c r="S86" s="203">
        <v>0</v>
      </c>
      <c r="T86" s="204">
        <f t="shared" si="3"/>
        <v>0</v>
      </c>
      <c r="AR86" s="23" t="s">
        <v>200</v>
      </c>
      <c r="AT86" s="23" t="s">
        <v>196</v>
      </c>
      <c r="AU86" s="23" t="s">
        <v>89</v>
      </c>
      <c r="AY86" s="23" t="s">
        <v>176</v>
      </c>
      <c r="BE86" s="205">
        <f t="shared" si="4"/>
        <v>0</v>
      </c>
      <c r="BF86" s="205">
        <f t="shared" si="5"/>
        <v>0</v>
      </c>
      <c r="BG86" s="205">
        <f t="shared" si="6"/>
        <v>0</v>
      </c>
      <c r="BH86" s="205">
        <f t="shared" si="7"/>
        <v>0</v>
      </c>
      <c r="BI86" s="205">
        <f t="shared" si="8"/>
        <v>0</v>
      </c>
      <c r="BJ86" s="23" t="s">
        <v>89</v>
      </c>
      <c r="BK86" s="205">
        <f t="shared" si="9"/>
        <v>0</v>
      </c>
      <c r="BL86" s="23" t="s">
        <v>183</v>
      </c>
      <c r="BM86" s="23" t="s">
        <v>3043</v>
      </c>
    </row>
    <row r="87" spans="2:65" s="1" customFormat="1" ht="22.5" customHeight="1">
      <c r="B87" s="41"/>
      <c r="C87" s="194" t="s">
        <v>214</v>
      </c>
      <c r="D87" s="194" t="s">
        <v>178</v>
      </c>
      <c r="E87" s="195" t="s">
        <v>3044</v>
      </c>
      <c r="F87" s="196" t="s">
        <v>3039</v>
      </c>
      <c r="G87" s="197" t="s">
        <v>377</v>
      </c>
      <c r="H87" s="198">
        <v>4</v>
      </c>
      <c r="I87" s="199"/>
      <c r="J87" s="200">
        <f t="shared" si="0"/>
        <v>0</v>
      </c>
      <c r="K87" s="196" t="s">
        <v>37</v>
      </c>
      <c r="L87" s="61"/>
      <c r="M87" s="201" t="s">
        <v>37</v>
      </c>
      <c r="N87" s="202" t="s">
        <v>52</v>
      </c>
      <c r="O87" s="42"/>
      <c r="P87" s="203">
        <f t="shared" si="1"/>
        <v>0</v>
      </c>
      <c r="Q87" s="203">
        <v>0</v>
      </c>
      <c r="R87" s="203">
        <f t="shared" si="2"/>
        <v>0</v>
      </c>
      <c r="S87" s="203">
        <v>0</v>
      </c>
      <c r="T87" s="204">
        <f t="shared" si="3"/>
        <v>0</v>
      </c>
      <c r="AR87" s="23" t="s">
        <v>183</v>
      </c>
      <c r="AT87" s="23" t="s">
        <v>178</v>
      </c>
      <c r="AU87" s="23" t="s">
        <v>89</v>
      </c>
      <c r="AY87" s="23" t="s">
        <v>176</v>
      </c>
      <c r="BE87" s="205">
        <f t="shared" si="4"/>
        <v>0</v>
      </c>
      <c r="BF87" s="205">
        <f t="shared" si="5"/>
        <v>0</v>
      </c>
      <c r="BG87" s="205">
        <f t="shared" si="6"/>
        <v>0</v>
      </c>
      <c r="BH87" s="205">
        <f t="shared" si="7"/>
        <v>0</v>
      </c>
      <c r="BI87" s="205">
        <f t="shared" si="8"/>
        <v>0</v>
      </c>
      <c r="BJ87" s="23" t="s">
        <v>89</v>
      </c>
      <c r="BK87" s="205">
        <f t="shared" si="9"/>
        <v>0</v>
      </c>
      <c r="BL87" s="23" t="s">
        <v>183</v>
      </c>
      <c r="BM87" s="23" t="s">
        <v>3045</v>
      </c>
    </row>
    <row r="88" spans="2:65" s="1" customFormat="1" ht="22.5" customHeight="1">
      <c r="B88" s="41"/>
      <c r="C88" s="232" t="s">
        <v>221</v>
      </c>
      <c r="D88" s="232" t="s">
        <v>196</v>
      </c>
      <c r="E88" s="233" t="s">
        <v>3046</v>
      </c>
      <c r="F88" s="234" t="s">
        <v>3047</v>
      </c>
      <c r="G88" s="235" t="s">
        <v>377</v>
      </c>
      <c r="H88" s="236">
        <v>4</v>
      </c>
      <c r="I88" s="237"/>
      <c r="J88" s="238">
        <f t="shared" si="0"/>
        <v>0</v>
      </c>
      <c r="K88" s="234" t="s">
        <v>37</v>
      </c>
      <c r="L88" s="239"/>
      <c r="M88" s="240" t="s">
        <v>37</v>
      </c>
      <c r="N88" s="241" t="s">
        <v>52</v>
      </c>
      <c r="O88" s="42"/>
      <c r="P88" s="203">
        <f t="shared" si="1"/>
        <v>0</v>
      </c>
      <c r="Q88" s="203">
        <v>0</v>
      </c>
      <c r="R88" s="203">
        <f t="shared" si="2"/>
        <v>0</v>
      </c>
      <c r="S88" s="203">
        <v>0</v>
      </c>
      <c r="T88" s="204">
        <f t="shared" si="3"/>
        <v>0</v>
      </c>
      <c r="AR88" s="23" t="s">
        <v>200</v>
      </c>
      <c r="AT88" s="23" t="s">
        <v>196</v>
      </c>
      <c r="AU88" s="23" t="s">
        <v>89</v>
      </c>
      <c r="AY88" s="23" t="s">
        <v>176</v>
      </c>
      <c r="BE88" s="205">
        <f t="shared" si="4"/>
        <v>0</v>
      </c>
      <c r="BF88" s="205">
        <f t="shared" si="5"/>
        <v>0</v>
      </c>
      <c r="BG88" s="205">
        <f t="shared" si="6"/>
        <v>0</v>
      </c>
      <c r="BH88" s="205">
        <f t="shared" si="7"/>
        <v>0</v>
      </c>
      <c r="BI88" s="205">
        <f t="shared" si="8"/>
        <v>0</v>
      </c>
      <c r="BJ88" s="23" t="s">
        <v>89</v>
      </c>
      <c r="BK88" s="205">
        <f t="shared" si="9"/>
        <v>0</v>
      </c>
      <c r="BL88" s="23" t="s">
        <v>183</v>
      </c>
      <c r="BM88" s="23" t="s">
        <v>3048</v>
      </c>
    </row>
    <row r="89" spans="2:65" s="1" customFormat="1" ht="22.5" customHeight="1">
      <c r="B89" s="41"/>
      <c r="C89" s="194" t="s">
        <v>200</v>
      </c>
      <c r="D89" s="194" t="s">
        <v>178</v>
      </c>
      <c r="E89" s="195" t="s">
        <v>3049</v>
      </c>
      <c r="F89" s="196" t="s">
        <v>3039</v>
      </c>
      <c r="G89" s="197" t="s">
        <v>377</v>
      </c>
      <c r="H89" s="198">
        <v>4</v>
      </c>
      <c r="I89" s="199"/>
      <c r="J89" s="200">
        <f t="shared" si="0"/>
        <v>0</v>
      </c>
      <c r="K89" s="196" t="s">
        <v>37</v>
      </c>
      <c r="L89" s="61"/>
      <c r="M89" s="201" t="s">
        <v>37</v>
      </c>
      <c r="N89" s="202" t="s">
        <v>52</v>
      </c>
      <c r="O89" s="42"/>
      <c r="P89" s="203">
        <f t="shared" si="1"/>
        <v>0</v>
      </c>
      <c r="Q89" s="203">
        <v>0</v>
      </c>
      <c r="R89" s="203">
        <f t="shared" si="2"/>
        <v>0</v>
      </c>
      <c r="S89" s="203">
        <v>0</v>
      </c>
      <c r="T89" s="204">
        <f t="shared" si="3"/>
        <v>0</v>
      </c>
      <c r="AR89" s="23" t="s">
        <v>183</v>
      </c>
      <c r="AT89" s="23" t="s">
        <v>178</v>
      </c>
      <c r="AU89" s="23" t="s">
        <v>89</v>
      </c>
      <c r="AY89" s="23" t="s">
        <v>176</v>
      </c>
      <c r="BE89" s="205">
        <f t="shared" si="4"/>
        <v>0</v>
      </c>
      <c r="BF89" s="205">
        <f t="shared" si="5"/>
        <v>0</v>
      </c>
      <c r="BG89" s="205">
        <f t="shared" si="6"/>
        <v>0</v>
      </c>
      <c r="BH89" s="205">
        <f t="shared" si="7"/>
        <v>0</v>
      </c>
      <c r="BI89" s="205">
        <f t="shared" si="8"/>
        <v>0</v>
      </c>
      <c r="BJ89" s="23" t="s">
        <v>89</v>
      </c>
      <c r="BK89" s="205">
        <f t="shared" si="9"/>
        <v>0</v>
      </c>
      <c r="BL89" s="23" t="s">
        <v>183</v>
      </c>
      <c r="BM89" s="23" t="s">
        <v>3050</v>
      </c>
    </row>
    <row r="90" spans="2:65" s="1" customFormat="1" ht="22.5" customHeight="1">
      <c r="B90" s="41"/>
      <c r="C90" s="232" t="s">
        <v>232</v>
      </c>
      <c r="D90" s="232" t="s">
        <v>196</v>
      </c>
      <c r="E90" s="233" t="s">
        <v>3051</v>
      </c>
      <c r="F90" s="234" t="s">
        <v>3052</v>
      </c>
      <c r="G90" s="235" t="s">
        <v>377</v>
      </c>
      <c r="H90" s="236">
        <v>3</v>
      </c>
      <c r="I90" s="237"/>
      <c r="J90" s="238">
        <f t="shared" si="0"/>
        <v>0</v>
      </c>
      <c r="K90" s="234" t="s">
        <v>37</v>
      </c>
      <c r="L90" s="239"/>
      <c r="M90" s="240" t="s">
        <v>37</v>
      </c>
      <c r="N90" s="241" t="s">
        <v>52</v>
      </c>
      <c r="O90" s="42"/>
      <c r="P90" s="203">
        <f t="shared" si="1"/>
        <v>0</v>
      </c>
      <c r="Q90" s="203">
        <v>0</v>
      </c>
      <c r="R90" s="203">
        <f t="shared" si="2"/>
        <v>0</v>
      </c>
      <c r="S90" s="203">
        <v>0</v>
      </c>
      <c r="T90" s="204">
        <f t="shared" si="3"/>
        <v>0</v>
      </c>
      <c r="AR90" s="23" t="s">
        <v>200</v>
      </c>
      <c r="AT90" s="23" t="s">
        <v>196</v>
      </c>
      <c r="AU90" s="23" t="s">
        <v>89</v>
      </c>
      <c r="AY90" s="23" t="s">
        <v>176</v>
      </c>
      <c r="BE90" s="205">
        <f t="shared" si="4"/>
        <v>0</v>
      </c>
      <c r="BF90" s="205">
        <f t="shared" si="5"/>
        <v>0</v>
      </c>
      <c r="BG90" s="205">
        <f t="shared" si="6"/>
        <v>0</v>
      </c>
      <c r="BH90" s="205">
        <f t="shared" si="7"/>
        <v>0</v>
      </c>
      <c r="BI90" s="205">
        <f t="shared" si="8"/>
        <v>0</v>
      </c>
      <c r="BJ90" s="23" t="s">
        <v>89</v>
      </c>
      <c r="BK90" s="205">
        <f t="shared" si="9"/>
        <v>0</v>
      </c>
      <c r="BL90" s="23" t="s">
        <v>183</v>
      </c>
      <c r="BM90" s="23" t="s">
        <v>3053</v>
      </c>
    </row>
    <row r="91" spans="2:65" s="1" customFormat="1" ht="22.5" customHeight="1">
      <c r="B91" s="41"/>
      <c r="C91" s="194" t="s">
        <v>238</v>
      </c>
      <c r="D91" s="194" t="s">
        <v>178</v>
      </c>
      <c r="E91" s="195" t="s">
        <v>3054</v>
      </c>
      <c r="F91" s="196" t="s">
        <v>3055</v>
      </c>
      <c r="G91" s="197" t="s">
        <v>377</v>
      </c>
      <c r="H91" s="198">
        <v>3</v>
      </c>
      <c r="I91" s="199"/>
      <c r="J91" s="200">
        <f t="shared" si="0"/>
        <v>0</v>
      </c>
      <c r="K91" s="196" t="s">
        <v>37</v>
      </c>
      <c r="L91" s="61"/>
      <c r="M91" s="201" t="s">
        <v>37</v>
      </c>
      <c r="N91" s="202" t="s">
        <v>52</v>
      </c>
      <c r="O91" s="42"/>
      <c r="P91" s="203">
        <f t="shared" si="1"/>
        <v>0</v>
      </c>
      <c r="Q91" s="203">
        <v>0</v>
      </c>
      <c r="R91" s="203">
        <f t="shared" si="2"/>
        <v>0</v>
      </c>
      <c r="S91" s="203">
        <v>0</v>
      </c>
      <c r="T91" s="204">
        <f t="shared" si="3"/>
        <v>0</v>
      </c>
      <c r="AR91" s="23" t="s">
        <v>183</v>
      </c>
      <c r="AT91" s="23" t="s">
        <v>178</v>
      </c>
      <c r="AU91" s="23" t="s">
        <v>89</v>
      </c>
      <c r="AY91" s="23" t="s">
        <v>176</v>
      </c>
      <c r="BE91" s="205">
        <f t="shared" si="4"/>
        <v>0</v>
      </c>
      <c r="BF91" s="205">
        <f t="shared" si="5"/>
        <v>0</v>
      </c>
      <c r="BG91" s="205">
        <f t="shared" si="6"/>
        <v>0</v>
      </c>
      <c r="BH91" s="205">
        <f t="shared" si="7"/>
        <v>0</v>
      </c>
      <c r="BI91" s="205">
        <f t="shared" si="8"/>
        <v>0</v>
      </c>
      <c r="BJ91" s="23" t="s">
        <v>89</v>
      </c>
      <c r="BK91" s="205">
        <f t="shared" si="9"/>
        <v>0</v>
      </c>
      <c r="BL91" s="23" t="s">
        <v>183</v>
      </c>
      <c r="BM91" s="23" t="s">
        <v>3056</v>
      </c>
    </row>
    <row r="92" spans="2:65" s="1" customFormat="1" ht="22.5" customHeight="1">
      <c r="B92" s="41"/>
      <c r="C92" s="232" t="s">
        <v>247</v>
      </c>
      <c r="D92" s="232" t="s">
        <v>196</v>
      </c>
      <c r="E92" s="233" t="s">
        <v>3057</v>
      </c>
      <c r="F92" s="234" t="s">
        <v>3058</v>
      </c>
      <c r="G92" s="235" t="s">
        <v>377</v>
      </c>
      <c r="H92" s="236">
        <v>8</v>
      </c>
      <c r="I92" s="237"/>
      <c r="J92" s="238">
        <f t="shared" si="0"/>
        <v>0</v>
      </c>
      <c r="K92" s="234" t="s">
        <v>37</v>
      </c>
      <c r="L92" s="239"/>
      <c r="M92" s="240" t="s">
        <v>37</v>
      </c>
      <c r="N92" s="241" t="s">
        <v>52</v>
      </c>
      <c r="O92" s="42"/>
      <c r="P92" s="203">
        <f t="shared" si="1"/>
        <v>0</v>
      </c>
      <c r="Q92" s="203">
        <v>0</v>
      </c>
      <c r="R92" s="203">
        <f t="shared" si="2"/>
        <v>0</v>
      </c>
      <c r="S92" s="203">
        <v>0</v>
      </c>
      <c r="T92" s="204">
        <f t="shared" si="3"/>
        <v>0</v>
      </c>
      <c r="AR92" s="23" t="s">
        <v>200</v>
      </c>
      <c r="AT92" s="23" t="s">
        <v>196</v>
      </c>
      <c r="AU92" s="23" t="s">
        <v>89</v>
      </c>
      <c r="AY92" s="23" t="s">
        <v>176</v>
      </c>
      <c r="BE92" s="205">
        <f t="shared" si="4"/>
        <v>0</v>
      </c>
      <c r="BF92" s="205">
        <f t="shared" si="5"/>
        <v>0</v>
      </c>
      <c r="BG92" s="205">
        <f t="shared" si="6"/>
        <v>0</v>
      </c>
      <c r="BH92" s="205">
        <f t="shared" si="7"/>
        <v>0</v>
      </c>
      <c r="BI92" s="205">
        <f t="shared" si="8"/>
        <v>0</v>
      </c>
      <c r="BJ92" s="23" t="s">
        <v>89</v>
      </c>
      <c r="BK92" s="205">
        <f t="shared" si="9"/>
        <v>0</v>
      </c>
      <c r="BL92" s="23" t="s">
        <v>183</v>
      </c>
      <c r="BM92" s="23" t="s">
        <v>3059</v>
      </c>
    </row>
    <row r="93" spans="2:65" s="1" customFormat="1" ht="22.5" customHeight="1">
      <c r="B93" s="41"/>
      <c r="C93" s="194" t="s">
        <v>23</v>
      </c>
      <c r="D93" s="194" t="s">
        <v>178</v>
      </c>
      <c r="E93" s="195" t="s">
        <v>3060</v>
      </c>
      <c r="F93" s="196" t="s">
        <v>3061</v>
      </c>
      <c r="G93" s="197" t="s">
        <v>377</v>
      </c>
      <c r="H93" s="198">
        <v>8</v>
      </c>
      <c r="I93" s="199"/>
      <c r="J93" s="200">
        <f t="shared" si="0"/>
        <v>0</v>
      </c>
      <c r="K93" s="196" t="s">
        <v>37</v>
      </c>
      <c r="L93" s="61"/>
      <c r="M93" s="201" t="s">
        <v>37</v>
      </c>
      <c r="N93" s="202" t="s">
        <v>52</v>
      </c>
      <c r="O93" s="42"/>
      <c r="P93" s="203">
        <f t="shared" si="1"/>
        <v>0</v>
      </c>
      <c r="Q93" s="203">
        <v>0</v>
      </c>
      <c r="R93" s="203">
        <f t="shared" si="2"/>
        <v>0</v>
      </c>
      <c r="S93" s="203">
        <v>0</v>
      </c>
      <c r="T93" s="204">
        <f t="shared" si="3"/>
        <v>0</v>
      </c>
      <c r="AR93" s="23" t="s">
        <v>183</v>
      </c>
      <c r="AT93" s="23" t="s">
        <v>178</v>
      </c>
      <c r="AU93" s="23" t="s">
        <v>89</v>
      </c>
      <c r="AY93" s="23" t="s">
        <v>176</v>
      </c>
      <c r="BE93" s="205">
        <f t="shared" si="4"/>
        <v>0</v>
      </c>
      <c r="BF93" s="205">
        <f t="shared" si="5"/>
        <v>0</v>
      </c>
      <c r="BG93" s="205">
        <f t="shared" si="6"/>
        <v>0</v>
      </c>
      <c r="BH93" s="205">
        <f t="shared" si="7"/>
        <v>0</v>
      </c>
      <c r="BI93" s="205">
        <f t="shared" si="8"/>
        <v>0</v>
      </c>
      <c r="BJ93" s="23" t="s">
        <v>89</v>
      </c>
      <c r="BK93" s="205">
        <f t="shared" si="9"/>
        <v>0</v>
      </c>
      <c r="BL93" s="23" t="s">
        <v>183</v>
      </c>
      <c r="BM93" s="23" t="s">
        <v>3062</v>
      </c>
    </row>
    <row r="94" spans="2:65" s="1" customFormat="1" ht="22.5" customHeight="1">
      <c r="B94" s="41"/>
      <c r="C94" s="232" t="s">
        <v>259</v>
      </c>
      <c r="D94" s="232" t="s">
        <v>196</v>
      </c>
      <c r="E94" s="233" t="s">
        <v>3063</v>
      </c>
      <c r="F94" s="234" t="s">
        <v>3064</v>
      </c>
      <c r="G94" s="235" t="s">
        <v>377</v>
      </c>
      <c r="H94" s="236">
        <v>2</v>
      </c>
      <c r="I94" s="237"/>
      <c r="J94" s="238">
        <f t="shared" si="0"/>
        <v>0</v>
      </c>
      <c r="K94" s="234" t="s">
        <v>37</v>
      </c>
      <c r="L94" s="239"/>
      <c r="M94" s="240" t="s">
        <v>37</v>
      </c>
      <c r="N94" s="241" t="s">
        <v>52</v>
      </c>
      <c r="O94" s="42"/>
      <c r="P94" s="203">
        <f t="shared" si="1"/>
        <v>0</v>
      </c>
      <c r="Q94" s="203">
        <v>0</v>
      </c>
      <c r="R94" s="203">
        <f t="shared" si="2"/>
        <v>0</v>
      </c>
      <c r="S94" s="203">
        <v>0</v>
      </c>
      <c r="T94" s="204">
        <f t="shared" si="3"/>
        <v>0</v>
      </c>
      <c r="AR94" s="23" t="s">
        <v>200</v>
      </c>
      <c r="AT94" s="23" t="s">
        <v>196</v>
      </c>
      <c r="AU94" s="23" t="s">
        <v>89</v>
      </c>
      <c r="AY94" s="23" t="s">
        <v>176</v>
      </c>
      <c r="BE94" s="205">
        <f t="shared" si="4"/>
        <v>0</v>
      </c>
      <c r="BF94" s="205">
        <f t="shared" si="5"/>
        <v>0</v>
      </c>
      <c r="BG94" s="205">
        <f t="shared" si="6"/>
        <v>0</v>
      </c>
      <c r="BH94" s="205">
        <f t="shared" si="7"/>
        <v>0</v>
      </c>
      <c r="BI94" s="205">
        <f t="shared" si="8"/>
        <v>0</v>
      </c>
      <c r="BJ94" s="23" t="s">
        <v>89</v>
      </c>
      <c r="BK94" s="205">
        <f t="shared" si="9"/>
        <v>0</v>
      </c>
      <c r="BL94" s="23" t="s">
        <v>183</v>
      </c>
      <c r="BM94" s="23" t="s">
        <v>3065</v>
      </c>
    </row>
    <row r="95" spans="2:65" s="1" customFormat="1" ht="22.5" customHeight="1">
      <c r="B95" s="41"/>
      <c r="C95" s="194" t="s">
        <v>267</v>
      </c>
      <c r="D95" s="194" t="s">
        <v>178</v>
      </c>
      <c r="E95" s="195" t="s">
        <v>3066</v>
      </c>
      <c r="F95" s="196" t="s">
        <v>3061</v>
      </c>
      <c r="G95" s="197" t="s">
        <v>377</v>
      </c>
      <c r="H95" s="198">
        <v>2</v>
      </c>
      <c r="I95" s="199"/>
      <c r="J95" s="200">
        <f t="shared" si="0"/>
        <v>0</v>
      </c>
      <c r="K95" s="196" t="s">
        <v>37</v>
      </c>
      <c r="L95" s="61"/>
      <c r="M95" s="201" t="s">
        <v>37</v>
      </c>
      <c r="N95" s="202" t="s">
        <v>52</v>
      </c>
      <c r="O95" s="42"/>
      <c r="P95" s="203">
        <f t="shared" si="1"/>
        <v>0</v>
      </c>
      <c r="Q95" s="203">
        <v>0</v>
      </c>
      <c r="R95" s="203">
        <f t="shared" si="2"/>
        <v>0</v>
      </c>
      <c r="S95" s="203">
        <v>0</v>
      </c>
      <c r="T95" s="204">
        <f t="shared" si="3"/>
        <v>0</v>
      </c>
      <c r="AR95" s="23" t="s">
        <v>183</v>
      </c>
      <c r="AT95" s="23" t="s">
        <v>178</v>
      </c>
      <c r="AU95" s="23" t="s">
        <v>89</v>
      </c>
      <c r="AY95" s="23" t="s">
        <v>176</v>
      </c>
      <c r="BE95" s="205">
        <f t="shared" si="4"/>
        <v>0</v>
      </c>
      <c r="BF95" s="205">
        <f t="shared" si="5"/>
        <v>0</v>
      </c>
      <c r="BG95" s="205">
        <f t="shared" si="6"/>
        <v>0</v>
      </c>
      <c r="BH95" s="205">
        <f t="shared" si="7"/>
        <v>0</v>
      </c>
      <c r="BI95" s="205">
        <f t="shared" si="8"/>
        <v>0</v>
      </c>
      <c r="BJ95" s="23" t="s">
        <v>89</v>
      </c>
      <c r="BK95" s="205">
        <f t="shared" si="9"/>
        <v>0</v>
      </c>
      <c r="BL95" s="23" t="s">
        <v>183</v>
      </c>
      <c r="BM95" s="23" t="s">
        <v>3067</v>
      </c>
    </row>
    <row r="96" spans="2:65" s="1" customFormat="1" ht="22.5" customHeight="1">
      <c r="B96" s="41"/>
      <c r="C96" s="232" t="s">
        <v>10</v>
      </c>
      <c r="D96" s="232" t="s">
        <v>196</v>
      </c>
      <c r="E96" s="233" t="s">
        <v>3068</v>
      </c>
      <c r="F96" s="234" t="s">
        <v>3069</v>
      </c>
      <c r="G96" s="235" t="s">
        <v>377</v>
      </c>
      <c r="H96" s="236">
        <v>4</v>
      </c>
      <c r="I96" s="237"/>
      <c r="J96" s="238">
        <f t="shared" si="0"/>
        <v>0</v>
      </c>
      <c r="K96" s="234" t="s">
        <v>37</v>
      </c>
      <c r="L96" s="239"/>
      <c r="M96" s="240" t="s">
        <v>37</v>
      </c>
      <c r="N96" s="241" t="s">
        <v>52</v>
      </c>
      <c r="O96" s="42"/>
      <c r="P96" s="203">
        <f t="shared" si="1"/>
        <v>0</v>
      </c>
      <c r="Q96" s="203">
        <v>0</v>
      </c>
      <c r="R96" s="203">
        <f t="shared" si="2"/>
        <v>0</v>
      </c>
      <c r="S96" s="203">
        <v>0</v>
      </c>
      <c r="T96" s="204">
        <f t="shared" si="3"/>
        <v>0</v>
      </c>
      <c r="AR96" s="23" t="s">
        <v>200</v>
      </c>
      <c r="AT96" s="23" t="s">
        <v>196</v>
      </c>
      <c r="AU96" s="23" t="s">
        <v>89</v>
      </c>
      <c r="AY96" s="23" t="s">
        <v>176</v>
      </c>
      <c r="BE96" s="205">
        <f t="shared" si="4"/>
        <v>0</v>
      </c>
      <c r="BF96" s="205">
        <f t="shared" si="5"/>
        <v>0</v>
      </c>
      <c r="BG96" s="205">
        <f t="shared" si="6"/>
        <v>0</v>
      </c>
      <c r="BH96" s="205">
        <f t="shared" si="7"/>
        <v>0</v>
      </c>
      <c r="BI96" s="205">
        <f t="shared" si="8"/>
        <v>0</v>
      </c>
      <c r="BJ96" s="23" t="s">
        <v>89</v>
      </c>
      <c r="BK96" s="205">
        <f t="shared" si="9"/>
        <v>0</v>
      </c>
      <c r="BL96" s="23" t="s">
        <v>183</v>
      </c>
      <c r="BM96" s="23" t="s">
        <v>3070</v>
      </c>
    </row>
    <row r="97" spans="2:65" s="1" customFormat="1" ht="22.5" customHeight="1">
      <c r="B97" s="41"/>
      <c r="C97" s="194" t="s">
        <v>277</v>
      </c>
      <c r="D97" s="194" t="s">
        <v>178</v>
      </c>
      <c r="E97" s="195" t="s">
        <v>3071</v>
      </c>
      <c r="F97" s="196" t="s">
        <v>3061</v>
      </c>
      <c r="G97" s="197" t="s">
        <v>377</v>
      </c>
      <c r="H97" s="198">
        <v>4</v>
      </c>
      <c r="I97" s="199"/>
      <c r="J97" s="200">
        <f t="shared" si="0"/>
        <v>0</v>
      </c>
      <c r="K97" s="196" t="s">
        <v>37</v>
      </c>
      <c r="L97" s="61"/>
      <c r="M97" s="201" t="s">
        <v>37</v>
      </c>
      <c r="N97" s="202" t="s">
        <v>52</v>
      </c>
      <c r="O97" s="42"/>
      <c r="P97" s="203">
        <f t="shared" si="1"/>
        <v>0</v>
      </c>
      <c r="Q97" s="203">
        <v>0</v>
      </c>
      <c r="R97" s="203">
        <f t="shared" si="2"/>
        <v>0</v>
      </c>
      <c r="S97" s="203">
        <v>0</v>
      </c>
      <c r="T97" s="204">
        <f t="shared" si="3"/>
        <v>0</v>
      </c>
      <c r="AR97" s="23" t="s">
        <v>183</v>
      </c>
      <c r="AT97" s="23" t="s">
        <v>178</v>
      </c>
      <c r="AU97" s="23" t="s">
        <v>89</v>
      </c>
      <c r="AY97" s="23" t="s">
        <v>176</v>
      </c>
      <c r="BE97" s="205">
        <f t="shared" si="4"/>
        <v>0</v>
      </c>
      <c r="BF97" s="205">
        <f t="shared" si="5"/>
        <v>0</v>
      </c>
      <c r="BG97" s="205">
        <f t="shared" si="6"/>
        <v>0</v>
      </c>
      <c r="BH97" s="205">
        <f t="shared" si="7"/>
        <v>0</v>
      </c>
      <c r="BI97" s="205">
        <f t="shared" si="8"/>
        <v>0</v>
      </c>
      <c r="BJ97" s="23" t="s">
        <v>89</v>
      </c>
      <c r="BK97" s="205">
        <f t="shared" si="9"/>
        <v>0</v>
      </c>
      <c r="BL97" s="23" t="s">
        <v>183</v>
      </c>
      <c r="BM97" s="23" t="s">
        <v>3072</v>
      </c>
    </row>
    <row r="98" spans="2:65" s="1" customFormat="1" ht="22.5" customHeight="1">
      <c r="B98" s="41"/>
      <c r="C98" s="232" t="s">
        <v>282</v>
      </c>
      <c r="D98" s="232" t="s">
        <v>196</v>
      </c>
      <c r="E98" s="233" t="s">
        <v>3073</v>
      </c>
      <c r="F98" s="234" t="s">
        <v>3074</v>
      </c>
      <c r="G98" s="235" t="s">
        <v>296</v>
      </c>
      <c r="H98" s="236">
        <v>2</v>
      </c>
      <c r="I98" s="237"/>
      <c r="J98" s="238">
        <f t="shared" si="0"/>
        <v>0</v>
      </c>
      <c r="K98" s="234" t="s">
        <v>37</v>
      </c>
      <c r="L98" s="239"/>
      <c r="M98" s="240" t="s">
        <v>37</v>
      </c>
      <c r="N98" s="241" t="s">
        <v>52</v>
      </c>
      <c r="O98" s="42"/>
      <c r="P98" s="203">
        <f t="shared" si="1"/>
        <v>0</v>
      </c>
      <c r="Q98" s="203">
        <v>0</v>
      </c>
      <c r="R98" s="203">
        <f t="shared" si="2"/>
        <v>0</v>
      </c>
      <c r="S98" s="203">
        <v>0</v>
      </c>
      <c r="T98" s="204">
        <f t="shared" si="3"/>
        <v>0</v>
      </c>
      <c r="AR98" s="23" t="s">
        <v>200</v>
      </c>
      <c r="AT98" s="23" t="s">
        <v>196</v>
      </c>
      <c r="AU98" s="23" t="s">
        <v>89</v>
      </c>
      <c r="AY98" s="23" t="s">
        <v>176</v>
      </c>
      <c r="BE98" s="205">
        <f t="shared" si="4"/>
        <v>0</v>
      </c>
      <c r="BF98" s="205">
        <f t="shared" si="5"/>
        <v>0</v>
      </c>
      <c r="BG98" s="205">
        <f t="shared" si="6"/>
        <v>0</v>
      </c>
      <c r="BH98" s="205">
        <f t="shared" si="7"/>
        <v>0</v>
      </c>
      <c r="BI98" s="205">
        <f t="shared" si="8"/>
        <v>0</v>
      </c>
      <c r="BJ98" s="23" t="s">
        <v>89</v>
      </c>
      <c r="BK98" s="205">
        <f t="shared" si="9"/>
        <v>0</v>
      </c>
      <c r="BL98" s="23" t="s">
        <v>183</v>
      </c>
      <c r="BM98" s="23" t="s">
        <v>3075</v>
      </c>
    </row>
    <row r="99" spans="2:65" s="1" customFormat="1" ht="22.5" customHeight="1">
      <c r="B99" s="41"/>
      <c r="C99" s="194" t="s">
        <v>287</v>
      </c>
      <c r="D99" s="194" t="s">
        <v>178</v>
      </c>
      <c r="E99" s="195" t="s">
        <v>3076</v>
      </c>
      <c r="F99" s="196" t="s">
        <v>3077</v>
      </c>
      <c r="G99" s="197" t="s">
        <v>296</v>
      </c>
      <c r="H99" s="198">
        <v>2</v>
      </c>
      <c r="I99" s="199"/>
      <c r="J99" s="200">
        <f t="shared" si="0"/>
        <v>0</v>
      </c>
      <c r="K99" s="196" t="s">
        <v>37</v>
      </c>
      <c r="L99" s="61"/>
      <c r="M99" s="201" t="s">
        <v>37</v>
      </c>
      <c r="N99" s="202" t="s">
        <v>52</v>
      </c>
      <c r="O99" s="42"/>
      <c r="P99" s="203">
        <f t="shared" si="1"/>
        <v>0</v>
      </c>
      <c r="Q99" s="203">
        <v>0</v>
      </c>
      <c r="R99" s="203">
        <f t="shared" si="2"/>
        <v>0</v>
      </c>
      <c r="S99" s="203">
        <v>0</v>
      </c>
      <c r="T99" s="204">
        <f t="shared" si="3"/>
        <v>0</v>
      </c>
      <c r="AR99" s="23" t="s">
        <v>183</v>
      </c>
      <c r="AT99" s="23" t="s">
        <v>178</v>
      </c>
      <c r="AU99" s="23" t="s">
        <v>89</v>
      </c>
      <c r="AY99" s="23" t="s">
        <v>176</v>
      </c>
      <c r="BE99" s="205">
        <f t="shared" si="4"/>
        <v>0</v>
      </c>
      <c r="BF99" s="205">
        <f t="shared" si="5"/>
        <v>0</v>
      </c>
      <c r="BG99" s="205">
        <f t="shared" si="6"/>
        <v>0</v>
      </c>
      <c r="BH99" s="205">
        <f t="shared" si="7"/>
        <v>0</v>
      </c>
      <c r="BI99" s="205">
        <f t="shared" si="8"/>
        <v>0</v>
      </c>
      <c r="BJ99" s="23" t="s">
        <v>89</v>
      </c>
      <c r="BK99" s="205">
        <f t="shared" si="9"/>
        <v>0</v>
      </c>
      <c r="BL99" s="23" t="s">
        <v>183</v>
      </c>
      <c r="BM99" s="23" t="s">
        <v>3078</v>
      </c>
    </row>
    <row r="100" spans="2:65" s="1" customFormat="1" ht="22.5" customHeight="1">
      <c r="B100" s="41"/>
      <c r="C100" s="232" t="s">
        <v>293</v>
      </c>
      <c r="D100" s="232" t="s">
        <v>196</v>
      </c>
      <c r="E100" s="233" t="s">
        <v>3079</v>
      </c>
      <c r="F100" s="234" t="s">
        <v>3080</v>
      </c>
      <c r="G100" s="235" t="s">
        <v>296</v>
      </c>
      <c r="H100" s="236">
        <v>8</v>
      </c>
      <c r="I100" s="237"/>
      <c r="J100" s="238">
        <f t="shared" si="0"/>
        <v>0</v>
      </c>
      <c r="K100" s="234" t="s">
        <v>37</v>
      </c>
      <c r="L100" s="239"/>
      <c r="M100" s="240" t="s">
        <v>37</v>
      </c>
      <c r="N100" s="241" t="s">
        <v>52</v>
      </c>
      <c r="O100" s="42"/>
      <c r="P100" s="203">
        <f t="shared" si="1"/>
        <v>0</v>
      </c>
      <c r="Q100" s="203">
        <v>0</v>
      </c>
      <c r="R100" s="203">
        <f t="shared" si="2"/>
        <v>0</v>
      </c>
      <c r="S100" s="203">
        <v>0</v>
      </c>
      <c r="T100" s="204">
        <f t="shared" si="3"/>
        <v>0</v>
      </c>
      <c r="AR100" s="23" t="s">
        <v>200</v>
      </c>
      <c r="AT100" s="23" t="s">
        <v>196</v>
      </c>
      <c r="AU100" s="23" t="s">
        <v>89</v>
      </c>
      <c r="AY100" s="23" t="s">
        <v>176</v>
      </c>
      <c r="BE100" s="205">
        <f t="shared" si="4"/>
        <v>0</v>
      </c>
      <c r="BF100" s="205">
        <f t="shared" si="5"/>
        <v>0</v>
      </c>
      <c r="BG100" s="205">
        <f t="shared" si="6"/>
        <v>0</v>
      </c>
      <c r="BH100" s="205">
        <f t="shared" si="7"/>
        <v>0</v>
      </c>
      <c r="BI100" s="205">
        <f t="shared" si="8"/>
        <v>0</v>
      </c>
      <c r="BJ100" s="23" t="s">
        <v>89</v>
      </c>
      <c r="BK100" s="205">
        <f t="shared" si="9"/>
        <v>0</v>
      </c>
      <c r="BL100" s="23" t="s">
        <v>183</v>
      </c>
      <c r="BM100" s="23" t="s">
        <v>3081</v>
      </c>
    </row>
    <row r="101" spans="2:65" s="1" customFormat="1" ht="22.5" customHeight="1">
      <c r="B101" s="41"/>
      <c r="C101" s="194" t="s">
        <v>299</v>
      </c>
      <c r="D101" s="194" t="s">
        <v>178</v>
      </c>
      <c r="E101" s="195" t="s">
        <v>3082</v>
      </c>
      <c r="F101" s="196" t="s">
        <v>3083</v>
      </c>
      <c r="G101" s="197" t="s">
        <v>296</v>
      </c>
      <c r="H101" s="198">
        <v>8</v>
      </c>
      <c r="I101" s="199"/>
      <c r="J101" s="200">
        <f t="shared" si="0"/>
        <v>0</v>
      </c>
      <c r="K101" s="196" t="s">
        <v>37</v>
      </c>
      <c r="L101" s="61"/>
      <c r="M101" s="201" t="s">
        <v>37</v>
      </c>
      <c r="N101" s="202" t="s">
        <v>52</v>
      </c>
      <c r="O101" s="42"/>
      <c r="P101" s="203">
        <f t="shared" si="1"/>
        <v>0</v>
      </c>
      <c r="Q101" s="203">
        <v>0</v>
      </c>
      <c r="R101" s="203">
        <f t="shared" si="2"/>
        <v>0</v>
      </c>
      <c r="S101" s="203">
        <v>0</v>
      </c>
      <c r="T101" s="204">
        <f t="shared" si="3"/>
        <v>0</v>
      </c>
      <c r="AR101" s="23" t="s">
        <v>183</v>
      </c>
      <c r="AT101" s="23" t="s">
        <v>178</v>
      </c>
      <c r="AU101" s="23" t="s">
        <v>89</v>
      </c>
      <c r="AY101" s="23" t="s">
        <v>176</v>
      </c>
      <c r="BE101" s="205">
        <f t="shared" si="4"/>
        <v>0</v>
      </c>
      <c r="BF101" s="205">
        <f t="shared" si="5"/>
        <v>0</v>
      </c>
      <c r="BG101" s="205">
        <f t="shared" si="6"/>
        <v>0</v>
      </c>
      <c r="BH101" s="205">
        <f t="shared" si="7"/>
        <v>0</v>
      </c>
      <c r="BI101" s="205">
        <f t="shared" si="8"/>
        <v>0</v>
      </c>
      <c r="BJ101" s="23" t="s">
        <v>89</v>
      </c>
      <c r="BK101" s="205">
        <f t="shared" si="9"/>
        <v>0</v>
      </c>
      <c r="BL101" s="23" t="s">
        <v>183</v>
      </c>
      <c r="BM101" s="23" t="s">
        <v>3084</v>
      </c>
    </row>
    <row r="102" spans="2:65" s="1" customFormat="1" ht="22.5" customHeight="1">
      <c r="B102" s="41"/>
      <c r="C102" s="232" t="s">
        <v>9</v>
      </c>
      <c r="D102" s="232" t="s">
        <v>196</v>
      </c>
      <c r="E102" s="233" t="s">
        <v>3085</v>
      </c>
      <c r="F102" s="234" t="s">
        <v>3086</v>
      </c>
      <c r="G102" s="235" t="s">
        <v>296</v>
      </c>
      <c r="H102" s="236">
        <v>8</v>
      </c>
      <c r="I102" s="237"/>
      <c r="J102" s="238">
        <f t="shared" si="0"/>
        <v>0</v>
      </c>
      <c r="K102" s="234" t="s">
        <v>37</v>
      </c>
      <c r="L102" s="239"/>
      <c r="M102" s="240" t="s">
        <v>37</v>
      </c>
      <c r="N102" s="241" t="s">
        <v>52</v>
      </c>
      <c r="O102" s="42"/>
      <c r="P102" s="203">
        <f t="shared" si="1"/>
        <v>0</v>
      </c>
      <c r="Q102" s="203">
        <v>0</v>
      </c>
      <c r="R102" s="203">
        <f t="shared" si="2"/>
        <v>0</v>
      </c>
      <c r="S102" s="203">
        <v>0</v>
      </c>
      <c r="T102" s="204">
        <f t="shared" si="3"/>
        <v>0</v>
      </c>
      <c r="AR102" s="23" t="s">
        <v>200</v>
      </c>
      <c r="AT102" s="23" t="s">
        <v>196</v>
      </c>
      <c r="AU102" s="23" t="s">
        <v>89</v>
      </c>
      <c r="AY102" s="23" t="s">
        <v>176</v>
      </c>
      <c r="BE102" s="205">
        <f t="shared" si="4"/>
        <v>0</v>
      </c>
      <c r="BF102" s="205">
        <f t="shared" si="5"/>
        <v>0</v>
      </c>
      <c r="BG102" s="205">
        <f t="shared" si="6"/>
        <v>0</v>
      </c>
      <c r="BH102" s="205">
        <f t="shared" si="7"/>
        <v>0</v>
      </c>
      <c r="BI102" s="205">
        <f t="shared" si="8"/>
        <v>0</v>
      </c>
      <c r="BJ102" s="23" t="s">
        <v>89</v>
      </c>
      <c r="BK102" s="205">
        <f t="shared" si="9"/>
        <v>0</v>
      </c>
      <c r="BL102" s="23" t="s">
        <v>183</v>
      </c>
      <c r="BM102" s="23" t="s">
        <v>3087</v>
      </c>
    </row>
    <row r="103" spans="2:65" s="1" customFormat="1" ht="22.5" customHeight="1">
      <c r="B103" s="41"/>
      <c r="C103" s="194" t="s">
        <v>308</v>
      </c>
      <c r="D103" s="194" t="s">
        <v>178</v>
      </c>
      <c r="E103" s="195" t="s">
        <v>3088</v>
      </c>
      <c r="F103" s="196" t="s">
        <v>3089</v>
      </c>
      <c r="G103" s="197" t="s">
        <v>296</v>
      </c>
      <c r="H103" s="198">
        <v>8</v>
      </c>
      <c r="I103" s="199"/>
      <c r="J103" s="200">
        <f t="shared" si="0"/>
        <v>0</v>
      </c>
      <c r="K103" s="196" t="s">
        <v>37</v>
      </c>
      <c r="L103" s="61"/>
      <c r="M103" s="201" t="s">
        <v>37</v>
      </c>
      <c r="N103" s="202" t="s">
        <v>52</v>
      </c>
      <c r="O103" s="42"/>
      <c r="P103" s="203">
        <f t="shared" si="1"/>
        <v>0</v>
      </c>
      <c r="Q103" s="203">
        <v>0</v>
      </c>
      <c r="R103" s="203">
        <f t="shared" si="2"/>
        <v>0</v>
      </c>
      <c r="S103" s="203">
        <v>0</v>
      </c>
      <c r="T103" s="204">
        <f t="shared" si="3"/>
        <v>0</v>
      </c>
      <c r="AR103" s="23" t="s">
        <v>183</v>
      </c>
      <c r="AT103" s="23" t="s">
        <v>178</v>
      </c>
      <c r="AU103" s="23" t="s">
        <v>89</v>
      </c>
      <c r="AY103" s="23" t="s">
        <v>176</v>
      </c>
      <c r="BE103" s="205">
        <f t="shared" si="4"/>
        <v>0</v>
      </c>
      <c r="BF103" s="205">
        <f t="shared" si="5"/>
        <v>0</v>
      </c>
      <c r="BG103" s="205">
        <f t="shared" si="6"/>
        <v>0</v>
      </c>
      <c r="BH103" s="205">
        <f t="shared" si="7"/>
        <v>0</v>
      </c>
      <c r="BI103" s="205">
        <f t="shared" si="8"/>
        <v>0</v>
      </c>
      <c r="BJ103" s="23" t="s">
        <v>89</v>
      </c>
      <c r="BK103" s="205">
        <f t="shared" si="9"/>
        <v>0</v>
      </c>
      <c r="BL103" s="23" t="s">
        <v>183</v>
      </c>
      <c r="BM103" s="23" t="s">
        <v>3090</v>
      </c>
    </row>
    <row r="104" spans="2:65" s="1" customFormat="1" ht="22.5" customHeight="1">
      <c r="B104" s="41"/>
      <c r="C104" s="232" t="s">
        <v>314</v>
      </c>
      <c r="D104" s="232" t="s">
        <v>196</v>
      </c>
      <c r="E104" s="233" t="s">
        <v>3091</v>
      </c>
      <c r="F104" s="234" t="s">
        <v>3092</v>
      </c>
      <c r="G104" s="235" t="s">
        <v>296</v>
      </c>
      <c r="H104" s="236">
        <v>1</v>
      </c>
      <c r="I104" s="237"/>
      <c r="J104" s="238">
        <f t="shared" si="0"/>
        <v>0</v>
      </c>
      <c r="K104" s="234" t="s">
        <v>37</v>
      </c>
      <c r="L104" s="239"/>
      <c r="M104" s="240" t="s">
        <v>37</v>
      </c>
      <c r="N104" s="241" t="s">
        <v>52</v>
      </c>
      <c r="O104" s="42"/>
      <c r="P104" s="203">
        <f t="shared" si="1"/>
        <v>0</v>
      </c>
      <c r="Q104" s="203">
        <v>0</v>
      </c>
      <c r="R104" s="203">
        <f t="shared" si="2"/>
        <v>0</v>
      </c>
      <c r="S104" s="203">
        <v>0</v>
      </c>
      <c r="T104" s="204">
        <f t="shared" si="3"/>
        <v>0</v>
      </c>
      <c r="AR104" s="23" t="s">
        <v>200</v>
      </c>
      <c r="AT104" s="23" t="s">
        <v>196</v>
      </c>
      <c r="AU104" s="23" t="s">
        <v>89</v>
      </c>
      <c r="AY104" s="23" t="s">
        <v>176</v>
      </c>
      <c r="BE104" s="205">
        <f t="shared" si="4"/>
        <v>0</v>
      </c>
      <c r="BF104" s="205">
        <f t="shared" si="5"/>
        <v>0</v>
      </c>
      <c r="BG104" s="205">
        <f t="shared" si="6"/>
        <v>0</v>
      </c>
      <c r="BH104" s="205">
        <f t="shared" si="7"/>
        <v>0</v>
      </c>
      <c r="BI104" s="205">
        <f t="shared" si="8"/>
        <v>0</v>
      </c>
      <c r="BJ104" s="23" t="s">
        <v>89</v>
      </c>
      <c r="BK104" s="205">
        <f t="shared" si="9"/>
        <v>0</v>
      </c>
      <c r="BL104" s="23" t="s">
        <v>183</v>
      </c>
      <c r="BM104" s="23" t="s">
        <v>3093</v>
      </c>
    </row>
    <row r="105" spans="2:65" s="1" customFormat="1" ht="22.5" customHeight="1">
      <c r="B105" s="41"/>
      <c r="C105" s="194" t="s">
        <v>320</v>
      </c>
      <c r="D105" s="194" t="s">
        <v>178</v>
      </c>
      <c r="E105" s="195" t="s">
        <v>3094</v>
      </c>
      <c r="F105" s="196" t="s">
        <v>3095</v>
      </c>
      <c r="G105" s="197" t="s">
        <v>296</v>
      </c>
      <c r="H105" s="198">
        <v>1</v>
      </c>
      <c r="I105" s="199"/>
      <c r="J105" s="200">
        <f t="shared" si="0"/>
        <v>0</v>
      </c>
      <c r="K105" s="196" t="s">
        <v>37</v>
      </c>
      <c r="L105" s="61"/>
      <c r="M105" s="201" t="s">
        <v>37</v>
      </c>
      <c r="N105" s="202" t="s">
        <v>52</v>
      </c>
      <c r="O105" s="42"/>
      <c r="P105" s="203">
        <f t="shared" si="1"/>
        <v>0</v>
      </c>
      <c r="Q105" s="203">
        <v>0</v>
      </c>
      <c r="R105" s="203">
        <f t="shared" si="2"/>
        <v>0</v>
      </c>
      <c r="S105" s="203">
        <v>0</v>
      </c>
      <c r="T105" s="204">
        <f t="shared" si="3"/>
        <v>0</v>
      </c>
      <c r="AR105" s="23" t="s">
        <v>183</v>
      </c>
      <c r="AT105" s="23" t="s">
        <v>178</v>
      </c>
      <c r="AU105" s="23" t="s">
        <v>89</v>
      </c>
      <c r="AY105" s="23" t="s">
        <v>176</v>
      </c>
      <c r="BE105" s="205">
        <f t="shared" si="4"/>
        <v>0</v>
      </c>
      <c r="BF105" s="205">
        <f t="shared" si="5"/>
        <v>0</v>
      </c>
      <c r="BG105" s="205">
        <f t="shared" si="6"/>
        <v>0</v>
      </c>
      <c r="BH105" s="205">
        <f t="shared" si="7"/>
        <v>0</v>
      </c>
      <c r="BI105" s="205">
        <f t="shared" si="8"/>
        <v>0</v>
      </c>
      <c r="BJ105" s="23" t="s">
        <v>89</v>
      </c>
      <c r="BK105" s="205">
        <f t="shared" si="9"/>
        <v>0</v>
      </c>
      <c r="BL105" s="23" t="s">
        <v>183</v>
      </c>
      <c r="BM105" s="23" t="s">
        <v>3096</v>
      </c>
    </row>
    <row r="106" spans="2:65" s="1" customFormat="1" ht="22.5" customHeight="1">
      <c r="B106" s="41"/>
      <c r="C106" s="232" t="s">
        <v>327</v>
      </c>
      <c r="D106" s="232" t="s">
        <v>196</v>
      </c>
      <c r="E106" s="233" t="s">
        <v>3097</v>
      </c>
      <c r="F106" s="234" t="s">
        <v>3098</v>
      </c>
      <c r="G106" s="235" t="s">
        <v>296</v>
      </c>
      <c r="H106" s="236">
        <v>10</v>
      </c>
      <c r="I106" s="237"/>
      <c r="J106" s="238">
        <f t="shared" si="0"/>
        <v>0</v>
      </c>
      <c r="K106" s="234" t="s">
        <v>37</v>
      </c>
      <c r="L106" s="239"/>
      <c r="M106" s="240" t="s">
        <v>37</v>
      </c>
      <c r="N106" s="241" t="s">
        <v>52</v>
      </c>
      <c r="O106" s="42"/>
      <c r="P106" s="203">
        <f t="shared" si="1"/>
        <v>0</v>
      </c>
      <c r="Q106" s="203">
        <v>0</v>
      </c>
      <c r="R106" s="203">
        <f t="shared" si="2"/>
        <v>0</v>
      </c>
      <c r="S106" s="203">
        <v>0</v>
      </c>
      <c r="T106" s="204">
        <f t="shared" si="3"/>
        <v>0</v>
      </c>
      <c r="AR106" s="23" t="s">
        <v>200</v>
      </c>
      <c r="AT106" s="23" t="s">
        <v>196</v>
      </c>
      <c r="AU106" s="23" t="s">
        <v>89</v>
      </c>
      <c r="AY106" s="23" t="s">
        <v>176</v>
      </c>
      <c r="BE106" s="205">
        <f t="shared" si="4"/>
        <v>0</v>
      </c>
      <c r="BF106" s="205">
        <f t="shared" si="5"/>
        <v>0</v>
      </c>
      <c r="BG106" s="205">
        <f t="shared" si="6"/>
        <v>0</v>
      </c>
      <c r="BH106" s="205">
        <f t="shared" si="7"/>
        <v>0</v>
      </c>
      <c r="BI106" s="205">
        <f t="shared" si="8"/>
        <v>0</v>
      </c>
      <c r="BJ106" s="23" t="s">
        <v>89</v>
      </c>
      <c r="BK106" s="205">
        <f t="shared" si="9"/>
        <v>0</v>
      </c>
      <c r="BL106" s="23" t="s">
        <v>183</v>
      </c>
      <c r="BM106" s="23" t="s">
        <v>3099</v>
      </c>
    </row>
    <row r="107" spans="2:65" s="1" customFormat="1" ht="22.5" customHeight="1">
      <c r="B107" s="41"/>
      <c r="C107" s="194" t="s">
        <v>334</v>
      </c>
      <c r="D107" s="194" t="s">
        <v>178</v>
      </c>
      <c r="E107" s="195" t="s">
        <v>3100</v>
      </c>
      <c r="F107" s="196" t="s">
        <v>3101</v>
      </c>
      <c r="G107" s="197" t="s">
        <v>296</v>
      </c>
      <c r="H107" s="198">
        <v>10</v>
      </c>
      <c r="I107" s="199"/>
      <c r="J107" s="200">
        <f t="shared" si="0"/>
        <v>0</v>
      </c>
      <c r="K107" s="196" t="s">
        <v>37</v>
      </c>
      <c r="L107" s="61"/>
      <c r="M107" s="201" t="s">
        <v>37</v>
      </c>
      <c r="N107" s="202" t="s">
        <v>52</v>
      </c>
      <c r="O107" s="42"/>
      <c r="P107" s="203">
        <f t="shared" si="1"/>
        <v>0</v>
      </c>
      <c r="Q107" s="203">
        <v>0</v>
      </c>
      <c r="R107" s="203">
        <f t="shared" si="2"/>
        <v>0</v>
      </c>
      <c r="S107" s="203">
        <v>0</v>
      </c>
      <c r="T107" s="204">
        <f t="shared" si="3"/>
        <v>0</v>
      </c>
      <c r="AR107" s="23" t="s">
        <v>183</v>
      </c>
      <c r="AT107" s="23" t="s">
        <v>178</v>
      </c>
      <c r="AU107" s="23" t="s">
        <v>89</v>
      </c>
      <c r="AY107" s="23" t="s">
        <v>176</v>
      </c>
      <c r="BE107" s="205">
        <f t="shared" si="4"/>
        <v>0</v>
      </c>
      <c r="BF107" s="205">
        <f t="shared" si="5"/>
        <v>0</v>
      </c>
      <c r="BG107" s="205">
        <f t="shared" si="6"/>
        <v>0</v>
      </c>
      <c r="BH107" s="205">
        <f t="shared" si="7"/>
        <v>0</v>
      </c>
      <c r="BI107" s="205">
        <f t="shared" si="8"/>
        <v>0</v>
      </c>
      <c r="BJ107" s="23" t="s">
        <v>89</v>
      </c>
      <c r="BK107" s="205">
        <f t="shared" si="9"/>
        <v>0</v>
      </c>
      <c r="BL107" s="23" t="s">
        <v>183</v>
      </c>
      <c r="BM107" s="23" t="s">
        <v>3102</v>
      </c>
    </row>
    <row r="108" spans="2:65" s="1" customFormat="1" ht="22.5" customHeight="1">
      <c r="B108" s="41"/>
      <c r="C108" s="232" t="s">
        <v>339</v>
      </c>
      <c r="D108" s="232" t="s">
        <v>196</v>
      </c>
      <c r="E108" s="233" t="s">
        <v>3103</v>
      </c>
      <c r="F108" s="234" t="s">
        <v>3104</v>
      </c>
      <c r="G108" s="235" t="s">
        <v>296</v>
      </c>
      <c r="H108" s="236">
        <v>30</v>
      </c>
      <c r="I108" s="237"/>
      <c r="J108" s="238">
        <f t="shared" si="0"/>
        <v>0</v>
      </c>
      <c r="K108" s="234" t="s">
        <v>37</v>
      </c>
      <c r="L108" s="239"/>
      <c r="M108" s="240" t="s">
        <v>37</v>
      </c>
      <c r="N108" s="241" t="s">
        <v>52</v>
      </c>
      <c r="O108" s="42"/>
      <c r="P108" s="203">
        <f t="shared" si="1"/>
        <v>0</v>
      </c>
      <c r="Q108" s="203">
        <v>0</v>
      </c>
      <c r="R108" s="203">
        <f t="shared" si="2"/>
        <v>0</v>
      </c>
      <c r="S108" s="203">
        <v>0</v>
      </c>
      <c r="T108" s="204">
        <f t="shared" si="3"/>
        <v>0</v>
      </c>
      <c r="AR108" s="23" t="s">
        <v>200</v>
      </c>
      <c r="AT108" s="23" t="s">
        <v>196</v>
      </c>
      <c r="AU108" s="23" t="s">
        <v>89</v>
      </c>
      <c r="AY108" s="23" t="s">
        <v>176</v>
      </c>
      <c r="BE108" s="205">
        <f t="shared" si="4"/>
        <v>0</v>
      </c>
      <c r="BF108" s="205">
        <f t="shared" si="5"/>
        <v>0</v>
      </c>
      <c r="BG108" s="205">
        <f t="shared" si="6"/>
        <v>0</v>
      </c>
      <c r="BH108" s="205">
        <f t="shared" si="7"/>
        <v>0</v>
      </c>
      <c r="BI108" s="205">
        <f t="shared" si="8"/>
        <v>0</v>
      </c>
      <c r="BJ108" s="23" t="s">
        <v>89</v>
      </c>
      <c r="BK108" s="205">
        <f t="shared" si="9"/>
        <v>0</v>
      </c>
      <c r="BL108" s="23" t="s">
        <v>183</v>
      </c>
      <c r="BM108" s="23" t="s">
        <v>3105</v>
      </c>
    </row>
    <row r="109" spans="2:65" s="1" customFormat="1" ht="22.5" customHeight="1">
      <c r="B109" s="41"/>
      <c r="C109" s="194" t="s">
        <v>346</v>
      </c>
      <c r="D109" s="194" t="s">
        <v>178</v>
      </c>
      <c r="E109" s="195" t="s">
        <v>3106</v>
      </c>
      <c r="F109" s="196" t="s">
        <v>3107</v>
      </c>
      <c r="G109" s="197" t="s">
        <v>296</v>
      </c>
      <c r="H109" s="198">
        <v>30</v>
      </c>
      <c r="I109" s="199"/>
      <c r="J109" s="200">
        <f t="shared" si="0"/>
        <v>0</v>
      </c>
      <c r="K109" s="196" t="s">
        <v>37</v>
      </c>
      <c r="L109" s="61"/>
      <c r="M109" s="201" t="s">
        <v>37</v>
      </c>
      <c r="N109" s="202" t="s">
        <v>52</v>
      </c>
      <c r="O109" s="42"/>
      <c r="P109" s="203">
        <f t="shared" si="1"/>
        <v>0</v>
      </c>
      <c r="Q109" s="203">
        <v>0</v>
      </c>
      <c r="R109" s="203">
        <f t="shared" si="2"/>
        <v>0</v>
      </c>
      <c r="S109" s="203">
        <v>0</v>
      </c>
      <c r="T109" s="204">
        <f t="shared" si="3"/>
        <v>0</v>
      </c>
      <c r="AR109" s="23" t="s">
        <v>183</v>
      </c>
      <c r="AT109" s="23" t="s">
        <v>178</v>
      </c>
      <c r="AU109" s="23" t="s">
        <v>89</v>
      </c>
      <c r="AY109" s="23" t="s">
        <v>176</v>
      </c>
      <c r="BE109" s="205">
        <f t="shared" si="4"/>
        <v>0</v>
      </c>
      <c r="BF109" s="205">
        <f t="shared" si="5"/>
        <v>0</v>
      </c>
      <c r="BG109" s="205">
        <f t="shared" si="6"/>
        <v>0</v>
      </c>
      <c r="BH109" s="205">
        <f t="shared" si="7"/>
        <v>0</v>
      </c>
      <c r="BI109" s="205">
        <f t="shared" si="8"/>
        <v>0</v>
      </c>
      <c r="BJ109" s="23" t="s">
        <v>89</v>
      </c>
      <c r="BK109" s="205">
        <f t="shared" si="9"/>
        <v>0</v>
      </c>
      <c r="BL109" s="23" t="s">
        <v>183</v>
      </c>
      <c r="BM109" s="23" t="s">
        <v>3108</v>
      </c>
    </row>
    <row r="110" spans="2:65" s="1" customFormat="1" ht="22.5" customHeight="1">
      <c r="B110" s="41"/>
      <c r="C110" s="232" t="s">
        <v>352</v>
      </c>
      <c r="D110" s="232" t="s">
        <v>196</v>
      </c>
      <c r="E110" s="233" t="s">
        <v>3109</v>
      </c>
      <c r="F110" s="234" t="s">
        <v>3110</v>
      </c>
      <c r="G110" s="235" t="s">
        <v>377</v>
      </c>
      <c r="H110" s="236">
        <v>3</v>
      </c>
      <c r="I110" s="237"/>
      <c r="J110" s="238">
        <f t="shared" si="0"/>
        <v>0</v>
      </c>
      <c r="K110" s="234" t="s">
        <v>37</v>
      </c>
      <c r="L110" s="239"/>
      <c r="M110" s="240" t="s">
        <v>37</v>
      </c>
      <c r="N110" s="241" t="s">
        <v>52</v>
      </c>
      <c r="O110" s="42"/>
      <c r="P110" s="203">
        <f t="shared" si="1"/>
        <v>0</v>
      </c>
      <c r="Q110" s="203">
        <v>0</v>
      </c>
      <c r="R110" s="203">
        <f t="shared" si="2"/>
        <v>0</v>
      </c>
      <c r="S110" s="203">
        <v>0</v>
      </c>
      <c r="T110" s="204">
        <f t="shared" si="3"/>
        <v>0</v>
      </c>
      <c r="AR110" s="23" t="s">
        <v>200</v>
      </c>
      <c r="AT110" s="23" t="s">
        <v>196</v>
      </c>
      <c r="AU110" s="23" t="s">
        <v>89</v>
      </c>
      <c r="AY110" s="23" t="s">
        <v>176</v>
      </c>
      <c r="BE110" s="205">
        <f t="shared" si="4"/>
        <v>0</v>
      </c>
      <c r="BF110" s="205">
        <f t="shared" si="5"/>
        <v>0</v>
      </c>
      <c r="BG110" s="205">
        <f t="shared" si="6"/>
        <v>0</v>
      </c>
      <c r="BH110" s="205">
        <f t="shared" si="7"/>
        <v>0</v>
      </c>
      <c r="BI110" s="205">
        <f t="shared" si="8"/>
        <v>0</v>
      </c>
      <c r="BJ110" s="23" t="s">
        <v>89</v>
      </c>
      <c r="BK110" s="205">
        <f t="shared" si="9"/>
        <v>0</v>
      </c>
      <c r="BL110" s="23" t="s">
        <v>183</v>
      </c>
      <c r="BM110" s="23" t="s">
        <v>3111</v>
      </c>
    </row>
    <row r="111" spans="2:65" s="1" customFormat="1" ht="22.5" customHeight="1">
      <c r="B111" s="41"/>
      <c r="C111" s="194" t="s">
        <v>357</v>
      </c>
      <c r="D111" s="194" t="s">
        <v>178</v>
      </c>
      <c r="E111" s="195" t="s">
        <v>3112</v>
      </c>
      <c r="F111" s="196" t="s">
        <v>3113</v>
      </c>
      <c r="G111" s="197" t="s">
        <v>377</v>
      </c>
      <c r="H111" s="198">
        <v>3</v>
      </c>
      <c r="I111" s="199"/>
      <c r="J111" s="200">
        <f t="shared" si="0"/>
        <v>0</v>
      </c>
      <c r="K111" s="196" t="s">
        <v>37</v>
      </c>
      <c r="L111" s="61"/>
      <c r="M111" s="201" t="s">
        <v>37</v>
      </c>
      <c r="N111" s="202" t="s">
        <v>52</v>
      </c>
      <c r="O111" s="42"/>
      <c r="P111" s="203">
        <f t="shared" si="1"/>
        <v>0</v>
      </c>
      <c r="Q111" s="203">
        <v>0</v>
      </c>
      <c r="R111" s="203">
        <f t="shared" si="2"/>
        <v>0</v>
      </c>
      <c r="S111" s="203">
        <v>0</v>
      </c>
      <c r="T111" s="204">
        <f t="shared" si="3"/>
        <v>0</v>
      </c>
      <c r="AR111" s="23" t="s">
        <v>183</v>
      </c>
      <c r="AT111" s="23" t="s">
        <v>178</v>
      </c>
      <c r="AU111" s="23" t="s">
        <v>89</v>
      </c>
      <c r="AY111" s="23" t="s">
        <v>176</v>
      </c>
      <c r="BE111" s="205">
        <f t="shared" si="4"/>
        <v>0</v>
      </c>
      <c r="BF111" s="205">
        <f t="shared" si="5"/>
        <v>0</v>
      </c>
      <c r="BG111" s="205">
        <f t="shared" si="6"/>
        <v>0</v>
      </c>
      <c r="BH111" s="205">
        <f t="shared" si="7"/>
        <v>0</v>
      </c>
      <c r="BI111" s="205">
        <f t="shared" si="8"/>
        <v>0</v>
      </c>
      <c r="BJ111" s="23" t="s">
        <v>89</v>
      </c>
      <c r="BK111" s="205">
        <f t="shared" si="9"/>
        <v>0</v>
      </c>
      <c r="BL111" s="23" t="s">
        <v>183</v>
      </c>
      <c r="BM111" s="23" t="s">
        <v>3114</v>
      </c>
    </row>
    <row r="112" spans="2:65" s="1" customFormat="1" ht="22.5" customHeight="1">
      <c r="B112" s="41"/>
      <c r="C112" s="232" t="s">
        <v>363</v>
      </c>
      <c r="D112" s="232" t="s">
        <v>196</v>
      </c>
      <c r="E112" s="233" t="s">
        <v>3115</v>
      </c>
      <c r="F112" s="234" t="s">
        <v>3116</v>
      </c>
      <c r="G112" s="235" t="s">
        <v>224</v>
      </c>
      <c r="H112" s="236">
        <v>1</v>
      </c>
      <c r="I112" s="237"/>
      <c r="J112" s="238">
        <f t="shared" si="0"/>
        <v>0</v>
      </c>
      <c r="K112" s="234" t="s">
        <v>37</v>
      </c>
      <c r="L112" s="239"/>
      <c r="M112" s="240" t="s">
        <v>37</v>
      </c>
      <c r="N112" s="241" t="s">
        <v>52</v>
      </c>
      <c r="O112" s="42"/>
      <c r="P112" s="203">
        <f t="shared" si="1"/>
        <v>0</v>
      </c>
      <c r="Q112" s="203">
        <v>0</v>
      </c>
      <c r="R112" s="203">
        <f t="shared" si="2"/>
        <v>0</v>
      </c>
      <c r="S112" s="203">
        <v>0</v>
      </c>
      <c r="T112" s="204">
        <f t="shared" si="3"/>
        <v>0</v>
      </c>
      <c r="AR112" s="23" t="s">
        <v>200</v>
      </c>
      <c r="AT112" s="23" t="s">
        <v>196</v>
      </c>
      <c r="AU112" s="23" t="s">
        <v>89</v>
      </c>
      <c r="AY112" s="23" t="s">
        <v>176</v>
      </c>
      <c r="BE112" s="205">
        <f t="shared" si="4"/>
        <v>0</v>
      </c>
      <c r="BF112" s="205">
        <f t="shared" si="5"/>
        <v>0</v>
      </c>
      <c r="BG112" s="205">
        <f t="shared" si="6"/>
        <v>0</v>
      </c>
      <c r="BH112" s="205">
        <f t="shared" si="7"/>
        <v>0</v>
      </c>
      <c r="BI112" s="205">
        <f t="shared" si="8"/>
        <v>0</v>
      </c>
      <c r="BJ112" s="23" t="s">
        <v>89</v>
      </c>
      <c r="BK112" s="205">
        <f t="shared" si="9"/>
        <v>0</v>
      </c>
      <c r="BL112" s="23" t="s">
        <v>183</v>
      </c>
      <c r="BM112" s="23" t="s">
        <v>3117</v>
      </c>
    </row>
    <row r="113" spans="2:65" s="1" customFormat="1" ht="22.5" customHeight="1">
      <c r="B113" s="41"/>
      <c r="C113" s="194" t="s">
        <v>369</v>
      </c>
      <c r="D113" s="194" t="s">
        <v>178</v>
      </c>
      <c r="E113" s="195" t="s">
        <v>3118</v>
      </c>
      <c r="F113" s="196" t="s">
        <v>3119</v>
      </c>
      <c r="G113" s="197" t="s">
        <v>224</v>
      </c>
      <c r="H113" s="198">
        <v>1</v>
      </c>
      <c r="I113" s="199"/>
      <c r="J113" s="200">
        <f t="shared" si="0"/>
        <v>0</v>
      </c>
      <c r="K113" s="196" t="s">
        <v>37</v>
      </c>
      <c r="L113" s="61"/>
      <c r="M113" s="201" t="s">
        <v>37</v>
      </c>
      <c r="N113" s="202" t="s">
        <v>52</v>
      </c>
      <c r="O113" s="42"/>
      <c r="P113" s="203">
        <f t="shared" si="1"/>
        <v>0</v>
      </c>
      <c r="Q113" s="203">
        <v>0</v>
      </c>
      <c r="R113" s="203">
        <f t="shared" si="2"/>
        <v>0</v>
      </c>
      <c r="S113" s="203">
        <v>0</v>
      </c>
      <c r="T113" s="204">
        <f t="shared" si="3"/>
        <v>0</v>
      </c>
      <c r="AR113" s="23" t="s">
        <v>183</v>
      </c>
      <c r="AT113" s="23" t="s">
        <v>178</v>
      </c>
      <c r="AU113" s="23" t="s">
        <v>89</v>
      </c>
      <c r="AY113" s="23" t="s">
        <v>176</v>
      </c>
      <c r="BE113" s="205">
        <f t="shared" si="4"/>
        <v>0</v>
      </c>
      <c r="BF113" s="205">
        <f t="shared" si="5"/>
        <v>0</v>
      </c>
      <c r="BG113" s="205">
        <f t="shared" si="6"/>
        <v>0</v>
      </c>
      <c r="BH113" s="205">
        <f t="shared" si="7"/>
        <v>0</v>
      </c>
      <c r="BI113" s="205">
        <f t="shared" si="8"/>
        <v>0</v>
      </c>
      <c r="BJ113" s="23" t="s">
        <v>89</v>
      </c>
      <c r="BK113" s="205">
        <f t="shared" si="9"/>
        <v>0</v>
      </c>
      <c r="BL113" s="23" t="s">
        <v>183</v>
      </c>
      <c r="BM113" s="23" t="s">
        <v>3120</v>
      </c>
    </row>
    <row r="114" spans="2:65" s="1" customFormat="1" ht="22.5" customHeight="1">
      <c r="B114" s="41"/>
      <c r="C114" s="232" t="s">
        <v>374</v>
      </c>
      <c r="D114" s="232" t="s">
        <v>196</v>
      </c>
      <c r="E114" s="233" t="s">
        <v>3121</v>
      </c>
      <c r="F114" s="234" t="s">
        <v>3122</v>
      </c>
      <c r="G114" s="235" t="s">
        <v>224</v>
      </c>
      <c r="H114" s="236">
        <v>30</v>
      </c>
      <c r="I114" s="237"/>
      <c r="J114" s="238">
        <f t="shared" si="0"/>
        <v>0</v>
      </c>
      <c r="K114" s="234" t="s">
        <v>37</v>
      </c>
      <c r="L114" s="239"/>
      <c r="M114" s="240" t="s">
        <v>37</v>
      </c>
      <c r="N114" s="241" t="s">
        <v>52</v>
      </c>
      <c r="O114" s="42"/>
      <c r="P114" s="203">
        <f t="shared" si="1"/>
        <v>0</v>
      </c>
      <c r="Q114" s="203">
        <v>0</v>
      </c>
      <c r="R114" s="203">
        <f t="shared" si="2"/>
        <v>0</v>
      </c>
      <c r="S114" s="203">
        <v>0</v>
      </c>
      <c r="T114" s="204">
        <f t="shared" si="3"/>
        <v>0</v>
      </c>
      <c r="AR114" s="23" t="s">
        <v>200</v>
      </c>
      <c r="AT114" s="23" t="s">
        <v>196</v>
      </c>
      <c r="AU114" s="23" t="s">
        <v>89</v>
      </c>
      <c r="AY114" s="23" t="s">
        <v>176</v>
      </c>
      <c r="BE114" s="205">
        <f t="shared" si="4"/>
        <v>0</v>
      </c>
      <c r="BF114" s="205">
        <f t="shared" si="5"/>
        <v>0</v>
      </c>
      <c r="BG114" s="205">
        <f t="shared" si="6"/>
        <v>0</v>
      </c>
      <c r="BH114" s="205">
        <f t="shared" si="7"/>
        <v>0</v>
      </c>
      <c r="BI114" s="205">
        <f t="shared" si="8"/>
        <v>0</v>
      </c>
      <c r="BJ114" s="23" t="s">
        <v>89</v>
      </c>
      <c r="BK114" s="205">
        <f t="shared" si="9"/>
        <v>0</v>
      </c>
      <c r="BL114" s="23" t="s">
        <v>183</v>
      </c>
      <c r="BM114" s="23" t="s">
        <v>3123</v>
      </c>
    </row>
    <row r="115" spans="2:65" s="1" customFormat="1" ht="22.5" customHeight="1">
      <c r="B115" s="41"/>
      <c r="C115" s="194" t="s">
        <v>379</v>
      </c>
      <c r="D115" s="194" t="s">
        <v>178</v>
      </c>
      <c r="E115" s="195" t="s">
        <v>3124</v>
      </c>
      <c r="F115" s="196" t="s">
        <v>3125</v>
      </c>
      <c r="G115" s="197" t="s">
        <v>224</v>
      </c>
      <c r="H115" s="198">
        <v>30</v>
      </c>
      <c r="I115" s="199"/>
      <c r="J115" s="200">
        <f t="shared" si="0"/>
        <v>0</v>
      </c>
      <c r="K115" s="196" t="s">
        <v>37</v>
      </c>
      <c r="L115" s="61"/>
      <c r="M115" s="201" t="s">
        <v>37</v>
      </c>
      <c r="N115" s="202" t="s">
        <v>52</v>
      </c>
      <c r="O115" s="42"/>
      <c r="P115" s="203">
        <f t="shared" si="1"/>
        <v>0</v>
      </c>
      <c r="Q115" s="203">
        <v>0</v>
      </c>
      <c r="R115" s="203">
        <f t="shared" si="2"/>
        <v>0</v>
      </c>
      <c r="S115" s="203">
        <v>0</v>
      </c>
      <c r="T115" s="204">
        <f t="shared" si="3"/>
        <v>0</v>
      </c>
      <c r="AR115" s="23" t="s">
        <v>183</v>
      </c>
      <c r="AT115" s="23" t="s">
        <v>178</v>
      </c>
      <c r="AU115" s="23" t="s">
        <v>89</v>
      </c>
      <c r="AY115" s="23" t="s">
        <v>176</v>
      </c>
      <c r="BE115" s="205">
        <f t="shared" si="4"/>
        <v>0</v>
      </c>
      <c r="BF115" s="205">
        <f t="shared" si="5"/>
        <v>0</v>
      </c>
      <c r="BG115" s="205">
        <f t="shared" si="6"/>
        <v>0</v>
      </c>
      <c r="BH115" s="205">
        <f t="shared" si="7"/>
        <v>0</v>
      </c>
      <c r="BI115" s="205">
        <f t="shared" si="8"/>
        <v>0</v>
      </c>
      <c r="BJ115" s="23" t="s">
        <v>89</v>
      </c>
      <c r="BK115" s="205">
        <f t="shared" si="9"/>
        <v>0</v>
      </c>
      <c r="BL115" s="23" t="s">
        <v>183</v>
      </c>
      <c r="BM115" s="23" t="s">
        <v>3126</v>
      </c>
    </row>
    <row r="116" spans="2:65" s="10" customFormat="1" ht="37.35" customHeight="1">
      <c r="B116" s="177"/>
      <c r="C116" s="178"/>
      <c r="D116" s="191" t="s">
        <v>80</v>
      </c>
      <c r="E116" s="264" t="s">
        <v>3127</v>
      </c>
      <c r="F116" s="264" t="s">
        <v>3128</v>
      </c>
      <c r="G116" s="178"/>
      <c r="H116" s="178"/>
      <c r="I116" s="181"/>
      <c r="J116" s="265">
        <f>BK116</f>
        <v>0</v>
      </c>
      <c r="K116" s="178"/>
      <c r="L116" s="183"/>
      <c r="M116" s="184"/>
      <c r="N116" s="185"/>
      <c r="O116" s="185"/>
      <c r="P116" s="186">
        <f>SUM(P117:P142)</f>
        <v>0</v>
      </c>
      <c r="Q116" s="185"/>
      <c r="R116" s="186">
        <f>SUM(R117:R142)</f>
        <v>0</v>
      </c>
      <c r="S116" s="185"/>
      <c r="T116" s="187">
        <f>SUM(T117:T142)</f>
        <v>0</v>
      </c>
      <c r="AR116" s="188" t="s">
        <v>89</v>
      </c>
      <c r="AT116" s="189" t="s">
        <v>80</v>
      </c>
      <c r="AU116" s="189" t="s">
        <v>81</v>
      </c>
      <c r="AY116" s="188" t="s">
        <v>176</v>
      </c>
      <c r="BK116" s="190">
        <f>SUM(BK117:BK142)</f>
        <v>0</v>
      </c>
    </row>
    <row r="117" spans="2:65" s="1" customFormat="1" ht="44.25" customHeight="1">
      <c r="B117" s="41"/>
      <c r="C117" s="232" t="s">
        <v>385</v>
      </c>
      <c r="D117" s="232" t="s">
        <v>196</v>
      </c>
      <c r="E117" s="233" t="s">
        <v>3129</v>
      </c>
      <c r="F117" s="234" t="s">
        <v>3130</v>
      </c>
      <c r="G117" s="235" t="s">
        <v>377</v>
      </c>
      <c r="H117" s="236">
        <v>1</v>
      </c>
      <c r="I117" s="237"/>
      <c r="J117" s="238">
        <f t="shared" ref="J117:J142" si="10">ROUND(I117*H117,2)</f>
        <v>0</v>
      </c>
      <c r="K117" s="234" t="s">
        <v>37</v>
      </c>
      <c r="L117" s="239"/>
      <c r="M117" s="240" t="s">
        <v>37</v>
      </c>
      <c r="N117" s="241" t="s">
        <v>52</v>
      </c>
      <c r="O117" s="42"/>
      <c r="P117" s="203">
        <f t="shared" ref="P117:P142" si="11">O117*H117</f>
        <v>0</v>
      </c>
      <c r="Q117" s="203">
        <v>0</v>
      </c>
      <c r="R117" s="203">
        <f t="shared" ref="R117:R142" si="12">Q117*H117</f>
        <v>0</v>
      </c>
      <c r="S117" s="203">
        <v>0</v>
      </c>
      <c r="T117" s="204">
        <f t="shared" ref="T117:T142" si="13">S117*H117</f>
        <v>0</v>
      </c>
      <c r="AR117" s="23" t="s">
        <v>200</v>
      </c>
      <c r="AT117" s="23" t="s">
        <v>196</v>
      </c>
      <c r="AU117" s="23" t="s">
        <v>89</v>
      </c>
      <c r="AY117" s="23" t="s">
        <v>176</v>
      </c>
      <c r="BE117" s="205">
        <f t="shared" ref="BE117:BE142" si="14">IF(N117="základní",J117,0)</f>
        <v>0</v>
      </c>
      <c r="BF117" s="205">
        <f t="shared" ref="BF117:BF142" si="15">IF(N117="snížená",J117,0)</f>
        <v>0</v>
      </c>
      <c r="BG117" s="205">
        <f t="shared" ref="BG117:BG142" si="16">IF(N117="zákl. přenesená",J117,0)</f>
        <v>0</v>
      </c>
      <c r="BH117" s="205">
        <f t="shared" ref="BH117:BH142" si="17">IF(N117="sníž. přenesená",J117,0)</f>
        <v>0</v>
      </c>
      <c r="BI117" s="205">
        <f t="shared" ref="BI117:BI142" si="18">IF(N117="nulová",J117,0)</f>
        <v>0</v>
      </c>
      <c r="BJ117" s="23" t="s">
        <v>89</v>
      </c>
      <c r="BK117" s="205">
        <f t="shared" ref="BK117:BK142" si="19">ROUND(I117*H117,2)</f>
        <v>0</v>
      </c>
      <c r="BL117" s="23" t="s">
        <v>183</v>
      </c>
      <c r="BM117" s="23" t="s">
        <v>3131</v>
      </c>
    </row>
    <row r="118" spans="2:65" s="1" customFormat="1" ht="22.5" customHeight="1">
      <c r="B118" s="41"/>
      <c r="C118" s="194" t="s">
        <v>391</v>
      </c>
      <c r="D118" s="194" t="s">
        <v>178</v>
      </c>
      <c r="E118" s="195" t="s">
        <v>3032</v>
      </c>
      <c r="F118" s="196" t="s">
        <v>3033</v>
      </c>
      <c r="G118" s="197" t="s">
        <v>377</v>
      </c>
      <c r="H118" s="198">
        <v>1</v>
      </c>
      <c r="I118" s="199"/>
      <c r="J118" s="200">
        <f t="shared" si="10"/>
        <v>0</v>
      </c>
      <c r="K118" s="196" t="s">
        <v>37</v>
      </c>
      <c r="L118" s="61"/>
      <c r="M118" s="201" t="s">
        <v>37</v>
      </c>
      <c r="N118" s="202" t="s">
        <v>52</v>
      </c>
      <c r="O118" s="42"/>
      <c r="P118" s="203">
        <f t="shared" si="11"/>
        <v>0</v>
      </c>
      <c r="Q118" s="203">
        <v>0</v>
      </c>
      <c r="R118" s="203">
        <f t="shared" si="12"/>
        <v>0</v>
      </c>
      <c r="S118" s="203">
        <v>0</v>
      </c>
      <c r="T118" s="204">
        <f t="shared" si="13"/>
        <v>0</v>
      </c>
      <c r="AR118" s="23" t="s">
        <v>183</v>
      </c>
      <c r="AT118" s="23" t="s">
        <v>178</v>
      </c>
      <c r="AU118" s="23" t="s">
        <v>89</v>
      </c>
      <c r="AY118" s="23" t="s">
        <v>176</v>
      </c>
      <c r="BE118" s="205">
        <f t="shared" si="14"/>
        <v>0</v>
      </c>
      <c r="BF118" s="205">
        <f t="shared" si="15"/>
        <v>0</v>
      </c>
      <c r="BG118" s="205">
        <f t="shared" si="16"/>
        <v>0</v>
      </c>
      <c r="BH118" s="205">
        <f t="shared" si="17"/>
        <v>0</v>
      </c>
      <c r="BI118" s="205">
        <f t="shared" si="18"/>
        <v>0</v>
      </c>
      <c r="BJ118" s="23" t="s">
        <v>89</v>
      </c>
      <c r="BK118" s="205">
        <f t="shared" si="19"/>
        <v>0</v>
      </c>
      <c r="BL118" s="23" t="s">
        <v>183</v>
      </c>
      <c r="BM118" s="23" t="s">
        <v>3132</v>
      </c>
    </row>
    <row r="119" spans="2:65" s="1" customFormat="1" ht="22.5" customHeight="1">
      <c r="B119" s="41"/>
      <c r="C119" s="232" t="s">
        <v>396</v>
      </c>
      <c r="D119" s="232" t="s">
        <v>196</v>
      </c>
      <c r="E119" s="233" t="s">
        <v>3041</v>
      </c>
      <c r="F119" s="234" t="s">
        <v>3042</v>
      </c>
      <c r="G119" s="235" t="s">
        <v>377</v>
      </c>
      <c r="H119" s="236">
        <v>2</v>
      </c>
      <c r="I119" s="237"/>
      <c r="J119" s="238">
        <f t="shared" si="10"/>
        <v>0</v>
      </c>
      <c r="K119" s="234" t="s">
        <v>37</v>
      </c>
      <c r="L119" s="239"/>
      <c r="M119" s="240" t="s">
        <v>37</v>
      </c>
      <c r="N119" s="241" t="s">
        <v>52</v>
      </c>
      <c r="O119" s="42"/>
      <c r="P119" s="203">
        <f t="shared" si="11"/>
        <v>0</v>
      </c>
      <c r="Q119" s="203">
        <v>0</v>
      </c>
      <c r="R119" s="203">
        <f t="shared" si="12"/>
        <v>0</v>
      </c>
      <c r="S119" s="203">
        <v>0</v>
      </c>
      <c r="T119" s="204">
        <f t="shared" si="13"/>
        <v>0</v>
      </c>
      <c r="AR119" s="23" t="s">
        <v>200</v>
      </c>
      <c r="AT119" s="23" t="s">
        <v>196</v>
      </c>
      <c r="AU119" s="23" t="s">
        <v>89</v>
      </c>
      <c r="AY119" s="23" t="s">
        <v>176</v>
      </c>
      <c r="BE119" s="205">
        <f t="shared" si="14"/>
        <v>0</v>
      </c>
      <c r="BF119" s="205">
        <f t="shared" si="15"/>
        <v>0</v>
      </c>
      <c r="BG119" s="205">
        <f t="shared" si="16"/>
        <v>0</v>
      </c>
      <c r="BH119" s="205">
        <f t="shared" si="17"/>
        <v>0</v>
      </c>
      <c r="BI119" s="205">
        <f t="shared" si="18"/>
        <v>0</v>
      </c>
      <c r="BJ119" s="23" t="s">
        <v>89</v>
      </c>
      <c r="BK119" s="205">
        <f t="shared" si="19"/>
        <v>0</v>
      </c>
      <c r="BL119" s="23" t="s">
        <v>183</v>
      </c>
      <c r="BM119" s="23" t="s">
        <v>3133</v>
      </c>
    </row>
    <row r="120" spans="2:65" s="1" customFormat="1" ht="22.5" customHeight="1">
      <c r="B120" s="41"/>
      <c r="C120" s="194" t="s">
        <v>401</v>
      </c>
      <c r="D120" s="194" t="s">
        <v>178</v>
      </c>
      <c r="E120" s="195" t="s">
        <v>3044</v>
      </c>
      <c r="F120" s="196" t="s">
        <v>3039</v>
      </c>
      <c r="G120" s="197" t="s">
        <v>377</v>
      </c>
      <c r="H120" s="198">
        <v>2</v>
      </c>
      <c r="I120" s="199"/>
      <c r="J120" s="200">
        <f t="shared" si="10"/>
        <v>0</v>
      </c>
      <c r="K120" s="196" t="s">
        <v>37</v>
      </c>
      <c r="L120" s="61"/>
      <c r="M120" s="201" t="s">
        <v>37</v>
      </c>
      <c r="N120" s="202" t="s">
        <v>52</v>
      </c>
      <c r="O120" s="42"/>
      <c r="P120" s="203">
        <f t="shared" si="11"/>
        <v>0</v>
      </c>
      <c r="Q120" s="203">
        <v>0</v>
      </c>
      <c r="R120" s="203">
        <f t="shared" si="12"/>
        <v>0</v>
      </c>
      <c r="S120" s="203">
        <v>0</v>
      </c>
      <c r="T120" s="204">
        <f t="shared" si="13"/>
        <v>0</v>
      </c>
      <c r="AR120" s="23" t="s">
        <v>183</v>
      </c>
      <c r="AT120" s="23" t="s">
        <v>178</v>
      </c>
      <c r="AU120" s="23" t="s">
        <v>89</v>
      </c>
      <c r="AY120" s="23" t="s">
        <v>176</v>
      </c>
      <c r="BE120" s="205">
        <f t="shared" si="14"/>
        <v>0</v>
      </c>
      <c r="BF120" s="205">
        <f t="shared" si="15"/>
        <v>0</v>
      </c>
      <c r="BG120" s="205">
        <f t="shared" si="16"/>
        <v>0</v>
      </c>
      <c r="BH120" s="205">
        <f t="shared" si="17"/>
        <v>0</v>
      </c>
      <c r="BI120" s="205">
        <f t="shared" si="18"/>
        <v>0</v>
      </c>
      <c r="BJ120" s="23" t="s">
        <v>89</v>
      </c>
      <c r="BK120" s="205">
        <f t="shared" si="19"/>
        <v>0</v>
      </c>
      <c r="BL120" s="23" t="s">
        <v>183</v>
      </c>
      <c r="BM120" s="23" t="s">
        <v>3134</v>
      </c>
    </row>
    <row r="121" spans="2:65" s="1" customFormat="1" ht="22.5" customHeight="1">
      <c r="B121" s="41"/>
      <c r="C121" s="232" t="s">
        <v>407</v>
      </c>
      <c r="D121" s="232" t="s">
        <v>196</v>
      </c>
      <c r="E121" s="233" t="s">
        <v>3046</v>
      </c>
      <c r="F121" s="234" t="s">
        <v>3047</v>
      </c>
      <c r="G121" s="235" t="s">
        <v>377</v>
      </c>
      <c r="H121" s="236">
        <v>1</v>
      </c>
      <c r="I121" s="237"/>
      <c r="J121" s="238">
        <f t="shared" si="10"/>
        <v>0</v>
      </c>
      <c r="K121" s="234" t="s">
        <v>37</v>
      </c>
      <c r="L121" s="239"/>
      <c r="M121" s="240" t="s">
        <v>37</v>
      </c>
      <c r="N121" s="241" t="s">
        <v>52</v>
      </c>
      <c r="O121" s="42"/>
      <c r="P121" s="203">
        <f t="shared" si="11"/>
        <v>0</v>
      </c>
      <c r="Q121" s="203">
        <v>0</v>
      </c>
      <c r="R121" s="203">
        <f t="shared" si="12"/>
        <v>0</v>
      </c>
      <c r="S121" s="203">
        <v>0</v>
      </c>
      <c r="T121" s="204">
        <f t="shared" si="13"/>
        <v>0</v>
      </c>
      <c r="AR121" s="23" t="s">
        <v>200</v>
      </c>
      <c r="AT121" s="23" t="s">
        <v>196</v>
      </c>
      <c r="AU121" s="23" t="s">
        <v>89</v>
      </c>
      <c r="AY121" s="23" t="s">
        <v>176</v>
      </c>
      <c r="BE121" s="205">
        <f t="shared" si="14"/>
        <v>0</v>
      </c>
      <c r="BF121" s="205">
        <f t="shared" si="15"/>
        <v>0</v>
      </c>
      <c r="BG121" s="205">
        <f t="shared" si="16"/>
        <v>0</v>
      </c>
      <c r="BH121" s="205">
        <f t="shared" si="17"/>
        <v>0</v>
      </c>
      <c r="BI121" s="205">
        <f t="shared" si="18"/>
        <v>0</v>
      </c>
      <c r="BJ121" s="23" t="s">
        <v>89</v>
      </c>
      <c r="BK121" s="205">
        <f t="shared" si="19"/>
        <v>0</v>
      </c>
      <c r="BL121" s="23" t="s">
        <v>183</v>
      </c>
      <c r="BM121" s="23" t="s">
        <v>3135</v>
      </c>
    </row>
    <row r="122" spans="2:65" s="1" customFormat="1" ht="22.5" customHeight="1">
      <c r="B122" s="41"/>
      <c r="C122" s="194" t="s">
        <v>413</v>
      </c>
      <c r="D122" s="194" t="s">
        <v>178</v>
      </c>
      <c r="E122" s="195" t="s">
        <v>3049</v>
      </c>
      <c r="F122" s="196" t="s">
        <v>3039</v>
      </c>
      <c r="G122" s="197" t="s">
        <v>377</v>
      </c>
      <c r="H122" s="198">
        <v>1</v>
      </c>
      <c r="I122" s="199"/>
      <c r="J122" s="200">
        <f t="shared" si="10"/>
        <v>0</v>
      </c>
      <c r="K122" s="196" t="s">
        <v>37</v>
      </c>
      <c r="L122" s="61"/>
      <c r="M122" s="201" t="s">
        <v>37</v>
      </c>
      <c r="N122" s="202" t="s">
        <v>52</v>
      </c>
      <c r="O122" s="42"/>
      <c r="P122" s="203">
        <f t="shared" si="11"/>
        <v>0</v>
      </c>
      <c r="Q122" s="203">
        <v>0</v>
      </c>
      <c r="R122" s="203">
        <f t="shared" si="12"/>
        <v>0</v>
      </c>
      <c r="S122" s="203">
        <v>0</v>
      </c>
      <c r="T122" s="204">
        <f t="shared" si="13"/>
        <v>0</v>
      </c>
      <c r="AR122" s="23" t="s">
        <v>183</v>
      </c>
      <c r="AT122" s="23" t="s">
        <v>178</v>
      </c>
      <c r="AU122" s="23" t="s">
        <v>89</v>
      </c>
      <c r="AY122" s="23" t="s">
        <v>176</v>
      </c>
      <c r="BE122" s="205">
        <f t="shared" si="14"/>
        <v>0</v>
      </c>
      <c r="BF122" s="205">
        <f t="shared" si="15"/>
        <v>0</v>
      </c>
      <c r="BG122" s="205">
        <f t="shared" si="16"/>
        <v>0</v>
      </c>
      <c r="BH122" s="205">
        <f t="shared" si="17"/>
        <v>0</v>
      </c>
      <c r="BI122" s="205">
        <f t="shared" si="18"/>
        <v>0</v>
      </c>
      <c r="BJ122" s="23" t="s">
        <v>89</v>
      </c>
      <c r="BK122" s="205">
        <f t="shared" si="19"/>
        <v>0</v>
      </c>
      <c r="BL122" s="23" t="s">
        <v>183</v>
      </c>
      <c r="BM122" s="23" t="s">
        <v>3136</v>
      </c>
    </row>
    <row r="123" spans="2:65" s="1" customFormat="1" ht="22.5" customHeight="1">
      <c r="B123" s="41"/>
      <c r="C123" s="232" t="s">
        <v>418</v>
      </c>
      <c r="D123" s="232" t="s">
        <v>196</v>
      </c>
      <c r="E123" s="233" t="s">
        <v>3051</v>
      </c>
      <c r="F123" s="234" t="s">
        <v>3052</v>
      </c>
      <c r="G123" s="235" t="s">
        <v>377</v>
      </c>
      <c r="H123" s="236">
        <v>1</v>
      </c>
      <c r="I123" s="237"/>
      <c r="J123" s="238">
        <f t="shared" si="10"/>
        <v>0</v>
      </c>
      <c r="K123" s="234" t="s">
        <v>37</v>
      </c>
      <c r="L123" s="239"/>
      <c r="M123" s="240" t="s">
        <v>37</v>
      </c>
      <c r="N123" s="241" t="s">
        <v>52</v>
      </c>
      <c r="O123" s="42"/>
      <c r="P123" s="203">
        <f t="shared" si="11"/>
        <v>0</v>
      </c>
      <c r="Q123" s="203">
        <v>0</v>
      </c>
      <c r="R123" s="203">
        <f t="shared" si="12"/>
        <v>0</v>
      </c>
      <c r="S123" s="203">
        <v>0</v>
      </c>
      <c r="T123" s="204">
        <f t="shared" si="13"/>
        <v>0</v>
      </c>
      <c r="AR123" s="23" t="s">
        <v>200</v>
      </c>
      <c r="AT123" s="23" t="s">
        <v>196</v>
      </c>
      <c r="AU123" s="23" t="s">
        <v>89</v>
      </c>
      <c r="AY123" s="23" t="s">
        <v>176</v>
      </c>
      <c r="BE123" s="205">
        <f t="shared" si="14"/>
        <v>0</v>
      </c>
      <c r="BF123" s="205">
        <f t="shared" si="15"/>
        <v>0</v>
      </c>
      <c r="BG123" s="205">
        <f t="shared" si="16"/>
        <v>0</v>
      </c>
      <c r="BH123" s="205">
        <f t="shared" si="17"/>
        <v>0</v>
      </c>
      <c r="BI123" s="205">
        <f t="shared" si="18"/>
        <v>0</v>
      </c>
      <c r="BJ123" s="23" t="s">
        <v>89</v>
      </c>
      <c r="BK123" s="205">
        <f t="shared" si="19"/>
        <v>0</v>
      </c>
      <c r="BL123" s="23" t="s">
        <v>183</v>
      </c>
      <c r="BM123" s="23" t="s">
        <v>3137</v>
      </c>
    </row>
    <row r="124" spans="2:65" s="1" customFormat="1" ht="22.5" customHeight="1">
      <c r="B124" s="41"/>
      <c r="C124" s="194" t="s">
        <v>423</v>
      </c>
      <c r="D124" s="194" t="s">
        <v>178</v>
      </c>
      <c r="E124" s="195" t="s">
        <v>3054</v>
      </c>
      <c r="F124" s="196" t="s">
        <v>3055</v>
      </c>
      <c r="G124" s="197" t="s">
        <v>377</v>
      </c>
      <c r="H124" s="198">
        <v>1</v>
      </c>
      <c r="I124" s="199"/>
      <c r="J124" s="200">
        <f t="shared" si="10"/>
        <v>0</v>
      </c>
      <c r="K124" s="196" t="s">
        <v>37</v>
      </c>
      <c r="L124" s="61"/>
      <c r="M124" s="201" t="s">
        <v>37</v>
      </c>
      <c r="N124" s="202" t="s">
        <v>52</v>
      </c>
      <c r="O124" s="42"/>
      <c r="P124" s="203">
        <f t="shared" si="11"/>
        <v>0</v>
      </c>
      <c r="Q124" s="203">
        <v>0</v>
      </c>
      <c r="R124" s="203">
        <f t="shared" si="12"/>
        <v>0</v>
      </c>
      <c r="S124" s="203">
        <v>0</v>
      </c>
      <c r="T124" s="204">
        <f t="shared" si="13"/>
        <v>0</v>
      </c>
      <c r="AR124" s="23" t="s">
        <v>183</v>
      </c>
      <c r="AT124" s="23" t="s">
        <v>178</v>
      </c>
      <c r="AU124" s="23" t="s">
        <v>89</v>
      </c>
      <c r="AY124" s="23" t="s">
        <v>176</v>
      </c>
      <c r="BE124" s="205">
        <f t="shared" si="14"/>
        <v>0</v>
      </c>
      <c r="BF124" s="205">
        <f t="shared" si="15"/>
        <v>0</v>
      </c>
      <c r="BG124" s="205">
        <f t="shared" si="16"/>
        <v>0</v>
      </c>
      <c r="BH124" s="205">
        <f t="shared" si="17"/>
        <v>0</v>
      </c>
      <c r="BI124" s="205">
        <f t="shared" si="18"/>
        <v>0</v>
      </c>
      <c r="BJ124" s="23" t="s">
        <v>89</v>
      </c>
      <c r="BK124" s="205">
        <f t="shared" si="19"/>
        <v>0</v>
      </c>
      <c r="BL124" s="23" t="s">
        <v>183</v>
      </c>
      <c r="BM124" s="23" t="s">
        <v>3138</v>
      </c>
    </row>
    <row r="125" spans="2:65" s="1" customFormat="1" ht="22.5" customHeight="1">
      <c r="B125" s="41"/>
      <c r="C125" s="232" t="s">
        <v>428</v>
      </c>
      <c r="D125" s="232" t="s">
        <v>196</v>
      </c>
      <c r="E125" s="233" t="s">
        <v>3057</v>
      </c>
      <c r="F125" s="234" t="s">
        <v>3058</v>
      </c>
      <c r="G125" s="235" t="s">
        <v>377</v>
      </c>
      <c r="H125" s="236">
        <v>8</v>
      </c>
      <c r="I125" s="237"/>
      <c r="J125" s="238">
        <f t="shared" si="10"/>
        <v>0</v>
      </c>
      <c r="K125" s="234" t="s">
        <v>37</v>
      </c>
      <c r="L125" s="239"/>
      <c r="M125" s="240" t="s">
        <v>37</v>
      </c>
      <c r="N125" s="241" t="s">
        <v>52</v>
      </c>
      <c r="O125" s="42"/>
      <c r="P125" s="203">
        <f t="shared" si="11"/>
        <v>0</v>
      </c>
      <c r="Q125" s="203">
        <v>0</v>
      </c>
      <c r="R125" s="203">
        <f t="shared" si="12"/>
        <v>0</v>
      </c>
      <c r="S125" s="203">
        <v>0</v>
      </c>
      <c r="T125" s="204">
        <f t="shared" si="13"/>
        <v>0</v>
      </c>
      <c r="AR125" s="23" t="s">
        <v>200</v>
      </c>
      <c r="AT125" s="23" t="s">
        <v>196</v>
      </c>
      <c r="AU125" s="23" t="s">
        <v>89</v>
      </c>
      <c r="AY125" s="23" t="s">
        <v>176</v>
      </c>
      <c r="BE125" s="205">
        <f t="shared" si="14"/>
        <v>0</v>
      </c>
      <c r="BF125" s="205">
        <f t="shared" si="15"/>
        <v>0</v>
      </c>
      <c r="BG125" s="205">
        <f t="shared" si="16"/>
        <v>0</v>
      </c>
      <c r="BH125" s="205">
        <f t="shared" si="17"/>
        <v>0</v>
      </c>
      <c r="BI125" s="205">
        <f t="shared" si="18"/>
        <v>0</v>
      </c>
      <c r="BJ125" s="23" t="s">
        <v>89</v>
      </c>
      <c r="BK125" s="205">
        <f t="shared" si="19"/>
        <v>0</v>
      </c>
      <c r="BL125" s="23" t="s">
        <v>183</v>
      </c>
      <c r="BM125" s="23" t="s">
        <v>3139</v>
      </c>
    </row>
    <row r="126" spans="2:65" s="1" customFormat="1" ht="22.5" customHeight="1">
      <c r="B126" s="41"/>
      <c r="C126" s="194" t="s">
        <v>435</v>
      </c>
      <c r="D126" s="194" t="s">
        <v>178</v>
      </c>
      <c r="E126" s="195" t="s">
        <v>3060</v>
      </c>
      <c r="F126" s="196" t="s">
        <v>3061</v>
      </c>
      <c r="G126" s="197" t="s">
        <v>377</v>
      </c>
      <c r="H126" s="198">
        <v>8</v>
      </c>
      <c r="I126" s="199"/>
      <c r="J126" s="200">
        <f t="shared" si="10"/>
        <v>0</v>
      </c>
      <c r="K126" s="196" t="s">
        <v>37</v>
      </c>
      <c r="L126" s="61"/>
      <c r="M126" s="201" t="s">
        <v>37</v>
      </c>
      <c r="N126" s="202" t="s">
        <v>52</v>
      </c>
      <c r="O126" s="42"/>
      <c r="P126" s="203">
        <f t="shared" si="11"/>
        <v>0</v>
      </c>
      <c r="Q126" s="203">
        <v>0</v>
      </c>
      <c r="R126" s="203">
        <f t="shared" si="12"/>
        <v>0</v>
      </c>
      <c r="S126" s="203">
        <v>0</v>
      </c>
      <c r="T126" s="204">
        <f t="shared" si="13"/>
        <v>0</v>
      </c>
      <c r="AR126" s="23" t="s">
        <v>183</v>
      </c>
      <c r="AT126" s="23" t="s">
        <v>178</v>
      </c>
      <c r="AU126" s="23" t="s">
        <v>89</v>
      </c>
      <c r="AY126" s="23" t="s">
        <v>176</v>
      </c>
      <c r="BE126" s="205">
        <f t="shared" si="14"/>
        <v>0</v>
      </c>
      <c r="BF126" s="205">
        <f t="shared" si="15"/>
        <v>0</v>
      </c>
      <c r="BG126" s="205">
        <f t="shared" si="16"/>
        <v>0</v>
      </c>
      <c r="BH126" s="205">
        <f t="shared" si="17"/>
        <v>0</v>
      </c>
      <c r="BI126" s="205">
        <f t="shared" si="18"/>
        <v>0</v>
      </c>
      <c r="BJ126" s="23" t="s">
        <v>89</v>
      </c>
      <c r="BK126" s="205">
        <f t="shared" si="19"/>
        <v>0</v>
      </c>
      <c r="BL126" s="23" t="s">
        <v>183</v>
      </c>
      <c r="BM126" s="23" t="s">
        <v>3140</v>
      </c>
    </row>
    <row r="127" spans="2:65" s="1" customFormat="1" ht="22.5" customHeight="1">
      <c r="B127" s="41"/>
      <c r="C127" s="232" t="s">
        <v>444</v>
      </c>
      <c r="D127" s="232" t="s">
        <v>196</v>
      </c>
      <c r="E127" s="233" t="s">
        <v>3063</v>
      </c>
      <c r="F127" s="234" t="s">
        <v>3064</v>
      </c>
      <c r="G127" s="235" t="s">
        <v>377</v>
      </c>
      <c r="H127" s="236">
        <v>2</v>
      </c>
      <c r="I127" s="237"/>
      <c r="J127" s="238">
        <f t="shared" si="10"/>
        <v>0</v>
      </c>
      <c r="K127" s="234" t="s">
        <v>37</v>
      </c>
      <c r="L127" s="239"/>
      <c r="M127" s="240" t="s">
        <v>37</v>
      </c>
      <c r="N127" s="241" t="s">
        <v>52</v>
      </c>
      <c r="O127" s="42"/>
      <c r="P127" s="203">
        <f t="shared" si="11"/>
        <v>0</v>
      </c>
      <c r="Q127" s="203">
        <v>0</v>
      </c>
      <c r="R127" s="203">
        <f t="shared" si="12"/>
        <v>0</v>
      </c>
      <c r="S127" s="203">
        <v>0</v>
      </c>
      <c r="T127" s="204">
        <f t="shared" si="13"/>
        <v>0</v>
      </c>
      <c r="AR127" s="23" t="s">
        <v>200</v>
      </c>
      <c r="AT127" s="23" t="s">
        <v>196</v>
      </c>
      <c r="AU127" s="23" t="s">
        <v>89</v>
      </c>
      <c r="AY127" s="23" t="s">
        <v>176</v>
      </c>
      <c r="BE127" s="205">
        <f t="shared" si="14"/>
        <v>0</v>
      </c>
      <c r="BF127" s="205">
        <f t="shared" si="15"/>
        <v>0</v>
      </c>
      <c r="BG127" s="205">
        <f t="shared" si="16"/>
        <v>0</v>
      </c>
      <c r="BH127" s="205">
        <f t="shared" si="17"/>
        <v>0</v>
      </c>
      <c r="BI127" s="205">
        <f t="shared" si="18"/>
        <v>0</v>
      </c>
      <c r="BJ127" s="23" t="s">
        <v>89</v>
      </c>
      <c r="BK127" s="205">
        <f t="shared" si="19"/>
        <v>0</v>
      </c>
      <c r="BL127" s="23" t="s">
        <v>183</v>
      </c>
      <c r="BM127" s="23" t="s">
        <v>3141</v>
      </c>
    </row>
    <row r="128" spans="2:65" s="1" customFormat="1" ht="22.5" customHeight="1">
      <c r="B128" s="41"/>
      <c r="C128" s="194" t="s">
        <v>450</v>
      </c>
      <c r="D128" s="194" t="s">
        <v>178</v>
      </c>
      <c r="E128" s="195" t="s">
        <v>3066</v>
      </c>
      <c r="F128" s="196" t="s">
        <v>3061</v>
      </c>
      <c r="G128" s="197" t="s">
        <v>377</v>
      </c>
      <c r="H128" s="198">
        <v>2</v>
      </c>
      <c r="I128" s="199"/>
      <c r="J128" s="200">
        <f t="shared" si="10"/>
        <v>0</v>
      </c>
      <c r="K128" s="196" t="s">
        <v>37</v>
      </c>
      <c r="L128" s="61"/>
      <c r="M128" s="201" t="s">
        <v>37</v>
      </c>
      <c r="N128" s="202" t="s">
        <v>52</v>
      </c>
      <c r="O128" s="42"/>
      <c r="P128" s="203">
        <f t="shared" si="11"/>
        <v>0</v>
      </c>
      <c r="Q128" s="203">
        <v>0</v>
      </c>
      <c r="R128" s="203">
        <f t="shared" si="12"/>
        <v>0</v>
      </c>
      <c r="S128" s="203">
        <v>0</v>
      </c>
      <c r="T128" s="204">
        <f t="shared" si="13"/>
        <v>0</v>
      </c>
      <c r="AR128" s="23" t="s">
        <v>183</v>
      </c>
      <c r="AT128" s="23" t="s">
        <v>178</v>
      </c>
      <c r="AU128" s="23" t="s">
        <v>89</v>
      </c>
      <c r="AY128" s="23" t="s">
        <v>176</v>
      </c>
      <c r="BE128" s="205">
        <f t="shared" si="14"/>
        <v>0</v>
      </c>
      <c r="BF128" s="205">
        <f t="shared" si="15"/>
        <v>0</v>
      </c>
      <c r="BG128" s="205">
        <f t="shared" si="16"/>
        <v>0</v>
      </c>
      <c r="BH128" s="205">
        <f t="shared" si="17"/>
        <v>0</v>
      </c>
      <c r="BI128" s="205">
        <f t="shared" si="18"/>
        <v>0</v>
      </c>
      <c r="BJ128" s="23" t="s">
        <v>89</v>
      </c>
      <c r="BK128" s="205">
        <f t="shared" si="19"/>
        <v>0</v>
      </c>
      <c r="BL128" s="23" t="s">
        <v>183</v>
      </c>
      <c r="BM128" s="23" t="s">
        <v>3142</v>
      </c>
    </row>
    <row r="129" spans="2:65" s="1" customFormat="1" ht="22.5" customHeight="1">
      <c r="B129" s="41"/>
      <c r="C129" s="232" t="s">
        <v>456</v>
      </c>
      <c r="D129" s="232" t="s">
        <v>196</v>
      </c>
      <c r="E129" s="233" t="s">
        <v>3079</v>
      </c>
      <c r="F129" s="234" t="s">
        <v>3080</v>
      </c>
      <c r="G129" s="235" t="s">
        <v>296</v>
      </c>
      <c r="H129" s="236">
        <v>4</v>
      </c>
      <c r="I129" s="237"/>
      <c r="J129" s="238">
        <f t="shared" si="10"/>
        <v>0</v>
      </c>
      <c r="K129" s="234" t="s">
        <v>37</v>
      </c>
      <c r="L129" s="239"/>
      <c r="M129" s="240" t="s">
        <v>37</v>
      </c>
      <c r="N129" s="241" t="s">
        <v>52</v>
      </c>
      <c r="O129" s="42"/>
      <c r="P129" s="203">
        <f t="shared" si="11"/>
        <v>0</v>
      </c>
      <c r="Q129" s="203">
        <v>0</v>
      </c>
      <c r="R129" s="203">
        <f t="shared" si="12"/>
        <v>0</v>
      </c>
      <c r="S129" s="203">
        <v>0</v>
      </c>
      <c r="T129" s="204">
        <f t="shared" si="13"/>
        <v>0</v>
      </c>
      <c r="AR129" s="23" t="s">
        <v>200</v>
      </c>
      <c r="AT129" s="23" t="s">
        <v>196</v>
      </c>
      <c r="AU129" s="23" t="s">
        <v>89</v>
      </c>
      <c r="AY129" s="23" t="s">
        <v>176</v>
      </c>
      <c r="BE129" s="205">
        <f t="shared" si="14"/>
        <v>0</v>
      </c>
      <c r="BF129" s="205">
        <f t="shared" si="15"/>
        <v>0</v>
      </c>
      <c r="BG129" s="205">
        <f t="shared" si="16"/>
        <v>0</v>
      </c>
      <c r="BH129" s="205">
        <f t="shared" si="17"/>
        <v>0</v>
      </c>
      <c r="BI129" s="205">
        <f t="shared" si="18"/>
        <v>0</v>
      </c>
      <c r="BJ129" s="23" t="s">
        <v>89</v>
      </c>
      <c r="BK129" s="205">
        <f t="shared" si="19"/>
        <v>0</v>
      </c>
      <c r="BL129" s="23" t="s">
        <v>183</v>
      </c>
      <c r="BM129" s="23" t="s">
        <v>3143</v>
      </c>
    </row>
    <row r="130" spans="2:65" s="1" customFormat="1" ht="22.5" customHeight="1">
      <c r="B130" s="41"/>
      <c r="C130" s="194" t="s">
        <v>463</v>
      </c>
      <c r="D130" s="194" t="s">
        <v>178</v>
      </c>
      <c r="E130" s="195" t="s">
        <v>3082</v>
      </c>
      <c r="F130" s="196" t="s">
        <v>3083</v>
      </c>
      <c r="G130" s="197" t="s">
        <v>296</v>
      </c>
      <c r="H130" s="198">
        <v>4</v>
      </c>
      <c r="I130" s="199"/>
      <c r="J130" s="200">
        <f t="shared" si="10"/>
        <v>0</v>
      </c>
      <c r="K130" s="196" t="s">
        <v>37</v>
      </c>
      <c r="L130" s="61"/>
      <c r="M130" s="201" t="s">
        <v>37</v>
      </c>
      <c r="N130" s="202" t="s">
        <v>52</v>
      </c>
      <c r="O130" s="42"/>
      <c r="P130" s="203">
        <f t="shared" si="11"/>
        <v>0</v>
      </c>
      <c r="Q130" s="203">
        <v>0</v>
      </c>
      <c r="R130" s="203">
        <f t="shared" si="12"/>
        <v>0</v>
      </c>
      <c r="S130" s="203">
        <v>0</v>
      </c>
      <c r="T130" s="204">
        <f t="shared" si="13"/>
        <v>0</v>
      </c>
      <c r="AR130" s="23" t="s">
        <v>183</v>
      </c>
      <c r="AT130" s="23" t="s">
        <v>178</v>
      </c>
      <c r="AU130" s="23" t="s">
        <v>89</v>
      </c>
      <c r="AY130" s="23" t="s">
        <v>176</v>
      </c>
      <c r="BE130" s="205">
        <f t="shared" si="14"/>
        <v>0</v>
      </c>
      <c r="BF130" s="205">
        <f t="shared" si="15"/>
        <v>0</v>
      </c>
      <c r="BG130" s="205">
        <f t="shared" si="16"/>
        <v>0</v>
      </c>
      <c r="BH130" s="205">
        <f t="shared" si="17"/>
        <v>0</v>
      </c>
      <c r="BI130" s="205">
        <f t="shared" si="18"/>
        <v>0</v>
      </c>
      <c r="BJ130" s="23" t="s">
        <v>89</v>
      </c>
      <c r="BK130" s="205">
        <f t="shared" si="19"/>
        <v>0</v>
      </c>
      <c r="BL130" s="23" t="s">
        <v>183</v>
      </c>
      <c r="BM130" s="23" t="s">
        <v>3144</v>
      </c>
    </row>
    <row r="131" spans="2:65" s="1" customFormat="1" ht="22.5" customHeight="1">
      <c r="B131" s="41"/>
      <c r="C131" s="232" t="s">
        <v>469</v>
      </c>
      <c r="D131" s="232" t="s">
        <v>196</v>
      </c>
      <c r="E131" s="233" t="s">
        <v>3085</v>
      </c>
      <c r="F131" s="234" t="s">
        <v>3086</v>
      </c>
      <c r="G131" s="235" t="s">
        <v>296</v>
      </c>
      <c r="H131" s="236">
        <v>2</v>
      </c>
      <c r="I131" s="237"/>
      <c r="J131" s="238">
        <f t="shared" si="10"/>
        <v>0</v>
      </c>
      <c r="K131" s="234" t="s">
        <v>37</v>
      </c>
      <c r="L131" s="239"/>
      <c r="M131" s="240" t="s">
        <v>37</v>
      </c>
      <c r="N131" s="241" t="s">
        <v>52</v>
      </c>
      <c r="O131" s="42"/>
      <c r="P131" s="203">
        <f t="shared" si="11"/>
        <v>0</v>
      </c>
      <c r="Q131" s="203">
        <v>0</v>
      </c>
      <c r="R131" s="203">
        <f t="shared" si="12"/>
        <v>0</v>
      </c>
      <c r="S131" s="203">
        <v>0</v>
      </c>
      <c r="T131" s="204">
        <f t="shared" si="13"/>
        <v>0</v>
      </c>
      <c r="AR131" s="23" t="s">
        <v>200</v>
      </c>
      <c r="AT131" s="23" t="s">
        <v>196</v>
      </c>
      <c r="AU131" s="23" t="s">
        <v>89</v>
      </c>
      <c r="AY131" s="23" t="s">
        <v>176</v>
      </c>
      <c r="BE131" s="205">
        <f t="shared" si="14"/>
        <v>0</v>
      </c>
      <c r="BF131" s="205">
        <f t="shared" si="15"/>
        <v>0</v>
      </c>
      <c r="BG131" s="205">
        <f t="shared" si="16"/>
        <v>0</v>
      </c>
      <c r="BH131" s="205">
        <f t="shared" si="17"/>
        <v>0</v>
      </c>
      <c r="BI131" s="205">
        <f t="shared" si="18"/>
        <v>0</v>
      </c>
      <c r="BJ131" s="23" t="s">
        <v>89</v>
      </c>
      <c r="BK131" s="205">
        <f t="shared" si="19"/>
        <v>0</v>
      </c>
      <c r="BL131" s="23" t="s">
        <v>183</v>
      </c>
      <c r="BM131" s="23" t="s">
        <v>3145</v>
      </c>
    </row>
    <row r="132" spans="2:65" s="1" customFormat="1" ht="22.5" customHeight="1">
      <c r="B132" s="41"/>
      <c r="C132" s="194" t="s">
        <v>474</v>
      </c>
      <c r="D132" s="194" t="s">
        <v>178</v>
      </c>
      <c r="E132" s="195" t="s">
        <v>3088</v>
      </c>
      <c r="F132" s="196" t="s">
        <v>3089</v>
      </c>
      <c r="G132" s="197" t="s">
        <v>296</v>
      </c>
      <c r="H132" s="198">
        <v>2</v>
      </c>
      <c r="I132" s="199"/>
      <c r="J132" s="200">
        <f t="shared" si="10"/>
        <v>0</v>
      </c>
      <c r="K132" s="196" t="s">
        <v>37</v>
      </c>
      <c r="L132" s="61"/>
      <c r="M132" s="201" t="s">
        <v>37</v>
      </c>
      <c r="N132" s="202" t="s">
        <v>52</v>
      </c>
      <c r="O132" s="42"/>
      <c r="P132" s="203">
        <f t="shared" si="11"/>
        <v>0</v>
      </c>
      <c r="Q132" s="203">
        <v>0</v>
      </c>
      <c r="R132" s="203">
        <f t="shared" si="12"/>
        <v>0</v>
      </c>
      <c r="S132" s="203">
        <v>0</v>
      </c>
      <c r="T132" s="204">
        <f t="shared" si="13"/>
        <v>0</v>
      </c>
      <c r="AR132" s="23" t="s">
        <v>183</v>
      </c>
      <c r="AT132" s="23" t="s">
        <v>178</v>
      </c>
      <c r="AU132" s="23" t="s">
        <v>89</v>
      </c>
      <c r="AY132" s="23" t="s">
        <v>176</v>
      </c>
      <c r="BE132" s="205">
        <f t="shared" si="14"/>
        <v>0</v>
      </c>
      <c r="BF132" s="205">
        <f t="shared" si="15"/>
        <v>0</v>
      </c>
      <c r="BG132" s="205">
        <f t="shared" si="16"/>
        <v>0</v>
      </c>
      <c r="BH132" s="205">
        <f t="shared" si="17"/>
        <v>0</v>
      </c>
      <c r="BI132" s="205">
        <f t="shared" si="18"/>
        <v>0</v>
      </c>
      <c r="BJ132" s="23" t="s">
        <v>89</v>
      </c>
      <c r="BK132" s="205">
        <f t="shared" si="19"/>
        <v>0</v>
      </c>
      <c r="BL132" s="23" t="s">
        <v>183</v>
      </c>
      <c r="BM132" s="23" t="s">
        <v>3146</v>
      </c>
    </row>
    <row r="133" spans="2:65" s="1" customFormat="1" ht="22.5" customHeight="1">
      <c r="B133" s="41"/>
      <c r="C133" s="232" t="s">
        <v>478</v>
      </c>
      <c r="D133" s="232" t="s">
        <v>196</v>
      </c>
      <c r="E133" s="233" t="s">
        <v>3097</v>
      </c>
      <c r="F133" s="234" t="s">
        <v>3098</v>
      </c>
      <c r="G133" s="235" t="s">
        <v>296</v>
      </c>
      <c r="H133" s="236">
        <v>1</v>
      </c>
      <c r="I133" s="237"/>
      <c r="J133" s="238">
        <f t="shared" si="10"/>
        <v>0</v>
      </c>
      <c r="K133" s="234" t="s">
        <v>37</v>
      </c>
      <c r="L133" s="239"/>
      <c r="M133" s="240" t="s">
        <v>37</v>
      </c>
      <c r="N133" s="241" t="s">
        <v>52</v>
      </c>
      <c r="O133" s="42"/>
      <c r="P133" s="203">
        <f t="shared" si="11"/>
        <v>0</v>
      </c>
      <c r="Q133" s="203">
        <v>0</v>
      </c>
      <c r="R133" s="203">
        <f t="shared" si="12"/>
        <v>0</v>
      </c>
      <c r="S133" s="203">
        <v>0</v>
      </c>
      <c r="T133" s="204">
        <f t="shared" si="13"/>
        <v>0</v>
      </c>
      <c r="AR133" s="23" t="s">
        <v>200</v>
      </c>
      <c r="AT133" s="23" t="s">
        <v>196</v>
      </c>
      <c r="AU133" s="23" t="s">
        <v>89</v>
      </c>
      <c r="AY133" s="23" t="s">
        <v>176</v>
      </c>
      <c r="BE133" s="205">
        <f t="shared" si="14"/>
        <v>0</v>
      </c>
      <c r="BF133" s="205">
        <f t="shared" si="15"/>
        <v>0</v>
      </c>
      <c r="BG133" s="205">
        <f t="shared" si="16"/>
        <v>0</v>
      </c>
      <c r="BH133" s="205">
        <f t="shared" si="17"/>
        <v>0</v>
      </c>
      <c r="BI133" s="205">
        <f t="shared" si="18"/>
        <v>0</v>
      </c>
      <c r="BJ133" s="23" t="s">
        <v>89</v>
      </c>
      <c r="BK133" s="205">
        <f t="shared" si="19"/>
        <v>0</v>
      </c>
      <c r="BL133" s="23" t="s">
        <v>183</v>
      </c>
      <c r="BM133" s="23" t="s">
        <v>3147</v>
      </c>
    </row>
    <row r="134" spans="2:65" s="1" customFormat="1" ht="22.5" customHeight="1">
      <c r="B134" s="41"/>
      <c r="C134" s="194" t="s">
        <v>483</v>
      </c>
      <c r="D134" s="194" t="s">
        <v>178</v>
      </c>
      <c r="E134" s="195" t="s">
        <v>3100</v>
      </c>
      <c r="F134" s="196" t="s">
        <v>3101</v>
      </c>
      <c r="G134" s="197" t="s">
        <v>296</v>
      </c>
      <c r="H134" s="198">
        <v>1</v>
      </c>
      <c r="I134" s="199"/>
      <c r="J134" s="200">
        <f t="shared" si="10"/>
        <v>0</v>
      </c>
      <c r="K134" s="196" t="s">
        <v>37</v>
      </c>
      <c r="L134" s="61"/>
      <c r="M134" s="201" t="s">
        <v>37</v>
      </c>
      <c r="N134" s="202" t="s">
        <v>52</v>
      </c>
      <c r="O134" s="42"/>
      <c r="P134" s="203">
        <f t="shared" si="11"/>
        <v>0</v>
      </c>
      <c r="Q134" s="203">
        <v>0</v>
      </c>
      <c r="R134" s="203">
        <f t="shared" si="12"/>
        <v>0</v>
      </c>
      <c r="S134" s="203">
        <v>0</v>
      </c>
      <c r="T134" s="204">
        <f t="shared" si="13"/>
        <v>0</v>
      </c>
      <c r="AR134" s="23" t="s">
        <v>183</v>
      </c>
      <c r="AT134" s="23" t="s">
        <v>178</v>
      </c>
      <c r="AU134" s="23" t="s">
        <v>89</v>
      </c>
      <c r="AY134" s="23" t="s">
        <v>176</v>
      </c>
      <c r="BE134" s="205">
        <f t="shared" si="14"/>
        <v>0</v>
      </c>
      <c r="BF134" s="205">
        <f t="shared" si="15"/>
        <v>0</v>
      </c>
      <c r="BG134" s="205">
        <f t="shared" si="16"/>
        <v>0</v>
      </c>
      <c r="BH134" s="205">
        <f t="shared" si="17"/>
        <v>0</v>
      </c>
      <c r="BI134" s="205">
        <f t="shared" si="18"/>
        <v>0</v>
      </c>
      <c r="BJ134" s="23" t="s">
        <v>89</v>
      </c>
      <c r="BK134" s="205">
        <f t="shared" si="19"/>
        <v>0</v>
      </c>
      <c r="BL134" s="23" t="s">
        <v>183</v>
      </c>
      <c r="BM134" s="23" t="s">
        <v>3148</v>
      </c>
    </row>
    <row r="135" spans="2:65" s="1" customFormat="1" ht="22.5" customHeight="1">
      <c r="B135" s="41"/>
      <c r="C135" s="232" t="s">
        <v>489</v>
      </c>
      <c r="D135" s="232" t="s">
        <v>196</v>
      </c>
      <c r="E135" s="233" t="s">
        <v>3103</v>
      </c>
      <c r="F135" s="234" t="s">
        <v>3104</v>
      </c>
      <c r="G135" s="235" t="s">
        <v>296</v>
      </c>
      <c r="H135" s="236">
        <v>10</v>
      </c>
      <c r="I135" s="237"/>
      <c r="J135" s="238">
        <f t="shared" si="10"/>
        <v>0</v>
      </c>
      <c r="K135" s="234" t="s">
        <v>37</v>
      </c>
      <c r="L135" s="239"/>
      <c r="M135" s="240" t="s">
        <v>37</v>
      </c>
      <c r="N135" s="241" t="s">
        <v>52</v>
      </c>
      <c r="O135" s="42"/>
      <c r="P135" s="203">
        <f t="shared" si="11"/>
        <v>0</v>
      </c>
      <c r="Q135" s="203">
        <v>0</v>
      </c>
      <c r="R135" s="203">
        <f t="shared" si="12"/>
        <v>0</v>
      </c>
      <c r="S135" s="203">
        <v>0</v>
      </c>
      <c r="T135" s="204">
        <f t="shared" si="13"/>
        <v>0</v>
      </c>
      <c r="AR135" s="23" t="s">
        <v>200</v>
      </c>
      <c r="AT135" s="23" t="s">
        <v>196</v>
      </c>
      <c r="AU135" s="23" t="s">
        <v>89</v>
      </c>
      <c r="AY135" s="23" t="s">
        <v>176</v>
      </c>
      <c r="BE135" s="205">
        <f t="shared" si="14"/>
        <v>0</v>
      </c>
      <c r="BF135" s="205">
        <f t="shared" si="15"/>
        <v>0</v>
      </c>
      <c r="BG135" s="205">
        <f t="shared" si="16"/>
        <v>0</v>
      </c>
      <c r="BH135" s="205">
        <f t="shared" si="17"/>
        <v>0</v>
      </c>
      <c r="BI135" s="205">
        <f t="shared" si="18"/>
        <v>0</v>
      </c>
      <c r="BJ135" s="23" t="s">
        <v>89</v>
      </c>
      <c r="BK135" s="205">
        <f t="shared" si="19"/>
        <v>0</v>
      </c>
      <c r="BL135" s="23" t="s">
        <v>183</v>
      </c>
      <c r="BM135" s="23" t="s">
        <v>3149</v>
      </c>
    </row>
    <row r="136" spans="2:65" s="1" customFormat="1" ht="22.5" customHeight="1">
      <c r="B136" s="41"/>
      <c r="C136" s="194" t="s">
        <v>495</v>
      </c>
      <c r="D136" s="194" t="s">
        <v>178</v>
      </c>
      <c r="E136" s="195" t="s">
        <v>3106</v>
      </c>
      <c r="F136" s="196" t="s">
        <v>3107</v>
      </c>
      <c r="G136" s="197" t="s">
        <v>296</v>
      </c>
      <c r="H136" s="198">
        <v>10</v>
      </c>
      <c r="I136" s="199"/>
      <c r="J136" s="200">
        <f t="shared" si="10"/>
        <v>0</v>
      </c>
      <c r="K136" s="196" t="s">
        <v>37</v>
      </c>
      <c r="L136" s="61"/>
      <c r="M136" s="201" t="s">
        <v>37</v>
      </c>
      <c r="N136" s="202" t="s">
        <v>52</v>
      </c>
      <c r="O136" s="42"/>
      <c r="P136" s="203">
        <f t="shared" si="11"/>
        <v>0</v>
      </c>
      <c r="Q136" s="203">
        <v>0</v>
      </c>
      <c r="R136" s="203">
        <f t="shared" si="12"/>
        <v>0</v>
      </c>
      <c r="S136" s="203">
        <v>0</v>
      </c>
      <c r="T136" s="204">
        <f t="shared" si="13"/>
        <v>0</v>
      </c>
      <c r="AR136" s="23" t="s">
        <v>183</v>
      </c>
      <c r="AT136" s="23" t="s">
        <v>178</v>
      </c>
      <c r="AU136" s="23" t="s">
        <v>89</v>
      </c>
      <c r="AY136" s="23" t="s">
        <v>176</v>
      </c>
      <c r="BE136" s="205">
        <f t="shared" si="14"/>
        <v>0</v>
      </c>
      <c r="BF136" s="205">
        <f t="shared" si="15"/>
        <v>0</v>
      </c>
      <c r="BG136" s="205">
        <f t="shared" si="16"/>
        <v>0</v>
      </c>
      <c r="BH136" s="205">
        <f t="shared" si="17"/>
        <v>0</v>
      </c>
      <c r="BI136" s="205">
        <f t="shared" si="18"/>
        <v>0</v>
      </c>
      <c r="BJ136" s="23" t="s">
        <v>89</v>
      </c>
      <c r="BK136" s="205">
        <f t="shared" si="19"/>
        <v>0</v>
      </c>
      <c r="BL136" s="23" t="s">
        <v>183</v>
      </c>
      <c r="BM136" s="23" t="s">
        <v>3150</v>
      </c>
    </row>
    <row r="137" spans="2:65" s="1" customFormat="1" ht="22.5" customHeight="1">
      <c r="B137" s="41"/>
      <c r="C137" s="232" t="s">
        <v>499</v>
      </c>
      <c r="D137" s="232" t="s">
        <v>196</v>
      </c>
      <c r="E137" s="233" t="s">
        <v>3109</v>
      </c>
      <c r="F137" s="234" t="s">
        <v>3110</v>
      </c>
      <c r="G137" s="235" t="s">
        <v>377</v>
      </c>
      <c r="H137" s="236">
        <v>1</v>
      </c>
      <c r="I137" s="237"/>
      <c r="J137" s="238">
        <f t="shared" si="10"/>
        <v>0</v>
      </c>
      <c r="K137" s="234" t="s">
        <v>37</v>
      </c>
      <c r="L137" s="239"/>
      <c r="M137" s="240" t="s">
        <v>37</v>
      </c>
      <c r="N137" s="241" t="s">
        <v>52</v>
      </c>
      <c r="O137" s="42"/>
      <c r="P137" s="203">
        <f t="shared" si="11"/>
        <v>0</v>
      </c>
      <c r="Q137" s="203">
        <v>0</v>
      </c>
      <c r="R137" s="203">
        <f t="shared" si="12"/>
        <v>0</v>
      </c>
      <c r="S137" s="203">
        <v>0</v>
      </c>
      <c r="T137" s="204">
        <f t="shared" si="13"/>
        <v>0</v>
      </c>
      <c r="AR137" s="23" t="s">
        <v>200</v>
      </c>
      <c r="AT137" s="23" t="s">
        <v>196</v>
      </c>
      <c r="AU137" s="23" t="s">
        <v>89</v>
      </c>
      <c r="AY137" s="23" t="s">
        <v>176</v>
      </c>
      <c r="BE137" s="205">
        <f t="shared" si="14"/>
        <v>0</v>
      </c>
      <c r="BF137" s="205">
        <f t="shared" si="15"/>
        <v>0</v>
      </c>
      <c r="BG137" s="205">
        <f t="shared" si="16"/>
        <v>0</v>
      </c>
      <c r="BH137" s="205">
        <f t="shared" si="17"/>
        <v>0</v>
      </c>
      <c r="BI137" s="205">
        <f t="shared" si="18"/>
        <v>0</v>
      </c>
      <c r="BJ137" s="23" t="s">
        <v>89</v>
      </c>
      <c r="BK137" s="205">
        <f t="shared" si="19"/>
        <v>0</v>
      </c>
      <c r="BL137" s="23" t="s">
        <v>183</v>
      </c>
      <c r="BM137" s="23" t="s">
        <v>3151</v>
      </c>
    </row>
    <row r="138" spans="2:65" s="1" customFormat="1" ht="22.5" customHeight="1">
      <c r="B138" s="41"/>
      <c r="C138" s="194" t="s">
        <v>505</v>
      </c>
      <c r="D138" s="194" t="s">
        <v>178</v>
      </c>
      <c r="E138" s="195" t="s">
        <v>3112</v>
      </c>
      <c r="F138" s="196" t="s">
        <v>3113</v>
      </c>
      <c r="G138" s="197" t="s">
        <v>377</v>
      </c>
      <c r="H138" s="198">
        <v>1</v>
      </c>
      <c r="I138" s="199"/>
      <c r="J138" s="200">
        <f t="shared" si="10"/>
        <v>0</v>
      </c>
      <c r="K138" s="196" t="s">
        <v>37</v>
      </c>
      <c r="L138" s="61"/>
      <c r="M138" s="201" t="s">
        <v>37</v>
      </c>
      <c r="N138" s="202" t="s">
        <v>52</v>
      </c>
      <c r="O138" s="42"/>
      <c r="P138" s="203">
        <f t="shared" si="11"/>
        <v>0</v>
      </c>
      <c r="Q138" s="203">
        <v>0</v>
      </c>
      <c r="R138" s="203">
        <f t="shared" si="12"/>
        <v>0</v>
      </c>
      <c r="S138" s="203">
        <v>0</v>
      </c>
      <c r="T138" s="204">
        <f t="shared" si="13"/>
        <v>0</v>
      </c>
      <c r="AR138" s="23" t="s">
        <v>183</v>
      </c>
      <c r="AT138" s="23" t="s">
        <v>178</v>
      </c>
      <c r="AU138" s="23" t="s">
        <v>89</v>
      </c>
      <c r="AY138" s="23" t="s">
        <v>176</v>
      </c>
      <c r="BE138" s="205">
        <f t="shared" si="14"/>
        <v>0</v>
      </c>
      <c r="BF138" s="205">
        <f t="shared" si="15"/>
        <v>0</v>
      </c>
      <c r="BG138" s="205">
        <f t="shared" si="16"/>
        <v>0</v>
      </c>
      <c r="BH138" s="205">
        <f t="shared" si="17"/>
        <v>0</v>
      </c>
      <c r="BI138" s="205">
        <f t="shared" si="18"/>
        <v>0</v>
      </c>
      <c r="BJ138" s="23" t="s">
        <v>89</v>
      </c>
      <c r="BK138" s="205">
        <f t="shared" si="19"/>
        <v>0</v>
      </c>
      <c r="BL138" s="23" t="s">
        <v>183</v>
      </c>
      <c r="BM138" s="23" t="s">
        <v>3152</v>
      </c>
    </row>
    <row r="139" spans="2:65" s="1" customFormat="1" ht="22.5" customHeight="1">
      <c r="B139" s="41"/>
      <c r="C139" s="232" t="s">
        <v>510</v>
      </c>
      <c r="D139" s="232" t="s">
        <v>196</v>
      </c>
      <c r="E139" s="233" t="s">
        <v>3115</v>
      </c>
      <c r="F139" s="234" t="s">
        <v>3116</v>
      </c>
      <c r="G139" s="235" t="s">
        <v>224</v>
      </c>
      <c r="H139" s="236">
        <v>0.5</v>
      </c>
      <c r="I139" s="237"/>
      <c r="J139" s="238">
        <f t="shared" si="10"/>
        <v>0</v>
      </c>
      <c r="K139" s="234" t="s">
        <v>37</v>
      </c>
      <c r="L139" s="239"/>
      <c r="M139" s="240" t="s">
        <v>37</v>
      </c>
      <c r="N139" s="241" t="s">
        <v>52</v>
      </c>
      <c r="O139" s="42"/>
      <c r="P139" s="203">
        <f t="shared" si="11"/>
        <v>0</v>
      </c>
      <c r="Q139" s="203">
        <v>0</v>
      </c>
      <c r="R139" s="203">
        <f t="shared" si="12"/>
        <v>0</v>
      </c>
      <c r="S139" s="203">
        <v>0</v>
      </c>
      <c r="T139" s="204">
        <f t="shared" si="13"/>
        <v>0</v>
      </c>
      <c r="AR139" s="23" t="s">
        <v>200</v>
      </c>
      <c r="AT139" s="23" t="s">
        <v>196</v>
      </c>
      <c r="AU139" s="23" t="s">
        <v>89</v>
      </c>
      <c r="AY139" s="23" t="s">
        <v>176</v>
      </c>
      <c r="BE139" s="205">
        <f t="shared" si="14"/>
        <v>0</v>
      </c>
      <c r="BF139" s="205">
        <f t="shared" si="15"/>
        <v>0</v>
      </c>
      <c r="BG139" s="205">
        <f t="shared" si="16"/>
        <v>0</v>
      </c>
      <c r="BH139" s="205">
        <f t="shared" si="17"/>
        <v>0</v>
      </c>
      <c r="BI139" s="205">
        <f t="shared" si="18"/>
        <v>0</v>
      </c>
      <c r="BJ139" s="23" t="s">
        <v>89</v>
      </c>
      <c r="BK139" s="205">
        <f t="shared" si="19"/>
        <v>0</v>
      </c>
      <c r="BL139" s="23" t="s">
        <v>183</v>
      </c>
      <c r="BM139" s="23" t="s">
        <v>3153</v>
      </c>
    </row>
    <row r="140" spans="2:65" s="1" customFormat="1" ht="22.5" customHeight="1">
      <c r="B140" s="41"/>
      <c r="C140" s="194" t="s">
        <v>517</v>
      </c>
      <c r="D140" s="194" t="s">
        <v>178</v>
      </c>
      <c r="E140" s="195" t="s">
        <v>3118</v>
      </c>
      <c r="F140" s="196" t="s">
        <v>3119</v>
      </c>
      <c r="G140" s="197" t="s">
        <v>224</v>
      </c>
      <c r="H140" s="198">
        <v>0.5</v>
      </c>
      <c r="I140" s="199"/>
      <c r="J140" s="200">
        <f t="shared" si="10"/>
        <v>0</v>
      </c>
      <c r="K140" s="196" t="s">
        <v>37</v>
      </c>
      <c r="L140" s="61"/>
      <c r="M140" s="201" t="s">
        <v>37</v>
      </c>
      <c r="N140" s="202" t="s">
        <v>52</v>
      </c>
      <c r="O140" s="42"/>
      <c r="P140" s="203">
        <f t="shared" si="11"/>
        <v>0</v>
      </c>
      <c r="Q140" s="203">
        <v>0</v>
      </c>
      <c r="R140" s="203">
        <f t="shared" si="12"/>
        <v>0</v>
      </c>
      <c r="S140" s="203">
        <v>0</v>
      </c>
      <c r="T140" s="204">
        <f t="shared" si="13"/>
        <v>0</v>
      </c>
      <c r="AR140" s="23" t="s">
        <v>183</v>
      </c>
      <c r="AT140" s="23" t="s">
        <v>178</v>
      </c>
      <c r="AU140" s="23" t="s">
        <v>89</v>
      </c>
      <c r="AY140" s="23" t="s">
        <v>176</v>
      </c>
      <c r="BE140" s="205">
        <f t="shared" si="14"/>
        <v>0</v>
      </c>
      <c r="BF140" s="205">
        <f t="shared" si="15"/>
        <v>0</v>
      </c>
      <c r="BG140" s="205">
        <f t="shared" si="16"/>
        <v>0</v>
      </c>
      <c r="BH140" s="205">
        <f t="shared" si="17"/>
        <v>0</v>
      </c>
      <c r="BI140" s="205">
        <f t="shared" si="18"/>
        <v>0</v>
      </c>
      <c r="BJ140" s="23" t="s">
        <v>89</v>
      </c>
      <c r="BK140" s="205">
        <f t="shared" si="19"/>
        <v>0</v>
      </c>
      <c r="BL140" s="23" t="s">
        <v>183</v>
      </c>
      <c r="BM140" s="23" t="s">
        <v>3154</v>
      </c>
    </row>
    <row r="141" spans="2:65" s="1" customFormat="1" ht="22.5" customHeight="1">
      <c r="B141" s="41"/>
      <c r="C141" s="232" t="s">
        <v>522</v>
      </c>
      <c r="D141" s="232" t="s">
        <v>196</v>
      </c>
      <c r="E141" s="233" t="s">
        <v>3155</v>
      </c>
      <c r="F141" s="234" t="s">
        <v>3156</v>
      </c>
      <c r="G141" s="235" t="s">
        <v>224</v>
      </c>
      <c r="H141" s="236">
        <v>10</v>
      </c>
      <c r="I141" s="237"/>
      <c r="J141" s="238">
        <f t="shared" si="10"/>
        <v>0</v>
      </c>
      <c r="K141" s="234" t="s">
        <v>37</v>
      </c>
      <c r="L141" s="239"/>
      <c r="M141" s="240" t="s">
        <v>37</v>
      </c>
      <c r="N141" s="241" t="s">
        <v>52</v>
      </c>
      <c r="O141" s="42"/>
      <c r="P141" s="203">
        <f t="shared" si="11"/>
        <v>0</v>
      </c>
      <c r="Q141" s="203">
        <v>0</v>
      </c>
      <c r="R141" s="203">
        <f t="shared" si="12"/>
        <v>0</v>
      </c>
      <c r="S141" s="203">
        <v>0</v>
      </c>
      <c r="T141" s="204">
        <f t="shared" si="13"/>
        <v>0</v>
      </c>
      <c r="AR141" s="23" t="s">
        <v>200</v>
      </c>
      <c r="AT141" s="23" t="s">
        <v>196</v>
      </c>
      <c r="AU141" s="23" t="s">
        <v>89</v>
      </c>
      <c r="AY141" s="23" t="s">
        <v>176</v>
      </c>
      <c r="BE141" s="205">
        <f t="shared" si="14"/>
        <v>0</v>
      </c>
      <c r="BF141" s="205">
        <f t="shared" si="15"/>
        <v>0</v>
      </c>
      <c r="BG141" s="205">
        <f t="shared" si="16"/>
        <v>0</v>
      </c>
      <c r="BH141" s="205">
        <f t="shared" si="17"/>
        <v>0</v>
      </c>
      <c r="BI141" s="205">
        <f t="shared" si="18"/>
        <v>0</v>
      </c>
      <c r="BJ141" s="23" t="s">
        <v>89</v>
      </c>
      <c r="BK141" s="205">
        <f t="shared" si="19"/>
        <v>0</v>
      </c>
      <c r="BL141" s="23" t="s">
        <v>183</v>
      </c>
      <c r="BM141" s="23" t="s">
        <v>3157</v>
      </c>
    </row>
    <row r="142" spans="2:65" s="1" customFormat="1" ht="22.5" customHeight="1">
      <c r="B142" s="41"/>
      <c r="C142" s="194" t="s">
        <v>528</v>
      </c>
      <c r="D142" s="194" t="s">
        <v>178</v>
      </c>
      <c r="E142" s="195" t="s">
        <v>3158</v>
      </c>
      <c r="F142" s="196" t="s">
        <v>3159</v>
      </c>
      <c r="G142" s="197" t="s">
        <v>224</v>
      </c>
      <c r="H142" s="198">
        <v>10</v>
      </c>
      <c r="I142" s="199"/>
      <c r="J142" s="200">
        <f t="shared" si="10"/>
        <v>0</v>
      </c>
      <c r="K142" s="196" t="s">
        <v>37</v>
      </c>
      <c r="L142" s="61"/>
      <c r="M142" s="201" t="s">
        <v>37</v>
      </c>
      <c r="N142" s="202" t="s">
        <v>52</v>
      </c>
      <c r="O142" s="42"/>
      <c r="P142" s="203">
        <f t="shared" si="11"/>
        <v>0</v>
      </c>
      <c r="Q142" s="203">
        <v>0</v>
      </c>
      <c r="R142" s="203">
        <f t="shared" si="12"/>
        <v>0</v>
      </c>
      <c r="S142" s="203">
        <v>0</v>
      </c>
      <c r="T142" s="204">
        <f t="shared" si="13"/>
        <v>0</v>
      </c>
      <c r="AR142" s="23" t="s">
        <v>183</v>
      </c>
      <c r="AT142" s="23" t="s">
        <v>178</v>
      </c>
      <c r="AU142" s="23" t="s">
        <v>89</v>
      </c>
      <c r="AY142" s="23" t="s">
        <v>176</v>
      </c>
      <c r="BE142" s="205">
        <f t="shared" si="14"/>
        <v>0</v>
      </c>
      <c r="BF142" s="205">
        <f t="shared" si="15"/>
        <v>0</v>
      </c>
      <c r="BG142" s="205">
        <f t="shared" si="16"/>
        <v>0</v>
      </c>
      <c r="BH142" s="205">
        <f t="shared" si="17"/>
        <v>0</v>
      </c>
      <c r="BI142" s="205">
        <f t="shared" si="18"/>
        <v>0</v>
      </c>
      <c r="BJ142" s="23" t="s">
        <v>89</v>
      </c>
      <c r="BK142" s="205">
        <f t="shared" si="19"/>
        <v>0</v>
      </c>
      <c r="BL142" s="23" t="s">
        <v>183</v>
      </c>
      <c r="BM142" s="23" t="s">
        <v>3160</v>
      </c>
    </row>
    <row r="143" spans="2:65" s="10" customFormat="1" ht="37.35" customHeight="1">
      <c r="B143" s="177"/>
      <c r="C143" s="178"/>
      <c r="D143" s="191" t="s">
        <v>80</v>
      </c>
      <c r="E143" s="264" t="s">
        <v>3161</v>
      </c>
      <c r="F143" s="264" t="s">
        <v>3162</v>
      </c>
      <c r="G143" s="178"/>
      <c r="H143" s="178"/>
      <c r="I143" s="181"/>
      <c r="J143" s="265">
        <f>BK143</f>
        <v>0</v>
      </c>
      <c r="K143" s="178"/>
      <c r="L143" s="183"/>
      <c r="M143" s="184"/>
      <c r="N143" s="185"/>
      <c r="O143" s="185"/>
      <c r="P143" s="186">
        <f>SUM(P144:P153)</f>
        <v>0</v>
      </c>
      <c r="Q143" s="185"/>
      <c r="R143" s="186">
        <f>SUM(R144:R153)</f>
        <v>0</v>
      </c>
      <c r="S143" s="185"/>
      <c r="T143" s="187">
        <f>SUM(T144:T153)</f>
        <v>0</v>
      </c>
      <c r="AR143" s="188" t="s">
        <v>89</v>
      </c>
      <c r="AT143" s="189" t="s">
        <v>80</v>
      </c>
      <c r="AU143" s="189" t="s">
        <v>81</v>
      </c>
      <c r="AY143" s="188" t="s">
        <v>176</v>
      </c>
      <c r="BK143" s="190">
        <f>SUM(BK144:BK153)</f>
        <v>0</v>
      </c>
    </row>
    <row r="144" spans="2:65" s="1" customFormat="1" ht="31.5" customHeight="1">
      <c r="B144" s="41"/>
      <c r="C144" s="232" t="s">
        <v>532</v>
      </c>
      <c r="D144" s="232" t="s">
        <v>196</v>
      </c>
      <c r="E144" s="233" t="s">
        <v>3163</v>
      </c>
      <c r="F144" s="234" t="s">
        <v>3164</v>
      </c>
      <c r="G144" s="235" t="s">
        <v>377</v>
      </c>
      <c r="H144" s="236">
        <v>1</v>
      </c>
      <c r="I144" s="237"/>
      <c r="J144" s="238">
        <f t="shared" ref="J144:J153" si="20">ROUND(I144*H144,2)</f>
        <v>0</v>
      </c>
      <c r="K144" s="234" t="s">
        <v>37</v>
      </c>
      <c r="L144" s="239"/>
      <c r="M144" s="240" t="s">
        <v>37</v>
      </c>
      <c r="N144" s="241" t="s">
        <v>52</v>
      </c>
      <c r="O144" s="42"/>
      <c r="P144" s="203">
        <f t="shared" ref="P144:P153" si="21">O144*H144</f>
        <v>0</v>
      </c>
      <c r="Q144" s="203">
        <v>0</v>
      </c>
      <c r="R144" s="203">
        <f t="shared" ref="R144:R153" si="22">Q144*H144</f>
        <v>0</v>
      </c>
      <c r="S144" s="203">
        <v>0</v>
      </c>
      <c r="T144" s="204">
        <f t="shared" ref="T144:T153" si="23">S144*H144</f>
        <v>0</v>
      </c>
      <c r="AR144" s="23" t="s">
        <v>200</v>
      </c>
      <c r="AT144" s="23" t="s">
        <v>196</v>
      </c>
      <c r="AU144" s="23" t="s">
        <v>89</v>
      </c>
      <c r="AY144" s="23" t="s">
        <v>176</v>
      </c>
      <c r="BE144" s="205">
        <f t="shared" ref="BE144:BE153" si="24">IF(N144="základní",J144,0)</f>
        <v>0</v>
      </c>
      <c r="BF144" s="205">
        <f t="shared" ref="BF144:BF153" si="25">IF(N144="snížená",J144,0)</f>
        <v>0</v>
      </c>
      <c r="BG144" s="205">
        <f t="shared" ref="BG144:BG153" si="26">IF(N144="zákl. přenesená",J144,0)</f>
        <v>0</v>
      </c>
      <c r="BH144" s="205">
        <f t="shared" ref="BH144:BH153" si="27">IF(N144="sníž. přenesená",J144,0)</f>
        <v>0</v>
      </c>
      <c r="BI144" s="205">
        <f t="shared" ref="BI144:BI153" si="28">IF(N144="nulová",J144,0)</f>
        <v>0</v>
      </c>
      <c r="BJ144" s="23" t="s">
        <v>89</v>
      </c>
      <c r="BK144" s="205">
        <f t="shared" ref="BK144:BK153" si="29">ROUND(I144*H144,2)</f>
        <v>0</v>
      </c>
      <c r="BL144" s="23" t="s">
        <v>183</v>
      </c>
      <c r="BM144" s="23" t="s">
        <v>3165</v>
      </c>
    </row>
    <row r="145" spans="2:65" s="1" customFormat="1" ht="22.5" customHeight="1">
      <c r="B145" s="41"/>
      <c r="C145" s="194" t="s">
        <v>540</v>
      </c>
      <c r="D145" s="194" t="s">
        <v>178</v>
      </c>
      <c r="E145" s="195" t="s">
        <v>3166</v>
      </c>
      <c r="F145" s="196" t="s">
        <v>3033</v>
      </c>
      <c r="G145" s="197" t="s">
        <v>377</v>
      </c>
      <c r="H145" s="198">
        <v>1</v>
      </c>
      <c r="I145" s="199"/>
      <c r="J145" s="200">
        <f t="shared" si="20"/>
        <v>0</v>
      </c>
      <c r="K145" s="196" t="s">
        <v>37</v>
      </c>
      <c r="L145" s="61"/>
      <c r="M145" s="201" t="s">
        <v>37</v>
      </c>
      <c r="N145" s="202" t="s">
        <v>52</v>
      </c>
      <c r="O145" s="42"/>
      <c r="P145" s="203">
        <f t="shared" si="21"/>
        <v>0</v>
      </c>
      <c r="Q145" s="203">
        <v>0</v>
      </c>
      <c r="R145" s="203">
        <f t="shared" si="22"/>
        <v>0</v>
      </c>
      <c r="S145" s="203">
        <v>0</v>
      </c>
      <c r="T145" s="204">
        <f t="shared" si="23"/>
        <v>0</v>
      </c>
      <c r="AR145" s="23" t="s">
        <v>183</v>
      </c>
      <c r="AT145" s="23" t="s">
        <v>178</v>
      </c>
      <c r="AU145" s="23" t="s">
        <v>89</v>
      </c>
      <c r="AY145" s="23" t="s">
        <v>176</v>
      </c>
      <c r="BE145" s="205">
        <f t="shared" si="24"/>
        <v>0</v>
      </c>
      <c r="BF145" s="205">
        <f t="shared" si="25"/>
        <v>0</v>
      </c>
      <c r="BG145" s="205">
        <f t="shared" si="26"/>
        <v>0</v>
      </c>
      <c r="BH145" s="205">
        <f t="shared" si="27"/>
        <v>0</v>
      </c>
      <c r="BI145" s="205">
        <f t="shared" si="28"/>
        <v>0</v>
      </c>
      <c r="BJ145" s="23" t="s">
        <v>89</v>
      </c>
      <c r="BK145" s="205">
        <f t="shared" si="29"/>
        <v>0</v>
      </c>
      <c r="BL145" s="23" t="s">
        <v>183</v>
      </c>
      <c r="BM145" s="23" t="s">
        <v>3167</v>
      </c>
    </row>
    <row r="146" spans="2:65" s="1" customFormat="1" ht="22.5" customHeight="1">
      <c r="B146" s="41"/>
      <c r="C146" s="232" t="s">
        <v>546</v>
      </c>
      <c r="D146" s="232" t="s">
        <v>196</v>
      </c>
      <c r="E146" s="233" t="s">
        <v>3168</v>
      </c>
      <c r="F146" s="234" t="s">
        <v>3169</v>
      </c>
      <c r="G146" s="235" t="s">
        <v>377</v>
      </c>
      <c r="H146" s="236">
        <v>1</v>
      </c>
      <c r="I146" s="237"/>
      <c r="J146" s="238">
        <f t="shared" si="20"/>
        <v>0</v>
      </c>
      <c r="K146" s="234" t="s">
        <v>37</v>
      </c>
      <c r="L146" s="239"/>
      <c r="M146" s="240" t="s">
        <v>37</v>
      </c>
      <c r="N146" s="241" t="s">
        <v>52</v>
      </c>
      <c r="O146" s="42"/>
      <c r="P146" s="203">
        <f t="shared" si="21"/>
        <v>0</v>
      </c>
      <c r="Q146" s="203">
        <v>0</v>
      </c>
      <c r="R146" s="203">
        <f t="shared" si="22"/>
        <v>0</v>
      </c>
      <c r="S146" s="203">
        <v>0</v>
      </c>
      <c r="T146" s="204">
        <f t="shared" si="23"/>
        <v>0</v>
      </c>
      <c r="AR146" s="23" t="s">
        <v>200</v>
      </c>
      <c r="AT146" s="23" t="s">
        <v>196</v>
      </c>
      <c r="AU146" s="23" t="s">
        <v>89</v>
      </c>
      <c r="AY146" s="23" t="s">
        <v>176</v>
      </c>
      <c r="BE146" s="205">
        <f t="shared" si="24"/>
        <v>0</v>
      </c>
      <c r="BF146" s="205">
        <f t="shared" si="25"/>
        <v>0</v>
      </c>
      <c r="BG146" s="205">
        <f t="shared" si="26"/>
        <v>0</v>
      </c>
      <c r="BH146" s="205">
        <f t="shared" si="27"/>
        <v>0</v>
      </c>
      <c r="BI146" s="205">
        <f t="shared" si="28"/>
        <v>0</v>
      </c>
      <c r="BJ146" s="23" t="s">
        <v>89</v>
      </c>
      <c r="BK146" s="205">
        <f t="shared" si="29"/>
        <v>0</v>
      </c>
      <c r="BL146" s="23" t="s">
        <v>183</v>
      </c>
      <c r="BM146" s="23" t="s">
        <v>3170</v>
      </c>
    </row>
    <row r="147" spans="2:65" s="1" customFormat="1" ht="22.5" customHeight="1">
      <c r="B147" s="41"/>
      <c r="C147" s="194" t="s">
        <v>553</v>
      </c>
      <c r="D147" s="194" t="s">
        <v>178</v>
      </c>
      <c r="E147" s="195" t="s">
        <v>3171</v>
      </c>
      <c r="F147" s="196" t="s">
        <v>3172</v>
      </c>
      <c r="G147" s="197" t="s">
        <v>377</v>
      </c>
      <c r="H147" s="198">
        <v>1</v>
      </c>
      <c r="I147" s="199"/>
      <c r="J147" s="200">
        <f t="shared" si="20"/>
        <v>0</v>
      </c>
      <c r="K147" s="196" t="s">
        <v>37</v>
      </c>
      <c r="L147" s="61"/>
      <c r="M147" s="201" t="s">
        <v>37</v>
      </c>
      <c r="N147" s="202" t="s">
        <v>52</v>
      </c>
      <c r="O147" s="42"/>
      <c r="P147" s="203">
        <f t="shared" si="21"/>
        <v>0</v>
      </c>
      <c r="Q147" s="203">
        <v>0</v>
      </c>
      <c r="R147" s="203">
        <f t="shared" si="22"/>
        <v>0</v>
      </c>
      <c r="S147" s="203">
        <v>0</v>
      </c>
      <c r="T147" s="204">
        <f t="shared" si="23"/>
        <v>0</v>
      </c>
      <c r="AR147" s="23" t="s">
        <v>183</v>
      </c>
      <c r="AT147" s="23" t="s">
        <v>178</v>
      </c>
      <c r="AU147" s="23" t="s">
        <v>89</v>
      </c>
      <c r="AY147" s="23" t="s">
        <v>176</v>
      </c>
      <c r="BE147" s="205">
        <f t="shared" si="24"/>
        <v>0</v>
      </c>
      <c r="BF147" s="205">
        <f t="shared" si="25"/>
        <v>0</v>
      </c>
      <c r="BG147" s="205">
        <f t="shared" si="26"/>
        <v>0</v>
      </c>
      <c r="BH147" s="205">
        <f t="shared" si="27"/>
        <v>0</v>
      </c>
      <c r="BI147" s="205">
        <f t="shared" si="28"/>
        <v>0</v>
      </c>
      <c r="BJ147" s="23" t="s">
        <v>89</v>
      </c>
      <c r="BK147" s="205">
        <f t="shared" si="29"/>
        <v>0</v>
      </c>
      <c r="BL147" s="23" t="s">
        <v>183</v>
      </c>
      <c r="BM147" s="23" t="s">
        <v>3173</v>
      </c>
    </row>
    <row r="148" spans="2:65" s="1" customFormat="1" ht="22.5" customHeight="1">
      <c r="B148" s="41"/>
      <c r="C148" s="232" t="s">
        <v>557</v>
      </c>
      <c r="D148" s="232" t="s">
        <v>196</v>
      </c>
      <c r="E148" s="233" t="s">
        <v>3057</v>
      </c>
      <c r="F148" s="234" t="s">
        <v>3058</v>
      </c>
      <c r="G148" s="235" t="s">
        <v>377</v>
      </c>
      <c r="H148" s="236">
        <v>4</v>
      </c>
      <c r="I148" s="237"/>
      <c r="J148" s="238">
        <f t="shared" si="20"/>
        <v>0</v>
      </c>
      <c r="K148" s="234" t="s">
        <v>37</v>
      </c>
      <c r="L148" s="239"/>
      <c r="M148" s="240" t="s">
        <v>37</v>
      </c>
      <c r="N148" s="241" t="s">
        <v>52</v>
      </c>
      <c r="O148" s="42"/>
      <c r="P148" s="203">
        <f t="shared" si="21"/>
        <v>0</v>
      </c>
      <c r="Q148" s="203">
        <v>0</v>
      </c>
      <c r="R148" s="203">
        <f t="shared" si="22"/>
        <v>0</v>
      </c>
      <c r="S148" s="203">
        <v>0</v>
      </c>
      <c r="T148" s="204">
        <f t="shared" si="23"/>
        <v>0</v>
      </c>
      <c r="AR148" s="23" t="s">
        <v>200</v>
      </c>
      <c r="AT148" s="23" t="s">
        <v>196</v>
      </c>
      <c r="AU148" s="23" t="s">
        <v>89</v>
      </c>
      <c r="AY148" s="23" t="s">
        <v>176</v>
      </c>
      <c r="BE148" s="205">
        <f t="shared" si="24"/>
        <v>0</v>
      </c>
      <c r="BF148" s="205">
        <f t="shared" si="25"/>
        <v>0</v>
      </c>
      <c r="BG148" s="205">
        <f t="shared" si="26"/>
        <v>0</v>
      </c>
      <c r="BH148" s="205">
        <f t="shared" si="27"/>
        <v>0</v>
      </c>
      <c r="BI148" s="205">
        <f t="shared" si="28"/>
        <v>0</v>
      </c>
      <c r="BJ148" s="23" t="s">
        <v>89</v>
      </c>
      <c r="BK148" s="205">
        <f t="shared" si="29"/>
        <v>0</v>
      </c>
      <c r="BL148" s="23" t="s">
        <v>183</v>
      </c>
      <c r="BM148" s="23" t="s">
        <v>3174</v>
      </c>
    </row>
    <row r="149" spans="2:65" s="1" customFormat="1" ht="22.5" customHeight="1">
      <c r="B149" s="41"/>
      <c r="C149" s="194" t="s">
        <v>563</v>
      </c>
      <c r="D149" s="194" t="s">
        <v>178</v>
      </c>
      <c r="E149" s="195" t="s">
        <v>3060</v>
      </c>
      <c r="F149" s="196" t="s">
        <v>3061</v>
      </c>
      <c r="G149" s="197" t="s">
        <v>377</v>
      </c>
      <c r="H149" s="198">
        <v>4</v>
      </c>
      <c r="I149" s="199"/>
      <c r="J149" s="200">
        <f t="shared" si="20"/>
        <v>0</v>
      </c>
      <c r="K149" s="196" t="s">
        <v>37</v>
      </c>
      <c r="L149" s="61"/>
      <c r="M149" s="201" t="s">
        <v>37</v>
      </c>
      <c r="N149" s="202" t="s">
        <v>52</v>
      </c>
      <c r="O149" s="42"/>
      <c r="P149" s="203">
        <f t="shared" si="21"/>
        <v>0</v>
      </c>
      <c r="Q149" s="203">
        <v>0</v>
      </c>
      <c r="R149" s="203">
        <f t="shared" si="22"/>
        <v>0</v>
      </c>
      <c r="S149" s="203">
        <v>0</v>
      </c>
      <c r="T149" s="204">
        <f t="shared" si="23"/>
        <v>0</v>
      </c>
      <c r="AR149" s="23" t="s">
        <v>183</v>
      </c>
      <c r="AT149" s="23" t="s">
        <v>178</v>
      </c>
      <c r="AU149" s="23" t="s">
        <v>89</v>
      </c>
      <c r="AY149" s="23" t="s">
        <v>176</v>
      </c>
      <c r="BE149" s="205">
        <f t="shared" si="24"/>
        <v>0</v>
      </c>
      <c r="BF149" s="205">
        <f t="shared" si="25"/>
        <v>0</v>
      </c>
      <c r="BG149" s="205">
        <f t="shared" si="26"/>
        <v>0</v>
      </c>
      <c r="BH149" s="205">
        <f t="shared" si="27"/>
        <v>0</v>
      </c>
      <c r="BI149" s="205">
        <f t="shared" si="28"/>
        <v>0</v>
      </c>
      <c r="BJ149" s="23" t="s">
        <v>89</v>
      </c>
      <c r="BK149" s="205">
        <f t="shared" si="29"/>
        <v>0</v>
      </c>
      <c r="BL149" s="23" t="s">
        <v>183</v>
      </c>
      <c r="BM149" s="23" t="s">
        <v>3175</v>
      </c>
    </row>
    <row r="150" spans="2:65" s="1" customFormat="1" ht="22.5" customHeight="1">
      <c r="B150" s="41"/>
      <c r="C150" s="232" t="s">
        <v>568</v>
      </c>
      <c r="D150" s="232" t="s">
        <v>196</v>
      </c>
      <c r="E150" s="233" t="s">
        <v>3097</v>
      </c>
      <c r="F150" s="234" t="s">
        <v>3098</v>
      </c>
      <c r="G150" s="235" t="s">
        <v>296</v>
      </c>
      <c r="H150" s="236">
        <v>1</v>
      </c>
      <c r="I150" s="237"/>
      <c r="J150" s="238">
        <f t="shared" si="20"/>
        <v>0</v>
      </c>
      <c r="K150" s="234" t="s">
        <v>37</v>
      </c>
      <c r="L150" s="239"/>
      <c r="M150" s="240" t="s">
        <v>37</v>
      </c>
      <c r="N150" s="241" t="s">
        <v>52</v>
      </c>
      <c r="O150" s="42"/>
      <c r="P150" s="203">
        <f t="shared" si="21"/>
        <v>0</v>
      </c>
      <c r="Q150" s="203">
        <v>0</v>
      </c>
      <c r="R150" s="203">
        <f t="shared" si="22"/>
        <v>0</v>
      </c>
      <c r="S150" s="203">
        <v>0</v>
      </c>
      <c r="T150" s="204">
        <f t="shared" si="23"/>
        <v>0</v>
      </c>
      <c r="AR150" s="23" t="s">
        <v>200</v>
      </c>
      <c r="AT150" s="23" t="s">
        <v>196</v>
      </c>
      <c r="AU150" s="23" t="s">
        <v>89</v>
      </c>
      <c r="AY150" s="23" t="s">
        <v>176</v>
      </c>
      <c r="BE150" s="205">
        <f t="shared" si="24"/>
        <v>0</v>
      </c>
      <c r="BF150" s="205">
        <f t="shared" si="25"/>
        <v>0</v>
      </c>
      <c r="BG150" s="205">
        <f t="shared" si="26"/>
        <v>0</v>
      </c>
      <c r="BH150" s="205">
        <f t="shared" si="27"/>
        <v>0</v>
      </c>
      <c r="BI150" s="205">
        <f t="shared" si="28"/>
        <v>0</v>
      </c>
      <c r="BJ150" s="23" t="s">
        <v>89</v>
      </c>
      <c r="BK150" s="205">
        <f t="shared" si="29"/>
        <v>0</v>
      </c>
      <c r="BL150" s="23" t="s">
        <v>183</v>
      </c>
      <c r="BM150" s="23" t="s">
        <v>3176</v>
      </c>
    </row>
    <row r="151" spans="2:65" s="1" customFormat="1" ht="22.5" customHeight="1">
      <c r="B151" s="41"/>
      <c r="C151" s="194" t="s">
        <v>573</v>
      </c>
      <c r="D151" s="194" t="s">
        <v>178</v>
      </c>
      <c r="E151" s="195" t="s">
        <v>3100</v>
      </c>
      <c r="F151" s="196" t="s">
        <v>3101</v>
      </c>
      <c r="G151" s="197" t="s">
        <v>296</v>
      </c>
      <c r="H151" s="198">
        <v>1</v>
      </c>
      <c r="I151" s="199"/>
      <c r="J151" s="200">
        <f t="shared" si="20"/>
        <v>0</v>
      </c>
      <c r="K151" s="196" t="s">
        <v>37</v>
      </c>
      <c r="L151" s="61"/>
      <c r="M151" s="201" t="s">
        <v>37</v>
      </c>
      <c r="N151" s="202" t="s">
        <v>52</v>
      </c>
      <c r="O151" s="42"/>
      <c r="P151" s="203">
        <f t="shared" si="21"/>
        <v>0</v>
      </c>
      <c r="Q151" s="203">
        <v>0</v>
      </c>
      <c r="R151" s="203">
        <f t="shared" si="22"/>
        <v>0</v>
      </c>
      <c r="S151" s="203">
        <v>0</v>
      </c>
      <c r="T151" s="204">
        <f t="shared" si="23"/>
        <v>0</v>
      </c>
      <c r="AR151" s="23" t="s">
        <v>183</v>
      </c>
      <c r="AT151" s="23" t="s">
        <v>178</v>
      </c>
      <c r="AU151" s="23" t="s">
        <v>89</v>
      </c>
      <c r="AY151" s="23" t="s">
        <v>176</v>
      </c>
      <c r="BE151" s="205">
        <f t="shared" si="24"/>
        <v>0</v>
      </c>
      <c r="BF151" s="205">
        <f t="shared" si="25"/>
        <v>0</v>
      </c>
      <c r="BG151" s="205">
        <f t="shared" si="26"/>
        <v>0</v>
      </c>
      <c r="BH151" s="205">
        <f t="shared" si="27"/>
        <v>0</v>
      </c>
      <c r="BI151" s="205">
        <f t="shared" si="28"/>
        <v>0</v>
      </c>
      <c r="BJ151" s="23" t="s">
        <v>89</v>
      </c>
      <c r="BK151" s="205">
        <f t="shared" si="29"/>
        <v>0</v>
      </c>
      <c r="BL151" s="23" t="s">
        <v>183</v>
      </c>
      <c r="BM151" s="23" t="s">
        <v>3177</v>
      </c>
    </row>
    <row r="152" spans="2:65" s="1" customFormat="1" ht="22.5" customHeight="1">
      <c r="B152" s="41"/>
      <c r="C152" s="232" t="s">
        <v>578</v>
      </c>
      <c r="D152" s="232" t="s">
        <v>196</v>
      </c>
      <c r="E152" s="233" t="s">
        <v>3178</v>
      </c>
      <c r="F152" s="234" t="s">
        <v>3179</v>
      </c>
      <c r="G152" s="235" t="s">
        <v>224</v>
      </c>
      <c r="H152" s="236">
        <v>0.5</v>
      </c>
      <c r="I152" s="237"/>
      <c r="J152" s="238">
        <f t="shared" si="20"/>
        <v>0</v>
      </c>
      <c r="K152" s="234" t="s">
        <v>37</v>
      </c>
      <c r="L152" s="239"/>
      <c r="M152" s="240" t="s">
        <v>37</v>
      </c>
      <c r="N152" s="241" t="s">
        <v>52</v>
      </c>
      <c r="O152" s="42"/>
      <c r="P152" s="203">
        <f t="shared" si="21"/>
        <v>0</v>
      </c>
      <c r="Q152" s="203">
        <v>0</v>
      </c>
      <c r="R152" s="203">
        <f t="shared" si="22"/>
        <v>0</v>
      </c>
      <c r="S152" s="203">
        <v>0</v>
      </c>
      <c r="T152" s="204">
        <f t="shared" si="23"/>
        <v>0</v>
      </c>
      <c r="AR152" s="23" t="s">
        <v>200</v>
      </c>
      <c r="AT152" s="23" t="s">
        <v>196</v>
      </c>
      <c r="AU152" s="23" t="s">
        <v>89</v>
      </c>
      <c r="AY152" s="23" t="s">
        <v>176</v>
      </c>
      <c r="BE152" s="205">
        <f t="shared" si="24"/>
        <v>0</v>
      </c>
      <c r="BF152" s="205">
        <f t="shared" si="25"/>
        <v>0</v>
      </c>
      <c r="BG152" s="205">
        <f t="shared" si="26"/>
        <v>0</v>
      </c>
      <c r="BH152" s="205">
        <f t="shared" si="27"/>
        <v>0</v>
      </c>
      <c r="BI152" s="205">
        <f t="shared" si="28"/>
        <v>0</v>
      </c>
      <c r="BJ152" s="23" t="s">
        <v>89</v>
      </c>
      <c r="BK152" s="205">
        <f t="shared" si="29"/>
        <v>0</v>
      </c>
      <c r="BL152" s="23" t="s">
        <v>183</v>
      </c>
      <c r="BM152" s="23" t="s">
        <v>3180</v>
      </c>
    </row>
    <row r="153" spans="2:65" s="1" customFormat="1" ht="22.5" customHeight="1">
      <c r="B153" s="41"/>
      <c r="C153" s="194" t="s">
        <v>582</v>
      </c>
      <c r="D153" s="194" t="s">
        <v>178</v>
      </c>
      <c r="E153" s="195" t="s">
        <v>3181</v>
      </c>
      <c r="F153" s="196" t="s">
        <v>3182</v>
      </c>
      <c r="G153" s="197" t="s">
        <v>224</v>
      </c>
      <c r="H153" s="198">
        <v>0.5</v>
      </c>
      <c r="I153" s="199"/>
      <c r="J153" s="200">
        <f t="shared" si="20"/>
        <v>0</v>
      </c>
      <c r="K153" s="196" t="s">
        <v>37</v>
      </c>
      <c r="L153" s="61"/>
      <c r="M153" s="201" t="s">
        <v>37</v>
      </c>
      <c r="N153" s="202" t="s">
        <v>52</v>
      </c>
      <c r="O153" s="42"/>
      <c r="P153" s="203">
        <f t="shared" si="21"/>
        <v>0</v>
      </c>
      <c r="Q153" s="203">
        <v>0</v>
      </c>
      <c r="R153" s="203">
        <f t="shared" si="22"/>
        <v>0</v>
      </c>
      <c r="S153" s="203">
        <v>0</v>
      </c>
      <c r="T153" s="204">
        <f t="shared" si="23"/>
        <v>0</v>
      </c>
      <c r="AR153" s="23" t="s">
        <v>183</v>
      </c>
      <c r="AT153" s="23" t="s">
        <v>178</v>
      </c>
      <c r="AU153" s="23" t="s">
        <v>89</v>
      </c>
      <c r="AY153" s="23" t="s">
        <v>176</v>
      </c>
      <c r="BE153" s="205">
        <f t="shared" si="24"/>
        <v>0</v>
      </c>
      <c r="BF153" s="205">
        <f t="shared" si="25"/>
        <v>0</v>
      </c>
      <c r="BG153" s="205">
        <f t="shared" si="26"/>
        <v>0</v>
      </c>
      <c r="BH153" s="205">
        <f t="shared" si="27"/>
        <v>0</v>
      </c>
      <c r="BI153" s="205">
        <f t="shared" si="28"/>
        <v>0</v>
      </c>
      <c r="BJ153" s="23" t="s">
        <v>89</v>
      </c>
      <c r="BK153" s="205">
        <f t="shared" si="29"/>
        <v>0</v>
      </c>
      <c r="BL153" s="23" t="s">
        <v>183</v>
      </c>
      <c r="BM153" s="23" t="s">
        <v>3183</v>
      </c>
    </row>
    <row r="154" spans="2:65" s="10" customFormat="1" ht="37.35" customHeight="1">
      <c r="B154" s="177"/>
      <c r="C154" s="178"/>
      <c r="D154" s="191" t="s">
        <v>80</v>
      </c>
      <c r="E154" s="264" t="s">
        <v>3184</v>
      </c>
      <c r="F154" s="264" t="s">
        <v>3185</v>
      </c>
      <c r="G154" s="178"/>
      <c r="H154" s="178"/>
      <c r="I154" s="181"/>
      <c r="J154" s="265">
        <f>BK154</f>
        <v>0</v>
      </c>
      <c r="K154" s="178"/>
      <c r="L154" s="183"/>
      <c r="M154" s="184"/>
      <c r="N154" s="185"/>
      <c r="O154" s="185"/>
      <c r="P154" s="186">
        <f>SUM(P155:P164)</f>
        <v>0</v>
      </c>
      <c r="Q154" s="185"/>
      <c r="R154" s="186">
        <f>SUM(R155:R164)</f>
        <v>0</v>
      </c>
      <c r="S154" s="185"/>
      <c r="T154" s="187">
        <f>SUM(T155:T164)</f>
        <v>0</v>
      </c>
      <c r="AR154" s="188" t="s">
        <v>89</v>
      </c>
      <c r="AT154" s="189" t="s">
        <v>80</v>
      </c>
      <c r="AU154" s="189" t="s">
        <v>81</v>
      </c>
      <c r="AY154" s="188" t="s">
        <v>176</v>
      </c>
      <c r="BK154" s="190">
        <f>SUM(BK155:BK164)</f>
        <v>0</v>
      </c>
    </row>
    <row r="155" spans="2:65" s="1" customFormat="1" ht="22.5" customHeight="1">
      <c r="B155" s="41"/>
      <c r="C155" s="194" t="s">
        <v>586</v>
      </c>
      <c r="D155" s="194" t="s">
        <v>178</v>
      </c>
      <c r="E155" s="195" t="s">
        <v>3186</v>
      </c>
      <c r="F155" s="196" t="s">
        <v>3187</v>
      </c>
      <c r="G155" s="197" t="s">
        <v>721</v>
      </c>
      <c r="H155" s="198">
        <v>30</v>
      </c>
      <c r="I155" s="199"/>
      <c r="J155" s="200">
        <f>ROUND(I155*H155,2)</f>
        <v>0</v>
      </c>
      <c r="K155" s="196" t="s">
        <v>37</v>
      </c>
      <c r="L155" s="61"/>
      <c r="M155" s="201" t="s">
        <v>37</v>
      </c>
      <c r="N155" s="202" t="s">
        <v>52</v>
      </c>
      <c r="O155" s="42"/>
      <c r="P155" s="203">
        <f>O155*H155</f>
        <v>0</v>
      </c>
      <c r="Q155" s="203">
        <v>0</v>
      </c>
      <c r="R155" s="203">
        <f>Q155*H155</f>
        <v>0</v>
      </c>
      <c r="S155" s="203">
        <v>0</v>
      </c>
      <c r="T155" s="204">
        <f>S155*H155</f>
        <v>0</v>
      </c>
      <c r="AR155" s="23" t="s">
        <v>183</v>
      </c>
      <c r="AT155" s="23" t="s">
        <v>178</v>
      </c>
      <c r="AU155" s="23" t="s">
        <v>89</v>
      </c>
      <c r="AY155" s="23" t="s">
        <v>176</v>
      </c>
      <c r="BE155" s="205">
        <f>IF(N155="základní",J155,0)</f>
        <v>0</v>
      </c>
      <c r="BF155" s="205">
        <f>IF(N155="snížená",J155,0)</f>
        <v>0</v>
      </c>
      <c r="BG155" s="205">
        <f>IF(N155="zákl. přenesená",J155,0)</f>
        <v>0</v>
      </c>
      <c r="BH155" s="205">
        <f>IF(N155="sníž. přenesená",J155,0)</f>
        <v>0</v>
      </c>
      <c r="BI155" s="205">
        <f>IF(N155="nulová",J155,0)</f>
        <v>0</v>
      </c>
      <c r="BJ155" s="23" t="s">
        <v>89</v>
      </c>
      <c r="BK155" s="205">
        <f>ROUND(I155*H155,2)</f>
        <v>0</v>
      </c>
      <c r="BL155" s="23" t="s">
        <v>183</v>
      </c>
      <c r="BM155" s="23" t="s">
        <v>3188</v>
      </c>
    </row>
    <row r="156" spans="2:65" s="1" customFormat="1" ht="22.5" customHeight="1">
      <c r="B156" s="41"/>
      <c r="C156" s="194" t="s">
        <v>593</v>
      </c>
      <c r="D156" s="194" t="s">
        <v>178</v>
      </c>
      <c r="E156" s="195" t="s">
        <v>3189</v>
      </c>
      <c r="F156" s="196" t="s">
        <v>3190</v>
      </c>
      <c r="G156" s="197" t="s">
        <v>372</v>
      </c>
      <c r="H156" s="198">
        <v>1</v>
      </c>
      <c r="I156" s="199"/>
      <c r="J156" s="200">
        <f>ROUND(I156*H156,2)</f>
        <v>0</v>
      </c>
      <c r="K156" s="196" t="s">
        <v>37</v>
      </c>
      <c r="L156" s="61"/>
      <c r="M156" s="201" t="s">
        <v>37</v>
      </c>
      <c r="N156" s="202" t="s">
        <v>52</v>
      </c>
      <c r="O156" s="42"/>
      <c r="P156" s="203">
        <f>O156*H156</f>
        <v>0</v>
      </c>
      <c r="Q156" s="203">
        <v>0</v>
      </c>
      <c r="R156" s="203">
        <f>Q156*H156</f>
        <v>0</v>
      </c>
      <c r="S156" s="203">
        <v>0</v>
      </c>
      <c r="T156" s="204">
        <f>S156*H156</f>
        <v>0</v>
      </c>
      <c r="AR156" s="23" t="s">
        <v>183</v>
      </c>
      <c r="AT156" s="23" t="s">
        <v>178</v>
      </c>
      <c r="AU156" s="23" t="s">
        <v>89</v>
      </c>
      <c r="AY156" s="23" t="s">
        <v>176</v>
      </c>
      <c r="BE156" s="205">
        <f>IF(N156="základní",J156,0)</f>
        <v>0</v>
      </c>
      <c r="BF156" s="205">
        <f>IF(N156="snížená",J156,0)</f>
        <v>0</v>
      </c>
      <c r="BG156" s="205">
        <f>IF(N156="zákl. přenesená",J156,0)</f>
        <v>0</v>
      </c>
      <c r="BH156" s="205">
        <f>IF(N156="sníž. přenesená",J156,0)</f>
        <v>0</v>
      </c>
      <c r="BI156" s="205">
        <f>IF(N156="nulová",J156,0)</f>
        <v>0</v>
      </c>
      <c r="BJ156" s="23" t="s">
        <v>89</v>
      </c>
      <c r="BK156" s="205">
        <f>ROUND(I156*H156,2)</f>
        <v>0</v>
      </c>
      <c r="BL156" s="23" t="s">
        <v>183</v>
      </c>
      <c r="BM156" s="23" t="s">
        <v>3191</v>
      </c>
    </row>
    <row r="157" spans="2:65" s="11" customFormat="1" ht="13.5">
      <c r="B157" s="209"/>
      <c r="C157" s="210"/>
      <c r="D157" s="206" t="s">
        <v>187</v>
      </c>
      <c r="E157" s="211" t="s">
        <v>37</v>
      </c>
      <c r="F157" s="212" t="s">
        <v>89</v>
      </c>
      <c r="G157" s="210"/>
      <c r="H157" s="213">
        <v>1</v>
      </c>
      <c r="I157" s="214"/>
      <c r="J157" s="210"/>
      <c r="K157" s="210"/>
      <c r="L157" s="215"/>
      <c r="M157" s="216"/>
      <c r="N157" s="217"/>
      <c r="O157" s="217"/>
      <c r="P157" s="217"/>
      <c r="Q157" s="217"/>
      <c r="R157" s="217"/>
      <c r="S157" s="217"/>
      <c r="T157" s="218"/>
      <c r="AT157" s="219" t="s">
        <v>187</v>
      </c>
      <c r="AU157" s="219" t="s">
        <v>89</v>
      </c>
      <c r="AV157" s="11" t="s">
        <v>91</v>
      </c>
      <c r="AW157" s="11" t="s">
        <v>44</v>
      </c>
      <c r="AX157" s="11" t="s">
        <v>81</v>
      </c>
      <c r="AY157" s="219" t="s">
        <v>176</v>
      </c>
    </row>
    <row r="158" spans="2:65" s="12" customFormat="1" ht="13.5">
      <c r="B158" s="220"/>
      <c r="C158" s="221"/>
      <c r="D158" s="222" t="s">
        <v>187</v>
      </c>
      <c r="E158" s="223" t="s">
        <v>37</v>
      </c>
      <c r="F158" s="224" t="s">
        <v>189</v>
      </c>
      <c r="G158" s="221"/>
      <c r="H158" s="225">
        <v>1</v>
      </c>
      <c r="I158" s="226"/>
      <c r="J158" s="221"/>
      <c r="K158" s="221"/>
      <c r="L158" s="227"/>
      <c r="M158" s="228"/>
      <c r="N158" s="229"/>
      <c r="O158" s="229"/>
      <c r="P158" s="229"/>
      <c r="Q158" s="229"/>
      <c r="R158" s="229"/>
      <c r="S158" s="229"/>
      <c r="T158" s="230"/>
      <c r="AT158" s="231" t="s">
        <v>187</v>
      </c>
      <c r="AU158" s="231" t="s">
        <v>89</v>
      </c>
      <c r="AV158" s="12" t="s">
        <v>183</v>
      </c>
      <c r="AW158" s="12" t="s">
        <v>6</v>
      </c>
      <c r="AX158" s="12" t="s">
        <v>89</v>
      </c>
      <c r="AY158" s="231" t="s">
        <v>176</v>
      </c>
    </row>
    <row r="159" spans="2:65" s="1" customFormat="1" ht="22.5" customHeight="1">
      <c r="B159" s="41"/>
      <c r="C159" s="194" t="s">
        <v>597</v>
      </c>
      <c r="D159" s="194" t="s">
        <v>178</v>
      </c>
      <c r="E159" s="195" t="s">
        <v>3192</v>
      </c>
      <c r="F159" s="196" t="s">
        <v>3193</v>
      </c>
      <c r="G159" s="197" t="s">
        <v>372</v>
      </c>
      <c r="H159" s="198">
        <v>1</v>
      </c>
      <c r="I159" s="199"/>
      <c r="J159" s="200">
        <f>ROUND(I159*H159,2)</f>
        <v>0</v>
      </c>
      <c r="K159" s="196" t="s">
        <v>37</v>
      </c>
      <c r="L159" s="61"/>
      <c r="M159" s="201" t="s">
        <v>37</v>
      </c>
      <c r="N159" s="202" t="s">
        <v>52</v>
      </c>
      <c r="O159" s="42"/>
      <c r="P159" s="203">
        <f>O159*H159</f>
        <v>0</v>
      </c>
      <c r="Q159" s="203">
        <v>0</v>
      </c>
      <c r="R159" s="203">
        <f>Q159*H159</f>
        <v>0</v>
      </c>
      <c r="S159" s="203">
        <v>0</v>
      </c>
      <c r="T159" s="204">
        <f>S159*H159</f>
        <v>0</v>
      </c>
      <c r="AR159" s="23" t="s">
        <v>183</v>
      </c>
      <c r="AT159" s="23" t="s">
        <v>178</v>
      </c>
      <c r="AU159" s="23" t="s">
        <v>89</v>
      </c>
      <c r="AY159" s="23" t="s">
        <v>176</v>
      </c>
      <c r="BE159" s="205">
        <f>IF(N159="základní",J159,0)</f>
        <v>0</v>
      </c>
      <c r="BF159" s="205">
        <f>IF(N159="snížená",J159,0)</f>
        <v>0</v>
      </c>
      <c r="BG159" s="205">
        <f>IF(N159="zákl. přenesená",J159,0)</f>
        <v>0</v>
      </c>
      <c r="BH159" s="205">
        <f>IF(N159="sníž. přenesená",J159,0)</f>
        <v>0</v>
      </c>
      <c r="BI159" s="205">
        <f>IF(N159="nulová",J159,0)</f>
        <v>0</v>
      </c>
      <c r="BJ159" s="23" t="s">
        <v>89</v>
      </c>
      <c r="BK159" s="205">
        <f>ROUND(I159*H159,2)</f>
        <v>0</v>
      </c>
      <c r="BL159" s="23" t="s">
        <v>183</v>
      </c>
      <c r="BM159" s="23" t="s">
        <v>3194</v>
      </c>
    </row>
    <row r="160" spans="2:65" s="11" customFormat="1" ht="13.5">
      <c r="B160" s="209"/>
      <c r="C160" s="210"/>
      <c r="D160" s="206" t="s">
        <v>187</v>
      </c>
      <c r="E160" s="211" t="s">
        <v>37</v>
      </c>
      <c r="F160" s="212" t="s">
        <v>89</v>
      </c>
      <c r="G160" s="210"/>
      <c r="H160" s="213">
        <v>1</v>
      </c>
      <c r="I160" s="214"/>
      <c r="J160" s="210"/>
      <c r="K160" s="210"/>
      <c r="L160" s="215"/>
      <c r="M160" s="216"/>
      <c r="N160" s="217"/>
      <c r="O160" s="217"/>
      <c r="P160" s="217"/>
      <c r="Q160" s="217"/>
      <c r="R160" s="217"/>
      <c r="S160" s="217"/>
      <c r="T160" s="218"/>
      <c r="AT160" s="219" t="s">
        <v>187</v>
      </c>
      <c r="AU160" s="219" t="s">
        <v>89</v>
      </c>
      <c r="AV160" s="11" t="s">
        <v>91</v>
      </c>
      <c r="AW160" s="11" t="s">
        <v>44</v>
      </c>
      <c r="AX160" s="11" t="s">
        <v>81</v>
      </c>
      <c r="AY160" s="219" t="s">
        <v>176</v>
      </c>
    </row>
    <row r="161" spans="2:65" s="12" customFormat="1" ht="13.5">
      <c r="B161" s="220"/>
      <c r="C161" s="221"/>
      <c r="D161" s="222" t="s">
        <v>187</v>
      </c>
      <c r="E161" s="223" t="s">
        <v>37</v>
      </c>
      <c r="F161" s="224" t="s">
        <v>189</v>
      </c>
      <c r="G161" s="221"/>
      <c r="H161" s="225">
        <v>1</v>
      </c>
      <c r="I161" s="226"/>
      <c r="J161" s="221"/>
      <c r="K161" s="221"/>
      <c r="L161" s="227"/>
      <c r="M161" s="228"/>
      <c r="N161" s="229"/>
      <c r="O161" s="229"/>
      <c r="P161" s="229"/>
      <c r="Q161" s="229"/>
      <c r="R161" s="229"/>
      <c r="S161" s="229"/>
      <c r="T161" s="230"/>
      <c r="AT161" s="231" t="s">
        <v>187</v>
      </c>
      <c r="AU161" s="231" t="s">
        <v>89</v>
      </c>
      <c r="AV161" s="12" t="s">
        <v>183</v>
      </c>
      <c r="AW161" s="12" t="s">
        <v>6</v>
      </c>
      <c r="AX161" s="12" t="s">
        <v>89</v>
      </c>
      <c r="AY161" s="231" t="s">
        <v>176</v>
      </c>
    </row>
    <row r="162" spans="2:65" s="1" customFormat="1" ht="22.5" customHeight="1">
      <c r="B162" s="41"/>
      <c r="C162" s="194" t="s">
        <v>603</v>
      </c>
      <c r="D162" s="194" t="s">
        <v>178</v>
      </c>
      <c r="E162" s="195" t="s">
        <v>3195</v>
      </c>
      <c r="F162" s="196" t="s">
        <v>3196</v>
      </c>
      <c r="G162" s="197" t="s">
        <v>372</v>
      </c>
      <c r="H162" s="198">
        <v>1</v>
      </c>
      <c r="I162" s="199"/>
      <c r="J162" s="200">
        <f>ROUND(I162*H162,2)</f>
        <v>0</v>
      </c>
      <c r="K162" s="196" t="s">
        <v>37</v>
      </c>
      <c r="L162" s="61"/>
      <c r="M162" s="201" t="s">
        <v>37</v>
      </c>
      <c r="N162" s="202" t="s">
        <v>52</v>
      </c>
      <c r="O162" s="42"/>
      <c r="P162" s="203">
        <f>O162*H162</f>
        <v>0</v>
      </c>
      <c r="Q162" s="203">
        <v>0</v>
      </c>
      <c r="R162" s="203">
        <f>Q162*H162</f>
        <v>0</v>
      </c>
      <c r="S162" s="203">
        <v>0</v>
      </c>
      <c r="T162" s="204">
        <f>S162*H162</f>
        <v>0</v>
      </c>
      <c r="AR162" s="23" t="s">
        <v>183</v>
      </c>
      <c r="AT162" s="23" t="s">
        <v>178</v>
      </c>
      <c r="AU162" s="23" t="s">
        <v>89</v>
      </c>
      <c r="AY162" s="23" t="s">
        <v>176</v>
      </c>
      <c r="BE162" s="205">
        <f>IF(N162="základní",J162,0)</f>
        <v>0</v>
      </c>
      <c r="BF162" s="205">
        <f>IF(N162="snížená",J162,0)</f>
        <v>0</v>
      </c>
      <c r="BG162" s="205">
        <f>IF(N162="zákl. přenesená",J162,0)</f>
        <v>0</v>
      </c>
      <c r="BH162" s="205">
        <f>IF(N162="sníž. přenesená",J162,0)</f>
        <v>0</v>
      </c>
      <c r="BI162" s="205">
        <f>IF(N162="nulová",J162,0)</f>
        <v>0</v>
      </c>
      <c r="BJ162" s="23" t="s">
        <v>89</v>
      </c>
      <c r="BK162" s="205">
        <f>ROUND(I162*H162,2)</f>
        <v>0</v>
      </c>
      <c r="BL162" s="23" t="s">
        <v>183</v>
      </c>
      <c r="BM162" s="23" t="s">
        <v>3197</v>
      </c>
    </row>
    <row r="163" spans="2:65" s="11" customFormat="1" ht="13.5">
      <c r="B163" s="209"/>
      <c r="C163" s="210"/>
      <c r="D163" s="206" t="s">
        <v>187</v>
      </c>
      <c r="E163" s="211" t="s">
        <v>37</v>
      </c>
      <c r="F163" s="212" t="s">
        <v>89</v>
      </c>
      <c r="G163" s="210"/>
      <c r="H163" s="213">
        <v>1</v>
      </c>
      <c r="I163" s="214"/>
      <c r="J163" s="210"/>
      <c r="K163" s="210"/>
      <c r="L163" s="215"/>
      <c r="M163" s="216"/>
      <c r="N163" s="217"/>
      <c r="O163" s="217"/>
      <c r="P163" s="217"/>
      <c r="Q163" s="217"/>
      <c r="R163" s="217"/>
      <c r="S163" s="217"/>
      <c r="T163" s="218"/>
      <c r="AT163" s="219" t="s">
        <v>187</v>
      </c>
      <c r="AU163" s="219" t="s">
        <v>89</v>
      </c>
      <c r="AV163" s="11" t="s">
        <v>91</v>
      </c>
      <c r="AW163" s="11" t="s">
        <v>44</v>
      </c>
      <c r="AX163" s="11" t="s">
        <v>81</v>
      </c>
      <c r="AY163" s="219" t="s">
        <v>176</v>
      </c>
    </row>
    <row r="164" spans="2:65" s="12" customFormat="1" ht="13.5">
      <c r="B164" s="220"/>
      <c r="C164" s="221"/>
      <c r="D164" s="206" t="s">
        <v>187</v>
      </c>
      <c r="E164" s="245" t="s">
        <v>37</v>
      </c>
      <c r="F164" s="246" t="s">
        <v>189</v>
      </c>
      <c r="G164" s="221"/>
      <c r="H164" s="247">
        <v>1</v>
      </c>
      <c r="I164" s="226"/>
      <c r="J164" s="221"/>
      <c r="K164" s="221"/>
      <c r="L164" s="227"/>
      <c r="M164" s="249"/>
      <c r="N164" s="250"/>
      <c r="O164" s="250"/>
      <c r="P164" s="250"/>
      <c r="Q164" s="250"/>
      <c r="R164" s="250"/>
      <c r="S164" s="250"/>
      <c r="T164" s="251"/>
      <c r="AT164" s="231" t="s">
        <v>187</v>
      </c>
      <c r="AU164" s="231" t="s">
        <v>89</v>
      </c>
      <c r="AV164" s="12" t="s">
        <v>183</v>
      </c>
      <c r="AW164" s="12" t="s">
        <v>6</v>
      </c>
      <c r="AX164" s="12" t="s">
        <v>89</v>
      </c>
      <c r="AY164" s="231" t="s">
        <v>176</v>
      </c>
    </row>
    <row r="165" spans="2:65" s="1" customFormat="1" ht="6.95" customHeight="1">
      <c r="B165" s="56"/>
      <c r="C165" s="57"/>
      <c r="D165" s="57"/>
      <c r="E165" s="57"/>
      <c r="F165" s="57"/>
      <c r="G165" s="57"/>
      <c r="H165" s="57"/>
      <c r="I165" s="140"/>
      <c r="J165" s="57"/>
      <c r="K165" s="57"/>
      <c r="L165" s="61"/>
    </row>
  </sheetData>
  <sheetProtection password="CC35" sheet="1" objects="1" scenarios="1" formatCells="0" formatColumns="0" formatRows="0" sort="0" autoFilter="0"/>
  <autoFilter ref="C79:K164"/>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BR112"/>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110</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3198</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37</v>
      </c>
      <c r="G11" s="42"/>
      <c r="H11" s="42"/>
      <c r="I11" s="119" t="s">
        <v>22</v>
      </c>
      <c r="J11" s="34" t="s">
        <v>37</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10.9" customHeight="1">
      <c r="B13" s="41"/>
      <c r="C13" s="42"/>
      <c r="D13" s="42"/>
      <c r="E13" s="42"/>
      <c r="F13" s="42"/>
      <c r="G13" s="42"/>
      <c r="H13" s="42"/>
      <c r="I13" s="118"/>
      <c r="J13" s="42"/>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ROUND(J79,2)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ROUND(SUM(BE79:BE111), 2)</f>
        <v>0</v>
      </c>
      <c r="G30" s="42"/>
      <c r="H30" s="42"/>
      <c r="I30" s="132">
        <v>0.21</v>
      </c>
      <c r="J30" s="131">
        <f>ROUND(ROUND((SUM(BE79:BE111)), 2)*I30, 2)</f>
        <v>0</v>
      </c>
      <c r="K30" s="45"/>
    </row>
    <row r="31" spans="2:11" s="1" customFormat="1" ht="14.45" customHeight="1">
      <c r="B31" s="41"/>
      <c r="C31" s="42"/>
      <c r="D31" s="42"/>
      <c r="E31" s="49" t="s">
        <v>53</v>
      </c>
      <c r="F31" s="131">
        <f>ROUND(SUM(BF79:BF111), 2)</f>
        <v>0</v>
      </c>
      <c r="G31" s="42"/>
      <c r="H31" s="42"/>
      <c r="I31" s="132">
        <v>0.15</v>
      </c>
      <c r="J31" s="131">
        <f>ROUND(ROUND((SUM(BF79:BF111)), 2)*I31, 2)</f>
        <v>0</v>
      </c>
      <c r="K31" s="45"/>
    </row>
    <row r="32" spans="2:11" s="1" customFormat="1" ht="14.45" hidden="1" customHeight="1">
      <c r="B32" s="41"/>
      <c r="C32" s="42"/>
      <c r="D32" s="42"/>
      <c r="E32" s="49" t="s">
        <v>54</v>
      </c>
      <c r="F32" s="131">
        <f>ROUND(SUM(BG79:BG111), 2)</f>
        <v>0</v>
      </c>
      <c r="G32" s="42"/>
      <c r="H32" s="42"/>
      <c r="I32" s="132">
        <v>0.21</v>
      </c>
      <c r="J32" s="131">
        <v>0</v>
      </c>
      <c r="K32" s="45"/>
    </row>
    <row r="33" spans="2:11" s="1" customFormat="1" ht="14.45" hidden="1" customHeight="1">
      <c r="B33" s="41"/>
      <c r="C33" s="42"/>
      <c r="D33" s="42"/>
      <c r="E33" s="49" t="s">
        <v>55</v>
      </c>
      <c r="F33" s="131">
        <f>ROUND(SUM(BH79:BH111), 2)</f>
        <v>0</v>
      </c>
      <c r="G33" s="42"/>
      <c r="H33" s="42"/>
      <c r="I33" s="132">
        <v>0.15</v>
      </c>
      <c r="J33" s="131">
        <v>0</v>
      </c>
      <c r="K33" s="45"/>
    </row>
    <row r="34" spans="2:11" s="1" customFormat="1" ht="14.45" hidden="1" customHeight="1">
      <c r="B34" s="41"/>
      <c r="C34" s="42"/>
      <c r="D34" s="42"/>
      <c r="E34" s="49" t="s">
        <v>56</v>
      </c>
      <c r="F34" s="131">
        <f>ROUND(SUM(BI79:BI111),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D.7 - Vnitřní plynovod</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J79</f>
        <v>0</v>
      </c>
      <c r="K56" s="45"/>
      <c r="AU56" s="23" t="s">
        <v>133</v>
      </c>
    </row>
    <row r="57" spans="2:47" s="7" customFormat="1" ht="24.95" customHeight="1">
      <c r="B57" s="150"/>
      <c r="C57" s="151"/>
      <c r="D57" s="152" t="s">
        <v>3199</v>
      </c>
      <c r="E57" s="153"/>
      <c r="F57" s="153"/>
      <c r="G57" s="153"/>
      <c r="H57" s="153"/>
      <c r="I57" s="154"/>
      <c r="J57" s="155">
        <f>J80</f>
        <v>0</v>
      </c>
      <c r="K57" s="156"/>
    </row>
    <row r="58" spans="2:47" s="7" customFormat="1" ht="24.95" customHeight="1">
      <c r="B58" s="150"/>
      <c r="C58" s="151"/>
      <c r="D58" s="152" t="s">
        <v>3200</v>
      </c>
      <c r="E58" s="153"/>
      <c r="F58" s="153"/>
      <c r="G58" s="153"/>
      <c r="H58" s="153"/>
      <c r="I58" s="154"/>
      <c r="J58" s="155">
        <f>J84</f>
        <v>0</v>
      </c>
      <c r="K58" s="156"/>
    </row>
    <row r="59" spans="2:47" s="7" customFormat="1" ht="24.95" customHeight="1">
      <c r="B59" s="150"/>
      <c r="C59" s="151"/>
      <c r="D59" s="152" t="s">
        <v>3201</v>
      </c>
      <c r="E59" s="153"/>
      <c r="F59" s="153"/>
      <c r="G59" s="153"/>
      <c r="H59" s="153"/>
      <c r="I59" s="154"/>
      <c r="J59" s="155">
        <f>J87</f>
        <v>0</v>
      </c>
      <c r="K59" s="156"/>
    </row>
    <row r="60" spans="2:47" s="1" customFormat="1" ht="21.75" customHeight="1">
      <c r="B60" s="41"/>
      <c r="C60" s="42"/>
      <c r="D60" s="42"/>
      <c r="E60" s="42"/>
      <c r="F60" s="42"/>
      <c r="G60" s="42"/>
      <c r="H60" s="42"/>
      <c r="I60" s="118"/>
      <c r="J60" s="42"/>
      <c r="K60" s="45"/>
    </row>
    <row r="61" spans="2:47" s="1" customFormat="1" ht="6.95" customHeight="1">
      <c r="B61" s="56"/>
      <c r="C61" s="57"/>
      <c r="D61" s="57"/>
      <c r="E61" s="57"/>
      <c r="F61" s="57"/>
      <c r="G61" s="57"/>
      <c r="H61" s="57"/>
      <c r="I61" s="140"/>
      <c r="J61" s="57"/>
      <c r="K61" s="58"/>
    </row>
    <row r="65" spans="2:63" s="1" customFormat="1" ht="6.95" customHeight="1">
      <c r="B65" s="59"/>
      <c r="C65" s="60"/>
      <c r="D65" s="60"/>
      <c r="E65" s="60"/>
      <c r="F65" s="60"/>
      <c r="G65" s="60"/>
      <c r="H65" s="60"/>
      <c r="I65" s="143"/>
      <c r="J65" s="60"/>
      <c r="K65" s="60"/>
      <c r="L65" s="61"/>
    </row>
    <row r="66" spans="2:63" s="1" customFormat="1" ht="36.950000000000003" customHeight="1">
      <c r="B66" s="41"/>
      <c r="C66" s="62" t="s">
        <v>160</v>
      </c>
      <c r="D66" s="63"/>
      <c r="E66" s="63"/>
      <c r="F66" s="63"/>
      <c r="G66" s="63"/>
      <c r="H66" s="63"/>
      <c r="I66" s="164"/>
      <c r="J66" s="63"/>
      <c r="K66" s="63"/>
      <c r="L66" s="61"/>
    </row>
    <row r="67" spans="2:63" s="1" customFormat="1" ht="6.95" customHeight="1">
      <c r="B67" s="41"/>
      <c r="C67" s="63"/>
      <c r="D67" s="63"/>
      <c r="E67" s="63"/>
      <c r="F67" s="63"/>
      <c r="G67" s="63"/>
      <c r="H67" s="63"/>
      <c r="I67" s="164"/>
      <c r="J67" s="63"/>
      <c r="K67" s="63"/>
      <c r="L67" s="61"/>
    </row>
    <row r="68" spans="2:63" s="1" customFormat="1" ht="14.45" customHeight="1">
      <c r="B68" s="41"/>
      <c r="C68" s="65" t="s">
        <v>18</v>
      </c>
      <c r="D68" s="63"/>
      <c r="E68" s="63"/>
      <c r="F68" s="63"/>
      <c r="G68" s="63"/>
      <c r="H68" s="63"/>
      <c r="I68" s="164"/>
      <c r="J68" s="63"/>
      <c r="K68" s="63"/>
      <c r="L68" s="61"/>
    </row>
    <row r="69" spans="2:63" s="1" customFormat="1" ht="22.5" customHeight="1">
      <c r="B69" s="41"/>
      <c r="C69" s="63"/>
      <c r="D69" s="63"/>
      <c r="E69" s="390" t="str">
        <f>E7</f>
        <v>COH KLATOVY - úpravy objektu č.p. 782/III</v>
      </c>
      <c r="F69" s="391"/>
      <c r="G69" s="391"/>
      <c r="H69" s="391"/>
      <c r="I69" s="164"/>
      <c r="J69" s="63"/>
      <c r="K69" s="63"/>
      <c r="L69" s="61"/>
    </row>
    <row r="70" spans="2:63" s="1" customFormat="1" ht="14.45" customHeight="1">
      <c r="B70" s="41"/>
      <c r="C70" s="65" t="s">
        <v>126</v>
      </c>
      <c r="D70" s="63"/>
      <c r="E70" s="63"/>
      <c r="F70" s="63"/>
      <c r="G70" s="63"/>
      <c r="H70" s="63"/>
      <c r="I70" s="164"/>
      <c r="J70" s="63"/>
      <c r="K70" s="63"/>
      <c r="L70" s="61"/>
    </row>
    <row r="71" spans="2:63" s="1" customFormat="1" ht="23.25" customHeight="1">
      <c r="B71" s="41"/>
      <c r="C71" s="63"/>
      <c r="D71" s="63"/>
      <c r="E71" s="366" t="str">
        <f>E9</f>
        <v>D.7 - Vnitřní plynovod</v>
      </c>
      <c r="F71" s="392"/>
      <c r="G71" s="392"/>
      <c r="H71" s="392"/>
      <c r="I71" s="164"/>
      <c r="J71" s="63"/>
      <c r="K71" s="63"/>
      <c r="L71" s="61"/>
    </row>
    <row r="72" spans="2:63" s="1" customFormat="1" ht="6.95" customHeight="1">
      <c r="B72" s="41"/>
      <c r="C72" s="63"/>
      <c r="D72" s="63"/>
      <c r="E72" s="63"/>
      <c r="F72" s="63"/>
      <c r="G72" s="63"/>
      <c r="H72" s="63"/>
      <c r="I72" s="164"/>
      <c r="J72" s="63"/>
      <c r="K72" s="63"/>
      <c r="L72" s="61"/>
    </row>
    <row r="73" spans="2:63" s="1" customFormat="1" ht="18" customHeight="1">
      <c r="B73" s="41"/>
      <c r="C73" s="65" t="s">
        <v>24</v>
      </c>
      <c r="D73" s="63"/>
      <c r="E73" s="63"/>
      <c r="F73" s="165" t="str">
        <f>F12</f>
        <v>Klatovy</v>
      </c>
      <c r="G73" s="63"/>
      <c r="H73" s="63"/>
      <c r="I73" s="166" t="s">
        <v>26</v>
      </c>
      <c r="J73" s="73" t="str">
        <f>IF(J12="","",J12)</f>
        <v>21. 4. 2017</v>
      </c>
      <c r="K73" s="63"/>
      <c r="L73" s="61"/>
    </row>
    <row r="74" spans="2:63" s="1" customFormat="1" ht="6.95" customHeight="1">
      <c r="B74" s="41"/>
      <c r="C74" s="63"/>
      <c r="D74" s="63"/>
      <c r="E74" s="63"/>
      <c r="F74" s="63"/>
      <c r="G74" s="63"/>
      <c r="H74" s="63"/>
      <c r="I74" s="164"/>
      <c r="J74" s="63"/>
      <c r="K74" s="63"/>
      <c r="L74" s="61"/>
    </row>
    <row r="75" spans="2:63" s="1" customFormat="1">
      <c r="B75" s="41"/>
      <c r="C75" s="65" t="s">
        <v>32</v>
      </c>
      <c r="D75" s="63"/>
      <c r="E75" s="63"/>
      <c r="F75" s="165" t="str">
        <f>E15</f>
        <v>Město Klatovy, nám. Míru č.p.62/1, 339 01 Klatovy</v>
      </c>
      <c r="G75" s="63"/>
      <c r="H75" s="63"/>
      <c r="I75" s="166" t="s">
        <v>40</v>
      </c>
      <c r="J75" s="165" t="str">
        <f>E21</f>
        <v>AREA group s.r.o.</v>
      </c>
      <c r="K75" s="63"/>
      <c r="L75" s="61"/>
    </row>
    <row r="76" spans="2:63" s="1" customFormat="1" ht="14.45" customHeight="1">
      <c r="B76" s="41"/>
      <c r="C76" s="65" t="s">
        <v>38</v>
      </c>
      <c r="D76" s="63"/>
      <c r="E76" s="63"/>
      <c r="F76" s="165" t="str">
        <f>IF(E18="","",E18)</f>
        <v/>
      </c>
      <c r="G76" s="63"/>
      <c r="H76" s="63"/>
      <c r="I76" s="164"/>
      <c r="J76" s="63"/>
      <c r="K76" s="63"/>
      <c r="L76" s="61"/>
    </row>
    <row r="77" spans="2:63" s="1" customFormat="1" ht="10.35" customHeight="1">
      <c r="B77" s="41"/>
      <c r="C77" s="63"/>
      <c r="D77" s="63"/>
      <c r="E77" s="63"/>
      <c r="F77" s="63"/>
      <c r="G77" s="63"/>
      <c r="H77" s="63"/>
      <c r="I77" s="164"/>
      <c r="J77" s="63"/>
      <c r="K77" s="63"/>
      <c r="L77" s="61"/>
    </row>
    <row r="78" spans="2:63" s="9" customFormat="1" ht="29.25" customHeight="1">
      <c r="B78" s="167"/>
      <c r="C78" s="168" t="s">
        <v>161</v>
      </c>
      <c r="D78" s="169" t="s">
        <v>66</v>
      </c>
      <c r="E78" s="169" t="s">
        <v>62</v>
      </c>
      <c r="F78" s="169" t="s">
        <v>162</v>
      </c>
      <c r="G78" s="169" t="s">
        <v>163</v>
      </c>
      <c r="H78" s="169" t="s">
        <v>164</v>
      </c>
      <c r="I78" s="170" t="s">
        <v>165</v>
      </c>
      <c r="J78" s="169" t="s">
        <v>131</v>
      </c>
      <c r="K78" s="171" t="s">
        <v>166</v>
      </c>
      <c r="L78" s="172"/>
      <c r="M78" s="81" t="s">
        <v>167</v>
      </c>
      <c r="N78" s="82" t="s">
        <v>51</v>
      </c>
      <c r="O78" s="82" t="s">
        <v>168</v>
      </c>
      <c r="P78" s="82" t="s">
        <v>169</v>
      </c>
      <c r="Q78" s="82" t="s">
        <v>170</v>
      </c>
      <c r="R78" s="82" t="s">
        <v>171</v>
      </c>
      <c r="S78" s="82" t="s">
        <v>172</v>
      </c>
      <c r="T78" s="83" t="s">
        <v>173</v>
      </c>
    </row>
    <row r="79" spans="2:63" s="1" customFormat="1" ht="29.25" customHeight="1">
      <c r="B79" s="41"/>
      <c r="C79" s="87" t="s">
        <v>132</v>
      </c>
      <c r="D79" s="63"/>
      <c r="E79" s="63"/>
      <c r="F79" s="63"/>
      <c r="G79" s="63"/>
      <c r="H79" s="63"/>
      <c r="I79" s="164"/>
      <c r="J79" s="173">
        <f>BK79</f>
        <v>0</v>
      </c>
      <c r="K79" s="63"/>
      <c r="L79" s="61"/>
      <c r="M79" s="84"/>
      <c r="N79" s="85"/>
      <c r="O79" s="85"/>
      <c r="P79" s="174">
        <f>P80+P84+P87</f>
        <v>0</v>
      </c>
      <c r="Q79" s="85"/>
      <c r="R79" s="174">
        <f>R80+R84+R87</f>
        <v>0</v>
      </c>
      <c r="S79" s="85"/>
      <c r="T79" s="175">
        <f>T80+T84+T87</f>
        <v>0</v>
      </c>
      <c r="AT79" s="23" t="s">
        <v>80</v>
      </c>
      <c r="AU79" s="23" t="s">
        <v>133</v>
      </c>
      <c r="BK79" s="176">
        <f>BK80+BK84+BK87</f>
        <v>0</v>
      </c>
    </row>
    <row r="80" spans="2:63" s="10" customFormat="1" ht="37.35" customHeight="1">
      <c r="B80" s="177"/>
      <c r="C80" s="178"/>
      <c r="D80" s="191" t="s">
        <v>80</v>
      </c>
      <c r="E80" s="264" t="s">
        <v>195</v>
      </c>
      <c r="F80" s="264" t="s">
        <v>828</v>
      </c>
      <c r="G80" s="178"/>
      <c r="H80" s="178"/>
      <c r="I80" s="181"/>
      <c r="J80" s="265">
        <f>BK80</f>
        <v>0</v>
      </c>
      <c r="K80" s="178"/>
      <c r="L80" s="183"/>
      <c r="M80" s="184"/>
      <c r="N80" s="185"/>
      <c r="O80" s="185"/>
      <c r="P80" s="186">
        <f>SUM(P81:P83)</f>
        <v>0</v>
      </c>
      <c r="Q80" s="185"/>
      <c r="R80" s="186">
        <f>SUM(R81:R83)</f>
        <v>0</v>
      </c>
      <c r="S80" s="185"/>
      <c r="T80" s="187">
        <f>SUM(T81:T83)</f>
        <v>0</v>
      </c>
      <c r="AR80" s="188" t="s">
        <v>89</v>
      </c>
      <c r="AT80" s="189" t="s">
        <v>80</v>
      </c>
      <c r="AU80" s="189" t="s">
        <v>81</v>
      </c>
      <c r="AY80" s="188" t="s">
        <v>176</v>
      </c>
      <c r="BK80" s="190">
        <f>SUM(BK81:BK83)</f>
        <v>0</v>
      </c>
    </row>
    <row r="81" spans="2:65" s="1" customFormat="1" ht="31.5" customHeight="1">
      <c r="B81" s="41"/>
      <c r="C81" s="194" t="s">
        <v>89</v>
      </c>
      <c r="D81" s="194" t="s">
        <v>178</v>
      </c>
      <c r="E81" s="195" t="s">
        <v>3202</v>
      </c>
      <c r="F81" s="196" t="s">
        <v>3203</v>
      </c>
      <c r="G81" s="197" t="s">
        <v>342</v>
      </c>
      <c r="H81" s="198">
        <v>1</v>
      </c>
      <c r="I81" s="199"/>
      <c r="J81" s="200">
        <f>ROUND(I81*H81,2)</f>
        <v>0</v>
      </c>
      <c r="K81" s="196" t="s">
        <v>182</v>
      </c>
      <c r="L81" s="61"/>
      <c r="M81" s="201" t="s">
        <v>37</v>
      </c>
      <c r="N81" s="202" t="s">
        <v>52</v>
      </c>
      <c r="O81" s="42"/>
      <c r="P81" s="203">
        <f>O81*H81</f>
        <v>0</v>
      </c>
      <c r="Q81" s="203">
        <v>0</v>
      </c>
      <c r="R81" s="203">
        <f>Q81*H81</f>
        <v>0</v>
      </c>
      <c r="S81" s="203">
        <v>0</v>
      </c>
      <c r="T81" s="204">
        <f>S81*H81</f>
        <v>0</v>
      </c>
      <c r="AR81" s="23" t="s">
        <v>183</v>
      </c>
      <c r="AT81" s="23" t="s">
        <v>178</v>
      </c>
      <c r="AU81" s="23" t="s">
        <v>89</v>
      </c>
      <c r="AY81" s="23" t="s">
        <v>176</v>
      </c>
      <c r="BE81" s="205">
        <f>IF(N81="základní",J81,0)</f>
        <v>0</v>
      </c>
      <c r="BF81" s="205">
        <f>IF(N81="snížená",J81,0)</f>
        <v>0</v>
      </c>
      <c r="BG81" s="205">
        <f>IF(N81="zákl. přenesená",J81,0)</f>
        <v>0</v>
      </c>
      <c r="BH81" s="205">
        <f>IF(N81="sníž. přenesená",J81,0)</f>
        <v>0</v>
      </c>
      <c r="BI81" s="205">
        <f>IF(N81="nulová",J81,0)</f>
        <v>0</v>
      </c>
      <c r="BJ81" s="23" t="s">
        <v>89</v>
      </c>
      <c r="BK81" s="205">
        <f>ROUND(I81*H81,2)</f>
        <v>0</v>
      </c>
      <c r="BL81" s="23" t="s">
        <v>183</v>
      </c>
      <c r="BM81" s="23" t="s">
        <v>3204</v>
      </c>
    </row>
    <row r="82" spans="2:65" s="1" customFormat="1" ht="54">
      <c r="B82" s="41"/>
      <c r="C82" s="63"/>
      <c r="D82" s="222" t="s">
        <v>185</v>
      </c>
      <c r="E82" s="63"/>
      <c r="F82" s="248" t="s">
        <v>3205</v>
      </c>
      <c r="G82" s="63"/>
      <c r="H82" s="63"/>
      <c r="I82" s="164"/>
      <c r="J82" s="63"/>
      <c r="K82" s="63"/>
      <c r="L82" s="61"/>
      <c r="M82" s="208"/>
      <c r="N82" s="42"/>
      <c r="O82" s="42"/>
      <c r="P82" s="42"/>
      <c r="Q82" s="42"/>
      <c r="R82" s="42"/>
      <c r="S82" s="42"/>
      <c r="T82" s="78"/>
      <c r="AT82" s="23" t="s">
        <v>185</v>
      </c>
      <c r="AU82" s="23" t="s">
        <v>89</v>
      </c>
    </row>
    <row r="83" spans="2:65" s="1" customFormat="1" ht="22.5" customHeight="1">
      <c r="B83" s="41"/>
      <c r="C83" s="232" t="s">
        <v>91</v>
      </c>
      <c r="D83" s="232" t="s">
        <v>196</v>
      </c>
      <c r="E83" s="233" t="s">
        <v>3206</v>
      </c>
      <c r="F83" s="234" t="s">
        <v>3207</v>
      </c>
      <c r="G83" s="235" t="s">
        <v>342</v>
      </c>
      <c r="H83" s="236">
        <v>1</v>
      </c>
      <c r="I83" s="237"/>
      <c r="J83" s="238">
        <f>ROUND(I83*H83,2)</f>
        <v>0</v>
      </c>
      <c r="K83" s="234" t="s">
        <v>37</v>
      </c>
      <c r="L83" s="239"/>
      <c r="M83" s="240" t="s">
        <v>37</v>
      </c>
      <c r="N83" s="241" t="s">
        <v>52</v>
      </c>
      <c r="O83" s="42"/>
      <c r="P83" s="203">
        <f>O83*H83</f>
        <v>0</v>
      </c>
      <c r="Q83" s="203">
        <v>0</v>
      </c>
      <c r="R83" s="203">
        <f>Q83*H83</f>
        <v>0</v>
      </c>
      <c r="S83" s="203">
        <v>0</v>
      </c>
      <c r="T83" s="204">
        <f>S83*H83</f>
        <v>0</v>
      </c>
      <c r="AR83" s="23" t="s">
        <v>200</v>
      </c>
      <c r="AT83" s="23" t="s">
        <v>196</v>
      </c>
      <c r="AU83" s="23" t="s">
        <v>89</v>
      </c>
      <c r="AY83" s="23" t="s">
        <v>176</v>
      </c>
      <c r="BE83" s="205">
        <f>IF(N83="základní",J83,0)</f>
        <v>0</v>
      </c>
      <c r="BF83" s="205">
        <f>IF(N83="snížená",J83,0)</f>
        <v>0</v>
      </c>
      <c r="BG83" s="205">
        <f>IF(N83="zákl. přenesená",J83,0)</f>
        <v>0</v>
      </c>
      <c r="BH83" s="205">
        <f>IF(N83="sníž. přenesená",J83,0)</f>
        <v>0</v>
      </c>
      <c r="BI83" s="205">
        <f>IF(N83="nulová",J83,0)</f>
        <v>0</v>
      </c>
      <c r="BJ83" s="23" t="s">
        <v>89</v>
      </c>
      <c r="BK83" s="205">
        <f>ROUND(I83*H83,2)</f>
        <v>0</v>
      </c>
      <c r="BL83" s="23" t="s">
        <v>183</v>
      </c>
      <c r="BM83" s="23" t="s">
        <v>3208</v>
      </c>
    </row>
    <row r="84" spans="2:65" s="10" customFormat="1" ht="37.35" customHeight="1">
      <c r="B84" s="177"/>
      <c r="C84" s="178"/>
      <c r="D84" s="191" t="s">
        <v>80</v>
      </c>
      <c r="E84" s="264" t="s">
        <v>2233</v>
      </c>
      <c r="F84" s="264" t="s">
        <v>2234</v>
      </c>
      <c r="G84" s="178"/>
      <c r="H84" s="178"/>
      <c r="I84" s="181"/>
      <c r="J84" s="265">
        <f>BK84</f>
        <v>0</v>
      </c>
      <c r="K84" s="178"/>
      <c r="L84" s="183"/>
      <c r="M84" s="184"/>
      <c r="N84" s="185"/>
      <c r="O84" s="185"/>
      <c r="P84" s="186">
        <f>SUM(P85:P86)</f>
        <v>0</v>
      </c>
      <c r="Q84" s="185"/>
      <c r="R84" s="186">
        <f>SUM(R85:R86)</f>
        <v>0</v>
      </c>
      <c r="S84" s="185"/>
      <c r="T84" s="187">
        <f>SUM(T85:T86)</f>
        <v>0</v>
      </c>
      <c r="AR84" s="188" t="s">
        <v>91</v>
      </c>
      <c r="AT84" s="189" t="s">
        <v>80</v>
      </c>
      <c r="AU84" s="189" t="s">
        <v>81</v>
      </c>
      <c r="AY84" s="188" t="s">
        <v>176</v>
      </c>
      <c r="BK84" s="190">
        <f>SUM(BK85:BK86)</f>
        <v>0</v>
      </c>
    </row>
    <row r="85" spans="2:65" s="1" customFormat="1" ht="22.5" customHeight="1">
      <c r="B85" s="41"/>
      <c r="C85" s="194" t="s">
        <v>195</v>
      </c>
      <c r="D85" s="194" t="s">
        <v>178</v>
      </c>
      <c r="E85" s="195" t="s">
        <v>3209</v>
      </c>
      <c r="F85" s="196" t="s">
        <v>3210</v>
      </c>
      <c r="G85" s="197" t="s">
        <v>224</v>
      </c>
      <c r="H85" s="198">
        <v>1</v>
      </c>
      <c r="I85" s="199"/>
      <c r="J85" s="200">
        <f>ROUND(I85*H85,2)</f>
        <v>0</v>
      </c>
      <c r="K85" s="196" t="s">
        <v>37</v>
      </c>
      <c r="L85" s="61"/>
      <c r="M85" s="201" t="s">
        <v>37</v>
      </c>
      <c r="N85" s="202" t="s">
        <v>52</v>
      </c>
      <c r="O85" s="42"/>
      <c r="P85" s="203">
        <f>O85*H85</f>
        <v>0</v>
      </c>
      <c r="Q85" s="203">
        <v>0</v>
      </c>
      <c r="R85" s="203">
        <f>Q85*H85</f>
        <v>0</v>
      </c>
      <c r="S85" s="203">
        <v>0</v>
      </c>
      <c r="T85" s="204">
        <f>S85*H85</f>
        <v>0</v>
      </c>
      <c r="AR85" s="23" t="s">
        <v>183</v>
      </c>
      <c r="AT85" s="23" t="s">
        <v>178</v>
      </c>
      <c r="AU85" s="23" t="s">
        <v>89</v>
      </c>
      <c r="AY85" s="23" t="s">
        <v>176</v>
      </c>
      <c r="BE85" s="205">
        <f>IF(N85="základní",J85,0)</f>
        <v>0</v>
      </c>
      <c r="BF85" s="205">
        <f>IF(N85="snížená",J85,0)</f>
        <v>0</v>
      </c>
      <c r="BG85" s="205">
        <f>IF(N85="zákl. přenesená",J85,0)</f>
        <v>0</v>
      </c>
      <c r="BH85" s="205">
        <f>IF(N85="sníž. přenesená",J85,0)</f>
        <v>0</v>
      </c>
      <c r="BI85" s="205">
        <f>IF(N85="nulová",J85,0)</f>
        <v>0</v>
      </c>
      <c r="BJ85" s="23" t="s">
        <v>89</v>
      </c>
      <c r="BK85" s="205">
        <f>ROUND(I85*H85,2)</f>
        <v>0</v>
      </c>
      <c r="BL85" s="23" t="s">
        <v>183</v>
      </c>
      <c r="BM85" s="23" t="s">
        <v>3211</v>
      </c>
    </row>
    <row r="86" spans="2:65" s="1" customFormat="1" ht="22.5" customHeight="1">
      <c r="B86" s="41"/>
      <c r="C86" s="194" t="s">
        <v>183</v>
      </c>
      <c r="D86" s="194" t="s">
        <v>178</v>
      </c>
      <c r="E86" s="195" t="s">
        <v>3212</v>
      </c>
      <c r="F86" s="196" t="s">
        <v>3213</v>
      </c>
      <c r="G86" s="197" t="s">
        <v>296</v>
      </c>
      <c r="H86" s="198">
        <v>5</v>
      </c>
      <c r="I86" s="199"/>
      <c r="J86" s="200">
        <f>ROUND(I86*H86,2)</f>
        <v>0</v>
      </c>
      <c r="K86" s="196" t="s">
        <v>37</v>
      </c>
      <c r="L86" s="61"/>
      <c r="M86" s="201" t="s">
        <v>37</v>
      </c>
      <c r="N86" s="202" t="s">
        <v>52</v>
      </c>
      <c r="O86" s="42"/>
      <c r="P86" s="203">
        <f>O86*H86</f>
        <v>0</v>
      </c>
      <c r="Q86" s="203">
        <v>0</v>
      </c>
      <c r="R86" s="203">
        <f>Q86*H86</f>
        <v>0</v>
      </c>
      <c r="S86" s="203">
        <v>0</v>
      </c>
      <c r="T86" s="204">
        <f>S86*H86</f>
        <v>0</v>
      </c>
      <c r="AR86" s="23" t="s">
        <v>183</v>
      </c>
      <c r="AT86" s="23" t="s">
        <v>178</v>
      </c>
      <c r="AU86" s="23" t="s">
        <v>89</v>
      </c>
      <c r="AY86" s="23" t="s">
        <v>176</v>
      </c>
      <c r="BE86" s="205">
        <f>IF(N86="základní",J86,0)</f>
        <v>0</v>
      </c>
      <c r="BF86" s="205">
        <f>IF(N86="snížená",J86,0)</f>
        <v>0</v>
      </c>
      <c r="BG86" s="205">
        <f>IF(N86="zákl. přenesená",J86,0)</f>
        <v>0</v>
      </c>
      <c r="BH86" s="205">
        <f>IF(N86="sníž. přenesená",J86,0)</f>
        <v>0</v>
      </c>
      <c r="BI86" s="205">
        <f>IF(N86="nulová",J86,0)</f>
        <v>0</v>
      </c>
      <c r="BJ86" s="23" t="s">
        <v>89</v>
      </c>
      <c r="BK86" s="205">
        <f>ROUND(I86*H86,2)</f>
        <v>0</v>
      </c>
      <c r="BL86" s="23" t="s">
        <v>183</v>
      </c>
      <c r="BM86" s="23" t="s">
        <v>3214</v>
      </c>
    </row>
    <row r="87" spans="2:65" s="10" customFormat="1" ht="37.35" customHeight="1">
      <c r="B87" s="177"/>
      <c r="C87" s="178"/>
      <c r="D87" s="191" t="s">
        <v>80</v>
      </c>
      <c r="E87" s="264" t="s">
        <v>3215</v>
      </c>
      <c r="F87" s="264" t="s">
        <v>3216</v>
      </c>
      <c r="G87" s="178"/>
      <c r="H87" s="178"/>
      <c r="I87" s="181"/>
      <c r="J87" s="265">
        <f>BK87</f>
        <v>0</v>
      </c>
      <c r="K87" s="178"/>
      <c r="L87" s="183"/>
      <c r="M87" s="184"/>
      <c r="N87" s="185"/>
      <c r="O87" s="185"/>
      <c r="P87" s="186">
        <f>SUM(P88:P111)</f>
        <v>0</v>
      </c>
      <c r="Q87" s="185"/>
      <c r="R87" s="186">
        <f>SUM(R88:R111)</f>
        <v>0</v>
      </c>
      <c r="S87" s="185"/>
      <c r="T87" s="187">
        <f>SUM(T88:T111)</f>
        <v>0</v>
      </c>
      <c r="AR87" s="188" t="s">
        <v>195</v>
      </c>
      <c r="AT87" s="189" t="s">
        <v>80</v>
      </c>
      <c r="AU87" s="189" t="s">
        <v>81</v>
      </c>
      <c r="AY87" s="188" t="s">
        <v>176</v>
      </c>
      <c r="BK87" s="190">
        <f>SUM(BK88:BK111)</f>
        <v>0</v>
      </c>
    </row>
    <row r="88" spans="2:65" s="1" customFormat="1" ht="22.5" customHeight="1">
      <c r="B88" s="41"/>
      <c r="C88" s="194" t="s">
        <v>209</v>
      </c>
      <c r="D88" s="194" t="s">
        <v>178</v>
      </c>
      <c r="E88" s="195" t="s">
        <v>3217</v>
      </c>
      <c r="F88" s="196" t="s">
        <v>3218</v>
      </c>
      <c r="G88" s="197" t="s">
        <v>296</v>
      </c>
      <c r="H88" s="198">
        <v>3</v>
      </c>
      <c r="I88" s="199"/>
      <c r="J88" s="200">
        <f t="shared" ref="J88:J111" si="0">ROUND(I88*H88,2)</f>
        <v>0</v>
      </c>
      <c r="K88" s="196" t="s">
        <v>182</v>
      </c>
      <c r="L88" s="61"/>
      <c r="M88" s="201" t="s">
        <v>37</v>
      </c>
      <c r="N88" s="202" t="s">
        <v>52</v>
      </c>
      <c r="O88" s="42"/>
      <c r="P88" s="203">
        <f t="shared" ref="P88:P111" si="1">O88*H88</f>
        <v>0</v>
      </c>
      <c r="Q88" s="203">
        <v>0</v>
      </c>
      <c r="R88" s="203">
        <f t="shared" ref="R88:R111" si="2">Q88*H88</f>
        <v>0</v>
      </c>
      <c r="S88" s="203">
        <v>0</v>
      </c>
      <c r="T88" s="204">
        <f t="shared" ref="T88:T111" si="3">S88*H88</f>
        <v>0</v>
      </c>
      <c r="AR88" s="23" t="s">
        <v>183</v>
      </c>
      <c r="AT88" s="23" t="s">
        <v>178</v>
      </c>
      <c r="AU88" s="23" t="s">
        <v>89</v>
      </c>
      <c r="AY88" s="23" t="s">
        <v>176</v>
      </c>
      <c r="BE88" s="205">
        <f t="shared" ref="BE88:BE111" si="4">IF(N88="základní",J88,0)</f>
        <v>0</v>
      </c>
      <c r="BF88" s="205">
        <f t="shared" ref="BF88:BF111" si="5">IF(N88="snížená",J88,0)</f>
        <v>0</v>
      </c>
      <c r="BG88" s="205">
        <f t="shared" ref="BG88:BG111" si="6">IF(N88="zákl. přenesená",J88,0)</f>
        <v>0</v>
      </c>
      <c r="BH88" s="205">
        <f t="shared" ref="BH88:BH111" si="7">IF(N88="sníž. přenesená",J88,0)</f>
        <v>0</v>
      </c>
      <c r="BI88" s="205">
        <f t="shared" ref="BI88:BI111" si="8">IF(N88="nulová",J88,0)</f>
        <v>0</v>
      </c>
      <c r="BJ88" s="23" t="s">
        <v>89</v>
      </c>
      <c r="BK88" s="205">
        <f t="shared" ref="BK88:BK111" si="9">ROUND(I88*H88,2)</f>
        <v>0</v>
      </c>
      <c r="BL88" s="23" t="s">
        <v>183</v>
      </c>
      <c r="BM88" s="23" t="s">
        <v>3219</v>
      </c>
    </row>
    <row r="89" spans="2:65" s="1" customFormat="1" ht="22.5" customHeight="1">
      <c r="B89" s="41"/>
      <c r="C89" s="232" t="s">
        <v>214</v>
      </c>
      <c r="D89" s="232" t="s">
        <v>196</v>
      </c>
      <c r="E89" s="233" t="s">
        <v>3220</v>
      </c>
      <c r="F89" s="234" t="s">
        <v>3221</v>
      </c>
      <c r="G89" s="235" t="s">
        <v>296</v>
      </c>
      <c r="H89" s="236">
        <v>3</v>
      </c>
      <c r="I89" s="237"/>
      <c r="J89" s="238">
        <f t="shared" si="0"/>
        <v>0</v>
      </c>
      <c r="K89" s="234" t="s">
        <v>37</v>
      </c>
      <c r="L89" s="239"/>
      <c r="M89" s="240" t="s">
        <v>37</v>
      </c>
      <c r="N89" s="241" t="s">
        <v>52</v>
      </c>
      <c r="O89" s="42"/>
      <c r="P89" s="203">
        <f t="shared" si="1"/>
        <v>0</v>
      </c>
      <c r="Q89" s="203">
        <v>0</v>
      </c>
      <c r="R89" s="203">
        <f t="shared" si="2"/>
        <v>0</v>
      </c>
      <c r="S89" s="203">
        <v>0</v>
      </c>
      <c r="T89" s="204">
        <f t="shared" si="3"/>
        <v>0</v>
      </c>
      <c r="AR89" s="23" t="s">
        <v>200</v>
      </c>
      <c r="AT89" s="23" t="s">
        <v>196</v>
      </c>
      <c r="AU89" s="23" t="s">
        <v>89</v>
      </c>
      <c r="AY89" s="23" t="s">
        <v>176</v>
      </c>
      <c r="BE89" s="205">
        <f t="shared" si="4"/>
        <v>0</v>
      </c>
      <c r="BF89" s="205">
        <f t="shared" si="5"/>
        <v>0</v>
      </c>
      <c r="BG89" s="205">
        <f t="shared" si="6"/>
        <v>0</v>
      </c>
      <c r="BH89" s="205">
        <f t="shared" si="7"/>
        <v>0</v>
      </c>
      <c r="BI89" s="205">
        <f t="shared" si="8"/>
        <v>0</v>
      </c>
      <c r="BJ89" s="23" t="s">
        <v>89</v>
      </c>
      <c r="BK89" s="205">
        <f t="shared" si="9"/>
        <v>0</v>
      </c>
      <c r="BL89" s="23" t="s">
        <v>183</v>
      </c>
      <c r="BM89" s="23" t="s">
        <v>3222</v>
      </c>
    </row>
    <row r="90" spans="2:65" s="1" customFormat="1" ht="22.5" customHeight="1">
      <c r="B90" s="41"/>
      <c r="C90" s="194" t="s">
        <v>221</v>
      </c>
      <c r="D90" s="194" t="s">
        <v>178</v>
      </c>
      <c r="E90" s="195" t="s">
        <v>3223</v>
      </c>
      <c r="F90" s="196" t="s">
        <v>3224</v>
      </c>
      <c r="G90" s="197" t="s">
        <v>296</v>
      </c>
      <c r="H90" s="198">
        <v>2</v>
      </c>
      <c r="I90" s="199"/>
      <c r="J90" s="200">
        <f t="shared" si="0"/>
        <v>0</v>
      </c>
      <c r="K90" s="196" t="s">
        <v>182</v>
      </c>
      <c r="L90" s="61"/>
      <c r="M90" s="201" t="s">
        <v>37</v>
      </c>
      <c r="N90" s="202" t="s">
        <v>52</v>
      </c>
      <c r="O90" s="42"/>
      <c r="P90" s="203">
        <f t="shared" si="1"/>
        <v>0</v>
      </c>
      <c r="Q90" s="203">
        <v>0</v>
      </c>
      <c r="R90" s="203">
        <f t="shared" si="2"/>
        <v>0</v>
      </c>
      <c r="S90" s="203">
        <v>0</v>
      </c>
      <c r="T90" s="204">
        <f t="shared" si="3"/>
        <v>0</v>
      </c>
      <c r="AR90" s="23" t="s">
        <v>183</v>
      </c>
      <c r="AT90" s="23" t="s">
        <v>178</v>
      </c>
      <c r="AU90" s="23" t="s">
        <v>89</v>
      </c>
      <c r="AY90" s="23" t="s">
        <v>176</v>
      </c>
      <c r="BE90" s="205">
        <f t="shared" si="4"/>
        <v>0</v>
      </c>
      <c r="BF90" s="205">
        <f t="shared" si="5"/>
        <v>0</v>
      </c>
      <c r="BG90" s="205">
        <f t="shared" si="6"/>
        <v>0</v>
      </c>
      <c r="BH90" s="205">
        <f t="shared" si="7"/>
        <v>0</v>
      </c>
      <c r="BI90" s="205">
        <f t="shared" si="8"/>
        <v>0</v>
      </c>
      <c r="BJ90" s="23" t="s">
        <v>89</v>
      </c>
      <c r="BK90" s="205">
        <f t="shared" si="9"/>
        <v>0</v>
      </c>
      <c r="BL90" s="23" t="s">
        <v>183</v>
      </c>
      <c r="BM90" s="23" t="s">
        <v>3225</v>
      </c>
    </row>
    <row r="91" spans="2:65" s="1" customFormat="1" ht="22.5" customHeight="1">
      <c r="B91" s="41"/>
      <c r="C91" s="232" t="s">
        <v>200</v>
      </c>
      <c r="D91" s="232" t="s">
        <v>196</v>
      </c>
      <c r="E91" s="233" t="s">
        <v>3226</v>
      </c>
      <c r="F91" s="234" t="s">
        <v>3227</v>
      </c>
      <c r="G91" s="235" t="s">
        <v>296</v>
      </c>
      <c r="H91" s="236">
        <v>2</v>
      </c>
      <c r="I91" s="237"/>
      <c r="J91" s="238">
        <f t="shared" si="0"/>
        <v>0</v>
      </c>
      <c r="K91" s="234" t="s">
        <v>37</v>
      </c>
      <c r="L91" s="239"/>
      <c r="M91" s="240" t="s">
        <v>37</v>
      </c>
      <c r="N91" s="241" t="s">
        <v>52</v>
      </c>
      <c r="O91" s="42"/>
      <c r="P91" s="203">
        <f t="shared" si="1"/>
        <v>0</v>
      </c>
      <c r="Q91" s="203">
        <v>0</v>
      </c>
      <c r="R91" s="203">
        <f t="shared" si="2"/>
        <v>0</v>
      </c>
      <c r="S91" s="203">
        <v>0</v>
      </c>
      <c r="T91" s="204">
        <f t="shared" si="3"/>
        <v>0</v>
      </c>
      <c r="AR91" s="23" t="s">
        <v>200</v>
      </c>
      <c r="AT91" s="23" t="s">
        <v>196</v>
      </c>
      <c r="AU91" s="23" t="s">
        <v>89</v>
      </c>
      <c r="AY91" s="23" t="s">
        <v>176</v>
      </c>
      <c r="BE91" s="205">
        <f t="shared" si="4"/>
        <v>0</v>
      </c>
      <c r="BF91" s="205">
        <f t="shared" si="5"/>
        <v>0</v>
      </c>
      <c r="BG91" s="205">
        <f t="shared" si="6"/>
        <v>0</v>
      </c>
      <c r="BH91" s="205">
        <f t="shared" si="7"/>
        <v>0</v>
      </c>
      <c r="BI91" s="205">
        <f t="shared" si="8"/>
        <v>0</v>
      </c>
      <c r="BJ91" s="23" t="s">
        <v>89</v>
      </c>
      <c r="BK91" s="205">
        <f t="shared" si="9"/>
        <v>0</v>
      </c>
      <c r="BL91" s="23" t="s">
        <v>183</v>
      </c>
      <c r="BM91" s="23" t="s">
        <v>3228</v>
      </c>
    </row>
    <row r="92" spans="2:65" s="1" customFormat="1" ht="22.5" customHeight="1">
      <c r="B92" s="41"/>
      <c r="C92" s="194" t="s">
        <v>232</v>
      </c>
      <c r="D92" s="194" t="s">
        <v>178</v>
      </c>
      <c r="E92" s="195" t="s">
        <v>3229</v>
      </c>
      <c r="F92" s="196" t="s">
        <v>3230</v>
      </c>
      <c r="G92" s="197" t="s">
        <v>296</v>
      </c>
      <c r="H92" s="198">
        <v>1</v>
      </c>
      <c r="I92" s="199"/>
      <c r="J92" s="200">
        <f t="shared" si="0"/>
        <v>0</v>
      </c>
      <c r="K92" s="196" t="s">
        <v>182</v>
      </c>
      <c r="L92" s="61"/>
      <c r="M92" s="201" t="s">
        <v>37</v>
      </c>
      <c r="N92" s="202" t="s">
        <v>52</v>
      </c>
      <c r="O92" s="42"/>
      <c r="P92" s="203">
        <f t="shared" si="1"/>
        <v>0</v>
      </c>
      <c r="Q92" s="203">
        <v>0</v>
      </c>
      <c r="R92" s="203">
        <f t="shared" si="2"/>
        <v>0</v>
      </c>
      <c r="S92" s="203">
        <v>0</v>
      </c>
      <c r="T92" s="204">
        <f t="shared" si="3"/>
        <v>0</v>
      </c>
      <c r="AR92" s="23" t="s">
        <v>183</v>
      </c>
      <c r="AT92" s="23" t="s">
        <v>178</v>
      </c>
      <c r="AU92" s="23" t="s">
        <v>89</v>
      </c>
      <c r="AY92" s="23" t="s">
        <v>176</v>
      </c>
      <c r="BE92" s="205">
        <f t="shared" si="4"/>
        <v>0</v>
      </c>
      <c r="BF92" s="205">
        <f t="shared" si="5"/>
        <v>0</v>
      </c>
      <c r="BG92" s="205">
        <f t="shared" si="6"/>
        <v>0</v>
      </c>
      <c r="BH92" s="205">
        <f t="shared" si="7"/>
        <v>0</v>
      </c>
      <c r="BI92" s="205">
        <f t="shared" si="8"/>
        <v>0</v>
      </c>
      <c r="BJ92" s="23" t="s">
        <v>89</v>
      </c>
      <c r="BK92" s="205">
        <f t="shared" si="9"/>
        <v>0</v>
      </c>
      <c r="BL92" s="23" t="s">
        <v>183</v>
      </c>
      <c r="BM92" s="23" t="s">
        <v>3231</v>
      </c>
    </row>
    <row r="93" spans="2:65" s="1" customFormat="1" ht="22.5" customHeight="1">
      <c r="B93" s="41"/>
      <c r="C93" s="232" t="s">
        <v>238</v>
      </c>
      <c r="D93" s="232" t="s">
        <v>196</v>
      </c>
      <c r="E93" s="233" t="s">
        <v>3232</v>
      </c>
      <c r="F93" s="234" t="s">
        <v>3233</v>
      </c>
      <c r="G93" s="235" t="s">
        <v>296</v>
      </c>
      <c r="H93" s="236">
        <v>1</v>
      </c>
      <c r="I93" s="237"/>
      <c r="J93" s="238">
        <f t="shared" si="0"/>
        <v>0</v>
      </c>
      <c r="K93" s="234" t="s">
        <v>37</v>
      </c>
      <c r="L93" s="239"/>
      <c r="M93" s="240" t="s">
        <v>37</v>
      </c>
      <c r="N93" s="241" t="s">
        <v>52</v>
      </c>
      <c r="O93" s="42"/>
      <c r="P93" s="203">
        <f t="shared" si="1"/>
        <v>0</v>
      </c>
      <c r="Q93" s="203">
        <v>0</v>
      </c>
      <c r="R93" s="203">
        <f t="shared" si="2"/>
        <v>0</v>
      </c>
      <c r="S93" s="203">
        <v>0</v>
      </c>
      <c r="T93" s="204">
        <f t="shared" si="3"/>
        <v>0</v>
      </c>
      <c r="AR93" s="23" t="s">
        <v>200</v>
      </c>
      <c r="AT93" s="23" t="s">
        <v>196</v>
      </c>
      <c r="AU93" s="23" t="s">
        <v>89</v>
      </c>
      <c r="AY93" s="23" t="s">
        <v>176</v>
      </c>
      <c r="BE93" s="205">
        <f t="shared" si="4"/>
        <v>0</v>
      </c>
      <c r="BF93" s="205">
        <f t="shared" si="5"/>
        <v>0</v>
      </c>
      <c r="BG93" s="205">
        <f t="shared" si="6"/>
        <v>0</v>
      </c>
      <c r="BH93" s="205">
        <f t="shared" si="7"/>
        <v>0</v>
      </c>
      <c r="BI93" s="205">
        <f t="shared" si="8"/>
        <v>0</v>
      </c>
      <c r="BJ93" s="23" t="s">
        <v>89</v>
      </c>
      <c r="BK93" s="205">
        <f t="shared" si="9"/>
        <v>0</v>
      </c>
      <c r="BL93" s="23" t="s">
        <v>183</v>
      </c>
      <c r="BM93" s="23" t="s">
        <v>3234</v>
      </c>
    </row>
    <row r="94" spans="2:65" s="1" customFormat="1" ht="22.5" customHeight="1">
      <c r="B94" s="41"/>
      <c r="C94" s="194" t="s">
        <v>247</v>
      </c>
      <c r="D94" s="194" t="s">
        <v>178</v>
      </c>
      <c r="E94" s="195" t="s">
        <v>3235</v>
      </c>
      <c r="F94" s="196" t="s">
        <v>3236</v>
      </c>
      <c r="G94" s="197" t="s">
        <v>296</v>
      </c>
      <c r="H94" s="198">
        <v>1</v>
      </c>
      <c r="I94" s="199"/>
      <c r="J94" s="200">
        <f t="shared" si="0"/>
        <v>0</v>
      </c>
      <c r="K94" s="196" t="s">
        <v>182</v>
      </c>
      <c r="L94" s="61"/>
      <c r="M94" s="201" t="s">
        <v>37</v>
      </c>
      <c r="N94" s="202" t="s">
        <v>52</v>
      </c>
      <c r="O94" s="42"/>
      <c r="P94" s="203">
        <f t="shared" si="1"/>
        <v>0</v>
      </c>
      <c r="Q94" s="203">
        <v>0</v>
      </c>
      <c r="R94" s="203">
        <f t="shared" si="2"/>
        <v>0</v>
      </c>
      <c r="S94" s="203">
        <v>0</v>
      </c>
      <c r="T94" s="204">
        <f t="shared" si="3"/>
        <v>0</v>
      </c>
      <c r="AR94" s="23" t="s">
        <v>183</v>
      </c>
      <c r="AT94" s="23" t="s">
        <v>178</v>
      </c>
      <c r="AU94" s="23" t="s">
        <v>89</v>
      </c>
      <c r="AY94" s="23" t="s">
        <v>176</v>
      </c>
      <c r="BE94" s="205">
        <f t="shared" si="4"/>
        <v>0</v>
      </c>
      <c r="BF94" s="205">
        <f t="shared" si="5"/>
        <v>0</v>
      </c>
      <c r="BG94" s="205">
        <f t="shared" si="6"/>
        <v>0</v>
      </c>
      <c r="BH94" s="205">
        <f t="shared" si="7"/>
        <v>0</v>
      </c>
      <c r="BI94" s="205">
        <f t="shared" si="8"/>
        <v>0</v>
      </c>
      <c r="BJ94" s="23" t="s">
        <v>89</v>
      </c>
      <c r="BK94" s="205">
        <f t="shared" si="9"/>
        <v>0</v>
      </c>
      <c r="BL94" s="23" t="s">
        <v>183</v>
      </c>
      <c r="BM94" s="23" t="s">
        <v>3237</v>
      </c>
    </row>
    <row r="95" spans="2:65" s="1" customFormat="1" ht="22.5" customHeight="1">
      <c r="B95" s="41"/>
      <c r="C95" s="232" t="s">
        <v>23</v>
      </c>
      <c r="D95" s="232" t="s">
        <v>196</v>
      </c>
      <c r="E95" s="233" t="s">
        <v>3238</v>
      </c>
      <c r="F95" s="234" t="s">
        <v>3239</v>
      </c>
      <c r="G95" s="235" t="s">
        <v>296</v>
      </c>
      <c r="H95" s="236">
        <v>1</v>
      </c>
      <c r="I95" s="237"/>
      <c r="J95" s="238">
        <f t="shared" si="0"/>
        <v>0</v>
      </c>
      <c r="K95" s="234" t="s">
        <v>37</v>
      </c>
      <c r="L95" s="239"/>
      <c r="M95" s="240" t="s">
        <v>37</v>
      </c>
      <c r="N95" s="241" t="s">
        <v>52</v>
      </c>
      <c r="O95" s="42"/>
      <c r="P95" s="203">
        <f t="shared" si="1"/>
        <v>0</v>
      </c>
      <c r="Q95" s="203">
        <v>0</v>
      </c>
      <c r="R95" s="203">
        <f t="shared" si="2"/>
        <v>0</v>
      </c>
      <c r="S95" s="203">
        <v>0</v>
      </c>
      <c r="T95" s="204">
        <f t="shared" si="3"/>
        <v>0</v>
      </c>
      <c r="AR95" s="23" t="s">
        <v>200</v>
      </c>
      <c r="AT95" s="23" t="s">
        <v>196</v>
      </c>
      <c r="AU95" s="23" t="s">
        <v>89</v>
      </c>
      <c r="AY95" s="23" t="s">
        <v>176</v>
      </c>
      <c r="BE95" s="205">
        <f t="shared" si="4"/>
        <v>0</v>
      </c>
      <c r="BF95" s="205">
        <f t="shared" si="5"/>
        <v>0</v>
      </c>
      <c r="BG95" s="205">
        <f t="shared" si="6"/>
        <v>0</v>
      </c>
      <c r="BH95" s="205">
        <f t="shared" si="7"/>
        <v>0</v>
      </c>
      <c r="BI95" s="205">
        <f t="shared" si="8"/>
        <v>0</v>
      </c>
      <c r="BJ95" s="23" t="s">
        <v>89</v>
      </c>
      <c r="BK95" s="205">
        <f t="shared" si="9"/>
        <v>0</v>
      </c>
      <c r="BL95" s="23" t="s">
        <v>183</v>
      </c>
      <c r="BM95" s="23" t="s">
        <v>3240</v>
      </c>
    </row>
    <row r="96" spans="2:65" s="1" customFormat="1" ht="22.5" customHeight="1">
      <c r="B96" s="41"/>
      <c r="C96" s="194" t="s">
        <v>259</v>
      </c>
      <c r="D96" s="194" t="s">
        <v>178</v>
      </c>
      <c r="E96" s="195" t="s">
        <v>3241</v>
      </c>
      <c r="F96" s="196" t="s">
        <v>3242</v>
      </c>
      <c r="G96" s="197" t="s">
        <v>342</v>
      </c>
      <c r="H96" s="198">
        <v>2</v>
      </c>
      <c r="I96" s="199"/>
      <c r="J96" s="200">
        <f t="shared" si="0"/>
        <v>0</v>
      </c>
      <c r="K96" s="196" t="s">
        <v>182</v>
      </c>
      <c r="L96" s="61"/>
      <c r="M96" s="201" t="s">
        <v>37</v>
      </c>
      <c r="N96" s="202" t="s">
        <v>52</v>
      </c>
      <c r="O96" s="42"/>
      <c r="P96" s="203">
        <f t="shared" si="1"/>
        <v>0</v>
      </c>
      <c r="Q96" s="203">
        <v>0</v>
      </c>
      <c r="R96" s="203">
        <f t="shared" si="2"/>
        <v>0</v>
      </c>
      <c r="S96" s="203">
        <v>0</v>
      </c>
      <c r="T96" s="204">
        <f t="shared" si="3"/>
        <v>0</v>
      </c>
      <c r="AR96" s="23" t="s">
        <v>183</v>
      </c>
      <c r="AT96" s="23" t="s">
        <v>178</v>
      </c>
      <c r="AU96" s="23" t="s">
        <v>89</v>
      </c>
      <c r="AY96" s="23" t="s">
        <v>176</v>
      </c>
      <c r="BE96" s="205">
        <f t="shared" si="4"/>
        <v>0</v>
      </c>
      <c r="BF96" s="205">
        <f t="shared" si="5"/>
        <v>0</v>
      </c>
      <c r="BG96" s="205">
        <f t="shared" si="6"/>
        <v>0</v>
      </c>
      <c r="BH96" s="205">
        <f t="shared" si="7"/>
        <v>0</v>
      </c>
      <c r="BI96" s="205">
        <f t="shared" si="8"/>
        <v>0</v>
      </c>
      <c r="BJ96" s="23" t="s">
        <v>89</v>
      </c>
      <c r="BK96" s="205">
        <f t="shared" si="9"/>
        <v>0</v>
      </c>
      <c r="BL96" s="23" t="s">
        <v>183</v>
      </c>
      <c r="BM96" s="23" t="s">
        <v>3243</v>
      </c>
    </row>
    <row r="97" spans="2:65" s="1" customFormat="1" ht="22.5" customHeight="1">
      <c r="B97" s="41"/>
      <c r="C97" s="232" t="s">
        <v>267</v>
      </c>
      <c r="D97" s="232" t="s">
        <v>196</v>
      </c>
      <c r="E97" s="233" t="s">
        <v>3244</v>
      </c>
      <c r="F97" s="234" t="s">
        <v>3245</v>
      </c>
      <c r="G97" s="235" t="s">
        <v>342</v>
      </c>
      <c r="H97" s="236">
        <v>2</v>
      </c>
      <c r="I97" s="237"/>
      <c r="J97" s="238">
        <f t="shared" si="0"/>
        <v>0</v>
      </c>
      <c r="K97" s="234" t="s">
        <v>37</v>
      </c>
      <c r="L97" s="239"/>
      <c r="M97" s="240" t="s">
        <v>37</v>
      </c>
      <c r="N97" s="241" t="s">
        <v>52</v>
      </c>
      <c r="O97" s="42"/>
      <c r="P97" s="203">
        <f t="shared" si="1"/>
        <v>0</v>
      </c>
      <c r="Q97" s="203">
        <v>0</v>
      </c>
      <c r="R97" s="203">
        <f t="shared" si="2"/>
        <v>0</v>
      </c>
      <c r="S97" s="203">
        <v>0</v>
      </c>
      <c r="T97" s="204">
        <f t="shared" si="3"/>
        <v>0</v>
      </c>
      <c r="AR97" s="23" t="s">
        <v>200</v>
      </c>
      <c r="AT97" s="23" t="s">
        <v>196</v>
      </c>
      <c r="AU97" s="23" t="s">
        <v>89</v>
      </c>
      <c r="AY97" s="23" t="s">
        <v>176</v>
      </c>
      <c r="BE97" s="205">
        <f t="shared" si="4"/>
        <v>0</v>
      </c>
      <c r="BF97" s="205">
        <f t="shared" si="5"/>
        <v>0</v>
      </c>
      <c r="BG97" s="205">
        <f t="shared" si="6"/>
        <v>0</v>
      </c>
      <c r="BH97" s="205">
        <f t="shared" si="7"/>
        <v>0</v>
      </c>
      <c r="BI97" s="205">
        <f t="shared" si="8"/>
        <v>0</v>
      </c>
      <c r="BJ97" s="23" t="s">
        <v>89</v>
      </c>
      <c r="BK97" s="205">
        <f t="shared" si="9"/>
        <v>0</v>
      </c>
      <c r="BL97" s="23" t="s">
        <v>183</v>
      </c>
      <c r="BM97" s="23" t="s">
        <v>3246</v>
      </c>
    </row>
    <row r="98" spans="2:65" s="1" customFormat="1" ht="22.5" customHeight="1">
      <c r="B98" s="41"/>
      <c r="C98" s="194" t="s">
        <v>10</v>
      </c>
      <c r="D98" s="194" t="s">
        <v>178</v>
      </c>
      <c r="E98" s="195" t="s">
        <v>3247</v>
      </c>
      <c r="F98" s="196" t="s">
        <v>3248</v>
      </c>
      <c r="G98" s="197" t="s">
        <v>342</v>
      </c>
      <c r="H98" s="198">
        <v>3</v>
      </c>
      <c r="I98" s="199"/>
      <c r="J98" s="200">
        <f t="shared" si="0"/>
        <v>0</v>
      </c>
      <c r="K98" s="196" t="s">
        <v>182</v>
      </c>
      <c r="L98" s="61"/>
      <c r="M98" s="201" t="s">
        <v>37</v>
      </c>
      <c r="N98" s="202" t="s">
        <v>52</v>
      </c>
      <c r="O98" s="42"/>
      <c r="P98" s="203">
        <f t="shared" si="1"/>
        <v>0</v>
      </c>
      <c r="Q98" s="203">
        <v>0</v>
      </c>
      <c r="R98" s="203">
        <f t="shared" si="2"/>
        <v>0</v>
      </c>
      <c r="S98" s="203">
        <v>0</v>
      </c>
      <c r="T98" s="204">
        <f t="shared" si="3"/>
        <v>0</v>
      </c>
      <c r="AR98" s="23" t="s">
        <v>183</v>
      </c>
      <c r="AT98" s="23" t="s">
        <v>178</v>
      </c>
      <c r="AU98" s="23" t="s">
        <v>89</v>
      </c>
      <c r="AY98" s="23" t="s">
        <v>176</v>
      </c>
      <c r="BE98" s="205">
        <f t="shared" si="4"/>
        <v>0</v>
      </c>
      <c r="BF98" s="205">
        <f t="shared" si="5"/>
        <v>0</v>
      </c>
      <c r="BG98" s="205">
        <f t="shared" si="6"/>
        <v>0</v>
      </c>
      <c r="BH98" s="205">
        <f t="shared" si="7"/>
        <v>0</v>
      </c>
      <c r="BI98" s="205">
        <f t="shared" si="8"/>
        <v>0</v>
      </c>
      <c r="BJ98" s="23" t="s">
        <v>89</v>
      </c>
      <c r="BK98" s="205">
        <f t="shared" si="9"/>
        <v>0</v>
      </c>
      <c r="BL98" s="23" t="s">
        <v>183</v>
      </c>
      <c r="BM98" s="23" t="s">
        <v>3249</v>
      </c>
    </row>
    <row r="99" spans="2:65" s="1" customFormat="1" ht="22.5" customHeight="1">
      <c r="B99" s="41"/>
      <c r="C99" s="232" t="s">
        <v>277</v>
      </c>
      <c r="D99" s="232" t="s">
        <v>196</v>
      </c>
      <c r="E99" s="233" t="s">
        <v>3250</v>
      </c>
      <c r="F99" s="234" t="s">
        <v>3251</v>
      </c>
      <c r="G99" s="235" t="s">
        <v>342</v>
      </c>
      <c r="H99" s="236">
        <v>1</v>
      </c>
      <c r="I99" s="237"/>
      <c r="J99" s="238">
        <f t="shared" si="0"/>
        <v>0</v>
      </c>
      <c r="K99" s="234" t="s">
        <v>37</v>
      </c>
      <c r="L99" s="239"/>
      <c r="M99" s="240" t="s">
        <v>37</v>
      </c>
      <c r="N99" s="241" t="s">
        <v>52</v>
      </c>
      <c r="O99" s="42"/>
      <c r="P99" s="203">
        <f t="shared" si="1"/>
        <v>0</v>
      </c>
      <c r="Q99" s="203">
        <v>0</v>
      </c>
      <c r="R99" s="203">
        <f t="shared" si="2"/>
        <v>0</v>
      </c>
      <c r="S99" s="203">
        <v>0</v>
      </c>
      <c r="T99" s="204">
        <f t="shared" si="3"/>
        <v>0</v>
      </c>
      <c r="AR99" s="23" t="s">
        <v>200</v>
      </c>
      <c r="AT99" s="23" t="s">
        <v>196</v>
      </c>
      <c r="AU99" s="23" t="s">
        <v>89</v>
      </c>
      <c r="AY99" s="23" t="s">
        <v>176</v>
      </c>
      <c r="BE99" s="205">
        <f t="shared" si="4"/>
        <v>0</v>
      </c>
      <c r="BF99" s="205">
        <f t="shared" si="5"/>
        <v>0</v>
      </c>
      <c r="BG99" s="205">
        <f t="shared" si="6"/>
        <v>0</v>
      </c>
      <c r="BH99" s="205">
        <f t="shared" si="7"/>
        <v>0</v>
      </c>
      <c r="BI99" s="205">
        <f t="shared" si="8"/>
        <v>0</v>
      </c>
      <c r="BJ99" s="23" t="s">
        <v>89</v>
      </c>
      <c r="BK99" s="205">
        <f t="shared" si="9"/>
        <v>0</v>
      </c>
      <c r="BL99" s="23" t="s">
        <v>183</v>
      </c>
      <c r="BM99" s="23" t="s">
        <v>3252</v>
      </c>
    </row>
    <row r="100" spans="2:65" s="1" customFormat="1" ht="22.5" customHeight="1">
      <c r="B100" s="41"/>
      <c r="C100" s="232" t="s">
        <v>282</v>
      </c>
      <c r="D100" s="232" t="s">
        <v>196</v>
      </c>
      <c r="E100" s="233" t="s">
        <v>3253</v>
      </c>
      <c r="F100" s="234" t="s">
        <v>3254</v>
      </c>
      <c r="G100" s="235" t="s">
        <v>342</v>
      </c>
      <c r="H100" s="236">
        <v>2</v>
      </c>
      <c r="I100" s="237"/>
      <c r="J100" s="238">
        <f t="shared" si="0"/>
        <v>0</v>
      </c>
      <c r="K100" s="234" t="s">
        <v>37</v>
      </c>
      <c r="L100" s="239"/>
      <c r="M100" s="240" t="s">
        <v>37</v>
      </c>
      <c r="N100" s="241" t="s">
        <v>52</v>
      </c>
      <c r="O100" s="42"/>
      <c r="P100" s="203">
        <f t="shared" si="1"/>
        <v>0</v>
      </c>
      <c r="Q100" s="203">
        <v>0</v>
      </c>
      <c r="R100" s="203">
        <f t="shared" si="2"/>
        <v>0</v>
      </c>
      <c r="S100" s="203">
        <v>0</v>
      </c>
      <c r="T100" s="204">
        <f t="shared" si="3"/>
        <v>0</v>
      </c>
      <c r="AR100" s="23" t="s">
        <v>200</v>
      </c>
      <c r="AT100" s="23" t="s">
        <v>196</v>
      </c>
      <c r="AU100" s="23" t="s">
        <v>89</v>
      </c>
      <c r="AY100" s="23" t="s">
        <v>176</v>
      </c>
      <c r="BE100" s="205">
        <f t="shared" si="4"/>
        <v>0</v>
      </c>
      <c r="BF100" s="205">
        <f t="shared" si="5"/>
        <v>0</v>
      </c>
      <c r="BG100" s="205">
        <f t="shared" si="6"/>
        <v>0</v>
      </c>
      <c r="BH100" s="205">
        <f t="shared" si="7"/>
        <v>0</v>
      </c>
      <c r="BI100" s="205">
        <f t="shared" si="8"/>
        <v>0</v>
      </c>
      <c r="BJ100" s="23" t="s">
        <v>89</v>
      </c>
      <c r="BK100" s="205">
        <f t="shared" si="9"/>
        <v>0</v>
      </c>
      <c r="BL100" s="23" t="s">
        <v>183</v>
      </c>
      <c r="BM100" s="23" t="s">
        <v>3255</v>
      </c>
    </row>
    <row r="101" spans="2:65" s="1" customFormat="1" ht="22.5" customHeight="1">
      <c r="B101" s="41"/>
      <c r="C101" s="194" t="s">
        <v>287</v>
      </c>
      <c r="D101" s="194" t="s">
        <v>178</v>
      </c>
      <c r="E101" s="195" t="s">
        <v>3256</v>
      </c>
      <c r="F101" s="196" t="s">
        <v>3257</v>
      </c>
      <c r="G101" s="197" t="s">
        <v>342</v>
      </c>
      <c r="H101" s="198">
        <v>1</v>
      </c>
      <c r="I101" s="199"/>
      <c r="J101" s="200">
        <f t="shared" si="0"/>
        <v>0</v>
      </c>
      <c r="K101" s="196" t="s">
        <v>182</v>
      </c>
      <c r="L101" s="61"/>
      <c r="M101" s="201" t="s">
        <v>37</v>
      </c>
      <c r="N101" s="202" t="s">
        <v>52</v>
      </c>
      <c r="O101" s="42"/>
      <c r="P101" s="203">
        <f t="shared" si="1"/>
        <v>0</v>
      </c>
      <c r="Q101" s="203">
        <v>0</v>
      </c>
      <c r="R101" s="203">
        <f t="shared" si="2"/>
        <v>0</v>
      </c>
      <c r="S101" s="203">
        <v>0</v>
      </c>
      <c r="T101" s="204">
        <f t="shared" si="3"/>
        <v>0</v>
      </c>
      <c r="AR101" s="23" t="s">
        <v>183</v>
      </c>
      <c r="AT101" s="23" t="s">
        <v>178</v>
      </c>
      <c r="AU101" s="23" t="s">
        <v>89</v>
      </c>
      <c r="AY101" s="23" t="s">
        <v>176</v>
      </c>
      <c r="BE101" s="205">
        <f t="shared" si="4"/>
        <v>0</v>
      </c>
      <c r="BF101" s="205">
        <f t="shared" si="5"/>
        <v>0</v>
      </c>
      <c r="BG101" s="205">
        <f t="shared" si="6"/>
        <v>0</v>
      </c>
      <c r="BH101" s="205">
        <f t="shared" si="7"/>
        <v>0</v>
      </c>
      <c r="BI101" s="205">
        <f t="shared" si="8"/>
        <v>0</v>
      </c>
      <c r="BJ101" s="23" t="s">
        <v>89</v>
      </c>
      <c r="BK101" s="205">
        <f t="shared" si="9"/>
        <v>0</v>
      </c>
      <c r="BL101" s="23" t="s">
        <v>183</v>
      </c>
      <c r="BM101" s="23" t="s">
        <v>3258</v>
      </c>
    </row>
    <row r="102" spans="2:65" s="1" customFormat="1" ht="22.5" customHeight="1">
      <c r="B102" s="41"/>
      <c r="C102" s="232" t="s">
        <v>293</v>
      </c>
      <c r="D102" s="232" t="s">
        <v>196</v>
      </c>
      <c r="E102" s="233" t="s">
        <v>3259</v>
      </c>
      <c r="F102" s="234" t="s">
        <v>3260</v>
      </c>
      <c r="G102" s="235" t="s">
        <v>342</v>
      </c>
      <c r="H102" s="236">
        <v>1</v>
      </c>
      <c r="I102" s="237"/>
      <c r="J102" s="238">
        <f t="shared" si="0"/>
        <v>0</v>
      </c>
      <c r="K102" s="234" t="s">
        <v>37</v>
      </c>
      <c r="L102" s="239"/>
      <c r="M102" s="240" t="s">
        <v>37</v>
      </c>
      <c r="N102" s="241" t="s">
        <v>52</v>
      </c>
      <c r="O102" s="42"/>
      <c r="P102" s="203">
        <f t="shared" si="1"/>
        <v>0</v>
      </c>
      <c r="Q102" s="203">
        <v>0</v>
      </c>
      <c r="R102" s="203">
        <f t="shared" si="2"/>
        <v>0</v>
      </c>
      <c r="S102" s="203">
        <v>0</v>
      </c>
      <c r="T102" s="204">
        <f t="shared" si="3"/>
        <v>0</v>
      </c>
      <c r="AR102" s="23" t="s">
        <v>200</v>
      </c>
      <c r="AT102" s="23" t="s">
        <v>196</v>
      </c>
      <c r="AU102" s="23" t="s">
        <v>89</v>
      </c>
      <c r="AY102" s="23" t="s">
        <v>176</v>
      </c>
      <c r="BE102" s="205">
        <f t="shared" si="4"/>
        <v>0</v>
      </c>
      <c r="BF102" s="205">
        <f t="shared" si="5"/>
        <v>0</v>
      </c>
      <c r="BG102" s="205">
        <f t="shared" si="6"/>
        <v>0</v>
      </c>
      <c r="BH102" s="205">
        <f t="shared" si="7"/>
        <v>0</v>
      </c>
      <c r="BI102" s="205">
        <f t="shared" si="8"/>
        <v>0</v>
      </c>
      <c r="BJ102" s="23" t="s">
        <v>89</v>
      </c>
      <c r="BK102" s="205">
        <f t="shared" si="9"/>
        <v>0</v>
      </c>
      <c r="BL102" s="23" t="s">
        <v>183</v>
      </c>
      <c r="BM102" s="23" t="s">
        <v>3261</v>
      </c>
    </row>
    <row r="103" spans="2:65" s="1" customFormat="1" ht="22.5" customHeight="1">
      <c r="B103" s="41"/>
      <c r="C103" s="194" t="s">
        <v>299</v>
      </c>
      <c r="D103" s="194" t="s">
        <v>178</v>
      </c>
      <c r="E103" s="195" t="s">
        <v>3262</v>
      </c>
      <c r="F103" s="196" t="s">
        <v>3263</v>
      </c>
      <c r="G103" s="197" t="s">
        <v>342</v>
      </c>
      <c r="H103" s="198">
        <v>3</v>
      </c>
      <c r="I103" s="199"/>
      <c r="J103" s="200">
        <f t="shared" si="0"/>
        <v>0</v>
      </c>
      <c r="K103" s="196" t="s">
        <v>182</v>
      </c>
      <c r="L103" s="61"/>
      <c r="M103" s="201" t="s">
        <v>37</v>
      </c>
      <c r="N103" s="202" t="s">
        <v>52</v>
      </c>
      <c r="O103" s="42"/>
      <c r="P103" s="203">
        <f t="shared" si="1"/>
        <v>0</v>
      </c>
      <c r="Q103" s="203">
        <v>0</v>
      </c>
      <c r="R103" s="203">
        <f t="shared" si="2"/>
        <v>0</v>
      </c>
      <c r="S103" s="203">
        <v>0</v>
      </c>
      <c r="T103" s="204">
        <f t="shared" si="3"/>
        <v>0</v>
      </c>
      <c r="AR103" s="23" t="s">
        <v>183</v>
      </c>
      <c r="AT103" s="23" t="s">
        <v>178</v>
      </c>
      <c r="AU103" s="23" t="s">
        <v>89</v>
      </c>
      <c r="AY103" s="23" t="s">
        <v>176</v>
      </c>
      <c r="BE103" s="205">
        <f t="shared" si="4"/>
        <v>0</v>
      </c>
      <c r="BF103" s="205">
        <f t="shared" si="5"/>
        <v>0</v>
      </c>
      <c r="BG103" s="205">
        <f t="shared" si="6"/>
        <v>0</v>
      </c>
      <c r="BH103" s="205">
        <f t="shared" si="7"/>
        <v>0</v>
      </c>
      <c r="BI103" s="205">
        <f t="shared" si="8"/>
        <v>0</v>
      </c>
      <c r="BJ103" s="23" t="s">
        <v>89</v>
      </c>
      <c r="BK103" s="205">
        <f t="shared" si="9"/>
        <v>0</v>
      </c>
      <c r="BL103" s="23" t="s">
        <v>183</v>
      </c>
      <c r="BM103" s="23" t="s">
        <v>3264</v>
      </c>
    </row>
    <row r="104" spans="2:65" s="1" customFormat="1" ht="31.5" customHeight="1">
      <c r="B104" s="41"/>
      <c r="C104" s="232" t="s">
        <v>9</v>
      </c>
      <c r="D104" s="232" t="s">
        <v>196</v>
      </c>
      <c r="E104" s="233" t="s">
        <v>3265</v>
      </c>
      <c r="F104" s="234" t="s">
        <v>3266</v>
      </c>
      <c r="G104" s="235" t="s">
        <v>342</v>
      </c>
      <c r="H104" s="236">
        <v>1</v>
      </c>
      <c r="I104" s="237"/>
      <c r="J104" s="238">
        <f t="shared" si="0"/>
        <v>0</v>
      </c>
      <c r="K104" s="234" t="s">
        <v>37</v>
      </c>
      <c r="L104" s="239"/>
      <c r="M104" s="240" t="s">
        <v>37</v>
      </c>
      <c r="N104" s="241" t="s">
        <v>52</v>
      </c>
      <c r="O104" s="42"/>
      <c r="P104" s="203">
        <f t="shared" si="1"/>
        <v>0</v>
      </c>
      <c r="Q104" s="203">
        <v>0</v>
      </c>
      <c r="R104" s="203">
        <f t="shared" si="2"/>
        <v>0</v>
      </c>
      <c r="S104" s="203">
        <v>0</v>
      </c>
      <c r="T104" s="204">
        <f t="shared" si="3"/>
        <v>0</v>
      </c>
      <c r="AR104" s="23" t="s">
        <v>200</v>
      </c>
      <c r="AT104" s="23" t="s">
        <v>196</v>
      </c>
      <c r="AU104" s="23" t="s">
        <v>89</v>
      </c>
      <c r="AY104" s="23" t="s">
        <v>176</v>
      </c>
      <c r="BE104" s="205">
        <f t="shared" si="4"/>
        <v>0</v>
      </c>
      <c r="BF104" s="205">
        <f t="shared" si="5"/>
        <v>0</v>
      </c>
      <c r="BG104" s="205">
        <f t="shared" si="6"/>
        <v>0</v>
      </c>
      <c r="BH104" s="205">
        <f t="shared" si="7"/>
        <v>0</v>
      </c>
      <c r="BI104" s="205">
        <f t="shared" si="8"/>
        <v>0</v>
      </c>
      <c r="BJ104" s="23" t="s">
        <v>89</v>
      </c>
      <c r="BK104" s="205">
        <f t="shared" si="9"/>
        <v>0</v>
      </c>
      <c r="BL104" s="23" t="s">
        <v>183</v>
      </c>
      <c r="BM104" s="23" t="s">
        <v>3267</v>
      </c>
    </row>
    <row r="105" spans="2:65" s="1" customFormat="1" ht="22.5" customHeight="1">
      <c r="B105" s="41"/>
      <c r="C105" s="232" t="s">
        <v>308</v>
      </c>
      <c r="D105" s="232" t="s">
        <v>196</v>
      </c>
      <c r="E105" s="233" t="s">
        <v>3268</v>
      </c>
      <c r="F105" s="234" t="s">
        <v>3269</v>
      </c>
      <c r="G105" s="235" t="s">
        <v>342</v>
      </c>
      <c r="H105" s="236">
        <v>1</v>
      </c>
      <c r="I105" s="237"/>
      <c r="J105" s="238">
        <f t="shared" si="0"/>
        <v>0</v>
      </c>
      <c r="K105" s="234" t="s">
        <v>37</v>
      </c>
      <c r="L105" s="239"/>
      <c r="M105" s="240" t="s">
        <v>37</v>
      </c>
      <c r="N105" s="241" t="s">
        <v>52</v>
      </c>
      <c r="O105" s="42"/>
      <c r="P105" s="203">
        <f t="shared" si="1"/>
        <v>0</v>
      </c>
      <c r="Q105" s="203">
        <v>0</v>
      </c>
      <c r="R105" s="203">
        <f t="shared" si="2"/>
        <v>0</v>
      </c>
      <c r="S105" s="203">
        <v>0</v>
      </c>
      <c r="T105" s="204">
        <f t="shared" si="3"/>
        <v>0</v>
      </c>
      <c r="AR105" s="23" t="s">
        <v>200</v>
      </c>
      <c r="AT105" s="23" t="s">
        <v>196</v>
      </c>
      <c r="AU105" s="23" t="s">
        <v>89</v>
      </c>
      <c r="AY105" s="23" t="s">
        <v>176</v>
      </c>
      <c r="BE105" s="205">
        <f t="shared" si="4"/>
        <v>0</v>
      </c>
      <c r="BF105" s="205">
        <f t="shared" si="5"/>
        <v>0</v>
      </c>
      <c r="BG105" s="205">
        <f t="shared" si="6"/>
        <v>0</v>
      </c>
      <c r="BH105" s="205">
        <f t="shared" si="7"/>
        <v>0</v>
      </c>
      <c r="BI105" s="205">
        <f t="shared" si="8"/>
        <v>0</v>
      </c>
      <c r="BJ105" s="23" t="s">
        <v>89</v>
      </c>
      <c r="BK105" s="205">
        <f t="shared" si="9"/>
        <v>0</v>
      </c>
      <c r="BL105" s="23" t="s">
        <v>183</v>
      </c>
      <c r="BM105" s="23" t="s">
        <v>3270</v>
      </c>
    </row>
    <row r="106" spans="2:65" s="1" customFormat="1" ht="22.5" customHeight="1">
      <c r="B106" s="41"/>
      <c r="C106" s="232" t="s">
        <v>314</v>
      </c>
      <c r="D106" s="232" t="s">
        <v>196</v>
      </c>
      <c r="E106" s="233" t="s">
        <v>3271</v>
      </c>
      <c r="F106" s="234" t="s">
        <v>3272</v>
      </c>
      <c r="G106" s="235" t="s">
        <v>342</v>
      </c>
      <c r="H106" s="236">
        <v>1</v>
      </c>
      <c r="I106" s="237"/>
      <c r="J106" s="238">
        <f t="shared" si="0"/>
        <v>0</v>
      </c>
      <c r="K106" s="234" t="s">
        <v>37</v>
      </c>
      <c r="L106" s="239"/>
      <c r="M106" s="240" t="s">
        <v>37</v>
      </c>
      <c r="N106" s="241" t="s">
        <v>52</v>
      </c>
      <c r="O106" s="42"/>
      <c r="P106" s="203">
        <f t="shared" si="1"/>
        <v>0</v>
      </c>
      <c r="Q106" s="203">
        <v>0</v>
      </c>
      <c r="R106" s="203">
        <f t="shared" si="2"/>
        <v>0</v>
      </c>
      <c r="S106" s="203">
        <v>0</v>
      </c>
      <c r="T106" s="204">
        <f t="shared" si="3"/>
        <v>0</v>
      </c>
      <c r="AR106" s="23" t="s">
        <v>200</v>
      </c>
      <c r="AT106" s="23" t="s">
        <v>196</v>
      </c>
      <c r="AU106" s="23" t="s">
        <v>89</v>
      </c>
      <c r="AY106" s="23" t="s">
        <v>176</v>
      </c>
      <c r="BE106" s="205">
        <f t="shared" si="4"/>
        <v>0</v>
      </c>
      <c r="BF106" s="205">
        <f t="shared" si="5"/>
        <v>0</v>
      </c>
      <c r="BG106" s="205">
        <f t="shared" si="6"/>
        <v>0</v>
      </c>
      <c r="BH106" s="205">
        <f t="shared" si="7"/>
        <v>0</v>
      </c>
      <c r="BI106" s="205">
        <f t="shared" si="8"/>
        <v>0</v>
      </c>
      <c r="BJ106" s="23" t="s">
        <v>89</v>
      </c>
      <c r="BK106" s="205">
        <f t="shared" si="9"/>
        <v>0</v>
      </c>
      <c r="BL106" s="23" t="s">
        <v>183</v>
      </c>
      <c r="BM106" s="23" t="s">
        <v>3273</v>
      </c>
    </row>
    <row r="107" spans="2:65" s="1" customFormat="1" ht="22.5" customHeight="1">
      <c r="B107" s="41"/>
      <c r="C107" s="194" t="s">
        <v>320</v>
      </c>
      <c r="D107" s="194" t="s">
        <v>178</v>
      </c>
      <c r="E107" s="195" t="s">
        <v>3274</v>
      </c>
      <c r="F107" s="196" t="s">
        <v>3275</v>
      </c>
      <c r="G107" s="197" t="s">
        <v>721</v>
      </c>
      <c r="H107" s="198">
        <v>2</v>
      </c>
      <c r="I107" s="199"/>
      <c r="J107" s="200">
        <f t="shared" si="0"/>
        <v>0</v>
      </c>
      <c r="K107" s="196" t="s">
        <v>182</v>
      </c>
      <c r="L107" s="61"/>
      <c r="M107" s="201" t="s">
        <v>37</v>
      </c>
      <c r="N107" s="202" t="s">
        <v>52</v>
      </c>
      <c r="O107" s="42"/>
      <c r="P107" s="203">
        <f t="shared" si="1"/>
        <v>0</v>
      </c>
      <c r="Q107" s="203">
        <v>0</v>
      </c>
      <c r="R107" s="203">
        <f t="shared" si="2"/>
        <v>0</v>
      </c>
      <c r="S107" s="203">
        <v>0</v>
      </c>
      <c r="T107" s="204">
        <f t="shared" si="3"/>
        <v>0</v>
      </c>
      <c r="AR107" s="23" t="s">
        <v>183</v>
      </c>
      <c r="AT107" s="23" t="s">
        <v>178</v>
      </c>
      <c r="AU107" s="23" t="s">
        <v>89</v>
      </c>
      <c r="AY107" s="23" t="s">
        <v>176</v>
      </c>
      <c r="BE107" s="205">
        <f t="shared" si="4"/>
        <v>0</v>
      </c>
      <c r="BF107" s="205">
        <f t="shared" si="5"/>
        <v>0</v>
      </c>
      <c r="BG107" s="205">
        <f t="shared" si="6"/>
        <v>0</v>
      </c>
      <c r="BH107" s="205">
        <f t="shared" si="7"/>
        <v>0</v>
      </c>
      <c r="BI107" s="205">
        <f t="shared" si="8"/>
        <v>0</v>
      </c>
      <c r="BJ107" s="23" t="s">
        <v>89</v>
      </c>
      <c r="BK107" s="205">
        <f t="shared" si="9"/>
        <v>0</v>
      </c>
      <c r="BL107" s="23" t="s">
        <v>183</v>
      </c>
      <c r="BM107" s="23" t="s">
        <v>3276</v>
      </c>
    </row>
    <row r="108" spans="2:65" s="1" customFormat="1" ht="22.5" customHeight="1">
      <c r="B108" s="41"/>
      <c r="C108" s="232" t="s">
        <v>327</v>
      </c>
      <c r="D108" s="232" t="s">
        <v>196</v>
      </c>
      <c r="E108" s="233" t="s">
        <v>3277</v>
      </c>
      <c r="F108" s="234" t="s">
        <v>3278</v>
      </c>
      <c r="G108" s="235" t="s">
        <v>721</v>
      </c>
      <c r="H108" s="236">
        <v>2</v>
      </c>
      <c r="I108" s="237"/>
      <c r="J108" s="238">
        <f t="shared" si="0"/>
        <v>0</v>
      </c>
      <c r="K108" s="234" t="s">
        <v>37</v>
      </c>
      <c r="L108" s="239"/>
      <c r="M108" s="240" t="s">
        <v>37</v>
      </c>
      <c r="N108" s="241" t="s">
        <v>52</v>
      </c>
      <c r="O108" s="42"/>
      <c r="P108" s="203">
        <f t="shared" si="1"/>
        <v>0</v>
      </c>
      <c r="Q108" s="203">
        <v>0</v>
      </c>
      <c r="R108" s="203">
        <f t="shared" si="2"/>
        <v>0</v>
      </c>
      <c r="S108" s="203">
        <v>0</v>
      </c>
      <c r="T108" s="204">
        <f t="shared" si="3"/>
        <v>0</v>
      </c>
      <c r="AR108" s="23" t="s">
        <v>200</v>
      </c>
      <c r="AT108" s="23" t="s">
        <v>196</v>
      </c>
      <c r="AU108" s="23" t="s">
        <v>89</v>
      </c>
      <c r="AY108" s="23" t="s">
        <v>176</v>
      </c>
      <c r="BE108" s="205">
        <f t="shared" si="4"/>
        <v>0</v>
      </c>
      <c r="BF108" s="205">
        <f t="shared" si="5"/>
        <v>0</v>
      </c>
      <c r="BG108" s="205">
        <f t="shared" si="6"/>
        <v>0</v>
      </c>
      <c r="BH108" s="205">
        <f t="shared" si="7"/>
        <v>0</v>
      </c>
      <c r="BI108" s="205">
        <f t="shared" si="8"/>
        <v>0</v>
      </c>
      <c r="BJ108" s="23" t="s">
        <v>89</v>
      </c>
      <c r="BK108" s="205">
        <f t="shared" si="9"/>
        <v>0</v>
      </c>
      <c r="BL108" s="23" t="s">
        <v>183</v>
      </c>
      <c r="BM108" s="23" t="s">
        <v>3279</v>
      </c>
    </row>
    <row r="109" spans="2:65" s="1" customFormat="1" ht="22.5" customHeight="1">
      <c r="B109" s="41"/>
      <c r="C109" s="194" t="s">
        <v>334</v>
      </c>
      <c r="D109" s="194" t="s">
        <v>178</v>
      </c>
      <c r="E109" s="195" t="s">
        <v>3280</v>
      </c>
      <c r="F109" s="196" t="s">
        <v>3281</v>
      </c>
      <c r="G109" s="197" t="s">
        <v>296</v>
      </c>
      <c r="H109" s="198">
        <v>5</v>
      </c>
      <c r="I109" s="199"/>
      <c r="J109" s="200">
        <f t="shared" si="0"/>
        <v>0</v>
      </c>
      <c r="K109" s="196" t="s">
        <v>182</v>
      </c>
      <c r="L109" s="61"/>
      <c r="M109" s="201" t="s">
        <v>37</v>
      </c>
      <c r="N109" s="202" t="s">
        <v>52</v>
      </c>
      <c r="O109" s="42"/>
      <c r="P109" s="203">
        <f t="shared" si="1"/>
        <v>0</v>
      </c>
      <c r="Q109" s="203">
        <v>0</v>
      </c>
      <c r="R109" s="203">
        <f t="shared" si="2"/>
        <v>0</v>
      </c>
      <c r="S109" s="203">
        <v>0</v>
      </c>
      <c r="T109" s="204">
        <f t="shared" si="3"/>
        <v>0</v>
      </c>
      <c r="AR109" s="23" t="s">
        <v>183</v>
      </c>
      <c r="AT109" s="23" t="s">
        <v>178</v>
      </c>
      <c r="AU109" s="23" t="s">
        <v>89</v>
      </c>
      <c r="AY109" s="23" t="s">
        <v>176</v>
      </c>
      <c r="BE109" s="205">
        <f t="shared" si="4"/>
        <v>0</v>
      </c>
      <c r="BF109" s="205">
        <f t="shared" si="5"/>
        <v>0</v>
      </c>
      <c r="BG109" s="205">
        <f t="shared" si="6"/>
        <v>0</v>
      </c>
      <c r="BH109" s="205">
        <f t="shared" si="7"/>
        <v>0</v>
      </c>
      <c r="BI109" s="205">
        <f t="shared" si="8"/>
        <v>0</v>
      </c>
      <c r="BJ109" s="23" t="s">
        <v>89</v>
      </c>
      <c r="BK109" s="205">
        <f t="shared" si="9"/>
        <v>0</v>
      </c>
      <c r="BL109" s="23" t="s">
        <v>183</v>
      </c>
      <c r="BM109" s="23" t="s">
        <v>3282</v>
      </c>
    </row>
    <row r="110" spans="2:65" s="1" customFormat="1" ht="22.5" customHeight="1">
      <c r="B110" s="41"/>
      <c r="C110" s="194" t="s">
        <v>339</v>
      </c>
      <c r="D110" s="194" t="s">
        <v>178</v>
      </c>
      <c r="E110" s="195" t="s">
        <v>3283</v>
      </c>
      <c r="F110" s="196" t="s">
        <v>3284</v>
      </c>
      <c r="G110" s="197" t="s">
        <v>296</v>
      </c>
      <c r="H110" s="198">
        <v>15</v>
      </c>
      <c r="I110" s="199"/>
      <c r="J110" s="200">
        <f t="shared" si="0"/>
        <v>0</v>
      </c>
      <c r="K110" s="196" t="s">
        <v>37</v>
      </c>
      <c r="L110" s="61"/>
      <c r="M110" s="201" t="s">
        <v>37</v>
      </c>
      <c r="N110" s="202" t="s">
        <v>52</v>
      </c>
      <c r="O110" s="42"/>
      <c r="P110" s="203">
        <f t="shared" si="1"/>
        <v>0</v>
      </c>
      <c r="Q110" s="203">
        <v>0</v>
      </c>
      <c r="R110" s="203">
        <f t="shared" si="2"/>
        <v>0</v>
      </c>
      <c r="S110" s="203">
        <v>0</v>
      </c>
      <c r="T110" s="204">
        <f t="shared" si="3"/>
        <v>0</v>
      </c>
      <c r="AR110" s="23" t="s">
        <v>183</v>
      </c>
      <c r="AT110" s="23" t="s">
        <v>178</v>
      </c>
      <c r="AU110" s="23" t="s">
        <v>89</v>
      </c>
      <c r="AY110" s="23" t="s">
        <v>176</v>
      </c>
      <c r="BE110" s="205">
        <f t="shared" si="4"/>
        <v>0</v>
      </c>
      <c r="BF110" s="205">
        <f t="shared" si="5"/>
        <v>0</v>
      </c>
      <c r="BG110" s="205">
        <f t="shared" si="6"/>
        <v>0</v>
      </c>
      <c r="BH110" s="205">
        <f t="shared" si="7"/>
        <v>0</v>
      </c>
      <c r="BI110" s="205">
        <f t="shared" si="8"/>
        <v>0</v>
      </c>
      <c r="BJ110" s="23" t="s">
        <v>89</v>
      </c>
      <c r="BK110" s="205">
        <f t="shared" si="9"/>
        <v>0</v>
      </c>
      <c r="BL110" s="23" t="s">
        <v>183</v>
      </c>
      <c r="BM110" s="23" t="s">
        <v>3285</v>
      </c>
    </row>
    <row r="111" spans="2:65" s="1" customFormat="1" ht="22.5" customHeight="1">
      <c r="B111" s="41"/>
      <c r="C111" s="194" t="s">
        <v>346</v>
      </c>
      <c r="D111" s="194" t="s">
        <v>178</v>
      </c>
      <c r="E111" s="195" t="s">
        <v>3286</v>
      </c>
      <c r="F111" s="196" t="s">
        <v>2946</v>
      </c>
      <c r="G111" s="197" t="s">
        <v>342</v>
      </c>
      <c r="H111" s="198">
        <v>1</v>
      </c>
      <c r="I111" s="199"/>
      <c r="J111" s="200">
        <f t="shared" si="0"/>
        <v>0</v>
      </c>
      <c r="K111" s="196" t="s">
        <v>37</v>
      </c>
      <c r="L111" s="61"/>
      <c r="M111" s="201" t="s">
        <v>37</v>
      </c>
      <c r="N111" s="266" t="s">
        <v>52</v>
      </c>
      <c r="O111" s="267"/>
      <c r="P111" s="268">
        <f t="shared" si="1"/>
        <v>0</v>
      </c>
      <c r="Q111" s="268">
        <v>0</v>
      </c>
      <c r="R111" s="268">
        <f t="shared" si="2"/>
        <v>0</v>
      </c>
      <c r="S111" s="268">
        <v>0</v>
      </c>
      <c r="T111" s="269">
        <f t="shared" si="3"/>
        <v>0</v>
      </c>
      <c r="AR111" s="23" t="s">
        <v>183</v>
      </c>
      <c r="AT111" s="23" t="s">
        <v>178</v>
      </c>
      <c r="AU111" s="23" t="s">
        <v>89</v>
      </c>
      <c r="AY111" s="23" t="s">
        <v>176</v>
      </c>
      <c r="BE111" s="205">
        <f t="shared" si="4"/>
        <v>0</v>
      </c>
      <c r="BF111" s="205">
        <f t="shared" si="5"/>
        <v>0</v>
      </c>
      <c r="BG111" s="205">
        <f t="shared" si="6"/>
        <v>0</v>
      </c>
      <c r="BH111" s="205">
        <f t="shared" si="7"/>
        <v>0</v>
      </c>
      <c r="BI111" s="205">
        <f t="shared" si="8"/>
        <v>0</v>
      </c>
      <c r="BJ111" s="23" t="s">
        <v>89</v>
      </c>
      <c r="BK111" s="205">
        <f t="shared" si="9"/>
        <v>0</v>
      </c>
      <c r="BL111" s="23" t="s">
        <v>183</v>
      </c>
      <c r="BM111" s="23" t="s">
        <v>3287</v>
      </c>
    </row>
    <row r="112" spans="2:65" s="1" customFormat="1" ht="6.95" customHeight="1">
      <c r="B112" s="56"/>
      <c r="C112" s="57"/>
      <c r="D112" s="57"/>
      <c r="E112" s="57"/>
      <c r="F112" s="57"/>
      <c r="G112" s="57"/>
      <c r="H112" s="57"/>
      <c r="I112" s="140"/>
      <c r="J112" s="57"/>
      <c r="K112" s="57"/>
      <c r="L112" s="61"/>
    </row>
  </sheetData>
  <sheetProtection password="CC35" sheet="1" objects="1" scenarios="1" formatCells="0" formatColumns="0" formatRows="0" sort="0" autoFilter="0"/>
  <autoFilter ref="C78:K111"/>
  <mergeCells count="9">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sheetPr>
    <pageSetUpPr fitToPage="1"/>
  </sheetPr>
  <dimension ref="A1:BR16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1"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2"/>
      <c r="C1" s="112"/>
      <c r="D1" s="113" t="s">
        <v>1</v>
      </c>
      <c r="E1" s="112"/>
      <c r="F1" s="114" t="s">
        <v>120</v>
      </c>
      <c r="G1" s="393" t="s">
        <v>121</v>
      </c>
      <c r="H1" s="393"/>
      <c r="I1" s="115"/>
      <c r="J1" s="114" t="s">
        <v>122</v>
      </c>
      <c r="K1" s="113" t="s">
        <v>123</v>
      </c>
      <c r="L1" s="114" t="s">
        <v>124</v>
      </c>
      <c r="M1" s="114"/>
      <c r="N1" s="114"/>
      <c r="O1" s="114"/>
      <c r="P1" s="114"/>
      <c r="Q1" s="114"/>
      <c r="R1" s="114"/>
      <c r="S1" s="114"/>
      <c r="T1" s="114"/>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85"/>
      <c r="M2" s="385"/>
      <c r="N2" s="385"/>
      <c r="O2" s="385"/>
      <c r="P2" s="385"/>
      <c r="Q2" s="385"/>
      <c r="R2" s="385"/>
      <c r="S2" s="385"/>
      <c r="T2" s="385"/>
      <c r="U2" s="385"/>
      <c r="V2" s="385"/>
      <c r="AT2" s="23" t="s">
        <v>113</v>
      </c>
    </row>
    <row r="3" spans="1:70" ht="6.95" customHeight="1">
      <c r="B3" s="24"/>
      <c r="C3" s="25"/>
      <c r="D3" s="25"/>
      <c r="E3" s="25"/>
      <c r="F3" s="25"/>
      <c r="G3" s="25"/>
      <c r="H3" s="25"/>
      <c r="I3" s="116"/>
      <c r="J3" s="25"/>
      <c r="K3" s="26"/>
      <c r="AT3" s="23" t="s">
        <v>91</v>
      </c>
    </row>
    <row r="4" spans="1:70" ht="36.950000000000003" customHeight="1">
      <c r="B4" s="27"/>
      <c r="C4" s="28"/>
      <c r="D4" s="29" t="s">
        <v>125</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6" t="str">
        <f>'Rekapitulace stavby'!K6</f>
        <v>COH KLATOVY - úpravy objektu č.p. 782/III</v>
      </c>
      <c r="F7" s="387"/>
      <c r="G7" s="387"/>
      <c r="H7" s="387"/>
      <c r="I7" s="117"/>
      <c r="J7" s="28"/>
      <c r="K7" s="30"/>
    </row>
    <row r="8" spans="1:70" s="1" customFormat="1">
      <c r="B8" s="41"/>
      <c r="C8" s="42"/>
      <c r="D8" s="36" t="s">
        <v>126</v>
      </c>
      <c r="E8" s="42"/>
      <c r="F8" s="42"/>
      <c r="G8" s="42"/>
      <c r="H8" s="42"/>
      <c r="I8" s="118"/>
      <c r="J8" s="42"/>
      <c r="K8" s="45"/>
    </row>
    <row r="9" spans="1:70" s="1" customFormat="1" ht="36.950000000000003" customHeight="1">
      <c r="B9" s="41"/>
      <c r="C9" s="42"/>
      <c r="D9" s="42"/>
      <c r="E9" s="388" t="s">
        <v>3288</v>
      </c>
      <c r="F9" s="389"/>
      <c r="G9" s="389"/>
      <c r="H9" s="389"/>
      <c r="I9" s="118"/>
      <c r="J9" s="42"/>
      <c r="K9" s="45"/>
    </row>
    <row r="10" spans="1:70" s="1" customFormat="1" ht="13.5">
      <c r="B10" s="41"/>
      <c r="C10" s="42"/>
      <c r="D10" s="42"/>
      <c r="E10" s="42"/>
      <c r="F10" s="42"/>
      <c r="G10" s="42"/>
      <c r="H10" s="42"/>
      <c r="I10" s="118"/>
      <c r="J10" s="42"/>
      <c r="K10" s="45"/>
    </row>
    <row r="11" spans="1:70" s="1" customFormat="1" ht="14.45" customHeight="1">
      <c r="B11" s="41"/>
      <c r="C11" s="42"/>
      <c r="D11" s="36" t="s">
        <v>20</v>
      </c>
      <c r="E11" s="42"/>
      <c r="F11" s="34" t="s">
        <v>101</v>
      </c>
      <c r="G11" s="42"/>
      <c r="H11" s="42"/>
      <c r="I11" s="119" t="s">
        <v>22</v>
      </c>
      <c r="J11" s="34" t="s">
        <v>23</v>
      </c>
      <c r="K11" s="45"/>
    </row>
    <row r="12" spans="1:70" s="1" customFormat="1" ht="14.45" customHeight="1">
      <c r="B12" s="41"/>
      <c r="C12" s="42"/>
      <c r="D12" s="36" t="s">
        <v>24</v>
      </c>
      <c r="E12" s="42"/>
      <c r="F12" s="34" t="s">
        <v>25</v>
      </c>
      <c r="G12" s="42"/>
      <c r="H12" s="42"/>
      <c r="I12" s="119" t="s">
        <v>26</v>
      </c>
      <c r="J12" s="120" t="str">
        <f>'Rekapitulace stavby'!AN8</f>
        <v>21. 4. 2017</v>
      </c>
      <c r="K12" s="45"/>
    </row>
    <row r="13" spans="1:70" s="1" customFormat="1" ht="21.75" customHeight="1">
      <c r="B13" s="41"/>
      <c r="C13" s="42"/>
      <c r="D13" s="33" t="s">
        <v>28</v>
      </c>
      <c r="E13" s="42"/>
      <c r="F13" s="38" t="s">
        <v>29</v>
      </c>
      <c r="G13" s="42"/>
      <c r="H13" s="42"/>
      <c r="I13" s="121" t="s">
        <v>30</v>
      </c>
      <c r="J13" s="38" t="s">
        <v>31</v>
      </c>
      <c r="K13" s="45"/>
    </row>
    <row r="14" spans="1:70" s="1" customFormat="1" ht="14.45" customHeight="1">
      <c r="B14" s="41"/>
      <c r="C14" s="42"/>
      <c r="D14" s="36" t="s">
        <v>32</v>
      </c>
      <c r="E14" s="42"/>
      <c r="F14" s="42"/>
      <c r="G14" s="42"/>
      <c r="H14" s="42"/>
      <c r="I14" s="119" t="s">
        <v>33</v>
      </c>
      <c r="J14" s="34" t="s">
        <v>34</v>
      </c>
      <c r="K14" s="45"/>
    </row>
    <row r="15" spans="1:70" s="1" customFormat="1" ht="18" customHeight="1">
      <c r="B15" s="41"/>
      <c r="C15" s="42"/>
      <c r="D15" s="42"/>
      <c r="E15" s="34" t="s">
        <v>35</v>
      </c>
      <c r="F15" s="42"/>
      <c r="G15" s="42"/>
      <c r="H15" s="42"/>
      <c r="I15" s="119" t="s">
        <v>36</v>
      </c>
      <c r="J15" s="34" t="s">
        <v>37</v>
      </c>
      <c r="K15" s="45"/>
    </row>
    <row r="16" spans="1:70" s="1" customFormat="1" ht="6.95" customHeight="1">
      <c r="B16" s="41"/>
      <c r="C16" s="42"/>
      <c r="D16" s="42"/>
      <c r="E16" s="42"/>
      <c r="F16" s="42"/>
      <c r="G16" s="42"/>
      <c r="H16" s="42"/>
      <c r="I16" s="118"/>
      <c r="J16" s="42"/>
      <c r="K16" s="45"/>
    </row>
    <row r="17" spans="2:11" s="1" customFormat="1" ht="14.45" customHeight="1">
      <c r="B17" s="41"/>
      <c r="C17" s="42"/>
      <c r="D17" s="36" t="s">
        <v>38</v>
      </c>
      <c r="E17" s="42"/>
      <c r="F17" s="42"/>
      <c r="G17" s="42"/>
      <c r="H17" s="42"/>
      <c r="I17" s="119" t="s">
        <v>33</v>
      </c>
      <c r="J17" s="34" t="str">
        <f>IF('Rekapitulace stavby'!AN13="Vyplň údaj","",IF('Rekapitulace stavby'!AN13="","",'Rekapitulace stavby'!AN13))</f>
        <v/>
      </c>
      <c r="K17" s="45"/>
    </row>
    <row r="18" spans="2:11" s="1" customFormat="1" ht="18" customHeight="1">
      <c r="B18" s="41"/>
      <c r="C18" s="42"/>
      <c r="D18" s="42"/>
      <c r="E18" s="34" t="str">
        <f>IF('Rekapitulace stavby'!E14="Vyplň údaj","",IF('Rekapitulace stavby'!E14="","",'Rekapitulace stavby'!E14))</f>
        <v/>
      </c>
      <c r="F18" s="42"/>
      <c r="G18" s="42"/>
      <c r="H18" s="42"/>
      <c r="I18" s="119" t="s">
        <v>36</v>
      </c>
      <c r="J18" s="34" t="str">
        <f>IF('Rekapitulace stavby'!AN14="Vyplň údaj","",IF('Rekapitulace stavby'!AN14="","",'Rekapitulace stavby'!AN14))</f>
        <v/>
      </c>
      <c r="K18" s="45"/>
    </row>
    <row r="19" spans="2:11" s="1" customFormat="1" ht="6.95" customHeight="1">
      <c r="B19" s="41"/>
      <c r="C19" s="42"/>
      <c r="D19" s="42"/>
      <c r="E19" s="42"/>
      <c r="F19" s="42"/>
      <c r="G19" s="42"/>
      <c r="H19" s="42"/>
      <c r="I19" s="118"/>
      <c r="J19" s="42"/>
      <c r="K19" s="45"/>
    </row>
    <row r="20" spans="2:11" s="1" customFormat="1" ht="14.45" customHeight="1">
      <c r="B20" s="41"/>
      <c r="C20" s="42"/>
      <c r="D20" s="36" t="s">
        <v>40</v>
      </c>
      <c r="E20" s="42"/>
      <c r="F20" s="42"/>
      <c r="G20" s="42"/>
      <c r="H20" s="42"/>
      <c r="I20" s="119" t="s">
        <v>33</v>
      </c>
      <c r="J20" s="34" t="s">
        <v>41</v>
      </c>
      <c r="K20" s="45"/>
    </row>
    <row r="21" spans="2:11" s="1" customFormat="1" ht="18" customHeight="1">
      <c r="B21" s="41"/>
      <c r="C21" s="42"/>
      <c r="D21" s="42"/>
      <c r="E21" s="34" t="s">
        <v>42</v>
      </c>
      <c r="F21" s="42"/>
      <c r="G21" s="42"/>
      <c r="H21" s="42"/>
      <c r="I21" s="119" t="s">
        <v>36</v>
      </c>
      <c r="J21" s="34" t="s">
        <v>43</v>
      </c>
      <c r="K21" s="45"/>
    </row>
    <row r="22" spans="2:11" s="1" customFormat="1" ht="6.95" customHeight="1">
      <c r="B22" s="41"/>
      <c r="C22" s="42"/>
      <c r="D22" s="42"/>
      <c r="E22" s="42"/>
      <c r="F22" s="42"/>
      <c r="G22" s="42"/>
      <c r="H22" s="42"/>
      <c r="I22" s="118"/>
      <c r="J22" s="42"/>
      <c r="K22" s="45"/>
    </row>
    <row r="23" spans="2:11" s="1" customFormat="1" ht="14.45" customHeight="1">
      <c r="B23" s="41"/>
      <c r="C23" s="42"/>
      <c r="D23" s="36" t="s">
        <v>45</v>
      </c>
      <c r="E23" s="42"/>
      <c r="F23" s="42"/>
      <c r="G23" s="42"/>
      <c r="H23" s="42"/>
      <c r="I23" s="118"/>
      <c r="J23" s="42"/>
      <c r="K23" s="45"/>
    </row>
    <row r="24" spans="2:11" s="6" customFormat="1" ht="63" customHeight="1">
      <c r="B24" s="122"/>
      <c r="C24" s="123"/>
      <c r="D24" s="123"/>
      <c r="E24" s="355" t="s">
        <v>46</v>
      </c>
      <c r="F24" s="355"/>
      <c r="G24" s="355"/>
      <c r="H24" s="355"/>
      <c r="I24" s="124"/>
      <c r="J24" s="123"/>
      <c r="K24" s="125"/>
    </row>
    <row r="25" spans="2:11" s="1" customFormat="1" ht="6.95" customHeight="1">
      <c r="B25" s="41"/>
      <c r="C25" s="42"/>
      <c r="D25" s="42"/>
      <c r="E25" s="42"/>
      <c r="F25" s="42"/>
      <c r="G25" s="42"/>
      <c r="H25" s="42"/>
      <c r="I25" s="118"/>
      <c r="J25" s="42"/>
      <c r="K25" s="45"/>
    </row>
    <row r="26" spans="2:11" s="1" customFormat="1" ht="6.95" customHeight="1">
      <c r="B26" s="41"/>
      <c r="C26" s="42"/>
      <c r="D26" s="85"/>
      <c r="E26" s="85"/>
      <c r="F26" s="85"/>
      <c r="G26" s="85"/>
      <c r="H26" s="85"/>
      <c r="I26" s="126"/>
      <c r="J26" s="85"/>
      <c r="K26" s="127"/>
    </row>
    <row r="27" spans="2:11" s="1" customFormat="1" ht="25.35" customHeight="1">
      <c r="B27" s="41"/>
      <c r="C27" s="42"/>
      <c r="D27" s="128" t="s">
        <v>47</v>
      </c>
      <c r="E27" s="42"/>
      <c r="F27" s="42"/>
      <c r="G27" s="42"/>
      <c r="H27" s="42"/>
      <c r="I27" s="118"/>
      <c r="J27" s="129">
        <f>ROUND(J80,2)</f>
        <v>0</v>
      </c>
      <c r="K27" s="45"/>
    </row>
    <row r="28" spans="2:11" s="1" customFormat="1" ht="6.95" customHeight="1">
      <c r="B28" s="41"/>
      <c r="C28" s="42"/>
      <c r="D28" s="85"/>
      <c r="E28" s="85"/>
      <c r="F28" s="85"/>
      <c r="G28" s="85"/>
      <c r="H28" s="85"/>
      <c r="I28" s="126"/>
      <c r="J28" s="85"/>
      <c r="K28" s="127"/>
    </row>
    <row r="29" spans="2:11" s="1" customFormat="1" ht="14.45" customHeight="1">
      <c r="B29" s="41"/>
      <c r="C29" s="42"/>
      <c r="D29" s="42"/>
      <c r="E29" s="42"/>
      <c r="F29" s="46" t="s">
        <v>49</v>
      </c>
      <c r="G29" s="42"/>
      <c r="H29" s="42"/>
      <c r="I29" s="130" t="s">
        <v>48</v>
      </c>
      <c r="J29" s="46" t="s">
        <v>50</v>
      </c>
      <c r="K29" s="45"/>
    </row>
    <row r="30" spans="2:11" s="1" customFormat="1" ht="14.45" customHeight="1">
      <c r="B30" s="41"/>
      <c r="C30" s="42"/>
      <c r="D30" s="49" t="s">
        <v>51</v>
      </c>
      <c r="E30" s="49" t="s">
        <v>52</v>
      </c>
      <c r="F30" s="131">
        <f>ROUND(SUM(BE80:BE165), 2)</f>
        <v>0</v>
      </c>
      <c r="G30" s="42"/>
      <c r="H30" s="42"/>
      <c r="I30" s="132">
        <v>0.21</v>
      </c>
      <c r="J30" s="131">
        <f>ROUND(ROUND((SUM(BE80:BE165)), 2)*I30, 2)</f>
        <v>0</v>
      </c>
      <c r="K30" s="45"/>
    </row>
    <row r="31" spans="2:11" s="1" customFormat="1" ht="14.45" customHeight="1">
      <c r="B31" s="41"/>
      <c r="C31" s="42"/>
      <c r="D31" s="42"/>
      <c r="E31" s="49" t="s">
        <v>53</v>
      </c>
      <c r="F31" s="131">
        <f>ROUND(SUM(BF80:BF165), 2)</f>
        <v>0</v>
      </c>
      <c r="G31" s="42"/>
      <c r="H31" s="42"/>
      <c r="I31" s="132">
        <v>0.15</v>
      </c>
      <c r="J31" s="131">
        <f>ROUND(ROUND((SUM(BF80:BF165)), 2)*I31, 2)</f>
        <v>0</v>
      </c>
      <c r="K31" s="45"/>
    </row>
    <row r="32" spans="2:11" s="1" customFormat="1" ht="14.45" hidden="1" customHeight="1">
      <c r="B32" s="41"/>
      <c r="C32" s="42"/>
      <c r="D32" s="42"/>
      <c r="E32" s="49" t="s">
        <v>54</v>
      </c>
      <c r="F32" s="131">
        <f>ROUND(SUM(BG80:BG165), 2)</f>
        <v>0</v>
      </c>
      <c r="G32" s="42"/>
      <c r="H32" s="42"/>
      <c r="I32" s="132">
        <v>0.21</v>
      </c>
      <c r="J32" s="131">
        <v>0</v>
      </c>
      <c r="K32" s="45"/>
    </row>
    <row r="33" spans="2:11" s="1" customFormat="1" ht="14.45" hidden="1" customHeight="1">
      <c r="B33" s="41"/>
      <c r="C33" s="42"/>
      <c r="D33" s="42"/>
      <c r="E33" s="49" t="s">
        <v>55</v>
      </c>
      <c r="F33" s="131">
        <f>ROUND(SUM(BH80:BH165), 2)</f>
        <v>0</v>
      </c>
      <c r="G33" s="42"/>
      <c r="H33" s="42"/>
      <c r="I33" s="132">
        <v>0.15</v>
      </c>
      <c r="J33" s="131">
        <v>0</v>
      </c>
      <c r="K33" s="45"/>
    </row>
    <row r="34" spans="2:11" s="1" customFormat="1" ht="14.45" hidden="1" customHeight="1">
      <c r="B34" s="41"/>
      <c r="C34" s="42"/>
      <c r="D34" s="42"/>
      <c r="E34" s="49" t="s">
        <v>56</v>
      </c>
      <c r="F34" s="131">
        <f>ROUND(SUM(BI80:BI165), 2)</f>
        <v>0</v>
      </c>
      <c r="G34" s="42"/>
      <c r="H34" s="42"/>
      <c r="I34" s="132">
        <v>0</v>
      </c>
      <c r="J34" s="131">
        <v>0</v>
      </c>
      <c r="K34" s="45"/>
    </row>
    <row r="35" spans="2:11" s="1" customFormat="1" ht="6.95" customHeight="1">
      <c r="B35" s="41"/>
      <c r="C35" s="42"/>
      <c r="D35" s="42"/>
      <c r="E35" s="42"/>
      <c r="F35" s="42"/>
      <c r="G35" s="42"/>
      <c r="H35" s="42"/>
      <c r="I35" s="118"/>
      <c r="J35" s="42"/>
      <c r="K35" s="45"/>
    </row>
    <row r="36" spans="2:11" s="1" customFormat="1" ht="25.35" customHeight="1">
      <c r="B36" s="41"/>
      <c r="C36" s="133"/>
      <c r="D36" s="134" t="s">
        <v>57</v>
      </c>
      <c r="E36" s="79"/>
      <c r="F36" s="79"/>
      <c r="G36" s="135" t="s">
        <v>58</v>
      </c>
      <c r="H36" s="136" t="s">
        <v>59</v>
      </c>
      <c r="I36" s="137"/>
      <c r="J36" s="138">
        <f>SUM(J27:J34)</f>
        <v>0</v>
      </c>
      <c r="K36" s="139"/>
    </row>
    <row r="37" spans="2:11" s="1" customFormat="1" ht="14.45" customHeight="1">
      <c r="B37" s="56"/>
      <c r="C37" s="57"/>
      <c r="D37" s="57"/>
      <c r="E37" s="57"/>
      <c r="F37" s="57"/>
      <c r="G37" s="57"/>
      <c r="H37" s="57"/>
      <c r="I37" s="140"/>
      <c r="J37" s="57"/>
      <c r="K37" s="58"/>
    </row>
    <row r="41" spans="2:11" s="1" customFormat="1" ht="6.95" customHeight="1">
      <c r="B41" s="141"/>
      <c r="C41" s="142"/>
      <c r="D41" s="142"/>
      <c r="E41" s="142"/>
      <c r="F41" s="142"/>
      <c r="G41" s="142"/>
      <c r="H41" s="142"/>
      <c r="I41" s="143"/>
      <c r="J41" s="142"/>
      <c r="K41" s="144"/>
    </row>
    <row r="42" spans="2:11" s="1" customFormat="1" ht="36.950000000000003" customHeight="1">
      <c r="B42" s="41"/>
      <c r="C42" s="29" t="s">
        <v>129</v>
      </c>
      <c r="D42" s="42"/>
      <c r="E42" s="42"/>
      <c r="F42" s="42"/>
      <c r="G42" s="42"/>
      <c r="H42" s="42"/>
      <c r="I42" s="118"/>
      <c r="J42" s="42"/>
      <c r="K42" s="45"/>
    </row>
    <row r="43" spans="2:11" s="1" customFormat="1" ht="6.95" customHeight="1">
      <c r="B43" s="41"/>
      <c r="C43" s="42"/>
      <c r="D43" s="42"/>
      <c r="E43" s="42"/>
      <c r="F43" s="42"/>
      <c r="G43" s="42"/>
      <c r="H43" s="42"/>
      <c r="I43" s="118"/>
      <c r="J43" s="42"/>
      <c r="K43" s="45"/>
    </row>
    <row r="44" spans="2:11" s="1" customFormat="1" ht="14.45" customHeight="1">
      <c r="B44" s="41"/>
      <c r="C44" s="36" t="s">
        <v>18</v>
      </c>
      <c r="D44" s="42"/>
      <c r="E44" s="42"/>
      <c r="F44" s="42"/>
      <c r="G44" s="42"/>
      <c r="H44" s="42"/>
      <c r="I44" s="118"/>
      <c r="J44" s="42"/>
      <c r="K44" s="45"/>
    </row>
    <row r="45" spans="2:11" s="1" customFormat="1" ht="22.5" customHeight="1">
      <c r="B45" s="41"/>
      <c r="C45" s="42"/>
      <c r="D45" s="42"/>
      <c r="E45" s="386" t="str">
        <f>E7</f>
        <v>COH KLATOVY - úpravy objektu č.p. 782/III</v>
      </c>
      <c r="F45" s="387"/>
      <c r="G45" s="387"/>
      <c r="H45" s="387"/>
      <c r="I45" s="118"/>
      <c r="J45" s="42"/>
      <c r="K45" s="45"/>
    </row>
    <row r="46" spans="2:11" s="1" customFormat="1" ht="14.45" customHeight="1">
      <c r="B46" s="41"/>
      <c r="C46" s="36" t="s">
        <v>126</v>
      </c>
      <c r="D46" s="42"/>
      <c r="E46" s="42"/>
      <c r="F46" s="42"/>
      <c r="G46" s="42"/>
      <c r="H46" s="42"/>
      <c r="I46" s="118"/>
      <c r="J46" s="42"/>
      <c r="K46" s="45"/>
    </row>
    <row r="47" spans="2:11" s="1" customFormat="1" ht="23.25" customHeight="1">
      <c r="B47" s="41"/>
      <c r="C47" s="42"/>
      <c r="D47" s="42"/>
      <c r="E47" s="388" t="str">
        <f>E9</f>
        <v>D.8 - Měření a regulace</v>
      </c>
      <c r="F47" s="389"/>
      <c r="G47" s="389"/>
      <c r="H47" s="389"/>
      <c r="I47" s="118"/>
      <c r="J47" s="42"/>
      <c r="K47" s="45"/>
    </row>
    <row r="48" spans="2:11" s="1" customFormat="1" ht="6.95" customHeight="1">
      <c r="B48" s="41"/>
      <c r="C48" s="42"/>
      <c r="D48" s="42"/>
      <c r="E48" s="42"/>
      <c r="F48" s="42"/>
      <c r="G48" s="42"/>
      <c r="H48" s="42"/>
      <c r="I48" s="118"/>
      <c r="J48" s="42"/>
      <c r="K48" s="45"/>
    </row>
    <row r="49" spans="2:47" s="1" customFormat="1" ht="18" customHeight="1">
      <c r="B49" s="41"/>
      <c r="C49" s="36" t="s">
        <v>24</v>
      </c>
      <c r="D49" s="42"/>
      <c r="E49" s="42"/>
      <c r="F49" s="34" t="str">
        <f>F12</f>
        <v>Klatovy</v>
      </c>
      <c r="G49" s="42"/>
      <c r="H49" s="42"/>
      <c r="I49" s="119" t="s">
        <v>26</v>
      </c>
      <c r="J49" s="120" t="str">
        <f>IF(J12="","",J12)</f>
        <v>21. 4. 2017</v>
      </c>
      <c r="K49" s="45"/>
    </row>
    <row r="50" spans="2:47" s="1" customFormat="1" ht="6.95" customHeight="1">
      <c r="B50" s="41"/>
      <c r="C50" s="42"/>
      <c r="D50" s="42"/>
      <c r="E50" s="42"/>
      <c r="F50" s="42"/>
      <c r="G50" s="42"/>
      <c r="H50" s="42"/>
      <c r="I50" s="118"/>
      <c r="J50" s="42"/>
      <c r="K50" s="45"/>
    </row>
    <row r="51" spans="2:47" s="1" customFormat="1">
      <c r="B51" s="41"/>
      <c r="C51" s="36" t="s">
        <v>32</v>
      </c>
      <c r="D51" s="42"/>
      <c r="E51" s="42"/>
      <c r="F51" s="34" t="str">
        <f>E15</f>
        <v>Město Klatovy, nám. Míru č.p.62/1, 339 01 Klatovy</v>
      </c>
      <c r="G51" s="42"/>
      <c r="H51" s="42"/>
      <c r="I51" s="119" t="s">
        <v>40</v>
      </c>
      <c r="J51" s="34" t="str">
        <f>E21</f>
        <v>AREA group s.r.o.</v>
      </c>
      <c r="K51" s="45"/>
    </row>
    <row r="52" spans="2:47" s="1" customFormat="1" ht="14.45" customHeight="1">
      <c r="B52" s="41"/>
      <c r="C52" s="36" t="s">
        <v>38</v>
      </c>
      <c r="D52" s="42"/>
      <c r="E52" s="42"/>
      <c r="F52" s="34" t="str">
        <f>IF(E18="","",E18)</f>
        <v/>
      </c>
      <c r="G52" s="42"/>
      <c r="H52" s="42"/>
      <c r="I52" s="118"/>
      <c r="J52" s="42"/>
      <c r="K52" s="45"/>
    </row>
    <row r="53" spans="2:47" s="1" customFormat="1" ht="10.35" customHeight="1">
      <c r="B53" s="41"/>
      <c r="C53" s="42"/>
      <c r="D53" s="42"/>
      <c r="E53" s="42"/>
      <c r="F53" s="42"/>
      <c r="G53" s="42"/>
      <c r="H53" s="42"/>
      <c r="I53" s="118"/>
      <c r="J53" s="42"/>
      <c r="K53" s="45"/>
    </row>
    <row r="54" spans="2:47" s="1" customFormat="1" ht="29.25" customHeight="1">
      <c r="B54" s="41"/>
      <c r="C54" s="145" t="s">
        <v>130</v>
      </c>
      <c r="D54" s="133"/>
      <c r="E54" s="133"/>
      <c r="F54" s="133"/>
      <c r="G54" s="133"/>
      <c r="H54" s="133"/>
      <c r="I54" s="146"/>
      <c r="J54" s="147" t="s">
        <v>131</v>
      </c>
      <c r="K54" s="148"/>
    </row>
    <row r="55" spans="2:47" s="1" customFormat="1" ht="10.35" customHeight="1">
      <c r="B55" s="41"/>
      <c r="C55" s="42"/>
      <c r="D55" s="42"/>
      <c r="E55" s="42"/>
      <c r="F55" s="42"/>
      <c r="G55" s="42"/>
      <c r="H55" s="42"/>
      <c r="I55" s="118"/>
      <c r="J55" s="42"/>
      <c r="K55" s="45"/>
    </row>
    <row r="56" spans="2:47" s="1" customFormat="1" ht="29.25" customHeight="1">
      <c r="B56" s="41"/>
      <c r="C56" s="149" t="s">
        <v>132</v>
      </c>
      <c r="D56" s="42"/>
      <c r="E56" s="42"/>
      <c r="F56" s="42"/>
      <c r="G56" s="42"/>
      <c r="H56" s="42"/>
      <c r="I56" s="118"/>
      <c r="J56" s="129">
        <f>J80</f>
        <v>0</v>
      </c>
      <c r="K56" s="45"/>
      <c r="AU56" s="23" t="s">
        <v>133</v>
      </c>
    </row>
    <row r="57" spans="2:47" s="7" customFormat="1" ht="24.95" customHeight="1">
      <c r="B57" s="150"/>
      <c r="C57" s="151"/>
      <c r="D57" s="152" t="s">
        <v>3289</v>
      </c>
      <c r="E57" s="153"/>
      <c r="F57" s="153"/>
      <c r="G57" s="153"/>
      <c r="H57" s="153"/>
      <c r="I57" s="154"/>
      <c r="J57" s="155">
        <f>J81</f>
        <v>0</v>
      </c>
      <c r="K57" s="156"/>
    </row>
    <row r="58" spans="2:47" s="7" customFormat="1" ht="24.95" customHeight="1">
      <c r="B58" s="150"/>
      <c r="C58" s="151"/>
      <c r="D58" s="152" t="s">
        <v>3290</v>
      </c>
      <c r="E58" s="153"/>
      <c r="F58" s="153"/>
      <c r="G58" s="153"/>
      <c r="H58" s="153"/>
      <c r="I58" s="154"/>
      <c r="J58" s="155">
        <f>J116</f>
        <v>0</v>
      </c>
      <c r="K58" s="156"/>
    </row>
    <row r="59" spans="2:47" s="7" customFormat="1" ht="24.95" customHeight="1">
      <c r="B59" s="150"/>
      <c r="C59" s="151"/>
      <c r="D59" s="152" t="s">
        <v>3291</v>
      </c>
      <c r="E59" s="153"/>
      <c r="F59" s="153"/>
      <c r="G59" s="153"/>
      <c r="H59" s="153"/>
      <c r="I59" s="154"/>
      <c r="J59" s="155">
        <f>J134</f>
        <v>0</v>
      </c>
      <c r="K59" s="156"/>
    </row>
    <row r="60" spans="2:47" s="7" customFormat="1" ht="24.95" customHeight="1">
      <c r="B60" s="150"/>
      <c r="C60" s="151"/>
      <c r="D60" s="152" t="s">
        <v>3292</v>
      </c>
      <c r="E60" s="153"/>
      <c r="F60" s="153"/>
      <c r="G60" s="153"/>
      <c r="H60" s="153"/>
      <c r="I60" s="154"/>
      <c r="J60" s="155">
        <f>J151</f>
        <v>0</v>
      </c>
      <c r="K60" s="156"/>
    </row>
    <row r="61" spans="2:47" s="1" customFormat="1" ht="21.75" customHeight="1">
      <c r="B61" s="41"/>
      <c r="C61" s="42"/>
      <c r="D61" s="42"/>
      <c r="E61" s="42"/>
      <c r="F61" s="42"/>
      <c r="G61" s="42"/>
      <c r="H61" s="42"/>
      <c r="I61" s="118"/>
      <c r="J61" s="42"/>
      <c r="K61" s="45"/>
    </row>
    <row r="62" spans="2:47" s="1" customFormat="1" ht="6.95" customHeight="1">
      <c r="B62" s="56"/>
      <c r="C62" s="57"/>
      <c r="D62" s="57"/>
      <c r="E62" s="57"/>
      <c r="F62" s="57"/>
      <c r="G62" s="57"/>
      <c r="H62" s="57"/>
      <c r="I62" s="140"/>
      <c r="J62" s="57"/>
      <c r="K62" s="58"/>
    </row>
    <row r="66" spans="2:63" s="1" customFormat="1" ht="6.95" customHeight="1">
      <c r="B66" s="59"/>
      <c r="C66" s="60"/>
      <c r="D66" s="60"/>
      <c r="E66" s="60"/>
      <c r="F66" s="60"/>
      <c r="G66" s="60"/>
      <c r="H66" s="60"/>
      <c r="I66" s="143"/>
      <c r="J66" s="60"/>
      <c r="K66" s="60"/>
      <c r="L66" s="61"/>
    </row>
    <row r="67" spans="2:63" s="1" customFormat="1" ht="36.950000000000003" customHeight="1">
      <c r="B67" s="41"/>
      <c r="C67" s="62" t="s">
        <v>160</v>
      </c>
      <c r="D67" s="63"/>
      <c r="E67" s="63"/>
      <c r="F67" s="63"/>
      <c r="G67" s="63"/>
      <c r="H67" s="63"/>
      <c r="I67" s="164"/>
      <c r="J67" s="63"/>
      <c r="K67" s="63"/>
      <c r="L67" s="61"/>
    </row>
    <row r="68" spans="2:63" s="1" customFormat="1" ht="6.95" customHeight="1">
      <c r="B68" s="41"/>
      <c r="C68" s="63"/>
      <c r="D68" s="63"/>
      <c r="E68" s="63"/>
      <c r="F68" s="63"/>
      <c r="G68" s="63"/>
      <c r="H68" s="63"/>
      <c r="I68" s="164"/>
      <c r="J68" s="63"/>
      <c r="K68" s="63"/>
      <c r="L68" s="61"/>
    </row>
    <row r="69" spans="2:63" s="1" customFormat="1" ht="14.45" customHeight="1">
      <c r="B69" s="41"/>
      <c r="C69" s="65" t="s">
        <v>18</v>
      </c>
      <c r="D69" s="63"/>
      <c r="E69" s="63"/>
      <c r="F69" s="63"/>
      <c r="G69" s="63"/>
      <c r="H69" s="63"/>
      <c r="I69" s="164"/>
      <c r="J69" s="63"/>
      <c r="K69" s="63"/>
      <c r="L69" s="61"/>
    </row>
    <row r="70" spans="2:63" s="1" customFormat="1" ht="22.5" customHeight="1">
      <c r="B70" s="41"/>
      <c r="C70" s="63"/>
      <c r="D70" s="63"/>
      <c r="E70" s="390" t="str">
        <f>E7</f>
        <v>COH KLATOVY - úpravy objektu č.p. 782/III</v>
      </c>
      <c r="F70" s="391"/>
      <c r="G70" s="391"/>
      <c r="H70" s="391"/>
      <c r="I70" s="164"/>
      <c r="J70" s="63"/>
      <c r="K70" s="63"/>
      <c r="L70" s="61"/>
    </row>
    <row r="71" spans="2:63" s="1" customFormat="1" ht="14.45" customHeight="1">
      <c r="B71" s="41"/>
      <c r="C71" s="65" t="s">
        <v>126</v>
      </c>
      <c r="D71" s="63"/>
      <c r="E71" s="63"/>
      <c r="F71" s="63"/>
      <c r="G71" s="63"/>
      <c r="H71" s="63"/>
      <c r="I71" s="164"/>
      <c r="J71" s="63"/>
      <c r="K71" s="63"/>
      <c r="L71" s="61"/>
    </row>
    <row r="72" spans="2:63" s="1" customFormat="1" ht="23.25" customHeight="1">
      <c r="B72" s="41"/>
      <c r="C72" s="63"/>
      <c r="D72" s="63"/>
      <c r="E72" s="366" t="str">
        <f>E9</f>
        <v>D.8 - Měření a regulace</v>
      </c>
      <c r="F72" s="392"/>
      <c r="G72" s="392"/>
      <c r="H72" s="392"/>
      <c r="I72" s="164"/>
      <c r="J72" s="63"/>
      <c r="K72" s="63"/>
      <c r="L72" s="61"/>
    </row>
    <row r="73" spans="2:63" s="1" customFormat="1" ht="6.95" customHeight="1">
      <c r="B73" s="41"/>
      <c r="C73" s="63"/>
      <c r="D73" s="63"/>
      <c r="E73" s="63"/>
      <c r="F73" s="63"/>
      <c r="G73" s="63"/>
      <c r="H73" s="63"/>
      <c r="I73" s="164"/>
      <c r="J73" s="63"/>
      <c r="K73" s="63"/>
      <c r="L73" s="61"/>
    </row>
    <row r="74" spans="2:63" s="1" customFormat="1" ht="18" customHeight="1">
      <c r="B74" s="41"/>
      <c r="C74" s="65" t="s">
        <v>24</v>
      </c>
      <c r="D74" s="63"/>
      <c r="E74" s="63"/>
      <c r="F74" s="165" t="str">
        <f>F12</f>
        <v>Klatovy</v>
      </c>
      <c r="G74" s="63"/>
      <c r="H74" s="63"/>
      <c r="I74" s="166" t="s">
        <v>26</v>
      </c>
      <c r="J74" s="73" t="str">
        <f>IF(J12="","",J12)</f>
        <v>21. 4. 2017</v>
      </c>
      <c r="K74" s="63"/>
      <c r="L74" s="61"/>
    </row>
    <row r="75" spans="2:63" s="1" customFormat="1" ht="6.95" customHeight="1">
      <c r="B75" s="41"/>
      <c r="C75" s="63"/>
      <c r="D75" s="63"/>
      <c r="E75" s="63"/>
      <c r="F75" s="63"/>
      <c r="G75" s="63"/>
      <c r="H75" s="63"/>
      <c r="I75" s="164"/>
      <c r="J75" s="63"/>
      <c r="K75" s="63"/>
      <c r="L75" s="61"/>
    </row>
    <row r="76" spans="2:63" s="1" customFormat="1">
      <c r="B76" s="41"/>
      <c r="C76" s="65" t="s">
        <v>32</v>
      </c>
      <c r="D76" s="63"/>
      <c r="E76" s="63"/>
      <c r="F76" s="165" t="str">
        <f>E15</f>
        <v>Město Klatovy, nám. Míru č.p.62/1, 339 01 Klatovy</v>
      </c>
      <c r="G76" s="63"/>
      <c r="H76" s="63"/>
      <c r="I76" s="166" t="s">
        <v>40</v>
      </c>
      <c r="J76" s="165" t="str">
        <f>E21</f>
        <v>AREA group s.r.o.</v>
      </c>
      <c r="K76" s="63"/>
      <c r="L76" s="61"/>
    </row>
    <row r="77" spans="2:63" s="1" customFormat="1" ht="14.45" customHeight="1">
      <c r="B77" s="41"/>
      <c r="C77" s="65" t="s">
        <v>38</v>
      </c>
      <c r="D77" s="63"/>
      <c r="E77" s="63"/>
      <c r="F77" s="165" t="str">
        <f>IF(E18="","",E18)</f>
        <v/>
      </c>
      <c r="G77" s="63"/>
      <c r="H77" s="63"/>
      <c r="I77" s="164"/>
      <c r="J77" s="63"/>
      <c r="K77" s="63"/>
      <c r="L77" s="61"/>
    </row>
    <row r="78" spans="2:63" s="1" customFormat="1" ht="10.35" customHeight="1">
      <c r="B78" s="41"/>
      <c r="C78" s="63"/>
      <c r="D78" s="63"/>
      <c r="E78" s="63"/>
      <c r="F78" s="63"/>
      <c r="G78" s="63"/>
      <c r="H78" s="63"/>
      <c r="I78" s="164"/>
      <c r="J78" s="63"/>
      <c r="K78" s="63"/>
      <c r="L78" s="61"/>
    </row>
    <row r="79" spans="2:63" s="9" customFormat="1" ht="29.25" customHeight="1">
      <c r="B79" s="167"/>
      <c r="C79" s="168" t="s">
        <v>161</v>
      </c>
      <c r="D79" s="169" t="s">
        <v>66</v>
      </c>
      <c r="E79" s="169" t="s">
        <v>62</v>
      </c>
      <c r="F79" s="169" t="s">
        <v>162</v>
      </c>
      <c r="G79" s="169" t="s">
        <v>163</v>
      </c>
      <c r="H79" s="169" t="s">
        <v>164</v>
      </c>
      <c r="I79" s="170" t="s">
        <v>165</v>
      </c>
      <c r="J79" s="169" t="s">
        <v>131</v>
      </c>
      <c r="K79" s="171" t="s">
        <v>166</v>
      </c>
      <c r="L79" s="172"/>
      <c r="M79" s="81" t="s">
        <v>167</v>
      </c>
      <c r="N79" s="82" t="s">
        <v>51</v>
      </c>
      <c r="O79" s="82" t="s">
        <v>168</v>
      </c>
      <c r="P79" s="82" t="s">
        <v>169</v>
      </c>
      <c r="Q79" s="82" t="s">
        <v>170</v>
      </c>
      <c r="R79" s="82" t="s">
        <v>171</v>
      </c>
      <c r="S79" s="82" t="s">
        <v>172</v>
      </c>
      <c r="T79" s="83" t="s">
        <v>173</v>
      </c>
    </row>
    <row r="80" spans="2:63" s="1" customFormat="1" ht="29.25" customHeight="1">
      <c r="B80" s="41"/>
      <c r="C80" s="87" t="s">
        <v>132</v>
      </c>
      <c r="D80" s="63"/>
      <c r="E80" s="63"/>
      <c r="F80" s="63"/>
      <c r="G80" s="63"/>
      <c r="H80" s="63"/>
      <c r="I80" s="164"/>
      <c r="J80" s="173">
        <f>BK80</f>
        <v>0</v>
      </c>
      <c r="K80" s="63"/>
      <c r="L80" s="61"/>
      <c r="M80" s="84"/>
      <c r="N80" s="85"/>
      <c r="O80" s="85"/>
      <c r="P80" s="174">
        <f>P81+P116+P134+P151</f>
        <v>0</v>
      </c>
      <c r="Q80" s="85"/>
      <c r="R80" s="174">
        <f>R81+R116+R134+R151</f>
        <v>0</v>
      </c>
      <c r="S80" s="85"/>
      <c r="T80" s="175">
        <f>T81+T116+T134+T151</f>
        <v>0</v>
      </c>
      <c r="AT80" s="23" t="s">
        <v>80</v>
      </c>
      <c r="AU80" s="23" t="s">
        <v>133</v>
      </c>
      <c r="BK80" s="176">
        <f>BK81+BK116+BK134+BK151</f>
        <v>0</v>
      </c>
    </row>
    <row r="81" spans="2:65" s="10" customFormat="1" ht="37.35" customHeight="1">
      <c r="B81" s="177"/>
      <c r="C81" s="178"/>
      <c r="D81" s="191" t="s">
        <v>80</v>
      </c>
      <c r="E81" s="264" t="s">
        <v>2780</v>
      </c>
      <c r="F81" s="264" t="s">
        <v>3293</v>
      </c>
      <c r="G81" s="178"/>
      <c r="H81" s="178"/>
      <c r="I81" s="181"/>
      <c r="J81" s="265">
        <f>BK81</f>
        <v>0</v>
      </c>
      <c r="K81" s="178"/>
      <c r="L81" s="183"/>
      <c r="M81" s="184"/>
      <c r="N81" s="185"/>
      <c r="O81" s="185"/>
      <c r="P81" s="186">
        <f>SUM(P82:P115)</f>
        <v>0</v>
      </c>
      <c r="Q81" s="185"/>
      <c r="R81" s="186">
        <f>SUM(R82:R115)</f>
        <v>0</v>
      </c>
      <c r="S81" s="185"/>
      <c r="T81" s="187">
        <f>SUM(T82:T115)</f>
        <v>0</v>
      </c>
      <c r="AR81" s="188" t="s">
        <v>89</v>
      </c>
      <c r="AT81" s="189" t="s">
        <v>80</v>
      </c>
      <c r="AU81" s="189" t="s">
        <v>81</v>
      </c>
      <c r="AY81" s="188" t="s">
        <v>176</v>
      </c>
      <c r="BK81" s="190">
        <f>SUM(BK82:BK115)</f>
        <v>0</v>
      </c>
    </row>
    <row r="82" spans="2:65" s="1" customFormat="1" ht="22.5" customHeight="1">
      <c r="B82" s="41"/>
      <c r="C82" s="194" t="s">
        <v>89</v>
      </c>
      <c r="D82" s="194" t="s">
        <v>178</v>
      </c>
      <c r="E82" s="195" t="s">
        <v>3294</v>
      </c>
      <c r="F82" s="196" t="s">
        <v>3295</v>
      </c>
      <c r="G82" s="197" t="s">
        <v>377</v>
      </c>
      <c r="H82" s="198">
        <v>1</v>
      </c>
      <c r="I82" s="199"/>
      <c r="J82" s="200">
        <f t="shared" ref="J82:J115" si="0">ROUND(I82*H82,2)</f>
        <v>0</v>
      </c>
      <c r="K82" s="196" t="s">
        <v>37</v>
      </c>
      <c r="L82" s="61"/>
      <c r="M82" s="201" t="s">
        <v>37</v>
      </c>
      <c r="N82" s="202" t="s">
        <v>52</v>
      </c>
      <c r="O82" s="42"/>
      <c r="P82" s="203">
        <f t="shared" ref="P82:P115" si="1">O82*H82</f>
        <v>0</v>
      </c>
      <c r="Q82" s="203">
        <v>0</v>
      </c>
      <c r="R82" s="203">
        <f t="shared" ref="R82:R115" si="2">Q82*H82</f>
        <v>0</v>
      </c>
      <c r="S82" s="203">
        <v>0</v>
      </c>
      <c r="T82" s="204">
        <f t="shared" ref="T82:T115" si="3">S82*H82</f>
        <v>0</v>
      </c>
      <c r="AR82" s="23" t="s">
        <v>183</v>
      </c>
      <c r="AT82" s="23" t="s">
        <v>178</v>
      </c>
      <c r="AU82" s="23" t="s">
        <v>89</v>
      </c>
      <c r="AY82" s="23" t="s">
        <v>176</v>
      </c>
      <c r="BE82" s="205">
        <f t="shared" ref="BE82:BE115" si="4">IF(N82="základní",J82,0)</f>
        <v>0</v>
      </c>
      <c r="BF82" s="205">
        <f t="shared" ref="BF82:BF115" si="5">IF(N82="snížená",J82,0)</f>
        <v>0</v>
      </c>
      <c r="BG82" s="205">
        <f t="shared" ref="BG82:BG115" si="6">IF(N82="zákl. přenesená",J82,0)</f>
        <v>0</v>
      </c>
      <c r="BH82" s="205">
        <f t="shared" ref="BH82:BH115" si="7">IF(N82="sníž. přenesená",J82,0)</f>
        <v>0</v>
      </c>
      <c r="BI82" s="205">
        <f t="shared" ref="BI82:BI115" si="8">IF(N82="nulová",J82,0)</f>
        <v>0</v>
      </c>
      <c r="BJ82" s="23" t="s">
        <v>89</v>
      </c>
      <c r="BK82" s="205">
        <f t="shared" ref="BK82:BK115" si="9">ROUND(I82*H82,2)</f>
        <v>0</v>
      </c>
      <c r="BL82" s="23" t="s">
        <v>183</v>
      </c>
      <c r="BM82" s="23" t="s">
        <v>3296</v>
      </c>
    </row>
    <row r="83" spans="2:65" s="1" customFormat="1" ht="22.5" customHeight="1">
      <c r="B83" s="41"/>
      <c r="C83" s="194" t="s">
        <v>91</v>
      </c>
      <c r="D83" s="194" t="s">
        <v>178</v>
      </c>
      <c r="E83" s="195" t="s">
        <v>3297</v>
      </c>
      <c r="F83" s="196" t="s">
        <v>3298</v>
      </c>
      <c r="G83" s="197" t="s">
        <v>377</v>
      </c>
      <c r="H83" s="198">
        <v>2</v>
      </c>
      <c r="I83" s="199"/>
      <c r="J83" s="200">
        <f t="shared" si="0"/>
        <v>0</v>
      </c>
      <c r="K83" s="196" t="s">
        <v>37</v>
      </c>
      <c r="L83" s="61"/>
      <c r="M83" s="201" t="s">
        <v>37</v>
      </c>
      <c r="N83" s="202" t="s">
        <v>52</v>
      </c>
      <c r="O83" s="42"/>
      <c r="P83" s="203">
        <f t="shared" si="1"/>
        <v>0</v>
      </c>
      <c r="Q83" s="203">
        <v>0</v>
      </c>
      <c r="R83" s="203">
        <f t="shared" si="2"/>
        <v>0</v>
      </c>
      <c r="S83" s="203">
        <v>0</v>
      </c>
      <c r="T83" s="204">
        <f t="shared" si="3"/>
        <v>0</v>
      </c>
      <c r="AR83" s="23" t="s">
        <v>183</v>
      </c>
      <c r="AT83" s="23" t="s">
        <v>178</v>
      </c>
      <c r="AU83" s="23" t="s">
        <v>89</v>
      </c>
      <c r="AY83" s="23" t="s">
        <v>176</v>
      </c>
      <c r="BE83" s="205">
        <f t="shared" si="4"/>
        <v>0</v>
      </c>
      <c r="BF83" s="205">
        <f t="shared" si="5"/>
        <v>0</v>
      </c>
      <c r="BG83" s="205">
        <f t="shared" si="6"/>
        <v>0</v>
      </c>
      <c r="BH83" s="205">
        <f t="shared" si="7"/>
        <v>0</v>
      </c>
      <c r="BI83" s="205">
        <f t="shared" si="8"/>
        <v>0</v>
      </c>
      <c r="BJ83" s="23" t="s">
        <v>89</v>
      </c>
      <c r="BK83" s="205">
        <f t="shared" si="9"/>
        <v>0</v>
      </c>
      <c r="BL83" s="23" t="s">
        <v>183</v>
      </c>
      <c r="BM83" s="23" t="s">
        <v>3299</v>
      </c>
    </row>
    <row r="84" spans="2:65" s="1" customFormat="1" ht="22.5" customHeight="1">
      <c r="B84" s="41"/>
      <c r="C84" s="194" t="s">
        <v>195</v>
      </c>
      <c r="D84" s="194" t="s">
        <v>178</v>
      </c>
      <c r="E84" s="195" t="s">
        <v>3300</v>
      </c>
      <c r="F84" s="196" t="s">
        <v>3301</v>
      </c>
      <c r="G84" s="197" t="s">
        <v>377</v>
      </c>
      <c r="H84" s="198">
        <v>1</v>
      </c>
      <c r="I84" s="199"/>
      <c r="J84" s="200">
        <f t="shared" si="0"/>
        <v>0</v>
      </c>
      <c r="K84" s="196" t="s">
        <v>37</v>
      </c>
      <c r="L84" s="61"/>
      <c r="M84" s="201" t="s">
        <v>37</v>
      </c>
      <c r="N84" s="202" t="s">
        <v>52</v>
      </c>
      <c r="O84" s="42"/>
      <c r="P84" s="203">
        <f t="shared" si="1"/>
        <v>0</v>
      </c>
      <c r="Q84" s="203">
        <v>0</v>
      </c>
      <c r="R84" s="203">
        <f t="shared" si="2"/>
        <v>0</v>
      </c>
      <c r="S84" s="203">
        <v>0</v>
      </c>
      <c r="T84" s="204">
        <f t="shared" si="3"/>
        <v>0</v>
      </c>
      <c r="AR84" s="23" t="s">
        <v>183</v>
      </c>
      <c r="AT84" s="23" t="s">
        <v>178</v>
      </c>
      <c r="AU84" s="23" t="s">
        <v>89</v>
      </c>
      <c r="AY84" s="23" t="s">
        <v>176</v>
      </c>
      <c r="BE84" s="205">
        <f t="shared" si="4"/>
        <v>0</v>
      </c>
      <c r="BF84" s="205">
        <f t="shared" si="5"/>
        <v>0</v>
      </c>
      <c r="BG84" s="205">
        <f t="shared" si="6"/>
        <v>0</v>
      </c>
      <c r="BH84" s="205">
        <f t="shared" si="7"/>
        <v>0</v>
      </c>
      <c r="BI84" s="205">
        <f t="shared" si="8"/>
        <v>0</v>
      </c>
      <c r="BJ84" s="23" t="s">
        <v>89</v>
      </c>
      <c r="BK84" s="205">
        <f t="shared" si="9"/>
        <v>0</v>
      </c>
      <c r="BL84" s="23" t="s">
        <v>183</v>
      </c>
      <c r="BM84" s="23" t="s">
        <v>3302</v>
      </c>
    </row>
    <row r="85" spans="2:65" s="1" customFormat="1" ht="22.5" customHeight="1">
      <c r="B85" s="41"/>
      <c r="C85" s="194" t="s">
        <v>183</v>
      </c>
      <c r="D85" s="194" t="s">
        <v>178</v>
      </c>
      <c r="E85" s="195" t="s">
        <v>3303</v>
      </c>
      <c r="F85" s="196" t="s">
        <v>3304</v>
      </c>
      <c r="G85" s="197" t="s">
        <v>377</v>
      </c>
      <c r="H85" s="198">
        <v>1</v>
      </c>
      <c r="I85" s="199"/>
      <c r="J85" s="200">
        <f t="shared" si="0"/>
        <v>0</v>
      </c>
      <c r="K85" s="196" t="s">
        <v>37</v>
      </c>
      <c r="L85" s="61"/>
      <c r="M85" s="201" t="s">
        <v>37</v>
      </c>
      <c r="N85" s="202" t="s">
        <v>52</v>
      </c>
      <c r="O85" s="42"/>
      <c r="P85" s="203">
        <f t="shared" si="1"/>
        <v>0</v>
      </c>
      <c r="Q85" s="203">
        <v>0</v>
      </c>
      <c r="R85" s="203">
        <f t="shared" si="2"/>
        <v>0</v>
      </c>
      <c r="S85" s="203">
        <v>0</v>
      </c>
      <c r="T85" s="204">
        <f t="shared" si="3"/>
        <v>0</v>
      </c>
      <c r="AR85" s="23" t="s">
        <v>183</v>
      </c>
      <c r="AT85" s="23" t="s">
        <v>178</v>
      </c>
      <c r="AU85" s="23" t="s">
        <v>89</v>
      </c>
      <c r="AY85" s="23" t="s">
        <v>176</v>
      </c>
      <c r="BE85" s="205">
        <f t="shared" si="4"/>
        <v>0</v>
      </c>
      <c r="BF85" s="205">
        <f t="shared" si="5"/>
        <v>0</v>
      </c>
      <c r="BG85" s="205">
        <f t="shared" si="6"/>
        <v>0</v>
      </c>
      <c r="BH85" s="205">
        <f t="shared" si="7"/>
        <v>0</v>
      </c>
      <c r="BI85" s="205">
        <f t="shared" si="8"/>
        <v>0</v>
      </c>
      <c r="BJ85" s="23" t="s">
        <v>89</v>
      </c>
      <c r="BK85" s="205">
        <f t="shared" si="9"/>
        <v>0</v>
      </c>
      <c r="BL85" s="23" t="s">
        <v>183</v>
      </c>
      <c r="BM85" s="23" t="s">
        <v>3305</v>
      </c>
    </row>
    <row r="86" spans="2:65" s="1" customFormat="1" ht="22.5" customHeight="1">
      <c r="B86" s="41"/>
      <c r="C86" s="194" t="s">
        <v>209</v>
      </c>
      <c r="D86" s="194" t="s">
        <v>178</v>
      </c>
      <c r="E86" s="195" t="s">
        <v>3306</v>
      </c>
      <c r="F86" s="196" t="s">
        <v>3307</v>
      </c>
      <c r="G86" s="197" t="s">
        <v>377</v>
      </c>
      <c r="H86" s="198">
        <v>1</v>
      </c>
      <c r="I86" s="199"/>
      <c r="J86" s="200">
        <f t="shared" si="0"/>
        <v>0</v>
      </c>
      <c r="K86" s="196" t="s">
        <v>37</v>
      </c>
      <c r="L86" s="61"/>
      <c r="M86" s="201" t="s">
        <v>37</v>
      </c>
      <c r="N86" s="202" t="s">
        <v>52</v>
      </c>
      <c r="O86" s="42"/>
      <c r="P86" s="203">
        <f t="shared" si="1"/>
        <v>0</v>
      </c>
      <c r="Q86" s="203">
        <v>0</v>
      </c>
      <c r="R86" s="203">
        <f t="shared" si="2"/>
        <v>0</v>
      </c>
      <c r="S86" s="203">
        <v>0</v>
      </c>
      <c r="T86" s="204">
        <f t="shared" si="3"/>
        <v>0</v>
      </c>
      <c r="AR86" s="23" t="s">
        <v>183</v>
      </c>
      <c r="AT86" s="23" t="s">
        <v>178</v>
      </c>
      <c r="AU86" s="23" t="s">
        <v>89</v>
      </c>
      <c r="AY86" s="23" t="s">
        <v>176</v>
      </c>
      <c r="BE86" s="205">
        <f t="shared" si="4"/>
        <v>0</v>
      </c>
      <c r="BF86" s="205">
        <f t="shared" si="5"/>
        <v>0</v>
      </c>
      <c r="BG86" s="205">
        <f t="shared" si="6"/>
        <v>0</v>
      </c>
      <c r="BH86" s="205">
        <f t="shared" si="7"/>
        <v>0</v>
      </c>
      <c r="BI86" s="205">
        <f t="shared" si="8"/>
        <v>0</v>
      </c>
      <c r="BJ86" s="23" t="s">
        <v>89</v>
      </c>
      <c r="BK86" s="205">
        <f t="shared" si="9"/>
        <v>0</v>
      </c>
      <c r="BL86" s="23" t="s">
        <v>183</v>
      </c>
      <c r="BM86" s="23" t="s">
        <v>3308</v>
      </c>
    </row>
    <row r="87" spans="2:65" s="1" customFormat="1" ht="22.5" customHeight="1">
      <c r="B87" s="41"/>
      <c r="C87" s="194" t="s">
        <v>214</v>
      </c>
      <c r="D87" s="194" t="s">
        <v>178</v>
      </c>
      <c r="E87" s="195" t="s">
        <v>3309</v>
      </c>
      <c r="F87" s="196" t="s">
        <v>3310</v>
      </c>
      <c r="G87" s="197" t="s">
        <v>377</v>
      </c>
      <c r="H87" s="198">
        <v>1</v>
      </c>
      <c r="I87" s="199"/>
      <c r="J87" s="200">
        <f t="shared" si="0"/>
        <v>0</v>
      </c>
      <c r="K87" s="196" t="s">
        <v>37</v>
      </c>
      <c r="L87" s="61"/>
      <c r="M87" s="201" t="s">
        <v>37</v>
      </c>
      <c r="N87" s="202" t="s">
        <v>52</v>
      </c>
      <c r="O87" s="42"/>
      <c r="P87" s="203">
        <f t="shared" si="1"/>
        <v>0</v>
      </c>
      <c r="Q87" s="203">
        <v>0</v>
      </c>
      <c r="R87" s="203">
        <f t="shared" si="2"/>
        <v>0</v>
      </c>
      <c r="S87" s="203">
        <v>0</v>
      </c>
      <c r="T87" s="204">
        <f t="shared" si="3"/>
        <v>0</v>
      </c>
      <c r="AR87" s="23" t="s">
        <v>183</v>
      </c>
      <c r="AT87" s="23" t="s">
        <v>178</v>
      </c>
      <c r="AU87" s="23" t="s">
        <v>89</v>
      </c>
      <c r="AY87" s="23" t="s">
        <v>176</v>
      </c>
      <c r="BE87" s="205">
        <f t="shared" si="4"/>
        <v>0</v>
      </c>
      <c r="BF87" s="205">
        <f t="shared" si="5"/>
        <v>0</v>
      </c>
      <c r="BG87" s="205">
        <f t="shared" si="6"/>
        <v>0</v>
      </c>
      <c r="BH87" s="205">
        <f t="shared" si="7"/>
        <v>0</v>
      </c>
      <c r="BI87" s="205">
        <f t="shared" si="8"/>
        <v>0</v>
      </c>
      <c r="BJ87" s="23" t="s">
        <v>89</v>
      </c>
      <c r="BK87" s="205">
        <f t="shared" si="9"/>
        <v>0</v>
      </c>
      <c r="BL87" s="23" t="s">
        <v>183</v>
      </c>
      <c r="BM87" s="23" t="s">
        <v>3311</v>
      </c>
    </row>
    <row r="88" spans="2:65" s="1" customFormat="1" ht="22.5" customHeight="1">
      <c r="B88" s="41"/>
      <c r="C88" s="194" t="s">
        <v>221</v>
      </c>
      <c r="D88" s="194" t="s">
        <v>178</v>
      </c>
      <c r="E88" s="195" t="s">
        <v>3312</v>
      </c>
      <c r="F88" s="196" t="s">
        <v>3313</v>
      </c>
      <c r="G88" s="197" t="s">
        <v>377</v>
      </c>
      <c r="H88" s="198">
        <v>2</v>
      </c>
      <c r="I88" s="199"/>
      <c r="J88" s="200">
        <f t="shared" si="0"/>
        <v>0</v>
      </c>
      <c r="K88" s="196" t="s">
        <v>37</v>
      </c>
      <c r="L88" s="61"/>
      <c r="M88" s="201" t="s">
        <v>37</v>
      </c>
      <c r="N88" s="202" t="s">
        <v>52</v>
      </c>
      <c r="O88" s="42"/>
      <c r="P88" s="203">
        <f t="shared" si="1"/>
        <v>0</v>
      </c>
      <c r="Q88" s="203">
        <v>0</v>
      </c>
      <c r="R88" s="203">
        <f t="shared" si="2"/>
        <v>0</v>
      </c>
      <c r="S88" s="203">
        <v>0</v>
      </c>
      <c r="T88" s="204">
        <f t="shared" si="3"/>
        <v>0</v>
      </c>
      <c r="AR88" s="23" t="s">
        <v>183</v>
      </c>
      <c r="AT88" s="23" t="s">
        <v>178</v>
      </c>
      <c r="AU88" s="23" t="s">
        <v>89</v>
      </c>
      <c r="AY88" s="23" t="s">
        <v>176</v>
      </c>
      <c r="BE88" s="205">
        <f t="shared" si="4"/>
        <v>0</v>
      </c>
      <c r="BF88" s="205">
        <f t="shared" si="5"/>
        <v>0</v>
      </c>
      <c r="BG88" s="205">
        <f t="shared" si="6"/>
        <v>0</v>
      </c>
      <c r="BH88" s="205">
        <f t="shared" si="7"/>
        <v>0</v>
      </c>
      <c r="BI88" s="205">
        <f t="shared" si="8"/>
        <v>0</v>
      </c>
      <c r="BJ88" s="23" t="s">
        <v>89</v>
      </c>
      <c r="BK88" s="205">
        <f t="shared" si="9"/>
        <v>0</v>
      </c>
      <c r="BL88" s="23" t="s">
        <v>183</v>
      </c>
      <c r="BM88" s="23" t="s">
        <v>3314</v>
      </c>
    </row>
    <row r="89" spans="2:65" s="1" customFormat="1" ht="31.5" customHeight="1">
      <c r="B89" s="41"/>
      <c r="C89" s="194" t="s">
        <v>200</v>
      </c>
      <c r="D89" s="194" t="s">
        <v>178</v>
      </c>
      <c r="E89" s="195" t="s">
        <v>3315</v>
      </c>
      <c r="F89" s="196" t="s">
        <v>3316</v>
      </c>
      <c r="G89" s="197" t="s">
        <v>377</v>
      </c>
      <c r="H89" s="198">
        <v>1</v>
      </c>
      <c r="I89" s="199"/>
      <c r="J89" s="200">
        <f t="shared" si="0"/>
        <v>0</v>
      </c>
      <c r="K89" s="196" t="s">
        <v>37</v>
      </c>
      <c r="L89" s="61"/>
      <c r="M89" s="201" t="s">
        <v>37</v>
      </c>
      <c r="N89" s="202" t="s">
        <v>52</v>
      </c>
      <c r="O89" s="42"/>
      <c r="P89" s="203">
        <f t="shared" si="1"/>
        <v>0</v>
      </c>
      <c r="Q89" s="203">
        <v>0</v>
      </c>
      <c r="R89" s="203">
        <f t="shared" si="2"/>
        <v>0</v>
      </c>
      <c r="S89" s="203">
        <v>0</v>
      </c>
      <c r="T89" s="204">
        <f t="shared" si="3"/>
        <v>0</v>
      </c>
      <c r="AR89" s="23" t="s">
        <v>183</v>
      </c>
      <c r="AT89" s="23" t="s">
        <v>178</v>
      </c>
      <c r="AU89" s="23" t="s">
        <v>89</v>
      </c>
      <c r="AY89" s="23" t="s">
        <v>176</v>
      </c>
      <c r="BE89" s="205">
        <f t="shared" si="4"/>
        <v>0</v>
      </c>
      <c r="BF89" s="205">
        <f t="shared" si="5"/>
        <v>0</v>
      </c>
      <c r="BG89" s="205">
        <f t="shared" si="6"/>
        <v>0</v>
      </c>
      <c r="BH89" s="205">
        <f t="shared" si="7"/>
        <v>0</v>
      </c>
      <c r="BI89" s="205">
        <f t="shared" si="8"/>
        <v>0</v>
      </c>
      <c r="BJ89" s="23" t="s">
        <v>89</v>
      </c>
      <c r="BK89" s="205">
        <f t="shared" si="9"/>
        <v>0</v>
      </c>
      <c r="BL89" s="23" t="s">
        <v>183</v>
      </c>
      <c r="BM89" s="23" t="s">
        <v>3317</v>
      </c>
    </row>
    <row r="90" spans="2:65" s="1" customFormat="1" ht="22.5" customHeight="1">
      <c r="B90" s="41"/>
      <c r="C90" s="194" t="s">
        <v>232</v>
      </c>
      <c r="D90" s="194" t="s">
        <v>178</v>
      </c>
      <c r="E90" s="195" t="s">
        <v>3318</v>
      </c>
      <c r="F90" s="196" t="s">
        <v>3319</v>
      </c>
      <c r="G90" s="197" t="s">
        <v>377</v>
      </c>
      <c r="H90" s="198">
        <v>1</v>
      </c>
      <c r="I90" s="199"/>
      <c r="J90" s="200">
        <f t="shared" si="0"/>
        <v>0</v>
      </c>
      <c r="K90" s="196" t="s">
        <v>37</v>
      </c>
      <c r="L90" s="61"/>
      <c r="M90" s="201" t="s">
        <v>37</v>
      </c>
      <c r="N90" s="202" t="s">
        <v>52</v>
      </c>
      <c r="O90" s="42"/>
      <c r="P90" s="203">
        <f t="shared" si="1"/>
        <v>0</v>
      </c>
      <c r="Q90" s="203">
        <v>0</v>
      </c>
      <c r="R90" s="203">
        <f t="shared" si="2"/>
        <v>0</v>
      </c>
      <c r="S90" s="203">
        <v>0</v>
      </c>
      <c r="T90" s="204">
        <f t="shared" si="3"/>
        <v>0</v>
      </c>
      <c r="AR90" s="23" t="s">
        <v>183</v>
      </c>
      <c r="AT90" s="23" t="s">
        <v>178</v>
      </c>
      <c r="AU90" s="23" t="s">
        <v>89</v>
      </c>
      <c r="AY90" s="23" t="s">
        <v>176</v>
      </c>
      <c r="BE90" s="205">
        <f t="shared" si="4"/>
        <v>0</v>
      </c>
      <c r="BF90" s="205">
        <f t="shared" si="5"/>
        <v>0</v>
      </c>
      <c r="BG90" s="205">
        <f t="shared" si="6"/>
        <v>0</v>
      </c>
      <c r="BH90" s="205">
        <f t="shared" si="7"/>
        <v>0</v>
      </c>
      <c r="BI90" s="205">
        <f t="shared" si="8"/>
        <v>0</v>
      </c>
      <c r="BJ90" s="23" t="s">
        <v>89</v>
      </c>
      <c r="BK90" s="205">
        <f t="shared" si="9"/>
        <v>0</v>
      </c>
      <c r="BL90" s="23" t="s">
        <v>183</v>
      </c>
      <c r="BM90" s="23" t="s">
        <v>3320</v>
      </c>
    </row>
    <row r="91" spans="2:65" s="1" customFormat="1" ht="22.5" customHeight="1">
      <c r="B91" s="41"/>
      <c r="C91" s="194" t="s">
        <v>238</v>
      </c>
      <c r="D91" s="194" t="s">
        <v>178</v>
      </c>
      <c r="E91" s="195" t="s">
        <v>3321</v>
      </c>
      <c r="F91" s="196" t="s">
        <v>3322</v>
      </c>
      <c r="G91" s="197" t="s">
        <v>377</v>
      </c>
      <c r="H91" s="198">
        <v>1</v>
      </c>
      <c r="I91" s="199"/>
      <c r="J91" s="200">
        <f t="shared" si="0"/>
        <v>0</v>
      </c>
      <c r="K91" s="196" t="s">
        <v>37</v>
      </c>
      <c r="L91" s="61"/>
      <c r="M91" s="201" t="s">
        <v>37</v>
      </c>
      <c r="N91" s="202" t="s">
        <v>52</v>
      </c>
      <c r="O91" s="42"/>
      <c r="P91" s="203">
        <f t="shared" si="1"/>
        <v>0</v>
      </c>
      <c r="Q91" s="203">
        <v>0</v>
      </c>
      <c r="R91" s="203">
        <f t="shared" si="2"/>
        <v>0</v>
      </c>
      <c r="S91" s="203">
        <v>0</v>
      </c>
      <c r="T91" s="204">
        <f t="shared" si="3"/>
        <v>0</v>
      </c>
      <c r="AR91" s="23" t="s">
        <v>183</v>
      </c>
      <c r="AT91" s="23" t="s">
        <v>178</v>
      </c>
      <c r="AU91" s="23" t="s">
        <v>89</v>
      </c>
      <c r="AY91" s="23" t="s">
        <v>176</v>
      </c>
      <c r="BE91" s="205">
        <f t="shared" si="4"/>
        <v>0</v>
      </c>
      <c r="BF91" s="205">
        <f t="shared" si="5"/>
        <v>0</v>
      </c>
      <c r="BG91" s="205">
        <f t="shared" si="6"/>
        <v>0</v>
      </c>
      <c r="BH91" s="205">
        <f t="shared" si="7"/>
        <v>0</v>
      </c>
      <c r="BI91" s="205">
        <f t="shared" si="8"/>
        <v>0</v>
      </c>
      <c r="BJ91" s="23" t="s">
        <v>89</v>
      </c>
      <c r="BK91" s="205">
        <f t="shared" si="9"/>
        <v>0</v>
      </c>
      <c r="BL91" s="23" t="s">
        <v>183</v>
      </c>
      <c r="BM91" s="23" t="s">
        <v>3323</v>
      </c>
    </row>
    <row r="92" spans="2:65" s="1" customFormat="1" ht="22.5" customHeight="1">
      <c r="B92" s="41"/>
      <c r="C92" s="194" t="s">
        <v>247</v>
      </c>
      <c r="D92" s="194" t="s">
        <v>178</v>
      </c>
      <c r="E92" s="195" t="s">
        <v>3324</v>
      </c>
      <c r="F92" s="196" t="s">
        <v>3325</v>
      </c>
      <c r="G92" s="197" t="s">
        <v>2399</v>
      </c>
      <c r="H92" s="198">
        <v>24</v>
      </c>
      <c r="I92" s="199"/>
      <c r="J92" s="200">
        <f t="shared" si="0"/>
        <v>0</v>
      </c>
      <c r="K92" s="196" t="s">
        <v>37</v>
      </c>
      <c r="L92" s="61"/>
      <c r="M92" s="201" t="s">
        <v>37</v>
      </c>
      <c r="N92" s="202" t="s">
        <v>52</v>
      </c>
      <c r="O92" s="42"/>
      <c r="P92" s="203">
        <f t="shared" si="1"/>
        <v>0</v>
      </c>
      <c r="Q92" s="203">
        <v>0</v>
      </c>
      <c r="R92" s="203">
        <f t="shared" si="2"/>
        <v>0</v>
      </c>
      <c r="S92" s="203">
        <v>0</v>
      </c>
      <c r="T92" s="204">
        <f t="shared" si="3"/>
        <v>0</v>
      </c>
      <c r="AR92" s="23" t="s">
        <v>183</v>
      </c>
      <c r="AT92" s="23" t="s">
        <v>178</v>
      </c>
      <c r="AU92" s="23" t="s">
        <v>89</v>
      </c>
      <c r="AY92" s="23" t="s">
        <v>176</v>
      </c>
      <c r="BE92" s="205">
        <f t="shared" si="4"/>
        <v>0</v>
      </c>
      <c r="BF92" s="205">
        <f t="shared" si="5"/>
        <v>0</v>
      </c>
      <c r="BG92" s="205">
        <f t="shared" si="6"/>
        <v>0</v>
      </c>
      <c r="BH92" s="205">
        <f t="shared" si="7"/>
        <v>0</v>
      </c>
      <c r="BI92" s="205">
        <f t="shared" si="8"/>
        <v>0</v>
      </c>
      <c r="BJ92" s="23" t="s">
        <v>89</v>
      </c>
      <c r="BK92" s="205">
        <f t="shared" si="9"/>
        <v>0</v>
      </c>
      <c r="BL92" s="23" t="s">
        <v>183</v>
      </c>
      <c r="BM92" s="23" t="s">
        <v>3326</v>
      </c>
    </row>
    <row r="93" spans="2:65" s="1" customFormat="1" ht="22.5" customHeight="1">
      <c r="B93" s="41"/>
      <c r="C93" s="194" t="s">
        <v>23</v>
      </c>
      <c r="D93" s="194" t="s">
        <v>178</v>
      </c>
      <c r="E93" s="195" t="s">
        <v>3327</v>
      </c>
      <c r="F93" s="196" t="s">
        <v>3328</v>
      </c>
      <c r="G93" s="197" t="s">
        <v>377</v>
      </c>
      <c r="H93" s="198">
        <v>1</v>
      </c>
      <c r="I93" s="199"/>
      <c r="J93" s="200">
        <f t="shared" si="0"/>
        <v>0</v>
      </c>
      <c r="K93" s="196" t="s">
        <v>37</v>
      </c>
      <c r="L93" s="61"/>
      <c r="M93" s="201" t="s">
        <v>37</v>
      </c>
      <c r="N93" s="202" t="s">
        <v>52</v>
      </c>
      <c r="O93" s="42"/>
      <c r="P93" s="203">
        <f t="shared" si="1"/>
        <v>0</v>
      </c>
      <c r="Q93" s="203">
        <v>0</v>
      </c>
      <c r="R93" s="203">
        <f t="shared" si="2"/>
        <v>0</v>
      </c>
      <c r="S93" s="203">
        <v>0</v>
      </c>
      <c r="T93" s="204">
        <f t="shared" si="3"/>
        <v>0</v>
      </c>
      <c r="AR93" s="23" t="s">
        <v>183</v>
      </c>
      <c r="AT93" s="23" t="s">
        <v>178</v>
      </c>
      <c r="AU93" s="23" t="s">
        <v>89</v>
      </c>
      <c r="AY93" s="23" t="s">
        <v>176</v>
      </c>
      <c r="BE93" s="205">
        <f t="shared" si="4"/>
        <v>0</v>
      </c>
      <c r="BF93" s="205">
        <f t="shared" si="5"/>
        <v>0</v>
      </c>
      <c r="BG93" s="205">
        <f t="shared" si="6"/>
        <v>0</v>
      </c>
      <c r="BH93" s="205">
        <f t="shared" si="7"/>
        <v>0</v>
      </c>
      <c r="BI93" s="205">
        <f t="shared" si="8"/>
        <v>0</v>
      </c>
      <c r="BJ93" s="23" t="s">
        <v>89</v>
      </c>
      <c r="BK93" s="205">
        <f t="shared" si="9"/>
        <v>0</v>
      </c>
      <c r="BL93" s="23" t="s">
        <v>183</v>
      </c>
      <c r="BM93" s="23" t="s">
        <v>3329</v>
      </c>
    </row>
    <row r="94" spans="2:65" s="1" customFormat="1" ht="22.5" customHeight="1">
      <c r="B94" s="41"/>
      <c r="C94" s="194" t="s">
        <v>259</v>
      </c>
      <c r="D94" s="194" t="s">
        <v>178</v>
      </c>
      <c r="E94" s="195" t="s">
        <v>3330</v>
      </c>
      <c r="F94" s="196" t="s">
        <v>3331</v>
      </c>
      <c r="G94" s="197" t="s">
        <v>377</v>
      </c>
      <c r="H94" s="198">
        <v>2</v>
      </c>
      <c r="I94" s="199"/>
      <c r="J94" s="200">
        <f t="shared" si="0"/>
        <v>0</v>
      </c>
      <c r="K94" s="196" t="s">
        <v>37</v>
      </c>
      <c r="L94" s="61"/>
      <c r="M94" s="201" t="s">
        <v>37</v>
      </c>
      <c r="N94" s="202" t="s">
        <v>52</v>
      </c>
      <c r="O94" s="42"/>
      <c r="P94" s="203">
        <f t="shared" si="1"/>
        <v>0</v>
      </c>
      <c r="Q94" s="203">
        <v>0</v>
      </c>
      <c r="R94" s="203">
        <f t="shared" si="2"/>
        <v>0</v>
      </c>
      <c r="S94" s="203">
        <v>0</v>
      </c>
      <c r="T94" s="204">
        <f t="shared" si="3"/>
        <v>0</v>
      </c>
      <c r="AR94" s="23" t="s">
        <v>183</v>
      </c>
      <c r="AT94" s="23" t="s">
        <v>178</v>
      </c>
      <c r="AU94" s="23" t="s">
        <v>89</v>
      </c>
      <c r="AY94" s="23" t="s">
        <v>176</v>
      </c>
      <c r="BE94" s="205">
        <f t="shared" si="4"/>
        <v>0</v>
      </c>
      <c r="BF94" s="205">
        <f t="shared" si="5"/>
        <v>0</v>
      </c>
      <c r="BG94" s="205">
        <f t="shared" si="6"/>
        <v>0</v>
      </c>
      <c r="BH94" s="205">
        <f t="shared" si="7"/>
        <v>0</v>
      </c>
      <c r="BI94" s="205">
        <f t="shared" si="8"/>
        <v>0</v>
      </c>
      <c r="BJ94" s="23" t="s">
        <v>89</v>
      </c>
      <c r="BK94" s="205">
        <f t="shared" si="9"/>
        <v>0</v>
      </c>
      <c r="BL94" s="23" t="s">
        <v>183</v>
      </c>
      <c r="BM94" s="23" t="s">
        <v>3332</v>
      </c>
    </row>
    <row r="95" spans="2:65" s="1" customFormat="1" ht="22.5" customHeight="1">
      <c r="B95" s="41"/>
      <c r="C95" s="194" t="s">
        <v>267</v>
      </c>
      <c r="D95" s="194" t="s">
        <v>178</v>
      </c>
      <c r="E95" s="195" t="s">
        <v>3333</v>
      </c>
      <c r="F95" s="196" t="s">
        <v>3334</v>
      </c>
      <c r="G95" s="197" t="s">
        <v>296</v>
      </c>
      <c r="H95" s="198">
        <v>2</v>
      </c>
      <c r="I95" s="199"/>
      <c r="J95" s="200">
        <f t="shared" si="0"/>
        <v>0</v>
      </c>
      <c r="K95" s="196" t="s">
        <v>37</v>
      </c>
      <c r="L95" s="61"/>
      <c r="M95" s="201" t="s">
        <v>37</v>
      </c>
      <c r="N95" s="202" t="s">
        <v>52</v>
      </c>
      <c r="O95" s="42"/>
      <c r="P95" s="203">
        <f t="shared" si="1"/>
        <v>0</v>
      </c>
      <c r="Q95" s="203">
        <v>0</v>
      </c>
      <c r="R95" s="203">
        <f t="shared" si="2"/>
        <v>0</v>
      </c>
      <c r="S95" s="203">
        <v>0</v>
      </c>
      <c r="T95" s="204">
        <f t="shared" si="3"/>
        <v>0</v>
      </c>
      <c r="AR95" s="23" t="s">
        <v>183</v>
      </c>
      <c r="AT95" s="23" t="s">
        <v>178</v>
      </c>
      <c r="AU95" s="23" t="s">
        <v>89</v>
      </c>
      <c r="AY95" s="23" t="s">
        <v>176</v>
      </c>
      <c r="BE95" s="205">
        <f t="shared" si="4"/>
        <v>0</v>
      </c>
      <c r="BF95" s="205">
        <f t="shared" si="5"/>
        <v>0</v>
      </c>
      <c r="BG95" s="205">
        <f t="shared" si="6"/>
        <v>0</v>
      </c>
      <c r="BH95" s="205">
        <f t="shared" si="7"/>
        <v>0</v>
      </c>
      <c r="BI95" s="205">
        <f t="shared" si="8"/>
        <v>0</v>
      </c>
      <c r="BJ95" s="23" t="s">
        <v>89</v>
      </c>
      <c r="BK95" s="205">
        <f t="shared" si="9"/>
        <v>0</v>
      </c>
      <c r="BL95" s="23" t="s">
        <v>183</v>
      </c>
      <c r="BM95" s="23" t="s">
        <v>3335</v>
      </c>
    </row>
    <row r="96" spans="2:65" s="1" customFormat="1" ht="22.5" customHeight="1">
      <c r="B96" s="41"/>
      <c r="C96" s="194" t="s">
        <v>10</v>
      </c>
      <c r="D96" s="194" t="s">
        <v>178</v>
      </c>
      <c r="E96" s="195" t="s">
        <v>3336</v>
      </c>
      <c r="F96" s="196" t="s">
        <v>3337</v>
      </c>
      <c r="G96" s="197" t="s">
        <v>377</v>
      </c>
      <c r="H96" s="198">
        <v>1</v>
      </c>
      <c r="I96" s="199"/>
      <c r="J96" s="200">
        <f t="shared" si="0"/>
        <v>0</v>
      </c>
      <c r="K96" s="196" t="s">
        <v>37</v>
      </c>
      <c r="L96" s="61"/>
      <c r="M96" s="201" t="s">
        <v>37</v>
      </c>
      <c r="N96" s="202" t="s">
        <v>52</v>
      </c>
      <c r="O96" s="42"/>
      <c r="P96" s="203">
        <f t="shared" si="1"/>
        <v>0</v>
      </c>
      <c r="Q96" s="203">
        <v>0</v>
      </c>
      <c r="R96" s="203">
        <f t="shared" si="2"/>
        <v>0</v>
      </c>
      <c r="S96" s="203">
        <v>0</v>
      </c>
      <c r="T96" s="204">
        <f t="shared" si="3"/>
        <v>0</v>
      </c>
      <c r="AR96" s="23" t="s">
        <v>183</v>
      </c>
      <c r="AT96" s="23" t="s">
        <v>178</v>
      </c>
      <c r="AU96" s="23" t="s">
        <v>89</v>
      </c>
      <c r="AY96" s="23" t="s">
        <v>176</v>
      </c>
      <c r="BE96" s="205">
        <f t="shared" si="4"/>
        <v>0</v>
      </c>
      <c r="BF96" s="205">
        <f t="shared" si="5"/>
        <v>0</v>
      </c>
      <c r="BG96" s="205">
        <f t="shared" si="6"/>
        <v>0</v>
      </c>
      <c r="BH96" s="205">
        <f t="shared" si="7"/>
        <v>0</v>
      </c>
      <c r="BI96" s="205">
        <f t="shared" si="8"/>
        <v>0</v>
      </c>
      <c r="BJ96" s="23" t="s">
        <v>89</v>
      </c>
      <c r="BK96" s="205">
        <f t="shared" si="9"/>
        <v>0</v>
      </c>
      <c r="BL96" s="23" t="s">
        <v>183</v>
      </c>
      <c r="BM96" s="23" t="s">
        <v>3338</v>
      </c>
    </row>
    <row r="97" spans="2:65" s="1" customFormat="1" ht="22.5" customHeight="1">
      <c r="B97" s="41"/>
      <c r="C97" s="194" t="s">
        <v>277</v>
      </c>
      <c r="D97" s="194" t="s">
        <v>178</v>
      </c>
      <c r="E97" s="195" t="s">
        <v>3339</v>
      </c>
      <c r="F97" s="196" t="s">
        <v>3340</v>
      </c>
      <c r="G97" s="197" t="s">
        <v>377</v>
      </c>
      <c r="H97" s="198">
        <v>120</v>
      </c>
      <c r="I97" s="199"/>
      <c r="J97" s="200">
        <f t="shared" si="0"/>
        <v>0</v>
      </c>
      <c r="K97" s="196" t="s">
        <v>37</v>
      </c>
      <c r="L97" s="61"/>
      <c r="M97" s="201" t="s">
        <v>37</v>
      </c>
      <c r="N97" s="202" t="s">
        <v>52</v>
      </c>
      <c r="O97" s="42"/>
      <c r="P97" s="203">
        <f t="shared" si="1"/>
        <v>0</v>
      </c>
      <c r="Q97" s="203">
        <v>0</v>
      </c>
      <c r="R97" s="203">
        <f t="shared" si="2"/>
        <v>0</v>
      </c>
      <c r="S97" s="203">
        <v>0</v>
      </c>
      <c r="T97" s="204">
        <f t="shared" si="3"/>
        <v>0</v>
      </c>
      <c r="AR97" s="23" t="s">
        <v>183</v>
      </c>
      <c r="AT97" s="23" t="s">
        <v>178</v>
      </c>
      <c r="AU97" s="23" t="s">
        <v>89</v>
      </c>
      <c r="AY97" s="23" t="s">
        <v>176</v>
      </c>
      <c r="BE97" s="205">
        <f t="shared" si="4"/>
        <v>0</v>
      </c>
      <c r="BF97" s="205">
        <f t="shared" si="5"/>
        <v>0</v>
      </c>
      <c r="BG97" s="205">
        <f t="shared" si="6"/>
        <v>0</v>
      </c>
      <c r="BH97" s="205">
        <f t="shared" si="7"/>
        <v>0</v>
      </c>
      <c r="BI97" s="205">
        <f t="shared" si="8"/>
        <v>0</v>
      </c>
      <c r="BJ97" s="23" t="s">
        <v>89</v>
      </c>
      <c r="BK97" s="205">
        <f t="shared" si="9"/>
        <v>0</v>
      </c>
      <c r="BL97" s="23" t="s">
        <v>183</v>
      </c>
      <c r="BM97" s="23" t="s">
        <v>3341</v>
      </c>
    </row>
    <row r="98" spans="2:65" s="1" customFormat="1" ht="22.5" customHeight="1">
      <c r="B98" s="41"/>
      <c r="C98" s="194" t="s">
        <v>282</v>
      </c>
      <c r="D98" s="194" t="s">
        <v>178</v>
      </c>
      <c r="E98" s="195" t="s">
        <v>3342</v>
      </c>
      <c r="F98" s="196" t="s">
        <v>3343</v>
      </c>
      <c r="G98" s="197" t="s">
        <v>377</v>
      </c>
      <c r="H98" s="198">
        <v>25</v>
      </c>
      <c r="I98" s="199"/>
      <c r="J98" s="200">
        <f t="shared" si="0"/>
        <v>0</v>
      </c>
      <c r="K98" s="196" t="s">
        <v>37</v>
      </c>
      <c r="L98" s="61"/>
      <c r="M98" s="201" t="s">
        <v>37</v>
      </c>
      <c r="N98" s="202" t="s">
        <v>52</v>
      </c>
      <c r="O98" s="42"/>
      <c r="P98" s="203">
        <f t="shared" si="1"/>
        <v>0</v>
      </c>
      <c r="Q98" s="203">
        <v>0</v>
      </c>
      <c r="R98" s="203">
        <f t="shared" si="2"/>
        <v>0</v>
      </c>
      <c r="S98" s="203">
        <v>0</v>
      </c>
      <c r="T98" s="204">
        <f t="shared" si="3"/>
        <v>0</v>
      </c>
      <c r="AR98" s="23" t="s">
        <v>183</v>
      </c>
      <c r="AT98" s="23" t="s">
        <v>178</v>
      </c>
      <c r="AU98" s="23" t="s">
        <v>89</v>
      </c>
      <c r="AY98" s="23" t="s">
        <v>176</v>
      </c>
      <c r="BE98" s="205">
        <f t="shared" si="4"/>
        <v>0</v>
      </c>
      <c r="BF98" s="205">
        <f t="shared" si="5"/>
        <v>0</v>
      </c>
      <c r="BG98" s="205">
        <f t="shared" si="6"/>
        <v>0</v>
      </c>
      <c r="BH98" s="205">
        <f t="shared" si="7"/>
        <v>0</v>
      </c>
      <c r="BI98" s="205">
        <f t="shared" si="8"/>
        <v>0</v>
      </c>
      <c r="BJ98" s="23" t="s">
        <v>89</v>
      </c>
      <c r="BK98" s="205">
        <f t="shared" si="9"/>
        <v>0</v>
      </c>
      <c r="BL98" s="23" t="s">
        <v>183</v>
      </c>
      <c r="BM98" s="23" t="s">
        <v>3344</v>
      </c>
    </row>
    <row r="99" spans="2:65" s="1" customFormat="1" ht="22.5" customHeight="1">
      <c r="B99" s="41"/>
      <c r="C99" s="194" t="s">
        <v>287</v>
      </c>
      <c r="D99" s="194" t="s">
        <v>178</v>
      </c>
      <c r="E99" s="195" t="s">
        <v>3345</v>
      </c>
      <c r="F99" s="196" t="s">
        <v>3346</v>
      </c>
      <c r="G99" s="197" t="s">
        <v>377</v>
      </c>
      <c r="H99" s="198">
        <v>2</v>
      </c>
      <c r="I99" s="199"/>
      <c r="J99" s="200">
        <f t="shared" si="0"/>
        <v>0</v>
      </c>
      <c r="K99" s="196" t="s">
        <v>37</v>
      </c>
      <c r="L99" s="61"/>
      <c r="M99" s="201" t="s">
        <v>37</v>
      </c>
      <c r="N99" s="202" t="s">
        <v>52</v>
      </c>
      <c r="O99" s="42"/>
      <c r="P99" s="203">
        <f t="shared" si="1"/>
        <v>0</v>
      </c>
      <c r="Q99" s="203">
        <v>0</v>
      </c>
      <c r="R99" s="203">
        <f t="shared" si="2"/>
        <v>0</v>
      </c>
      <c r="S99" s="203">
        <v>0</v>
      </c>
      <c r="T99" s="204">
        <f t="shared" si="3"/>
        <v>0</v>
      </c>
      <c r="AR99" s="23" t="s">
        <v>183</v>
      </c>
      <c r="AT99" s="23" t="s">
        <v>178</v>
      </c>
      <c r="AU99" s="23" t="s">
        <v>89</v>
      </c>
      <c r="AY99" s="23" t="s">
        <v>176</v>
      </c>
      <c r="BE99" s="205">
        <f t="shared" si="4"/>
        <v>0</v>
      </c>
      <c r="BF99" s="205">
        <f t="shared" si="5"/>
        <v>0</v>
      </c>
      <c r="BG99" s="205">
        <f t="shared" si="6"/>
        <v>0</v>
      </c>
      <c r="BH99" s="205">
        <f t="shared" si="7"/>
        <v>0</v>
      </c>
      <c r="BI99" s="205">
        <f t="shared" si="8"/>
        <v>0</v>
      </c>
      <c r="BJ99" s="23" t="s">
        <v>89</v>
      </c>
      <c r="BK99" s="205">
        <f t="shared" si="9"/>
        <v>0</v>
      </c>
      <c r="BL99" s="23" t="s">
        <v>183</v>
      </c>
      <c r="BM99" s="23" t="s">
        <v>3347</v>
      </c>
    </row>
    <row r="100" spans="2:65" s="1" customFormat="1" ht="22.5" customHeight="1">
      <c r="B100" s="41"/>
      <c r="C100" s="194" t="s">
        <v>293</v>
      </c>
      <c r="D100" s="194" t="s">
        <v>178</v>
      </c>
      <c r="E100" s="195" t="s">
        <v>3348</v>
      </c>
      <c r="F100" s="196" t="s">
        <v>3349</v>
      </c>
      <c r="G100" s="197" t="s">
        <v>377</v>
      </c>
      <c r="H100" s="198">
        <v>10</v>
      </c>
      <c r="I100" s="199"/>
      <c r="J100" s="200">
        <f t="shared" si="0"/>
        <v>0</v>
      </c>
      <c r="K100" s="196" t="s">
        <v>37</v>
      </c>
      <c r="L100" s="61"/>
      <c r="M100" s="201" t="s">
        <v>37</v>
      </c>
      <c r="N100" s="202" t="s">
        <v>52</v>
      </c>
      <c r="O100" s="42"/>
      <c r="P100" s="203">
        <f t="shared" si="1"/>
        <v>0</v>
      </c>
      <c r="Q100" s="203">
        <v>0</v>
      </c>
      <c r="R100" s="203">
        <f t="shared" si="2"/>
        <v>0</v>
      </c>
      <c r="S100" s="203">
        <v>0</v>
      </c>
      <c r="T100" s="204">
        <f t="shared" si="3"/>
        <v>0</v>
      </c>
      <c r="AR100" s="23" t="s">
        <v>183</v>
      </c>
      <c r="AT100" s="23" t="s">
        <v>178</v>
      </c>
      <c r="AU100" s="23" t="s">
        <v>89</v>
      </c>
      <c r="AY100" s="23" t="s">
        <v>176</v>
      </c>
      <c r="BE100" s="205">
        <f t="shared" si="4"/>
        <v>0</v>
      </c>
      <c r="BF100" s="205">
        <f t="shared" si="5"/>
        <v>0</v>
      </c>
      <c r="BG100" s="205">
        <f t="shared" si="6"/>
        <v>0</v>
      </c>
      <c r="BH100" s="205">
        <f t="shared" si="7"/>
        <v>0</v>
      </c>
      <c r="BI100" s="205">
        <f t="shared" si="8"/>
        <v>0</v>
      </c>
      <c r="BJ100" s="23" t="s">
        <v>89</v>
      </c>
      <c r="BK100" s="205">
        <f t="shared" si="9"/>
        <v>0</v>
      </c>
      <c r="BL100" s="23" t="s">
        <v>183</v>
      </c>
      <c r="BM100" s="23" t="s">
        <v>3350</v>
      </c>
    </row>
    <row r="101" spans="2:65" s="1" customFormat="1" ht="22.5" customHeight="1">
      <c r="B101" s="41"/>
      <c r="C101" s="194" t="s">
        <v>299</v>
      </c>
      <c r="D101" s="194" t="s">
        <v>178</v>
      </c>
      <c r="E101" s="195" t="s">
        <v>3351</v>
      </c>
      <c r="F101" s="196" t="s">
        <v>3352</v>
      </c>
      <c r="G101" s="197" t="s">
        <v>377</v>
      </c>
      <c r="H101" s="198">
        <v>2</v>
      </c>
      <c r="I101" s="199"/>
      <c r="J101" s="200">
        <f t="shared" si="0"/>
        <v>0</v>
      </c>
      <c r="K101" s="196" t="s">
        <v>37</v>
      </c>
      <c r="L101" s="61"/>
      <c r="M101" s="201" t="s">
        <v>37</v>
      </c>
      <c r="N101" s="202" t="s">
        <v>52</v>
      </c>
      <c r="O101" s="42"/>
      <c r="P101" s="203">
        <f t="shared" si="1"/>
        <v>0</v>
      </c>
      <c r="Q101" s="203">
        <v>0</v>
      </c>
      <c r="R101" s="203">
        <f t="shared" si="2"/>
        <v>0</v>
      </c>
      <c r="S101" s="203">
        <v>0</v>
      </c>
      <c r="T101" s="204">
        <f t="shared" si="3"/>
        <v>0</v>
      </c>
      <c r="AR101" s="23" t="s">
        <v>183</v>
      </c>
      <c r="AT101" s="23" t="s">
        <v>178</v>
      </c>
      <c r="AU101" s="23" t="s">
        <v>89</v>
      </c>
      <c r="AY101" s="23" t="s">
        <v>176</v>
      </c>
      <c r="BE101" s="205">
        <f t="shared" si="4"/>
        <v>0</v>
      </c>
      <c r="BF101" s="205">
        <f t="shared" si="5"/>
        <v>0</v>
      </c>
      <c r="BG101" s="205">
        <f t="shared" si="6"/>
        <v>0</v>
      </c>
      <c r="BH101" s="205">
        <f t="shared" si="7"/>
        <v>0</v>
      </c>
      <c r="BI101" s="205">
        <f t="shared" si="8"/>
        <v>0</v>
      </c>
      <c r="BJ101" s="23" t="s">
        <v>89</v>
      </c>
      <c r="BK101" s="205">
        <f t="shared" si="9"/>
        <v>0</v>
      </c>
      <c r="BL101" s="23" t="s">
        <v>183</v>
      </c>
      <c r="BM101" s="23" t="s">
        <v>3353</v>
      </c>
    </row>
    <row r="102" spans="2:65" s="1" customFormat="1" ht="22.5" customHeight="1">
      <c r="B102" s="41"/>
      <c r="C102" s="194" t="s">
        <v>9</v>
      </c>
      <c r="D102" s="194" t="s">
        <v>178</v>
      </c>
      <c r="E102" s="195" t="s">
        <v>3354</v>
      </c>
      <c r="F102" s="196" t="s">
        <v>3355</v>
      </c>
      <c r="G102" s="197" t="s">
        <v>377</v>
      </c>
      <c r="H102" s="198">
        <v>1</v>
      </c>
      <c r="I102" s="199"/>
      <c r="J102" s="200">
        <f t="shared" si="0"/>
        <v>0</v>
      </c>
      <c r="K102" s="196" t="s">
        <v>37</v>
      </c>
      <c r="L102" s="61"/>
      <c r="M102" s="201" t="s">
        <v>37</v>
      </c>
      <c r="N102" s="202" t="s">
        <v>52</v>
      </c>
      <c r="O102" s="42"/>
      <c r="P102" s="203">
        <f t="shared" si="1"/>
        <v>0</v>
      </c>
      <c r="Q102" s="203">
        <v>0</v>
      </c>
      <c r="R102" s="203">
        <f t="shared" si="2"/>
        <v>0</v>
      </c>
      <c r="S102" s="203">
        <v>0</v>
      </c>
      <c r="T102" s="204">
        <f t="shared" si="3"/>
        <v>0</v>
      </c>
      <c r="AR102" s="23" t="s">
        <v>183</v>
      </c>
      <c r="AT102" s="23" t="s">
        <v>178</v>
      </c>
      <c r="AU102" s="23" t="s">
        <v>89</v>
      </c>
      <c r="AY102" s="23" t="s">
        <v>176</v>
      </c>
      <c r="BE102" s="205">
        <f t="shared" si="4"/>
        <v>0</v>
      </c>
      <c r="BF102" s="205">
        <f t="shared" si="5"/>
        <v>0</v>
      </c>
      <c r="BG102" s="205">
        <f t="shared" si="6"/>
        <v>0</v>
      </c>
      <c r="BH102" s="205">
        <f t="shared" si="7"/>
        <v>0</v>
      </c>
      <c r="BI102" s="205">
        <f t="shared" si="8"/>
        <v>0</v>
      </c>
      <c r="BJ102" s="23" t="s">
        <v>89</v>
      </c>
      <c r="BK102" s="205">
        <f t="shared" si="9"/>
        <v>0</v>
      </c>
      <c r="BL102" s="23" t="s">
        <v>183</v>
      </c>
      <c r="BM102" s="23" t="s">
        <v>3356</v>
      </c>
    </row>
    <row r="103" spans="2:65" s="1" customFormat="1" ht="22.5" customHeight="1">
      <c r="B103" s="41"/>
      <c r="C103" s="194" t="s">
        <v>308</v>
      </c>
      <c r="D103" s="194" t="s">
        <v>178</v>
      </c>
      <c r="E103" s="195" t="s">
        <v>3357</v>
      </c>
      <c r="F103" s="196" t="s">
        <v>3358</v>
      </c>
      <c r="G103" s="197" t="s">
        <v>377</v>
      </c>
      <c r="H103" s="198">
        <v>1</v>
      </c>
      <c r="I103" s="199"/>
      <c r="J103" s="200">
        <f t="shared" si="0"/>
        <v>0</v>
      </c>
      <c r="K103" s="196" t="s">
        <v>37</v>
      </c>
      <c r="L103" s="61"/>
      <c r="M103" s="201" t="s">
        <v>37</v>
      </c>
      <c r="N103" s="202" t="s">
        <v>52</v>
      </c>
      <c r="O103" s="42"/>
      <c r="P103" s="203">
        <f t="shared" si="1"/>
        <v>0</v>
      </c>
      <c r="Q103" s="203">
        <v>0</v>
      </c>
      <c r="R103" s="203">
        <f t="shared" si="2"/>
        <v>0</v>
      </c>
      <c r="S103" s="203">
        <v>0</v>
      </c>
      <c r="T103" s="204">
        <f t="shared" si="3"/>
        <v>0</v>
      </c>
      <c r="AR103" s="23" t="s">
        <v>183</v>
      </c>
      <c r="AT103" s="23" t="s">
        <v>178</v>
      </c>
      <c r="AU103" s="23" t="s">
        <v>89</v>
      </c>
      <c r="AY103" s="23" t="s">
        <v>176</v>
      </c>
      <c r="BE103" s="205">
        <f t="shared" si="4"/>
        <v>0</v>
      </c>
      <c r="BF103" s="205">
        <f t="shared" si="5"/>
        <v>0</v>
      </c>
      <c r="BG103" s="205">
        <f t="shared" si="6"/>
        <v>0</v>
      </c>
      <c r="BH103" s="205">
        <f t="shared" si="7"/>
        <v>0</v>
      </c>
      <c r="BI103" s="205">
        <f t="shared" si="8"/>
        <v>0</v>
      </c>
      <c r="BJ103" s="23" t="s">
        <v>89</v>
      </c>
      <c r="BK103" s="205">
        <f t="shared" si="9"/>
        <v>0</v>
      </c>
      <c r="BL103" s="23" t="s">
        <v>183</v>
      </c>
      <c r="BM103" s="23" t="s">
        <v>3359</v>
      </c>
    </row>
    <row r="104" spans="2:65" s="1" customFormat="1" ht="22.5" customHeight="1">
      <c r="B104" s="41"/>
      <c r="C104" s="194" t="s">
        <v>314</v>
      </c>
      <c r="D104" s="194" t="s">
        <v>178</v>
      </c>
      <c r="E104" s="195" t="s">
        <v>3360</v>
      </c>
      <c r="F104" s="196" t="s">
        <v>3361</v>
      </c>
      <c r="G104" s="197" t="s">
        <v>296</v>
      </c>
      <c r="H104" s="198">
        <v>2</v>
      </c>
      <c r="I104" s="199"/>
      <c r="J104" s="200">
        <f t="shared" si="0"/>
        <v>0</v>
      </c>
      <c r="K104" s="196" t="s">
        <v>37</v>
      </c>
      <c r="L104" s="61"/>
      <c r="M104" s="201" t="s">
        <v>37</v>
      </c>
      <c r="N104" s="202" t="s">
        <v>52</v>
      </c>
      <c r="O104" s="42"/>
      <c r="P104" s="203">
        <f t="shared" si="1"/>
        <v>0</v>
      </c>
      <c r="Q104" s="203">
        <v>0</v>
      </c>
      <c r="R104" s="203">
        <f t="shared" si="2"/>
        <v>0</v>
      </c>
      <c r="S104" s="203">
        <v>0</v>
      </c>
      <c r="T104" s="204">
        <f t="shared" si="3"/>
        <v>0</v>
      </c>
      <c r="AR104" s="23" t="s">
        <v>183</v>
      </c>
      <c r="AT104" s="23" t="s">
        <v>178</v>
      </c>
      <c r="AU104" s="23" t="s">
        <v>89</v>
      </c>
      <c r="AY104" s="23" t="s">
        <v>176</v>
      </c>
      <c r="BE104" s="205">
        <f t="shared" si="4"/>
        <v>0</v>
      </c>
      <c r="BF104" s="205">
        <f t="shared" si="5"/>
        <v>0</v>
      </c>
      <c r="BG104" s="205">
        <f t="shared" si="6"/>
        <v>0</v>
      </c>
      <c r="BH104" s="205">
        <f t="shared" si="7"/>
        <v>0</v>
      </c>
      <c r="BI104" s="205">
        <f t="shared" si="8"/>
        <v>0</v>
      </c>
      <c r="BJ104" s="23" t="s">
        <v>89</v>
      </c>
      <c r="BK104" s="205">
        <f t="shared" si="9"/>
        <v>0</v>
      </c>
      <c r="BL104" s="23" t="s">
        <v>183</v>
      </c>
      <c r="BM104" s="23" t="s">
        <v>3362</v>
      </c>
    </row>
    <row r="105" spans="2:65" s="1" customFormat="1" ht="22.5" customHeight="1">
      <c r="B105" s="41"/>
      <c r="C105" s="194" t="s">
        <v>320</v>
      </c>
      <c r="D105" s="194" t="s">
        <v>178</v>
      </c>
      <c r="E105" s="195" t="s">
        <v>3363</v>
      </c>
      <c r="F105" s="196" t="s">
        <v>3364</v>
      </c>
      <c r="G105" s="197" t="s">
        <v>377</v>
      </c>
      <c r="H105" s="198">
        <v>1</v>
      </c>
      <c r="I105" s="199"/>
      <c r="J105" s="200">
        <f t="shared" si="0"/>
        <v>0</v>
      </c>
      <c r="K105" s="196" t="s">
        <v>37</v>
      </c>
      <c r="L105" s="61"/>
      <c r="M105" s="201" t="s">
        <v>37</v>
      </c>
      <c r="N105" s="202" t="s">
        <v>52</v>
      </c>
      <c r="O105" s="42"/>
      <c r="P105" s="203">
        <f t="shared" si="1"/>
        <v>0</v>
      </c>
      <c r="Q105" s="203">
        <v>0</v>
      </c>
      <c r="R105" s="203">
        <f t="shared" si="2"/>
        <v>0</v>
      </c>
      <c r="S105" s="203">
        <v>0</v>
      </c>
      <c r="T105" s="204">
        <f t="shared" si="3"/>
        <v>0</v>
      </c>
      <c r="AR105" s="23" t="s">
        <v>183</v>
      </c>
      <c r="AT105" s="23" t="s">
        <v>178</v>
      </c>
      <c r="AU105" s="23" t="s">
        <v>89</v>
      </c>
      <c r="AY105" s="23" t="s">
        <v>176</v>
      </c>
      <c r="BE105" s="205">
        <f t="shared" si="4"/>
        <v>0</v>
      </c>
      <c r="BF105" s="205">
        <f t="shared" si="5"/>
        <v>0</v>
      </c>
      <c r="BG105" s="205">
        <f t="shared" si="6"/>
        <v>0</v>
      </c>
      <c r="BH105" s="205">
        <f t="shared" si="7"/>
        <v>0</v>
      </c>
      <c r="BI105" s="205">
        <f t="shared" si="8"/>
        <v>0</v>
      </c>
      <c r="BJ105" s="23" t="s">
        <v>89</v>
      </c>
      <c r="BK105" s="205">
        <f t="shared" si="9"/>
        <v>0</v>
      </c>
      <c r="BL105" s="23" t="s">
        <v>183</v>
      </c>
      <c r="BM105" s="23" t="s">
        <v>3365</v>
      </c>
    </row>
    <row r="106" spans="2:65" s="1" customFormat="1" ht="22.5" customHeight="1">
      <c r="B106" s="41"/>
      <c r="C106" s="194" t="s">
        <v>327</v>
      </c>
      <c r="D106" s="194" t="s">
        <v>178</v>
      </c>
      <c r="E106" s="195" t="s">
        <v>3366</v>
      </c>
      <c r="F106" s="196" t="s">
        <v>3367</v>
      </c>
      <c r="G106" s="197" t="s">
        <v>377</v>
      </c>
      <c r="H106" s="198">
        <v>3</v>
      </c>
      <c r="I106" s="199"/>
      <c r="J106" s="200">
        <f t="shared" si="0"/>
        <v>0</v>
      </c>
      <c r="K106" s="196" t="s">
        <v>37</v>
      </c>
      <c r="L106" s="61"/>
      <c r="M106" s="201" t="s">
        <v>37</v>
      </c>
      <c r="N106" s="202" t="s">
        <v>52</v>
      </c>
      <c r="O106" s="42"/>
      <c r="P106" s="203">
        <f t="shared" si="1"/>
        <v>0</v>
      </c>
      <c r="Q106" s="203">
        <v>0</v>
      </c>
      <c r="R106" s="203">
        <f t="shared" si="2"/>
        <v>0</v>
      </c>
      <c r="S106" s="203">
        <v>0</v>
      </c>
      <c r="T106" s="204">
        <f t="shared" si="3"/>
        <v>0</v>
      </c>
      <c r="AR106" s="23" t="s">
        <v>183</v>
      </c>
      <c r="AT106" s="23" t="s">
        <v>178</v>
      </c>
      <c r="AU106" s="23" t="s">
        <v>89</v>
      </c>
      <c r="AY106" s="23" t="s">
        <v>176</v>
      </c>
      <c r="BE106" s="205">
        <f t="shared" si="4"/>
        <v>0</v>
      </c>
      <c r="BF106" s="205">
        <f t="shared" si="5"/>
        <v>0</v>
      </c>
      <c r="BG106" s="205">
        <f t="shared" si="6"/>
        <v>0</v>
      </c>
      <c r="BH106" s="205">
        <f t="shared" si="7"/>
        <v>0</v>
      </c>
      <c r="BI106" s="205">
        <f t="shared" si="8"/>
        <v>0</v>
      </c>
      <c r="BJ106" s="23" t="s">
        <v>89</v>
      </c>
      <c r="BK106" s="205">
        <f t="shared" si="9"/>
        <v>0</v>
      </c>
      <c r="BL106" s="23" t="s">
        <v>183</v>
      </c>
      <c r="BM106" s="23" t="s">
        <v>3368</v>
      </c>
    </row>
    <row r="107" spans="2:65" s="1" customFormat="1" ht="22.5" customHeight="1">
      <c r="B107" s="41"/>
      <c r="C107" s="194" t="s">
        <v>334</v>
      </c>
      <c r="D107" s="194" t="s">
        <v>178</v>
      </c>
      <c r="E107" s="195" t="s">
        <v>3369</v>
      </c>
      <c r="F107" s="196" t="s">
        <v>3370</v>
      </c>
      <c r="G107" s="197" t="s">
        <v>377</v>
      </c>
      <c r="H107" s="198">
        <v>3</v>
      </c>
      <c r="I107" s="199"/>
      <c r="J107" s="200">
        <f t="shared" si="0"/>
        <v>0</v>
      </c>
      <c r="K107" s="196" t="s">
        <v>37</v>
      </c>
      <c r="L107" s="61"/>
      <c r="M107" s="201" t="s">
        <v>37</v>
      </c>
      <c r="N107" s="202" t="s">
        <v>52</v>
      </c>
      <c r="O107" s="42"/>
      <c r="P107" s="203">
        <f t="shared" si="1"/>
        <v>0</v>
      </c>
      <c r="Q107" s="203">
        <v>0</v>
      </c>
      <c r="R107" s="203">
        <f t="shared" si="2"/>
        <v>0</v>
      </c>
      <c r="S107" s="203">
        <v>0</v>
      </c>
      <c r="T107" s="204">
        <f t="shared" si="3"/>
        <v>0</v>
      </c>
      <c r="AR107" s="23" t="s">
        <v>183</v>
      </c>
      <c r="AT107" s="23" t="s">
        <v>178</v>
      </c>
      <c r="AU107" s="23" t="s">
        <v>89</v>
      </c>
      <c r="AY107" s="23" t="s">
        <v>176</v>
      </c>
      <c r="BE107" s="205">
        <f t="shared" si="4"/>
        <v>0</v>
      </c>
      <c r="BF107" s="205">
        <f t="shared" si="5"/>
        <v>0</v>
      </c>
      <c r="BG107" s="205">
        <f t="shared" si="6"/>
        <v>0</v>
      </c>
      <c r="BH107" s="205">
        <f t="shared" si="7"/>
        <v>0</v>
      </c>
      <c r="BI107" s="205">
        <f t="shared" si="8"/>
        <v>0</v>
      </c>
      <c r="BJ107" s="23" t="s">
        <v>89</v>
      </c>
      <c r="BK107" s="205">
        <f t="shared" si="9"/>
        <v>0</v>
      </c>
      <c r="BL107" s="23" t="s">
        <v>183</v>
      </c>
      <c r="BM107" s="23" t="s">
        <v>3371</v>
      </c>
    </row>
    <row r="108" spans="2:65" s="1" customFormat="1" ht="22.5" customHeight="1">
      <c r="B108" s="41"/>
      <c r="C108" s="194" t="s">
        <v>339</v>
      </c>
      <c r="D108" s="194" t="s">
        <v>178</v>
      </c>
      <c r="E108" s="195" t="s">
        <v>3372</v>
      </c>
      <c r="F108" s="196" t="s">
        <v>3373</v>
      </c>
      <c r="G108" s="197" t="s">
        <v>377</v>
      </c>
      <c r="H108" s="198">
        <v>2</v>
      </c>
      <c r="I108" s="199"/>
      <c r="J108" s="200">
        <f t="shared" si="0"/>
        <v>0</v>
      </c>
      <c r="K108" s="196" t="s">
        <v>37</v>
      </c>
      <c r="L108" s="61"/>
      <c r="M108" s="201" t="s">
        <v>37</v>
      </c>
      <c r="N108" s="202" t="s">
        <v>52</v>
      </c>
      <c r="O108" s="42"/>
      <c r="P108" s="203">
        <f t="shared" si="1"/>
        <v>0</v>
      </c>
      <c r="Q108" s="203">
        <v>0</v>
      </c>
      <c r="R108" s="203">
        <f t="shared" si="2"/>
        <v>0</v>
      </c>
      <c r="S108" s="203">
        <v>0</v>
      </c>
      <c r="T108" s="204">
        <f t="shared" si="3"/>
        <v>0</v>
      </c>
      <c r="AR108" s="23" t="s">
        <v>183</v>
      </c>
      <c r="AT108" s="23" t="s">
        <v>178</v>
      </c>
      <c r="AU108" s="23" t="s">
        <v>89</v>
      </c>
      <c r="AY108" s="23" t="s">
        <v>176</v>
      </c>
      <c r="BE108" s="205">
        <f t="shared" si="4"/>
        <v>0</v>
      </c>
      <c r="BF108" s="205">
        <f t="shared" si="5"/>
        <v>0</v>
      </c>
      <c r="BG108" s="205">
        <f t="shared" si="6"/>
        <v>0</v>
      </c>
      <c r="BH108" s="205">
        <f t="shared" si="7"/>
        <v>0</v>
      </c>
      <c r="BI108" s="205">
        <f t="shared" si="8"/>
        <v>0</v>
      </c>
      <c r="BJ108" s="23" t="s">
        <v>89</v>
      </c>
      <c r="BK108" s="205">
        <f t="shared" si="9"/>
        <v>0</v>
      </c>
      <c r="BL108" s="23" t="s">
        <v>183</v>
      </c>
      <c r="BM108" s="23" t="s">
        <v>3374</v>
      </c>
    </row>
    <row r="109" spans="2:65" s="1" customFormat="1" ht="22.5" customHeight="1">
      <c r="B109" s="41"/>
      <c r="C109" s="194" t="s">
        <v>346</v>
      </c>
      <c r="D109" s="194" t="s">
        <v>178</v>
      </c>
      <c r="E109" s="195" t="s">
        <v>3375</v>
      </c>
      <c r="F109" s="196" t="s">
        <v>3376</v>
      </c>
      <c r="G109" s="197" t="s">
        <v>377</v>
      </c>
      <c r="H109" s="198">
        <v>1</v>
      </c>
      <c r="I109" s="199"/>
      <c r="J109" s="200">
        <f t="shared" si="0"/>
        <v>0</v>
      </c>
      <c r="K109" s="196" t="s">
        <v>37</v>
      </c>
      <c r="L109" s="61"/>
      <c r="M109" s="201" t="s">
        <v>37</v>
      </c>
      <c r="N109" s="202" t="s">
        <v>52</v>
      </c>
      <c r="O109" s="42"/>
      <c r="P109" s="203">
        <f t="shared" si="1"/>
        <v>0</v>
      </c>
      <c r="Q109" s="203">
        <v>0</v>
      </c>
      <c r="R109" s="203">
        <f t="shared" si="2"/>
        <v>0</v>
      </c>
      <c r="S109" s="203">
        <v>0</v>
      </c>
      <c r="T109" s="204">
        <f t="shared" si="3"/>
        <v>0</v>
      </c>
      <c r="AR109" s="23" t="s">
        <v>183</v>
      </c>
      <c r="AT109" s="23" t="s">
        <v>178</v>
      </c>
      <c r="AU109" s="23" t="s">
        <v>89</v>
      </c>
      <c r="AY109" s="23" t="s">
        <v>176</v>
      </c>
      <c r="BE109" s="205">
        <f t="shared" si="4"/>
        <v>0</v>
      </c>
      <c r="BF109" s="205">
        <f t="shared" si="5"/>
        <v>0</v>
      </c>
      <c r="BG109" s="205">
        <f t="shared" si="6"/>
        <v>0</v>
      </c>
      <c r="BH109" s="205">
        <f t="shared" si="7"/>
        <v>0</v>
      </c>
      <c r="BI109" s="205">
        <f t="shared" si="8"/>
        <v>0</v>
      </c>
      <c r="BJ109" s="23" t="s">
        <v>89</v>
      </c>
      <c r="BK109" s="205">
        <f t="shared" si="9"/>
        <v>0</v>
      </c>
      <c r="BL109" s="23" t="s">
        <v>183</v>
      </c>
      <c r="BM109" s="23" t="s">
        <v>3377</v>
      </c>
    </row>
    <row r="110" spans="2:65" s="1" customFormat="1" ht="22.5" customHeight="1">
      <c r="B110" s="41"/>
      <c r="C110" s="194" t="s">
        <v>352</v>
      </c>
      <c r="D110" s="194" t="s">
        <v>178</v>
      </c>
      <c r="E110" s="195" t="s">
        <v>3378</v>
      </c>
      <c r="F110" s="196" t="s">
        <v>3379</v>
      </c>
      <c r="G110" s="197" t="s">
        <v>377</v>
      </c>
      <c r="H110" s="198">
        <v>3</v>
      </c>
      <c r="I110" s="199"/>
      <c r="J110" s="200">
        <f t="shared" si="0"/>
        <v>0</v>
      </c>
      <c r="K110" s="196" t="s">
        <v>37</v>
      </c>
      <c r="L110" s="61"/>
      <c r="M110" s="201" t="s">
        <v>37</v>
      </c>
      <c r="N110" s="202" t="s">
        <v>52</v>
      </c>
      <c r="O110" s="42"/>
      <c r="P110" s="203">
        <f t="shared" si="1"/>
        <v>0</v>
      </c>
      <c r="Q110" s="203">
        <v>0</v>
      </c>
      <c r="R110" s="203">
        <f t="shared" si="2"/>
        <v>0</v>
      </c>
      <c r="S110" s="203">
        <v>0</v>
      </c>
      <c r="T110" s="204">
        <f t="shared" si="3"/>
        <v>0</v>
      </c>
      <c r="AR110" s="23" t="s">
        <v>183</v>
      </c>
      <c r="AT110" s="23" t="s">
        <v>178</v>
      </c>
      <c r="AU110" s="23" t="s">
        <v>89</v>
      </c>
      <c r="AY110" s="23" t="s">
        <v>176</v>
      </c>
      <c r="BE110" s="205">
        <f t="shared" si="4"/>
        <v>0</v>
      </c>
      <c r="BF110" s="205">
        <f t="shared" si="5"/>
        <v>0</v>
      </c>
      <c r="BG110" s="205">
        <f t="shared" si="6"/>
        <v>0</v>
      </c>
      <c r="BH110" s="205">
        <f t="shared" si="7"/>
        <v>0</v>
      </c>
      <c r="BI110" s="205">
        <f t="shared" si="8"/>
        <v>0</v>
      </c>
      <c r="BJ110" s="23" t="s">
        <v>89</v>
      </c>
      <c r="BK110" s="205">
        <f t="shared" si="9"/>
        <v>0</v>
      </c>
      <c r="BL110" s="23" t="s">
        <v>183</v>
      </c>
      <c r="BM110" s="23" t="s">
        <v>3380</v>
      </c>
    </row>
    <row r="111" spans="2:65" s="1" customFormat="1" ht="22.5" customHeight="1">
      <c r="B111" s="41"/>
      <c r="C111" s="194" t="s">
        <v>357</v>
      </c>
      <c r="D111" s="194" t="s">
        <v>178</v>
      </c>
      <c r="E111" s="195" t="s">
        <v>3381</v>
      </c>
      <c r="F111" s="196" t="s">
        <v>3382</v>
      </c>
      <c r="G111" s="197" t="s">
        <v>377</v>
      </c>
      <c r="H111" s="198">
        <v>1</v>
      </c>
      <c r="I111" s="199"/>
      <c r="J111" s="200">
        <f t="shared" si="0"/>
        <v>0</v>
      </c>
      <c r="K111" s="196" t="s">
        <v>37</v>
      </c>
      <c r="L111" s="61"/>
      <c r="M111" s="201" t="s">
        <v>37</v>
      </c>
      <c r="N111" s="202" t="s">
        <v>52</v>
      </c>
      <c r="O111" s="42"/>
      <c r="P111" s="203">
        <f t="shared" si="1"/>
        <v>0</v>
      </c>
      <c r="Q111" s="203">
        <v>0</v>
      </c>
      <c r="R111" s="203">
        <f t="shared" si="2"/>
        <v>0</v>
      </c>
      <c r="S111" s="203">
        <v>0</v>
      </c>
      <c r="T111" s="204">
        <f t="shared" si="3"/>
        <v>0</v>
      </c>
      <c r="AR111" s="23" t="s">
        <v>183</v>
      </c>
      <c r="AT111" s="23" t="s">
        <v>178</v>
      </c>
      <c r="AU111" s="23" t="s">
        <v>89</v>
      </c>
      <c r="AY111" s="23" t="s">
        <v>176</v>
      </c>
      <c r="BE111" s="205">
        <f t="shared" si="4"/>
        <v>0</v>
      </c>
      <c r="BF111" s="205">
        <f t="shared" si="5"/>
        <v>0</v>
      </c>
      <c r="BG111" s="205">
        <f t="shared" si="6"/>
        <v>0</v>
      </c>
      <c r="BH111" s="205">
        <f t="shared" si="7"/>
        <v>0</v>
      </c>
      <c r="BI111" s="205">
        <f t="shared" si="8"/>
        <v>0</v>
      </c>
      <c r="BJ111" s="23" t="s">
        <v>89</v>
      </c>
      <c r="BK111" s="205">
        <f t="shared" si="9"/>
        <v>0</v>
      </c>
      <c r="BL111" s="23" t="s">
        <v>183</v>
      </c>
      <c r="BM111" s="23" t="s">
        <v>3383</v>
      </c>
    </row>
    <row r="112" spans="2:65" s="1" customFormat="1" ht="22.5" customHeight="1">
      <c r="B112" s="41"/>
      <c r="C112" s="194" t="s">
        <v>363</v>
      </c>
      <c r="D112" s="194" t="s">
        <v>178</v>
      </c>
      <c r="E112" s="195" t="s">
        <v>3384</v>
      </c>
      <c r="F112" s="196" t="s">
        <v>3385</v>
      </c>
      <c r="G112" s="197" t="s">
        <v>377</v>
      </c>
      <c r="H112" s="198">
        <v>1</v>
      </c>
      <c r="I112" s="199"/>
      <c r="J112" s="200">
        <f t="shared" si="0"/>
        <v>0</v>
      </c>
      <c r="K112" s="196" t="s">
        <v>37</v>
      </c>
      <c r="L112" s="61"/>
      <c r="M112" s="201" t="s">
        <v>37</v>
      </c>
      <c r="N112" s="202" t="s">
        <v>52</v>
      </c>
      <c r="O112" s="42"/>
      <c r="P112" s="203">
        <f t="shared" si="1"/>
        <v>0</v>
      </c>
      <c r="Q112" s="203">
        <v>0</v>
      </c>
      <c r="R112" s="203">
        <f t="shared" si="2"/>
        <v>0</v>
      </c>
      <c r="S112" s="203">
        <v>0</v>
      </c>
      <c r="T112" s="204">
        <f t="shared" si="3"/>
        <v>0</v>
      </c>
      <c r="AR112" s="23" t="s">
        <v>183</v>
      </c>
      <c r="AT112" s="23" t="s">
        <v>178</v>
      </c>
      <c r="AU112" s="23" t="s">
        <v>89</v>
      </c>
      <c r="AY112" s="23" t="s">
        <v>176</v>
      </c>
      <c r="BE112" s="205">
        <f t="shared" si="4"/>
        <v>0</v>
      </c>
      <c r="BF112" s="205">
        <f t="shared" si="5"/>
        <v>0</v>
      </c>
      <c r="BG112" s="205">
        <f t="shared" si="6"/>
        <v>0</v>
      </c>
      <c r="BH112" s="205">
        <f t="shared" si="7"/>
        <v>0</v>
      </c>
      <c r="BI112" s="205">
        <f t="shared" si="8"/>
        <v>0</v>
      </c>
      <c r="BJ112" s="23" t="s">
        <v>89</v>
      </c>
      <c r="BK112" s="205">
        <f t="shared" si="9"/>
        <v>0</v>
      </c>
      <c r="BL112" s="23" t="s">
        <v>183</v>
      </c>
      <c r="BM112" s="23" t="s">
        <v>3386</v>
      </c>
    </row>
    <row r="113" spans="2:65" s="1" customFormat="1" ht="22.5" customHeight="1">
      <c r="B113" s="41"/>
      <c r="C113" s="194" t="s">
        <v>369</v>
      </c>
      <c r="D113" s="194" t="s">
        <v>178</v>
      </c>
      <c r="E113" s="195" t="s">
        <v>3387</v>
      </c>
      <c r="F113" s="196" t="s">
        <v>3388</v>
      </c>
      <c r="G113" s="197" t="s">
        <v>377</v>
      </c>
      <c r="H113" s="198">
        <v>1</v>
      </c>
      <c r="I113" s="199"/>
      <c r="J113" s="200">
        <f t="shared" si="0"/>
        <v>0</v>
      </c>
      <c r="K113" s="196" t="s">
        <v>37</v>
      </c>
      <c r="L113" s="61"/>
      <c r="M113" s="201" t="s">
        <v>37</v>
      </c>
      <c r="N113" s="202" t="s">
        <v>52</v>
      </c>
      <c r="O113" s="42"/>
      <c r="P113" s="203">
        <f t="shared" si="1"/>
        <v>0</v>
      </c>
      <c r="Q113" s="203">
        <v>0</v>
      </c>
      <c r="R113" s="203">
        <f t="shared" si="2"/>
        <v>0</v>
      </c>
      <c r="S113" s="203">
        <v>0</v>
      </c>
      <c r="T113" s="204">
        <f t="shared" si="3"/>
        <v>0</v>
      </c>
      <c r="AR113" s="23" t="s">
        <v>183</v>
      </c>
      <c r="AT113" s="23" t="s">
        <v>178</v>
      </c>
      <c r="AU113" s="23" t="s">
        <v>89</v>
      </c>
      <c r="AY113" s="23" t="s">
        <v>176</v>
      </c>
      <c r="BE113" s="205">
        <f t="shared" si="4"/>
        <v>0</v>
      </c>
      <c r="BF113" s="205">
        <f t="shared" si="5"/>
        <v>0</v>
      </c>
      <c r="BG113" s="205">
        <f t="shared" si="6"/>
        <v>0</v>
      </c>
      <c r="BH113" s="205">
        <f t="shared" si="7"/>
        <v>0</v>
      </c>
      <c r="BI113" s="205">
        <f t="shared" si="8"/>
        <v>0</v>
      </c>
      <c r="BJ113" s="23" t="s">
        <v>89</v>
      </c>
      <c r="BK113" s="205">
        <f t="shared" si="9"/>
        <v>0</v>
      </c>
      <c r="BL113" s="23" t="s">
        <v>183</v>
      </c>
      <c r="BM113" s="23" t="s">
        <v>3389</v>
      </c>
    </row>
    <row r="114" spans="2:65" s="1" customFormat="1" ht="22.5" customHeight="1">
      <c r="B114" s="41"/>
      <c r="C114" s="194" t="s">
        <v>374</v>
      </c>
      <c r="D114" s="194" t="s">
        <v>178</v>
      </c>
      <c r="E114" s="195" t="s">
        <v>3390</v>
      </c>
      <c r="F114" s="196" t="s">
        <v>3391</v>
      </c>
      <c r="G114" s="197" t="s">
        <v>377</v>
      </c>
      <c r="H114" s="198">
        <v>1</v>
      </c>
      <c r="I114" s="199"/>
      <c r="J114" s="200">
        <f t="shared" si="0"/>
        <v>0</v>
      </c>
      <c r="K114" s="196" t="s">
        <v>37</v>
      </c>
      <c r="L114" s="61"/>
      <c r="M114" s="201" t="s">
        <v>37</v>
      </c>
      <c r="N114" s="202" t="s">
        <v>52</v>
      </c>
      <c r="O114" s="42"/>
      <c r="P114" s="203">
        <f t="shared" si="1"/>
        <v>0</v>
      </c>
      <c r="Q114" s="203">
        <v>0</v>
      </c>
      <c r="R114" s="203">
        <f t="shared" si="2"/>
        <v>0</v>
      </c>
      <c r="S114" s="203">
        <v>0</v>
      </c>
      <c r="T114" s="204">
        <f t="shared" si="3"/>
        <v>0</v>
      </c>
      <c r="AR114" s="23" t="s">
        <v>183</v>
      </c>
      <c r="AT114" s="23" t="s">
        <v>178</v>
      </c>
      <c r="AU114" s="23" t="s">
        <v>89</v>
      </c>
      <c r="AY114" s="23" t="s">
        <v>176</v>
      </c>
      <c r="BE114" s="205">
        <f t="shared" si="4"/>
        <v>0</v>
      </c>
      <c r="BF114" s="205">
        <f t="shared" si="5"/>
        <v>0</v>
      </c>
      <c r="BG114" s="205">
        <f t="shared" si="6"/>
        <v>0</v>
      </c>
      <c r="BH114" s="205">
        <f t="shared" si="7"/>
        <v>0</v>
      </c>
      <c r="BI114" s="205">
        <f t="shared" si="8"/>
        <v>0</v>
      </c>
      <c r="BJ114" s="23" t="s">
        <v>89</v>
      </c>
      <c r="BK114" s="205">
        <f t="shared" si="9"/>
        <v>0</v>
      </c>
      <c r="BL114" s="23" t="s">
        <v>183</v>
      </c>
      <c r="BM114" s="23" t="s">
        <v>3392</v>
      </c>
    </row>
    <row r="115" spans="2:65" s="1" customFormat="1" ht="22.5" customHeight="1">
      <c r="B115" s="41"/>
      <c r="C115" s="194" t="s">
        <v>379</v>
      </c>
      <c r="D115" s="194" t="s">
        <v>178</v>
      </c>
      <c r="E115" s="195" t="s">
        <v>3393</v>
      </c>
      <c r="F115" s="196" t="s">
        <v>3394</v>
      </c>
      <c r="G115" s="197" t="s">
        <v>377</v>
      </c>
      <c r="H115" s="198">
        <v>1</v>
      </c>
      <c r="I115" s="199"/>
      <c r="J115" s="200">
        <f t="shared" si="0"/>
        <v>0</v>
      </c>
      <c r="K115" s="196" t="s">
        <v>37</v>
      </c>
      <c r="L115" s="61"/>
      <c r="M115" s="201" t="s">
        <v>37</v>
      </c>
      <c r="N115" s="202" t="s">
        <v>52</v>
      </c>
      <c r="O115" s="42"/>
      <c r="P115" s="203">
        <f t="shared" si="1"/>
        <v>0</v>
      </c>
      <c r="Q115" s="203">
        <v>0</v>
      </c>
      <c r="R115" s="203">
        <f t="shared" si="2"/>
        <v>0</v>
      </c>
      <c r="S115" s="203">
        <v>0</v>
      </c>
      <c r="T115" s="204">
        <f t="shared" si="3"/>
        <v>0</v>
      </c>
      <c r="AR115" s="23" t="s">
        <v>183</v>
      </c>
      <c r="AT115" s="23" t="s">
        <v>178</v>
      </c>
      <c r="AU115" s="23" t="s">
        <v>89</v>
      </c>
      <c r="AY115" s="23" t="s">
        <v>176</v>
      </c>
      <c r="BE115" s="205">
        <f t="shared" si="4"/>
        <v>0</v>
      </c>
      <c r="BF115" s="205">
        <f t="shared" si="5"/>
        <v>0</v>
      </c>
      <c r="BG115" s="205">
        <f t="shared" si="6"/>
        <v>0</v>
      </c>
      <c r="BH115" s="205">
        <f t="shared" si="7"/>
        <v>0</v>
      </c>
      <c r="BI115" s="205">
        <f t="shared" si="8"/>
        <v>0</v>
      </c>
      <c r="BJ115" s="23" t="s">
        <v>89</v>
      </c>
      <c r="BK115" s="205">
        <f t="shared" si="9"/>
        <v>0</v>
      </c>
      <c r="BL115" s="23" t="s">
        <v>183</v>
      </c>
      <c r="BM115" s="23" t="s">
        <v>3395</v>
      </c>
    </row>
    <row r="116" spans="2:65" s="10" customFormat="1" ht="37.35" customHeight="1">
      <c r="B116" s="177"/>
      <c r="C116" s="178"/>
      <c r="D116" s="191" t="s">
        <v>80</v>
      </c>
      <c r="E116" s="264" t="s">
        <v>2845</v>
      </c>
      <c r="F116" s="264" t="s">
        <v>3396</v>
      </c>
      <c r="G116" s="178"/>
      <c r="H116" s="178"/>
      <c r="I116" s="181"/>
      <c r="J116" s="265">
        <f>BK116</f>
        <v>0</v>
      </c>
      <c r="K116" s="178"/>
      <c r="L116" s="183"/>
      <c r="M116" s="184"/>
      <c r="N116" s="185"/>
      <c r="O116" s="185"/>
      <c r="P116" s="186">
        <f>SUM(P117:P133)</f>
        <v>0</v>
      </c>
      <c r="Q116" s="185"/>
      <c r="R116" s="186">
        <f>SUM(R117:R133)</f>
        <v>0</v>
      </c>
      <c r="S116" s="185"/>
      <c r="T116" s="187">
        <f>SUM(T117:T133)</f>
        <v>0</v>
      </c>
      <c r="AR116" s="188" t="s">
        <v>89</v>
      </c>
      <c r="AT116" s="189" t="s">
        <v>80</v>
      </c>
      <c r="AU116" s="189" t="s">
        <v>81</v>
      </c>
      <c r="AY116" s="188" t="s">
        <v>176</v>
      </c>
      <c r="BK116" s="190">
        <f>SUM(BK117:BK133)</f>
        <v>0</v>
      </c>
    </row>
    <row r="117" spans="2:65" s="1" customFormat="1" ht="22.5" customHeight="1">
      <c r="B117" s="41"/>
      <c r="C117" s="194" t="s">
        <v>385</v>
      </c>
      <c r="D117" s="194" t="s">
        <v>178</v>
      </c>
      <c r="E117" s="195" t="s">
        <v>3397</v>
      </c>
      <c r="F117" s="196" t="s">
        <v>3398</v>
      </c>
      <c r="G117" s="197" t="s">
        <v>377</v>
      </c>
      <c r="H117" s="198">
        <v>70</v>
      </c>
      <c r="I117" s="199"/>
      <c r="J117" s="200">
        <f t="shared" ref="J117:J133" si="10">ROUND(I117*H117,2)</f>
        <v>0</v>
      </c>
      <c r="K117" s="196" t="s">
        <v>37</v>
      </c>
      <c r="L117" s="61"/>
      <c r="M117" s="201" t="s">
        <v>37</v>
      </c>
      <c r="N117" s="202" t="s">
        <v>52</v>
      </c>
      <c r="O117" s="42"/>
      <c r="P117" s="203">
        <f t="shared" ref="P117:P133" si="11">O117*H117</f>
        <v>0</v>
      </c>
      <c r="Q117" s="203">
        <v>0</v>
      </c>
      <c r="R117" s="203">
        <f t="shared" ref="R117:R133" si="12">Q117*H117</f>
        <v>0</v>
      </c>
      <c r="S117" s="203">
        <v>0</v>
      </c>
      <c r="T117" s="204">
        <f t="shared" ref="T117:T133" si="13">S117*H117</f>
        <v>0</v>
      </c>
      <c r="AR117" s="23" t="s">
        <v>183</v>
      </c>
      <c r="AT117" s="23" t="s">
        <v>178</v>
      </c>
      <c r="AU117" s="23" t="s">
        <v>89</v>
      </c>
      <c r="AY117" s="23" t="s">
        <v>176</v>
      </c>
      <c r="BE117" s="205">
        <f t="shared" ref="BE117:BE133" si="14">IF(N117="základní",J117,0)</f>
        <v>0</v>
      </c>
      <c r="BF117" s="205">
        <f t="shared" ref="BF117:BF133" si="15">IF(N117="snížená",J117,0)</f>
        <v>0</v>
      </c>
      <c r="BG117" s="205">
        <f t="shared" ref="BG117:BG133" si="16">IF(N117="zákl. přenesená",J117,0)</f>
        <v>0</v>
      </c>
      <c r="BH117" s="205">
        <f t="shared" ref="BH117:BH133" si="17">IF(N117="sníž. přenesená",J117,0)</f>
        <v>0</v>
      </c>
      <c r="BI117" s="205">
        <f t="shared" ref="BI117:BI133" si="18">IF(N117="nulová",J117,0)</f>
        <v>0</v>
      </c>
      <c r="BJ117" s="23" t="s">
        <v>89</v>
      </c>
      <c r="BK117" s="205">
        <f t="shared" ref="BK117:BK133" si="19">ROUND(I117*H117,2)</f>
        <v>0</v>
      </c>
      <c r="BL117" s="23" t="s">
        <v>183</v>
      </c>
      <c r="BM117" s="23" t="s">
        <v>3399</v>
      </c>
    </row>
    <row r="118" spans="2:65" s="1" customFormat="1" ht="22.5" customHeight="1">
      <c r="B118" s="41"/>
      <c r="C118" s="194" t="s">
        <v>391</v>
      </c>
      <c r="D118" s="194" t="s">
        <v>178</v>
      </c>
      <c r="E118" s="195" t="s">
        <v>3400</v>
      </c>
      <c r="F118" s="196" t="s">
        <v>3401</v>
      </c>
      <c r="G118" s="197" t="s">
        <v>296</v>
      </c>
      <c r="H118" s="198">
        <v>87</v>
      </c>
      <c r="I118" s="199"/>
      <c r="J118" s="200">
        <f t="shared" si="10"/>
        <v>0</v>
      </c>
      <c r="K118" s="196" t="s">
        <v>37</v>
      </c>
      <c r="L118" s="61"/>
      <c r="M118" s="201" t="s">
        <v>37</v>
      </c>
      <c r="N118" s="202" t="s">
        <v>52</v>
      </c>
      <c r="O118" s="42"/>
      <c r="P118" s="203">
        <f t="shared" si="11"/>
        <v>0</v>
      </c>
      <c r="Q118" s="203">
        <v>0</v>
      </c>
      <c r="R118" s="203">
        <f t="shared" si="12"/>
        <v>0</v>
      </c>
      <c r="S118" s="203">
        <v>0</v>
      </c>
      <c r="T118" s="204">
        <f t="shared" si="13"/>
        <v>0</v>
      </c>
      <c r="AR118" s="23" t="s">
        <v>183</v>
      </c>
      <c r="AT118" s="23" t="s">
        <v>178</v>
      </c>
      <c r="AU118" s="23" t="s">
        <v>89</v>
      </c>
      <c r="AY118" s="23" t="s">
        <v>176</v>
      </c>
      <c r="BE118" s="205">
        <f t="shared" si="14"/>
        <v>0</v>
      </c>
      <c r="BF118" s="205">
        <f t="shared" si="15"/>
        <v>0</v>
      </c>
      <c r="BG118" s="205">
        <f t="shared" si="16"/>
        <v>0</v>
      </c>
      <c r="BH118" s="205">
        <f t="shared" si="17"/>
        <v>0</v>
      </c>
      <c r="BI118" s="205">
        <f t="shared" si="18"/>
        <v>0</v>
      </c>
      <c r="BJ118" s="23" t="s">
        <v>89</v>
      </c>
      <c r="BK118" s="205">
        <f t="shared" si="19"/>
        <v>0</v>
      </c>
      <c r="BL118" s="23" t="s">
        <v>183</v>
      </c>
      <c r="BM118" s="23" t="s">
        <v>3402</v>
      </c>
    </row>
    <row r="119" spans="2:65" s="1" customFormat="1" ht="22.5" customHeight="1">
      <c r="B119" s="41"/>
      <c r="C119" s="194" t="s">
        <v>396</v>
      </c>
      <c r="D119" s="194" t="s">
        <v>178</v>
      </c>
      <c r="E119" s="195" t="s">
        <v>3403</v>
      </c>
      <c r="F119" s="196" t="s">
        <v>3404</v>
      </c>
      <c r="G119" s="197" t="s">
        <v>296</v>
      </c>
      <c r="H119" s="198">
        <v>85</v>
      </c>
      <c r="I119" s="199"/>
      <c r="J119" s="200">
        <f t="shared" si="10"/>
        <v>0</v>
      </c>
      <c r="K119" s="196" t="s">
        <v>37</v>
      </c>
      <c r="L119" s="61"/>
      <c r="M119" s="201" t="s">
        <v>37</v>
      </c>
      <c r="N119" s="202" t="s">
        <v>52</v>
      </c>
      <c r="O119" s="42"/>
      <c r="P119" s="203">
        <f t="shared" si="11"/>
        <v>0</v>
      </c>
      <c r="Q119" s="203">
        <v>0</v>
      </c>
      <c r="R119" s="203">
        <f t="shared" si="12"/>
        <v>0</v>
      </c>
      <c r="S119" s="203">
        <v>0</v>
      </c>
      <c r="T119" s="204">
        <f t="shared" si="13"/>
        <v>0</v>
      </c>
      <c r="AR119" s="23" t="s">
        <v>183</v>
      </c>
      <c r="AT119" s="23" t="s">
        <v>178</v>
      </c>
      <c r="AU119" s="23" t="s">
        <v>89</v>
      </c>
      <c r="AY119" s="23" t="s">
        <v>176</v>
      </c>
      <c r="BE119" s="205">
        <f t="shared" si="14"/>
        <v>0</v>
      </c>
      <c r="BF119" s="205">
        <f t="shared" si="15"/>
        <v>0</v>
      </c>
      <c r="BG119" s="205">
        <f t="shared" si="16"/>
        <v>0</v>
      </c>
      <c r="BH119" s="205">
        <f t="shared" si="17"/>
        <v>0</v>
      </c>
      <c r="BI119" s="205">
        <f t="shared" si="18"/>
        <v>0</v>
      </c>
      <c r="BJ119" s="23" t="s">
        <v>89</v>
      </c>
      <c r="BK119" s="205">
        <f t="shared" si="19"/>
        <v>0</v>
      </c>
      <c r="BL119" s="23" t="s">
        <v>183</v>
      </c>
      <c r="BM119" s="23" t="s">
        <v>3405</v>
      </c>
    </row>
    <row r="120" spans="2:65" s="1" customFormat="1" ht="22.5" customHeight="1">
      <c r="B120" s="41"/>
      <c r="C120" s="194" t="s">
        <v>401</v>
      </c>
      <c r="D120" s="194" t="s">
        <v>178</v>
      </c>
      <c r="E120" s="195" t="s">
        <v>3406</v>
      </c>
      <c r="F120" s="196" t="s">
        <v>3407</v>
      </c>
      <c r="G120" s="197" t="s">
        <v>296</v>
      </c>
      <c r="H120" s="198">
        <v>10</v>
      </c>
      <c r="I120" s="199"/>
      <c r="J120" s="200">
        <f t="shared" si="10"/>
        <v>0</v>
      </c>
      <c r="K120" s="196" t="s">
        <v>37</v>
      </c>
      <c r="L120" s="61"/>
      <c r="M120" s="201" t="s">
        <v>37</v>
      </c>
      <c r="N120" s="202" t="s">
        <v>52</v>
      </c>
      <c r="O120" s="42"/>
      <c r="P120" s="203">
        <f t="shared" si="11"/>
        <v>0</v>
      </c>
      <c r="Q120" s="203">
        <v>0</v>
      </c>
      <c r="R120" s="203">
        <f t="shared" si="12"/>
        <v>0</v>
      </c>
      <c r="S120" s="203">
        <v>0</v>
      </c>
      <c r="T120" s="204">
        <f t="shared" si="13"/>
        <v>0</v>
      </c>
      <c r="AR120" s="23" t="s">
        <v>183</v>
      </c>
      <c r="AT120" s="23" t="s">
        <v>178</v>
      </c>
      <c r="AU120" s="23" t="s">
        <v>89</v>
      </c>
      <c r="AY120" s="23" t="s">
        <v>176</v>
      </c>
      <c r="BE120" s="205">
        <f t="shared" si="14"/>
        <v>0</v>
      </c>
      <c r="BF120" s="205">
        <f t="shared" si="15"/>
        <v>0</v>
      </c>
      <c r="BG120" s="205">
        <f t="shared" si="16"/>
        <v>0</v>
      </c>
      <c r="BH120" s="205">
        <f t="shared" si="17"/>
        <v>0</v>
      </c>
      <c r="BI120" s="205">
        <f t="shared" si="18"/>
        <v>0</v>
      </c>
      <c r="BJ120" s="23" t="s">
        <v>89</v>
      </c>
      <c r="BK120" s="205">
        <f t="shared" si="19"/>
        <v>0</v>
      </c>
      <c r="BL120" s="23" t="s">
        <v>183</v>
      </c>
      <c r="BM120" s="23" t="s">
        <v>3408</v>
      </c>
    </row>
    <row r="121" spans="2:65" s="1" customFormat="1" ht="22.5" customHeight="1">
      <c r="B121" s="41"/>
      <c r="C121" s="194" t="s">
        <v>407</v>
      </c>
      <c r="D121" s="194" t="s">
        <v>178</v>
      </c>
      <c r="E121" s="195" t="s">
        <v>3409</v>
      </c>
      <c r="F121" s="196" t="s">
        <v>3410</v>
      </c>
      <c r="G121" s="197" t="s">
        <v>296</v>
      </c>
      <c r="H121" s="198">
        <v>10</v>
      </c>
      <c r="I121" s="199"/>
      <c r="J121" s="200">
        <f t="shared" si="10"/>
        <v>0</v>
      </c>
      <c r="K121" s="196" t="s">
        <v>37</v>
      </c>
      <c r="L121" s="61"/>
      <c r="M121" s="201" t="s">
        <v>37</v>
      </c>
      <c r="N121" s="202" t="s">
        <v>52</v>
      </c>
      <c r="O121" s="42"/>
      <c r="P121" s="203">
        <f t="shared" si="11"/>
        <v>0</v>
      </c>
      <c r="Q121" s="203">
        <v>0</v>
      </c>
      <c r="R121" s="203">
        <f t="shared" si="12"/>
        <v>0</v>
      </c>
      <c r="S121" s="203">
        <v>0</v>
      </c>
      <c r="T121" s="204">
        <f t="shared" si="13"/>
        <v>0</v>
      </c>
      <c r="AR121" s="23" t="s">
        <v>183</v>
      </c>
      <c r="AT121" s="23" t="s">
        <v>178</v>
      </c>
      <c r="AU121" s="23" t="s">
        <v>89</v>
      </c>
      <c r="AY121" s="23" t="s">
        <v>176</v>
      </c>
      <c r="BE121" s="205">
        <f t="shared" si="14"/>
        <v>0</v>
      </c>
      <c r="BF121" s="205">
        <f t="shared" si="15"/>
        <v>0</v>
      </c>
      <c r="BG121" s="205">
        <f t="shared" si="16"/>
        <v>0</v>
      </c>
      <c r="BH121" s="205">
        <f t="shared" si="17"/>
        <v>0</v>
      </c>
      <c r="BI121" s="205">
        <f t="shared" si="18"/>
        <v>0</v>
      </c>
      <c r="BJ121" s="23" t="s">
        <v>89</v>
      </c>
      <c r="BK121" s="205">
        <f t="shared" si="19"/>
        <v>0</v>
      </c>
      <c r="BL121" s="23" t="s">
        <v>183</v>
      </c>
      <c r="BM121" s="23" t="s">
        <v>3411</v>
      </c>
    </row>
    <row r="122" spans="2:65" s="1" customFormat="1" ht="22.5" customHeight="1">
      <c r="B122" s="41"/>
      <c r="C122" s="194" t="s">
        <v>413</v>
      </c>
      <c r="D122" s="194" t="s">
        <v>178</v>
      </c>
      <c r="E122" s="195" t="s">
        <v>3412</v>
      </c>
      <c r="F122" s="196" t="s">
        <v>3413</v>
      </c>
      <c r="G122" s="197" t="s">
        <v>296</v>
      </c>
      <c r="H122" s="198">
        <v>14</v>
      </c>
      <c r="I122" s="199"/>
      <c r="J122" s="200">
        <f t="shared" si="10"/>
        <v>0</v>
      </c>
      <c r="K122" s="196" t="s">
        <v>37</v>
      </c>
      <c r="L122" s="61"/>
      <c r="M122" s="201" t="s">
        <v>37</v>
      </c>
      <c r="N122" s="202" t="s">
        <v>52</v>
      </c>
      <c r="O122" s="42"/>
      <c r="P122" s="203">
        <f t="shared" si="11"/>
        <v>0</v>
      </c>
      <c r="Q122" s="203">
        <v>0</v>
      </c>
      <c r="R122" s="203">
        <f t="shared" si="12"/>
        <v>0</v>
      </c>
      <c r="S122" s="203">
        <v>0</v>
      </c>
      <c r="T122" s="204">
        <f t="shared" si="13"/>
        <v>0</v>
      </c>
      <c r="AR122" s="23" t="s">
        <v>183</v>
      </c>
      <c r="AT122" s="23" t="s">
        <v>178</v>
      </c>
      <c r="AU122" s="23" t="s">
        <v>89</v>
      </c>
      <c r="AY122" s="23" t="s">
        <v>176</v>
      </c>
      <c r="BE122" s="205">
        <f t="shared" si="14"/>
        <v>0</v>
      </c>
      <c r="BF122" s="205">
        <f t="shared" si="15"/>
        <v>0</v>
      </c>
      <c r="BG122" s="205">
        <f t="shared" si="16"/>
        <v>0</v>
      </c>
      <c r="BH122" s="205">
        <f t="shared" si="17"/>
        <v>0</v>
      </c>
      <c r="BI122" s="205">
        <f t="shared" si="18"/>
        <v>0</v>
      </c>
      <c r="BJ122" s="23" t="s">
        <v>89</v>
      </c>
      <c r="BK122" s="205">
        <f t="shared" si="19"/>
        <v>0</v>
      </c>
      <c r="BL122" s="23" t="s">
        <v>183</v>
      </c>
      <c r="BM122" s="23" t="s">
        <v>3414</v>
      </c>
    </row>
    <row r="123" spans="2:65" s="1" customFormat="1" ht="22.5" customHeight="1">
      <c r="B123" s="41"/>
      <c r="C123" s="194" t="s">
        <v>418</v>
      </c>
      <c r="D123" s="194" t="s">
        <v>178</v>
      </c>
      <c r="E123" s="195" t="s">
        <v>3415</v>
      </c>
      <c r="F123" s="196" t="s">
        <v>3416</v>
      </c>
      <c r="G123" s="197" t="s">
        <v>296</v>
      </c>
      <c r="H123" s="198">
        <v>15</v>
      </c>
      <c r="I123" s="199"/>
      <c r="J123" s="200">
        <f t="shared" si="10"/>
        <v>0</v>
      </c>
      <c r="K123" s="196" t="s">
        <v>37</v>
      </c>
      <c r="L123" s="61"/>
      <c r="M123" s="201" t="s">
        <v>37</v>
      </c>
      <c r="N123" s="202" t="s">
        <v>52</v>
      </c>
      <c r="O123" s="42"/>
      <c r="P123" s="203">
        <f t="shared" si="11"/>
        <v>0</v>
      </c>
      <c r="Q123" s="203">
        <v>0</v>
      </c>
      <c r="R123" s="203">
        <f t="shared" si="12"/>
        <v>0</v>
      </c>
      <c r="S123" s="203">
        <v>0</v>
      </c>
      <c r="T123" s="204">
        <f t="shared" si="13"/>
        <v>0</v>
      </c>
      <c r="AR123" s="23" t="s">
        <v>183</v>
      </c>
      <c r="AT123" s="23" t="s">
        <v>178</v>
      </c>
      <c r="AU123" s="23" t="s">
        <v>89</v>
      </c>
      <c r="AY123" s="23" t="s">
        <v>176</v>
      </c>
      <c r="BE123" s="205">
        <f t="shared" si="14"/>
        <v>0</v>
      </c>
      <c r="BF123" s="205">
        <f t="shared" si="15"/>
        <v>0</v>
      </c>
      <c r="BG123" s="205">
        <f t="shared" si="16"/>
        <v>0</v>
      </c>
      <c r="BH123" s="205">
        <f t="shared" si="17"/>
        <v>0</v>
      </c>
      <c r="BI123" s="205">
        <f t="shared" si="18"/>
        <v>0</v>
      </c>
      <c r="BJ123" s="23" t="s">
        <v>89</v>
      </c>
      <c r="BK123" s="205">
        <f t="shared" si="19"/>
        <v>0</v>
      </c>
      <c r="BL123" s="23" t="s">
        <v>183</v>
      </c>
      <c r="BM123" s="23" t="s">
        <v>3417</v>
      </c>
    </row>
    <row r="124" spans="2:65" s="1" customFormat="1" ht="22.5" customHeight="1">
      <c r="B124" s="41"/>
      <c r="C124" s="194" t="s">
        <v>423</v>
      </c>
      <c r="D124" s="194" t="s">
        <v>178</v>
      </c>
      <c r="E124" s="195" t="s">
        <v>3418</v>
      </c>
      <c r="F124" s="196" t="s">
        <v>3419</v>
      </c>
      <c r="G124" s="197" t="s">
        <v>296</v>
      </c>
      <c r="H124" s="198">
        <v>15</v>
      </c>
      <c r="I124" s="199"/>
      <c r="J124" s="200">
        <f t="shared" si="10"/>
        <v>0</v>
      </c>
      <c r="K124" s="196" t="s">
        <v>37</v>
      </c>
      <c r="L124" s="61"/>
      <c r="M124" s="201" t="s">
        <v>37</v>
      </c>
      <c r="N124" s="202" t="s">
        <v>52</v>
      </c>
      <c r="O124" s="42"/>
      <c r="P124" s="203">
        <f t="shared" si="11"/>
        <v>0</v>
      </c>
      <c r="Q124" s="203">
        <v>0</v>
      </c>
      <c r="R124" s="203">
        <f t="shared" si="12"/>
        <v>0</v>
      </c>
      <c r="S124" s="203">
        <v>0</v>
      </c>
      <c r="T124" s="204">
        <f t="shared" si="13"/>
        <v>0</v>
      </c>
      <c r="AR124" s="23" t="s">
        <v>183</v>
      </c>
      <c r="AT124" s="23" t="s">
        <v>178</v>
      </c>
      <c r="AU124" s="23" t="s">
        <v>89</v>
      </c>
      <c r="AY124" s="23" t="s">
        <v>176</v>
      </c>
      <c r="BE124" s="205">
        <f t="shared" si="14"/>
        <v>0</v>
      </c>
      <c r="BF124" s="205">
        <f t="shared" si="15"/>
        <v>0</v>
      </c>
      <c r="BG124" s="205">
        <f t="shared" si="16"/>
        <v>0</v>
      </c>
      <c r="BH124" s="205">
        <f t="shared" si="17"/>
        <v>0</v>
      </c>
      <c r="BI124" s="205">
        <f t="shared" si="18"/>
        <v>0</v>
      </c>
      <c r="BJ124" s="23" t="s">
        <v>89</v>
      </c>
      <c r="BK124" s="205">
        <f t="shared" si="19"/>
        <v>0</v>
      </c>
      <c r="BL124" s="23" t="s">
        <v>183</v>
      </c>
      <c r="BM124" s="23" t="s">
        <v>3420</v>
      </c>
    </row>
    <row r="125" spans="2:65" s="1" customFormat="1" ht="22.5" customHeight="1">
      <c r="B125" s="41"/>
      <c r="C125" s="194" t="s">
        <v>428</v>
      </c>
      <c r="D125" s="194" t="s">
        <v>178</v>
      </c>
      <c r="E125" s="195" t="s">
        <v>3421</v>
      </c>
      <c r="F125" s="196" t="s">
        <v>3422</v>
      </c>
      <c r="G125" s="197" t="s">
        <v>296</v>
      </c>
      <c r="H125" s="198">
        <v>18</v>
      </c>
      <c r="I125" s="199"/>
      <c r="J125" s="200">
        <f t="shared" si="10"/>
        <v>0</v>
      </c>
      <c r="K125" s="196" t="s">
        <v>37</v>
      </c>
      <c r="L125" s="61"/>
      <c r="M125" s="201" t="s">
        <v>37</v>
      </c>
      <c r="N125" s="202" t="s">
        <v>52</v>
      </c>
      <c r="O125" s="42"/>
      <c r="P125" s="203">
        <f t="shared" si="11"/>
        <v>0</v>
      </c>
      <c r="Q125" s="203">
        <v>0</v>
      </c>
      <c r="R125" s="203">
        <f t="shared" si="12"/>
        <v>0</v>
      </c>
      <c r="S125" s="203">
        <v>0</v>
      </c>
      <c r="T125" s="204">
        <f t="shared" si="13"/>
        <v>0</v>
      </c>
      <c r="AR125" s="23" t="s">
        <v>183</v>
      </c>
      <c r="AT125" s="23" t="s">
        <v>178</v>
      </c>
      <c r="AU125" s="23" t="s">
        <v>89</v>
      </c>
      <c r="AY125" s="23" t="s">
        <v>176</v>
      </c>
      <c r="BE125" s="205">
        <f t="shared" si="14"/>
        <v>0</v>
      </c>
      <c r="BF125" s="205">
        <f t="shared" si="15"/>
        <v>0</v>
      </c>
      <c r="BG125" s="205">
        <f t="shared" si="16"/>
        <v>0</v>
      </c>
      <c r="BH125" s="205">
        <f t="shared" si="17"/>
        <v>0</v>
      </c>
      <c r="BI125" s="205">
        <f t="shared" si="18"/>
        <v>0</v>
      </c>
      <c r="BJ125" s="23" t="s">
        <v>89</v>
      </c>
      <c r="BK125" s="205">
        <f t="shared" si="19"/>
        <v>0</v>
      </c>
      <c r="BL125" s="23" t="s">
        <v>183</v>
      </c>
      <c r="BM125" s="23" t="s">
        <v>3423</v>
      </c>
    </row>
    <row r="126" spans="2:65" s="1" customFormat="1" ht="22.5" customHeight="1">
      <c r="B126" s="41"/>
      <c r="C126" s="194" t="s">
        <v>435</v>
      </c>
      <c r="D126" s="194" t="s">
        <v>178</v>
      </c>
      <c r="E126" s="195" t="s">
        <v>3424</v>
      </c>
      <c r="F126" s="196" t="s">
        <v>3425</v>
      </c>
      <c r="G126" s="197" t="s">
        <v>296</v>
      </c>
      <c r="H126" s="198">
        <v>25</v>
      </c>
      <c r="I126" s="199"/>
      <c r="J126" s="200">
        <f t="shared" si="10"/>
        <v>0</v>
      </c>
      <c r="K126" s="196" t="s">
        <v>37</v>
      </c>
      <c r="L126" s="61"/>
      <c r="M126" s="201" t="s">
        <v>37</v>
      </c>
      <c r="N126" s="202" t="s">
        <v>52</v>
      </c>
      <c r="O126" s="42"/>
      <c r="P126" s="203">
        <f t="shared" si="11"/>
        <v>0</v>
      </c>
      <c r="Q126" s="203">
        <v>0</v>
      </c>
      <c r="R126" s="203">
        <f t="shared" si="12"/>
        <v>0</v>
      </c>
      <c r="S126" s="203">
        <v>0</v>
      </c>
      <c r="T126" s="204">
        <f t="shared" si="13"/>
        <v>0</v>
      </c>
      <c r="AR126" s="23" t="s">
        <v>183</v>
      </c>
      <c r="AT126" s="23" t="s">
        <v>178</v>
      </c>
      <c r="AU126" s="23" t="s">
        <v>89</v>
      </c>
      <c r="AY126" s="23" t="s">
        <v>176</v>
      </c>
      <c r="BE126" s="205">
        <f t="shared" si="14"/>
        <v>0</v>
      </c>
      <c r="BF126" s="205">
        <f t="shared" si="15"/>
        <v>0</v>
      </c>
      <c r="BG126" s="205">
        <f t="shared" si="16"/>
        <v>0</v>
      </c>
      <c r="BH126" s="205">
        <f t="shared" si="17"/>
        <v>0</v>
      </c>
      <c r="BI126" s="205">
        <f t="shared" si="18"/>
        <v>0</v>
      </c>
      <c r="BJ126" s="23" t="s">
        <v>89</v>
      </c>
      <c r="BK126" s="205">
        <f t="shared" si="19"/>
        <v>0</v>
      </c>
      <c r="BL126" s="23" t="s">
        <v>183</v>
      </c>
      <c r="BM126" s="23" t="s">
        <v>3426</v>
      </c>
    </row>
    <row r="127" spans="2:65" s="1" customFormat="1" ht="22.5" customHeight="1">
      <c r="B127" s="41"/>
      <c r="C127" s="194" t="s">
        <v>444</v>
      </c>
      <c r="D127" s="194" t="s">
        <v>178</v>
      </c>
      <c r="E127" s="195" t="s">
        <v>3427</v>
      </c>
      <c r="F127" s="196" t="s">
        <v>3428</v>
      </c>
      <c r="G127" s="197" t="s">
        <v>377</v>
      </c>
      <c r="H127" s="198">
        <v>10</v>
      </c>
      <c r="I127" s="199"/>
      <c r="J127" s="200">
        <f t="shared" si="10"/>
        <v>0</v>
      </c>
      <c r="K127" s="196" t="s">
        <v>37</v>
      </c>
      <c r="L127" s="61"/>
      <c r="M127" s="201" t="s">
        <v>37</v>
      </c>
      <c r="N127" s="202" t="s">
        <v>52</v>
      </c>
      <c r="O127" s="42"/>
      <c r="P127" s="203">
        <f t="shared" si="11"/>
        <v>0</v>
      </c>
      <c r="Q127" s="203">
        <v>0</v>
      </c>
      <c r="R127" s="203">
        <f t="shared" si="12"/>
        <v>0</v>
      </c>
      <c r="S127" s="203">
        <v>0</v>
      </c>
      <c r="T127" s="204">
        <f t="shared" si="13"/>
        <v>0</v>
      </c>
      <c r="AR127" s="23" t="s">
        <v>183</v>
      </c>
      <c r="AT127" s="23" t="s">
        <v>178</v>
      </c>
      <c r="AU127" s="23" t="s">
        <v>89</v>
      </c>
      <c r="AY127" s="23" t="s">
        <v>176</v>
      </c>
      <c r="BE127" s="205">
        <f t="shared" si="14"/>
        <v>0</v>
      </c>
      <c r="BF127" s="205">
        <f t="shared" si="15"/>
        <v>0</v>
      </c>
      <c r="BG127" s="205">
        <f t="shared" si="16"/>
        <v>0</v>
      </c>
      <c r="BH127" s="205">
        <f t="shared" si="17"/>
        <v>0</v>
      </c>
      <c r="BI127" s="205">
        <f t="shared" si="18"/>
        <v>0</v>
      </c>
      <c r="BJ127" s="23" t="s">
        <v>89</v>
      </c>
      <c r="BK127" s="205">
        <f t="shared" si="19"/>
        <v>0</v>
      </c>
      <c r="BL127" s="23" t="s">
        <v>183</v>
      </c>
      <c r="BM127" s="23" t="s">
        <v>3429</v>
      </c>
    </row>
    <row r="128" spans="2:65" s="1" customFormat="1" ht="22.5" customHeight="1">
      <c r="B128" s="41"/>
      <c r="C128" s="194" t="s">
        <v>450</v>
      </c>
      <c r="D128" s="194" t="s">
        <v>178</v>
      </c>
      <c r="E128" s="195" t="s">
        <v>3430</v>
      </c>
      <c r="F128" s="196" t="s">
        <v>3431</v>
      </c>
      <c r="G128" s="197" t="s">
        <v>296</v>
      </c>
      <c r="H128" s="198">
        <v>48</v>
      </c>
      <c r="I128" s="199"/>
      <c r="J128" s="200">
        <f t="shared" si="10"/>
        <v>0</v>
      </c>
      <c r="K128" s="196" t="s">
        <v>37</v>
      </c>
      <c r="L128" s="61"/>
      <c r="M128" s="201" t="s">
        <v>37</v>
      </c>
      <c r="N128" s="202" t="s">
        <v>52</v>
      </c>
      <c r="O128" s="42"/>
      <c r="P128" s="203">
        <f t="shared" si="11"/>
        <v>0</v>
      </c>
      <c r="Q128" s="203">
        <v>0</v>
      </c>
      <c r="R128" s="203">
        <f t="shared" si="12"/>
        <v>0</v>
      </c>
      <c r="S128" s="203">
        <v>0</v>
      </c>
      <c r="T128" s="204">
        <f t="shared" si="13"/>
        <v>0</v>
      </c>
      <c r="AR128" s="23" t="s">
        <v>183</v>
      </c>
      <c r="AT128" s="23" t="s">
        <v>178</v>
      </c>
      <c r="AU128" s="23" t="s">
        <v>89</v>
      </c>
      <c r="AY128" s="23" t="s">
        <v>176</v>
      </c>
      <c r="BE128" s="205">
        <f t="shared" si="14"/>
        <v>0</v>
      </c>
      <c r="BF128" s="205">
        <f t="shared" si="15"/>
        <v>0</v>
      </c>
      <c r="BG128" s="205">
        <f t="shared" si="16"/>
        <v>0</v>
      </c>
      <c r="BH128" s="205">
        <f t="shared" si="17"/>
        <v>0</v>
      </c>
      <c r="BI128" s="205">
        <f t="shared" si="18"/>
        <v>0</v>
      </c>
      <c r="BJ128" s="23" t="s">
        <v>89</v>
      </c>
      <c r="BK128" s="205">
        <f t="shared" si="19"/>
        <v>0</v>
      </c>
      <c r="BL128" s="23" t="s">
        <v>183</v>
      </c>
      <c r="BM128" s="23" t="s">
        <v>3432</v>
      </c>
    </row>
    <row r="129" spans="2:65" s="1" customFormat="1" ht="22.5" customHeight="1">
      <c r="B129" s="41"/>
      <c r="C129" s="194" t="s">
        <v>456</v>
      </c>
      <c r="D129" s="194" t="s">
        <v>178</v>
      </c>
      <c r="E129" s="195" t="s">
        <v>3433</v>
      </c>
      <c r="F129" s="196" t="s">
        <v>3434</v>
      </c>
      <c r="G129" s="197" t="s">
        <v>296</v>
      </c>
      <c r="H129" s="198">
        <v>98</v>
      </c>
      <c r="I129" s="199"/>
      <c r="J129" s="200">
        <f t="shared" si="10"/>
        <v>0</v>
      </c>
      <c r="K129" s="196" t="s">
        <v>37</v>
      </c>
      <c r="L129" s="61"/>
      <c r="M129" s="201" t="s">
        <v>37</v>
      </c>
      <c r="N129" s="202" t="s">
        <v>52</v>
      </c>
      <c r="O129" s="42"/>
      <c r="P129" s="203">
        <f t="shared" si="11"/>
        <v>0</v>
      </c>
      <c r="Q129" s="203">
        <v>0</v>
      </c>
      <c r="R129" s="203">
        <f t="shared" si="12"/>
        <v>0</v>
      </c>
      <c r="S129" s="203">
        <v>0</v>
      </c>
      <c r="T129" s="204">
        <f t="shared" si="13"/>
        <v>0</v>
      </c>
      <c r="AR129" s="23" t="s">
        <v>183</v>
      </c>
      <c r="AT129" s="23" t="s">
        <v>178</v>
      </c>
      <c r="AU129" s="23" t="s">
        <v>89</v>
      </c>
      <c r="AY129" s="23" t="s">
        <v>176</v>
      </c>
      <c r="BE129" s="205">
        <f t="shared" si="14"/>
        <v>0</v>
      </c>
      <c r="BF129" s="205">
        <f t="shared" si="15"/>
        <v>0</v>
      </c>
      <c r="BG129" s="205">
        <f t="shared" si="16"/>
        <v>0</v>
      </c>
      <c r="BH129" s="205">
        <f t="shared" si="17"/>
        <v>0</v>
      </c>
      <c r="BI129" s="205">
        <f t="shared" si="18"/>
        <v>0</v>
      </c>
      <c r="BJ129" s="23" t="s">
        <v>89</v>
      </c>
      <c r="BK129" s="205">
        <f t="shared" si="19"/>
        <v>0</v>
      </c>
      <c r="BL129" s="23" t="s">
        <v>183</v>
      </c>
      <c r="BM129" s="23" t="s">
        <v>3435</v>
      </c>
    </row>
    <row r="130" spans="2:65" s="1" customFormat="1" ht="22.5" customHeight="1">
      <c r="B130" s="41"/>
      <c r="C130" s="194" t="s">
        <v>463</v>
      </c>
      <c r="D130" s="194" t="s">
        <v>178</v>
      </c>
      <c r="E130" s="195" t="s">
        <v>3436</v>
      </c>
      <c r="F130" s="196" t="s">
        <v>3437</v>
      </c>
      <c r="G130" s="197" t="s">
        <v>377</v>
      </c>
      <c r="H130" s="198">
        <v>1</v>
      </c>
      <c r="I130" s="199"/>
      <c r="J130" s="200">
        <f t="shared" si="10"/>
        <v>0</v>
      </c>
      <c r="K130" s="196" t="s">
        <v>37</v>
      </c>
      <c r="L130" s="61"/>
      <c r="M130" s="201" t="s">
        <v>37</v>
      </c>
      <c r="N130" s="202" t="s">
        <v>52</v>
      </c>
      <c r="O130" s="42"/>
      <c r="P130" s="203">
        <f t="shared" si="11"/>
        <v>0</v>
      </c>
      <c r="Q130" s="203">
        <v>0</v>
      </c>
      <c r="R130" s="203">
        <f t="shared" si="12"/>
        <v>0</v>
      </c>
      <c r="S130" s="203">
        <v>0</v>
      </c>
      <c r="T130" s="204">
        <f t="shared" si="13"/>
        <v>0</v>
      </c>
      <c r="AR130" s="23" t="s">
        <v>183</v>
      </c>
      <c r="AT130" s="23" t="s">
        <v>178</v>
      </c>
      <c r="AU130" s="23" t="s">
        <v>89</v>
      </c>
      <c r="AY130" s="23" t="s">
        <v>176</v>
      </c>
      <c r="BE130" s="205">
        <f t="shared" si="14"/>
        <v>0</v>
      </c>
      <c r="BF130" s="205">
        <f t="shared" si="15"/>
        <v>0</v>
      </c>
      <c r="BG130" s="205">
        <f t="shared" si="16"/>
        <v>0</v>
      </c>
      <c r="BH130" s="205">
        <f t="shared" si="17"/>
        <v>0</v>
      </c>
      <c r="BI130" s="205">
        <f t="shared" si="18"/>
        <v>0</v>
      </c>
      <c r="BJ130" s="23" t="s">
        <v>89</v>
      </c>
      <c r="BK130" s="205">
        <f t="shared" si="19"/>
        <v>0</v>
      </c>
      <c r="BL130" s="23" t="s">
        <v>183</v>
      </c>
      <c r="BM130" s="23" t="s">
        <v>3438</v>
      </c>
    </row>
    <row r="131" spans="2:65" s="1" customFormat="1" ht="22.5" customHeight="1">
      <c r="B131" s="41"/>
      <c r="C131" s="194" t="s">
        <v>469</v>
      </c>
      <c r="D131" s="194" t="s">
        <v>178</v>
      </c>
      <c r="E131" s="195" t="s">
        <v>3439</v>
      </c>
      <c r="F131" s="196" t="s">
        <v>3440</v>
      </c>
      <c r="G131" s="197" t="s">
        <v>377</v>
      </c>
      <c r="H131" s="198">
        <v>1</v>
      </c>
      <c r="I131" s="199"/>
      <c r="J131" s="200">
        <f t="shared" si="10"/>
        <v>0</v>
      </c>
      <c r="K131" s="196" t="s">
        <v>37</v>
      </c>
      <c r="L131" s="61"/>
      <c r="M131" s="201" t="s">
        <v>37</v>
      </c>
      <c r="N131" s="202" t="s">
        <v>52</v>
      </c>
      <c r="O131" s="42"/>
      <c r="P131" s="203">
        <f t="shared" si="11"/>
        <v>0</v>
      </c>
      <c r="Q131" s="203">
        <v>0</v>
      </c>
      <c r="R131" s="203">
        <f t="shared" si="12"/>
        <v>0</v>
      </c>
      <c r="S131" s="203">
        <v>0</v>
      </c>
      <c r="T131" s="204">
        <f t="shared" si="13"/>
        <v>0</v>
      </c>
      <c r="AR131" s="23" t="s">
        <v>183</v>
      </c>
      <c r="AT131" s="23" t="s">
        <v>178</v>
      </c>
      <c r="AU131" s="23" t="s">
        <v>89</v>
      </c>
      <c r="AY131" s="23" t="s">
        <v>176</v>
      </c>
      <c r="BE131" s="205">
        <f t="shared" si="14"/>
        <v>0</v>
      </c>
      <c r="BF131" s="205">
        <f t="shared" si="15"/>
        <v>0</v>
      </c>
      <c r="BG131" s="205">
        <f t="shared" si="16"/>
        <v>0</v>
      </c>
      <c r="BH131" s="205">
        <f t="shared" si="17"/>
        <v>0</v>
      </c>
      <c r="BI131" s="205">
        <f t="shared" si="18"/>
        <v>0</v>
      </c>
      <c r="BJ131" s="23" t="s">
        <v>89</v>
      </c>
      <c r="BK131" s="205">
        <f t="shared" si="19"/>
        <v>0</v>
      </c>
      <c r="BL131" s="23" t="s">
        <v>183</v>
      </c>
      <c r="BM131" s="23" t="s">
        <v>3441</v>
      </c>
    </row>
    <row r="132" spans="2:65" s="1" customFormat="1" ht="22.5" customHeight="1">
      <c r="B132" s="41"/>
      <c r="C132" s="194" t="s">
        <v>474</v>
      </c>
      <c r="D132" s="194" t="s">
        <v>178</v>
      </c>
      <c r="E132" s="195" t="s">
        <v>3442</v>
      </c>
      <c r="F132" s="196" t="s">
        <v>3394</v>
      </c>
      <c r="G132" s="197" t="s">
        <v>377</v>
      </c>
      <c r="H132" s="198">
        <v>1</v>
      </c>
      <c r="I132" s="199"/>
      <c r="J132" s="200">
        <f t="shared" si="10"/>
        <v>0</v>
      </c>
      <c r="K132" s="196" t="s">
        <v>37</v>
      </c>
      <c r="L132" s="61"/>
      <c r="M132" s="201" t="s">
        <v>37</v>
      </c>
      <c r="N132" s="202" t="s">
        <v>52</v>
      </c>
      <c r="O132" s="42"/>
      <c r="P132" s="203">
        <f t="shared" si="11"/>
        <v>0</v>
      </c>
      <c r="Q132" s="203">
        <v>0</v>
      </c>
      <c r="R132" s="203">
        <f t="shared" si="12"/>
        <v>0</v>
      </c>
      <c r="S132" s="203">
        <v>0</v>
      </c>
      <c r="T132" s="204">
        <f t="shared" si="13"/>
        <v>0</v>
      </c>
      <c r="AR132" s="23" t="s">
        <v>183</v>
      </c>
      <c r="AT132" s="23" t="s">
        <v>178</v>
      </c>
      <c r="AU132" s="23" t="s">
        <v>89</v>
      </c>
      <c r="AY132" s="23" t="s">
        <v>176</v>
      </c>
      <c r="BE132" s="205">
        <f t="shared" si="14"/>
        <v>0</v>
      </c>
      <c r="BF132" s="205">
        <f t="shared" si="15"/>
        <v>0</v>
      </c>
      <c r="BG132" s="205">
        <f t="shared" si="16"/>
        <v>0</v>
      </c>
      <c r="BH132" s="205">
        <f t="shared" si="17"/>
        <v>0</v>
      </c>
      <c r="BI132" s="205">
        <f t="shared" si="18"/>
        <v>0</v>
      </c>
      <c r="BJ132" s="23" t="s">
        <v>89</v>
      </c>
      <c r="BK132" s="205">
        <f t="shared" si="19"/>
        <v>0</v>
      </c>
      <c r="BL132" s="23" t="s">
        <v>183</v>
      </c>
      <c r="BM132" s="23" t="s">
        <v>3443</v>
      </c>
    </row>
    <row r="133" spans="2:65" s="1" customFormat="1" ht="22.5" customHeight="1">
      <c r="B133" s="41"/>
      <c r="C133" s="194" t="s">
        <v>478</v>
      </c>
      <c r="D133" s="194" t="s">
        <v>178</v>
      </c>
      <c r="E133" s="195" t="s">
        <v>3444</v>
      </c>
      <c r="F133" s="196" t="s">
        <v>3445</v>
      </c>
      <c r="G133" s="197" t="s">
        <v>377</v>
      </c>
      <c r="H133" s="198">
        <v>1</v>
      </c>
      <c r="I133" s="199"/>
      <c r="J133" s="200">
        <f t="shared" si="10"/>
        <v>0</v>
      </c>
      <c r="K133" s="196" t="s">
        <v>37</v>
      </c>
      <c r="L133" s="61"/>
      <c r="M133" s="201" t="s">
        <v>37</v>
      </c>
      <c r="N133" s="202" t="s">
        <v>52</v>
      </c>
      <c r="O133" s="42"/>
      <c r="P133" s="203">
        <f t="shared" si="11"/>
        <v>0</v>
      </c>
      <c r="Q133" s="203">
        <v>0</v>
      </c>
      <c r="R133" s="203">
        <f t="shared" si="12"/>
        <v>0</v>
      </c>
      <c r="S133" s="203">
        <v>0</v>
      </c>
      <c r="T133" s="204">
        <f t="shared" si="13"/>
        <v>0</v>
      </c>
      <c r="AR133" s="23" t="s">
        <v>183</v>
      </c>
      <c r="AT133" s="23" t="s">
        <v>178</v>
      </c>
      <c r="AU133" s="23" t="s">
        <v>89</v>
      </c>
      <c r="AY133" s="23" t="s">
        <v>176</v>
      </c>
      <c r="BE133" s="205">
        <f t="shared" si="14"/>
        <v>0</v>
      </c>
      <c r="BF133" s="205">
        <f t="shared" si="15"/>
        <v>0</v>
      </c>
      <c r="BG133" s="205">
        <f t="shared" si="16"/>
        <v>0</v>
      </c>
      <c r="BH133" s="205">
        <f t="shared" si="17"/>
        <v>0</v>
      </c>
      <c r="BI133" s="205">
        <f t="shared" si="18"/>
        <v>0</v>
      </c>
      <c r="BJ133" s="23" t="s">
        <v>89</v>
      </c>
      <c r="BK133" s="205">
        <f t="shared" si="19"/>
        <v>0</v>
      </c>
      <c r="BL133" s="23" t="s">
        <v>183</v>
      </c>
      <c r="BM133" s="23" t="s">
        <v>3446</v>
      </c>
    </row>
    <row r="134" spans="2:65" s="10" customFormat="1" ht="37.35" customHeight="1">
      <c r="B134" s="177"/>
      <c r="C134" s="178"/>
      <c r="D134" s="191" t="s">
        <v>80</v>
      </c>
      <c r="E134" s="264" t="s">
        <v>2854</v>
      </c>
      <c r="F134" s="264" t="s">
        <v>3447</v>
      </c>
      <c r="G134" s="178"/>
      <c r="H134" s="178"/>
      <c r="I134" s="181"/>
      <c r="J134" s="265">
        <f>BK134</f>
        <v>0</v>
      </c>
      <c r="K134" s="178"/>
      <c r="L134" s="183"/>
      <c r="M134" s="184"/>
      <c r="N134" s="185"/>
      <c r="O134" s="185"/>
      <c r="P134" s="186">
        <f>SUM(P135:P150)</f>
        <v>0</v>
      </c>
      <c r="Q134" s="185"/>
      <c r="R134" s="186">
        <f>SUM(R135:R150)</f>
        <v>0</v>
      </c>
      <c r="S134" s="185"/>
      <c r="T134" s="187">
        <f>SUM(T135:T150)</f>
        <v>0</v>
      </c>
      <c r="AR134" s="188" t="s">
        <v>89</v>
      </c>
      <c r="AT134" s="189" t="s">
        <v>80</v>
      </c>
      <c r="AU134" s="189" t="s">
        <v>81</v>
      </c>
      <c r="AY134" s="188" t="s">
        <v>176</v>
      </c>
      <c r="BK134" s="190">
        <f>SUM(BK135:BK150)</f>
        <v>0</v>
      </c>
    </row>
    <row r="135" spans="2:65" s="1" customFormat="1" ht="22.5" customHeight="1">
      <c r="B135" s="41"/>
      <c r="C135" s="194" t="s">
        <v>483</v>
      </c>
      <c r="D135" s="194" t="s">
        <v>178</v>
      </c>
      <c r="E135" s="195" t="s">
        <v>3448</v>
      </c>
      <c r="F135" s="196" t="s">
        <v>3449</v>
      </c>
      <c r="G135" s="197" t="s">
        <v>296</v>
      </c>
      <c r="H135" s="198">
        <v>25</v>
      </c>
      <c r="I135" s="199"/>
      <c r="J135" s="200">
        <f t="shared" ref="J135:J150" si="20">ROUND(I135*H135,2)</f>
        <v>0</v>
      </c>
      <c r="K135" s="196" t="s">
        <v>37</v>
      </c>
      <c r="L135" s="61"/>
      <c r="M135" s="201" t="s">
        <v>37</v>
      </c>
      <c r="N135" s="202" t="s">
        <v>52</v>
      </c>
      <c r="O135" s="42"/>
      <c r="P135" s="203">
        <f t="shared" ref="P135:P150" si="21">O135*H135</f>
        <v>0</v>
      </c>
      <c r="Q135" s="203">
        <v>0</v>
      </c>
      <c r="R135" s="203">
        <f t="shared" ref="R135:R150" si="22">Q135*H135</f>
        <v>0</v>
      </c>
      <c r="S135" s="203">
        <v>0</v>
      </c>
      <c r="T135" s="204">
        <f t="shared" ref="T135:T150" si="23">S135*H135</f>
        <v>0</v>
      </c>
      <c r="AR135" s="23" t="s">
        <v>183</v>
      </c>
      <c r="AT135" s="23" t="s">
        <v>178</v>
      </c>
      <c r="AU135" s="23" t="s">
        <v>89</v>
      </c>
      <c r="AY135" s="23" t="s">
        <v>176</v>
      </c>
      <c r="BE135" s="205">
        <f t="shared" ref="BE135:BE150" si="24">IF(N135="základní",J135,0)</f>
        <v>0</v>
      </c>
      <c r="BF135" s="205">
        <f t="shared" ref="BF135:BF150" si="25">IF(N135="snížená",J135,0)</f>
        <v>0</v>
      </c>
      <c r="BG135" s="205">
        <f t="shared" ref="BG135:BG150" si="26">IF(N135="zákl. přenesená",J135,0)</f>
        <v>0</v>
      </c>
      <c r="BH135" s="205">
        <f t="shared" ref="BH135:BH150" si="27">IF(N135="sníž. přenesená",J135,0)</f>
        <v>0</v>
      </c>
      <c r="BI135" s="205">
        <f t="shared" ref="BI135:BI150" si="28">IF(N135="nulová",J135,0)</f>
        <v>0</v>
      </c>
      <c r="BJ135" s="23" t="s">
        <v>89</v>
      </c>
      <c r="BK135" s="205">
        <f t="shared" ref="BK135:BK150" si="29">ROUND(I135*H135,2)</f>
        <v>0</v>
      </c>
      <c r="BL135" s="23" t="s">
        <v>183</v>
      </c>
      <c r="BM135" s="23" t="s">
        <v>3450</v>
      </c>
    </row>
    <row r="136" spans="2:65" s="1" customFormat="1" ht="22.5" customHeight="1">
      <c r="B136" s="41"/>
      <c r="C136" s="194" t="s">
        <v>489</v>
      </c>
      <c r="D136" s="194" t="s">
        <v>178</v>
      </c>
      <c r="E136" s="195" t="s">
        <v>3451</v>
      </c>
      <c r="F136" s="196" t="s">
        <v>3452</v>
      </c>
      <c r="G136" s="197" t="s">
        <v>296</v>
      </c>
      <c r="H136" s="198">
        <v>98</v>
      </c>
      <c r="I136" s="199"/>
      <c r="J136" s="200">
        <f t="shared" si="20"/>
        <v>0</v>
      </c>
      <c r="K136" s="196" t="s">
        <v>37</v>
      </c>
      <c r="L136" s="61"/>
      <c r="M136" s="201" t="s">
        <v>37</v>
      </c>
      <c r="N136" s="202" t="s">
        <v>52</v>
      </c>
      <c r="O136" s="42"/>
      <c r="P136" s="203">
        <f t="shared" si="21"/>
        <v>0</v>
      </c>
      <c r="Q136" s="203">
        <v>0</v>
      </c>
      <c r="R136" s="203">
        <f t="shared" si="22"/>
        <v>0</v>
      </c>
      <c r="S136" s="203">
        <v>0</v>
      </c>
      <c r="T136" s="204">
        <f t="shared" si="23"/>
        <v>0</v>
      </c>
      <c r="AR136" s="23" t="s">
        <v>183</v>
      </c>
      <c r="AT136" s="23" t="s">
        <v>178</v>
      </c>
      <c r="AU136" s="23" t="s">
        <v>89</v>
      </c>
      <c r="AY136" s="23" t="s">
        <v>176</v>
      </c>
      <c r="BE136" s="205">
        <f t="shared" si="24"/>
        <v>0</v>
      </c>
      <c r="BF136" s="205">
        <f t="shared" si="25"/>
        <v>0</v>
      </c>
      <c r="BG136" s="205">
        <f t="shared" si="26"/>
        <v>0</v>
      </c>
      <c r="BH136" s="205">
        <f t="shared" si="27"/>
        <v>0</v>
      </c>
      <c r="BI136" s="205">
        <f t="shared" si="28"/>
        <v>0</v>
      </c>
      <c r="BJ136" s="23" t="s">
        <v>89</v>
      </c>
      <c r="BK136" s="205">
        <f t="shared" si="29"/>
        <v>0</v>
      </c>
      <c r="BL136" s="23" t="s">
        <v>183</v>
      </c>
      <c r="BM136" s="23" t="s">
        <v>3453</v>
      </c>
    </row>
    <row r="137" spans="2:65" s="1" customFormat="1" ht="22.5" customHeight="1">
      <c r="B137" s="41"/>
      <c r="C137" s="194" t="s">
        <v>495</v>
      </c>
      <c r="D137" s="194" t="s">
        <v>178</v>
      </c>
      <c r="E137" s="195" t="s">
        <v>3454</v>
      </c>
      <c r="F137" s="196" t="s">
        <v>3455</v>
      </c>
      <c r="G137" s="197" t="s">
        <v>296</v>
      </c>
      <c r="H137" s="198">
        <v>10</v>
      </c>
      <c r="I137" s="199"/>
      <c r="J137" s="200">
        <f t="shared" si="20"/>
        <v>0</v>
      </c>
      <c r="K137" s="196" t="s">
        <v>37</v>
      </c>
      <c r="L137" s="61"/>
      <c r="M137" s="201" t="s">
        <v>37</v>
      </c>
      <c r="N137" s="202" t="s">
        <v>52</v>
      </c>
      <c r="O137" s="42"/>
      <c r="P137" s="203">
        <f t="shared" si="21"/>
        <v>0</v>
      </c>
      <c r="Q137" s="203">
        <v>0</v>
      </c>
      <c r="R137" s="203">
        <f t="shared" si="22"/>
        <v>0</v>
      </c>
      <c r="S137" s="203">
        <v>0</v>
      </c>
      <c r="T137" s="204">
        <f t="shared" si="23"/>
        <v>0</v>
      </c>
      <c r="AR137" s="23" t="s">
        <v>183</v>
      </c>
      <c r="AT137" s="23" t="s">
        <v>178</v>
      </c>
      <c r="AU137" s="23" t="s">
        <v>89</v>
      </c>
      <c r="AY137" s="23" t="s">
        <v>176</v>
      </c>
      <c r="BE137" s="205">
        <f t="shared" si="24"/>
        <v>0</v>
      </c>
      <c r="BF137" s="205">
        <f t="shared" si="25"/>
        <v>0</v>
      </c>
      <c r="BG137" s="205">
        <f t="shared" si="26"/>
        <v>0</v>
      </c>
      <c r="BH137" s="205">
        <f t="shared" si="27"/>
        <v>0</v>
      </c>
      <c r="BI137" s="205">
        <f t="shared" si="28"/>
        <v>0</v>
      </c>
      <c r="BJ137" s="23" t="s">
        <v>89</v>
      </c>
      <c r="BK137" s="205">
        <f t="shared" si="29"/>
        <v>0</v>
      </c>
      <c r="BL137" s="23" t="s">
        <v>183</v>
      </c>
      <c r="BM137" s="23" t="s">
        <v>3456</v>
      </c>
    </row>
    <row r="138" spans="2:65" s="1" customFormat="1" ht="22.5" customHeight="1">
      <c r="B138" s="41"/>
      <c r="C138" s="194" t="s">
        <v>499</v>
      </c>
      <c r="D138" s="194" t="s">
        <v>178</v>
      </c>
      <c r="E138" s="195" t="s">
        <v>3457</v>
      </c>
      <c r="F138" s="196" t="s">
        <v>3458</v>
      </c>
      <c r="G138" s="197" t="s">
        <v>296</v>
      </c>
      <c r="H138" s="198">
        <v>10</v>
      </c>
      <c r="I138" s="199"/>
      <c r="J138" s="200">
        <f t="shared" si="20"/>
        <v>0</v>
      </c>
      <c r="K138" s="196" t="s">
        <v>37</v>
      </c>
      <c r="L138" s="61"/>
      <c r="M138" s="201" t="s">
        <v>37</v>
      </c>
      <c r="N138" s="202" t="s">
        <v>52</v>
      </c>
      <c r="O138" s="42"/>
      <c r="P138" s="203">
        <f t="shared" si="21"/>
        <v>0</v>
      </c>
      <c r="Q138" s="203">
        <v>0</v>
      </c>
      <c r="R138" s="203">
        <f t="shared" si="22"/>
        <v>0</v>
      </c>
      <c r="S138" s="203">
        <v>0</v>
      </c>
      <c r="T138" s="204">
        <f t="shared" si="23"/>
        <v>0</v>
      </c>
      <c r="AR138" s="23" t="s">
        <v>183</v>
      </c>
      <c r="AT138" s="23" t="s">
        <v>178</v>
      </c>
      <c r="AU138" s="23" t="s">
        <v>89</v>
      </c>
      <c r="AY138" s="23" t="s">
        <v>176</v>
      </c>
      <c r="BE138" s="205">
        <f t="shared" si="24"/>
        <v>0</v>
      </c>
      <c r="BF138" s="205">
        <f t="shared" si="25"/>
        <v>0</v>
      </c>
      <c r="BG138" s="205">
        <f t="shared" si="26"/>
        <v>0</v>
      </c>
      <c r="BH138" s="205">
        <f t="shared" si="27"/>
        <v>0</v>
      </c>
      <c r="BI138" s="205">
        <f t="shared" si="28"/>
        <v>0</v>
      </c>
      <c r="BJ138" s="23" t="s">
        <v>89</v>
      </c>
      <c r="BK138" s="205">
        <f t="shared" si="29"/>
        <v>0</v>
      </c>
      <c r="BL138" s="23" t="s">
        <v>183</v>
      </c>
      <c r="BM138" s="23" t="s">
        <v>3459</v>
      </c>
    </row>
    <row r="139" spans="2:65" s="1" customFormat="1" ht="22.5" customHeight="1">
      <c r="B139" s="41"/>
      <c r="C139" s="194" t="s">
        <v>505</v>
      </c>
      <c r="D139" s="194" t="s">
        <v>178</v>
      </c>
      <c r="E139" s="195" t="s">
        <v>3460</v>
      </c>
      <c r="F139" s="196" t="s">
        <v>3461</v>
      </c>
      <c r="G139" s="197" t="s">
        <v>377</v>
      </c>
      <c r="H139" s="198">
        <v>34</v>
      </c>
      <c r="I139" s="199"/>
      <c r="J139" s="200">
        <f t="shared" si="20"/>
        <v>0</v>
      </c>
      <c r="K139" s="196" t="s">
        <v>37</v>
      </c>
      <c r="L139" s="61"/>
      <c r="M139" s="201" t="s">
        <v>37</v>
      </c>
      <c r="N139" s="202" t="s">
        <v>52</v>
      </c>
      <c r="O139" s="42"/>
      <c r="P139" s="203">
        <f t="shared" si="21"/>
        <v>0</v>
      </c>
      <c r="Q139" s="203">
        <v>0</v>
      </c>
      <c r="R139" s="203">
        <f t="shared" si="22"/>
        <v>0</v>
      </c>
      <c r="S139" s="203">
        <v>0</v>
      </c>
      <c r="T139" s="204">
        <f t="shared" si="23"/>
        <v>0</v>
      </c>
      <c r="AR139" s="23" t="s">
        <v>183</v>
      </c>
      <c r="AT139" s="23" t="s">
        <v>178</v>
      </c>
      <c r="AU139" s="23" t="s">
        <v>89</v>
      </c>
      <c r="AY139" s="23" t="s">
        <v>176</v>
      </c>
      <c r="BE139" s="205">
        <f t="shared" si="24"/>
        <v>0</v>
      </c>
      <c r="BF139" s="205">
        <f t="shared" si="25"/>
        <v>0</v>
      </c>
      <c r="BG139" s="205">
        <f t="shared" si="26"/>
        <v>0</v>
      </c>
      <c r="BH139" s="205">
        <f t="shared" si="27"/>
        <v>0</v>
      </c>
      <c r="BI139" s="205">
        <f t="shared" si="28"/>
        <v>0</v>
      </c>
      <c r="BJ139" s="23" t="s">
        <v>89</v>
      </c>
      <c r="BK139" s="205">
        <f t="shared" si="29"/>
        <v>0</v>
      </c>
      <c r="BL139" s="23" t="s">
        <v>183</v>
      </c>
      <c r="BM139" s="23" t="s">
        <v>3462</v>
      </c>
    </row>
    <row r="140" spans="2:65" s="1" customFormat="1" ht="22.5" customHeight="1">
      <c r="B140" s="41"/>
      <c r="C140" s="194" t="s">
        <v>510</v>
      </c>
      <c r="D140" s="194" t="s">
        <v>178</v>
      </c>
      <c r="E140" s="195" t="s">
        <v>3463</v>
      </c>
      <c r="F140" s="196" t="s">
        <v>3464</v>
      </c>
      <c r="G140" s="197" t="s">
        <v>377</v>
      </c>
      <c r="H140" s="198">
        <v>34</v>
      </c>
      <c r="I140" s="199"/>
      <c r="J140" s="200">
        <f t="shared" si="20"/>
        <v>0</v>
      </c>
      <c r="K140" s="196" t="s">
        <v>37</v>
      </c>
      <c r="L140" s="61"/>
      <c r="M140" s="201" t="s">
        <v>37</v>
      </c>
      <c r="N140" s="202" t="s">
        <v>52</v>
      </c>
      <c r="O140" s="42"/>
      <c r="P140" s="203">
        <f t="shared" si="21"/>
        <v>0</v>
      </c>
      <c r="Q140" s="203">
        <v>0</v>
      </c>
      <c r="R140" s="203">
        <f t="shared" si="22"/>
        <v>0</v>
      </c>
      <c r="S140" s="203">
        <v>0</v>
      </c>
      <c r="T140" s="204">
        <f t="shared" si="23"/>
        <v>0</v>
      </c>
      <c r="AR140" s="23" t="s">
        <v>183</v>
      </c>
      <c r="AT140" s="23" t="s">
        <v>178</v>
      </c>
      <c r="AU140" s="23" t="s">
        <v>89</v>
      </c>
      <c r="AY140" s="23" t="s">
        <v>176</v>
      </c>
      <c r="BE140" s="205">
        <f t="shared" si="24"/>
        <v>0</v>
      </c>
      <c r="BF140" s="205">
        <f t="shared" si="25"/>
        <v>0</v>
      </c>
      <c r="BG140" s="205">
        <f t="shared" si="26"/>
        <v>0</v>
      </c>
      <c r="BH140" s="205">
        <f t="shared" si="27"/>
        <v>0</v>
      </c>
      <c r="BI140" s="205">
        <f t="shared" si="28"/>
        <v>0</v>
      </c>
      <c r="BJ140" s="23" t="s">
        <v>89</v>
      </c>
      <c r="BK140" s="205">
        <f t="shared" si="29"/>
        <v>0</v>
      </c>
      <c r="BL140" s="23" t="s">
        <v>183</v>
      </c>
      <c r="BM140" s="23" t="s">
        <v>3465</v>
      </c>
    </row>
    <row r="141" spans="2:65" s="1" customFormat="1" ht="22.5" customHeight="1">
      <c r="B141" s="41"/>
      <c r="C141" s="194" t="s">
        <v>517</v>
      </c>
      <c r="D141" s="194" t="s">
        <v>178</v>
      </c>
      <c r="E141" s="195" t="s">
        <v>3466</v>
      </c>
      <c r="F141" s="196" t="s">
        <v>3467</v>
      </c>
      <c r="G141" s="197" t="s">
        <v>296</v>
      </c>
      <c r="H141" s="198">
        <v>110</v>
      </c>
      <c r="I141" s="199"/>
      <c r="J141" s="200">
        <f t="shared" si="20"/>
        <v>0</v>
      </c>
      <c r="K141" s="196" t="s">
        <v>37</v>
      </c>
      <c r="L141" s="61"/>
      <c r="M141" s="201" t="s">
        <v>37</v>
      </c>
      <c r="N141" s="202" t="s">
        <v>52</v>
      </c>
      <c r="O141" s="42"/>
      <c r="P141" s="203">
        <f t="shared" si="21"/>
        <v>0</v>
      </c>
      <c r="Q141" s="203">
        <v>0</v>
      </c>
      <c r="R141" s="203">
        <f t="shared" si="22"/>
        <v>0</v>
      </c>
      <c r="S141" s="203">
        <v>0</v>
      </c>
      <c r="T141" s="204">
        <f t="shared" si="23"/>
        <v>0</v>
      </c>
      <c r="AR141" s="23" t="s">
        <v>183</v>
      </c>
      <c r="AT141" s="23" t="s">
        <v>178</v>
      </c>
      <c r="AU141" s="23" t="s">
        <v>89</v>
      </c>
      <c r="AY141" s="23" t="s">
        <v>176</v>
      </c>
      <c r="BE141" s="205">
        <f t="shared" si="24"/>
        <v>0</v>
      </c>
      <c r="BF141" s="205">
        <f t="shared" si="25"/>
        <v>0</v>
      </c>
      <c r="BG141" s="205">
        <f t="shared" si="26"/>
        <v>0</v>
      </c>
      <c r="BH141" s="205">
        <f t="shared" si="27"/>
        <v>0</v>
      </c>
      <c r="BI141" s="205">
        <f t="shared" si="28"/>
        <v>0</v>
      </c>
      <c r="BJ141" s="23" t="s">
        <v>89</v>
      </c>
      <c r="BK141" s="205">
        <f t="shared" si="29"/>
        <v>0</v>
      </c>
      <c r="BL141" s="23" t="s">
        <v>183</v>
      </c>
      <c r="BM141" s="23" t="s">
        <v>3468</v>
      </c>
    </row>
    <row r="142" spans="2:65" s="1" customFormat="1" ht="22.5" customHeight="1">
      <c r="B142" s="41"/>
      <c r="C142" s="194" t="s">
        <v>522</v>
      </c>
      <c r="D142" s="194" t="s">
        <v>178</v>
      </c>
      <c r="E142" s="195" t="s">
        <v>3469</v>
      </c>
      <c r="F142" s="196" t="s">
        <v>3470</v>
      </c>
      <c r="G142" s="197" t="s">
        <v>296</v>
      </c>
      <c r="H142" s="198">
        <v>85</v>
      </c>
      <c r="I142" s="199"/>
      <c r="J142" s="200">
        <f t="shared" si="20"/>
        <v>0</v>
      </c>
      <c r="K142" s="196" t="s">
        <v>37</v>
      </c>
      <c r="L142" s="61"/>
      <c r="M142" s="201" t="s">
        <v>37</v>
      </c>
      <c r="N142" s="202" t="s">
        <v>52</v>
      </c>
      <c r="O142" s="42"/>
      <c r="P142" s="203">
        <f t="shared" si="21"/>
        <v>0</v>
      </c>
      <c r="Q142" s="203">
        <v>0</v>
      </c>
      <c r="R142" s="203">
        <f t="shared" si="22"/>
        <v>0</v>
      </c>
      <c r="S142" s="203">
        <v>0</v>
      </c>
      <c r="T142" s="204">
        <f t="shared" si="23"/>
        <v>0</v>
      </c>
      <c r="AR142" s="23" t="s">
        <v>183</v>
      </c>
      <c r="AT142" s="23" t="s">
        <v>178</v>
      </c>
      <c r="AU142" s="23" t="s">
        <v>89</v>
      </c>
      <c r="AY142" s="23" t="s">
        <v>176</v>
      </c>
      <c r="BE142" s="205">
        <f t="shared" si="24"/>
        <v>0</v>
      </c>
      <c r="BF142" s="205">
        <f t="shared" si="25"/>
        <v>0</v>
      </c>
      <c r="BG142" s="205">
        <f t="shared" si="26"/>
        <v>0</v>
      </c>
      <c r="BH142" s="205">
        <f t="shared" si="27"/>
        <v>0</v>
      </c>
      <c r="BI142" s="205">
        <f t="shared" si="28"/>
        <v>0</v>
      </c>
      <c r="BJ142" s="23" t="s">
        <v>89</v>
      </c>
      <c r="BK142" s="205">
        <f t="shared" si="29"/>
        <v>0</v>
      </c>
      <c r="BL142" s="23" t="s">
        <v>183</v>
      </c>
      <c r="BM142" s="23" t="s">
        <v>3471</v>
      </c>
    </row>
    <row r="143" spans="2:65" s="1" customFormat="1" ht="22.5" customHeight="1">
      <c r="B143" s="41"/>
      <c r="C143" s="194" t="s">
        <v>528</v>
      </c>
      <c r="D143" s="194" t="s">
        <v>178</v>
      </c>
      <c r="E143" s="195" t="s">
        <v>3472</v>
      </c>
      <c r="F143" s="196" t="s">
        <v>3473</v>
      </c>
      <c r="G143" s="197" t="s">
        <v>377</v>
      </c>
      <c r="H143" s="198">
        <v>70</v>
      </c>
      <c r="I143" s="199"/>
      <c r="J143" s="200">
        <f t="shared" si="20"/>
        <v>0</v>
      </c>
      <c r="K143" s="196" t="s">
        <v>37</v>
      </c>
      <c r="L143" s="61"/>
      <c r="M143" s="201" t="s">
        <v>37</v>
      </c>
      <c r="N143" s="202" t="s">
        <v>52</v>
      </c>
      <c r="O143" s="42"/>
      <c r="P143" s="203">
        <f t="shared" si="21"/>
        <v>0</v>
      </c>
      <c r="Q143" s="203">
        <v>0</v>
      </c>
      <c r="R143" s="203">
        <f t="shared" si="22"/>
        <v>0</v>
      </c>
      <c r="S143" s="203">
        <v>0</v>
      </c>
      <c r="T143" s="204">
        <f t="shared" si="23"/>
        <v>0</v>
      </c>
      <c r="AR143" s="23" t="s">
        <v>183</v>
      </c>
      <c r="AT143" s="23" t="s">
        <v>178</v>
      </c>
      <c r="AU143" s="23" t="s">
        <v>89</v>
      </c>
      <c r="AY143" s="23" t="s">
        <v>176</v>
      </c>
      <c r="BE143" s="205">
        <f t="shared" si="24"/>
        <v>0</v>
      </c>
      <c r="BF143" s="205">
        <f t="shared" si="25"/>
        <v>0</v>
      </c>
      <c r="BG143" s="205">
        <f t="shared" si="26"/>
        <v>0</v>
      </c>
      <c r="BH143" s="205">
        <f t="shared" si="27"/>
        <v>0</v>
      </c>
      <c r="BI143" s="205">
        <f t="shared" si="28"/>
        <v>0</v>
      </c>
      <c r="BJ143" s="23" t="s">
        <v>89</v>
      </c>
      <c r="BK143" s="205">
        <f t="shared" si="29"/>
        <v>0</v>
      </c>
      <c r="BL143" s="23" t="s">
        <v>183</v>
      </c>
      <c r="BM143" s="23" t="s">
        <v>3474</v>
      </c>
    </row>
    <row r="144" spans="2:65" s="1" customFormat="1" ht="22.5" customHeight="1">
      <c r="B144" s="41"/>
      <c r="C144" s="194" t="s">
        <v>532</v>
      </c>
      <c r="D144" s="194" t="s">
        <v>178</v>
      </c>
      <c r="E144" s="195" t="s">
        <v>3475</v>
      </c>
      <c r="F144" s="196" t="s">
        <v>3476</v>
      </c>
      <c r="G144" s="197" t="s">
        <v>296</v>
      </c>
      <c r="H144" s="198">
        <v>15</v>
      </c>
      <c r="I144" s="199"/>
      <c r="J144" s="200">
        <f t="shared" si="20"/>
        <v>0</v>
      </c>
      <c r="K144" s="196" t="s">
        <v>37</v>
      </c>
      <c r="L144" s="61"/>
      <c r="M144" s="201" t="s">
        <v>37</v>
      </c>
      <c r="N144" s="202" t="s">
        <v>52</v>
      </c>
      <c r="O144" s="42"/>
      <c r="P144" s="203">
        <f t="shared" si="21"/>
        <v>0</v>
      </c>
      <c r="Q144" s="203">
        <v>0</v>
      </c>
      <c r="R144" s="203">
        <f t="shared" si="22"/>
        <v>0</v>
      </c>
      <c r="S144" s="203">
        <v>0</v>
      </c>
      <c r="T144" s="204">
        <f t="shared" si="23"/>
        <v>0</v>
      </c>
      <c r="AR144" s="23" t="s">
        <v>183</v>
      </c>
      <c r="AT144" s="23" t="s">
        <v>178</v>
      </c>
      <c r="AU144" s="23" t="s">
        <v>89</v>
      </c>
      <c r="AY144" s="23" t="s">
        <v>176</v>
      </c>
      <c r="BE144" s="205">
        <f t="shared" si="24"/>
        <v>0</v>
      </c>
      <c r="BF144" s="205">
        <f t="shared" si="25"/>
        <v>0</v>
      </c>
      <c r="BG144" s="205">
        <f t="shared" si="26"/>
        <v>0</v>
      </c>
      <c r="BH144" s="205">
        <f t="shared" si="27"/>
        <v>0</v>
      </c>
      <c r="BI144" s="205">
        <f t="shared" si="28"/>
        <v>0</v>
      </c>
      <c r="BJ144" s="23" t="s">
        <v>89</v>
      </c>
      <c r="BK144" s="205">
        <f t="shared" si="29"/>
        <v>0</v>
      </c>
      <c r="BL144" s="23" t="s">
        <v>183</v>
      </c>
      <c r="BM144" s="23" t="s">
        <v>3477</v>
      </c>
    </row>
    <row r="145" spans="2:65" s="1" customFormat="1" ht="22.5" customHeight="1">
      <c r="B145" s="41"/>
      <c r="C145" s="194" t="s">
        <v>540</v>
      </c>
      <c r="D145" s="194" t="s">
        <v>178</v>
      </c>
      <c r="E145" s="195" t="s">
        <v>3478</v>
      </c>
      <c r="F145" s="196" t="s">
        <v>3479</v>
      </c>
      <c r="G145" s="197" t="s">
        <v>296</v>
      </c>
      <c r="H145" s="198">
        <v>15</v>
      </c>
      <c r="I145" s="199"/>
      <c r="J145" s="200">
        <f t="shared" si="20"/>
        <v>0</v>
      </c>
      <c r="K145" s="196" t="s">
        <v>37</v>
      </c>
      <c r="L145" s="61"/>
      <c r="M145" s="201" t="s">
        <v>37</v>
      </c>
      <c r="N145" s="202" t="s">
        <v>52</v>
      </c>
      <c r="O145" s="42"/>
      <c r="P145" s="203">
        <f t="shared" si="21"/>
        <v>0</v>
      </c>
      <c r="Q145" s="203">
        <v>0</v>
      </c>
      <c r="R145" s="203">
        <f t="shared" si="22"/>
        <v>0</v>
      </c>
      <c r="S145" s="203">
        <v>0</v>
      </c>
      <c r="T145" s="204">
        <f t="shared" si="23"/>
        <v>0</v>
      </c>
      <c r="AR145" s="23" t="s">
        <v>183</v>
      </c>
      <c r="AT145" s="23" t="s">
        <v>178</v>
      </c>
      <c r="AU145" s="23" t="s">
        <v>89</v>
      </c>
      <c r="AY145" s="23" t="s">
        <v>176</v>
      </c>
      <c r="BE145" s="205">
        <f t="shared" si="24"/>
        <v>0</v>
      </c>
      <c r="BF145" s="205">
        <f t="shared" si="25"/>
        <v>0</v>
      </c>
      <c r="BG145" s="205">
        <f t="shared" si="26"/>
        <v>0</v>
      </c>
      <c r="BH145" s="205">
        <f t="shared" si="27"/>
        <v>0</v>
      </c>
      <c r="BI145" s="205">
        <f t="shared" si="28"/>
        <v>0</v>
      </c>
      <c r="BJ145" s="23" t="s">
        <v>89</v>
      </c>
      <c r="BK145" s="205">
        <f t="shared" si="29"/>
        <v>0</v>
      </c>
      <c r="BL145" s="23" t="s">
        <v>183</v>
      </c>
      <c r="BM145" s="23" t="s">
        <v>3480</v>
      </c>
    </row>
    <row r="146" spans="2:65" s="1" customFormat="1" ht="22.5" customHeight="1">
      <c r="B146" s="41"/>
      <c r="C146" s="194" t="s">
        <v>546</v>
      </c>
      <c r="D146" s="194" t="s">
        <v>178</v>
      </c>
      <c r="E146" s="195" t="s">
        <v>3481</v>
      </c>
      <c r="F146" s="196" t="s">
        <v>3482</v>
      </c>
      <c r="G146" s="197" t="s">
        <v>296</v>
      </c>
      <c r="H146" s="198">
        <v>14</v>
      </c>
      <c r="I146" s="199"/>
      <c r="J146" s="200">
        <f t="shared" si="20"/>
        <v>0</v>
      </c>
      <c r="K146" s="196" t="s">
        <v>37</v>
      </c>
      <c r="L146" s="61"/>
      <c r="M146" s="201" t="s">
        <v>37</v>
      </c>
      <c r="N146" s="202" t="s">
        <v>52</v>
      </c>
      <c r="O146" s="42"/>
      <c r="P146" s="203">
        <f t="shared" si="21"/>
        <v>0</v>
      </c>
      <c r="Q146" s="203">
        <v>0</v>
      </c>
      <c r="R146" s="203">
        <f t="shared" si="22"/>
        <v>0</v>
      </c>
      <c r="S146" s="203">
        <v>0</v>
      </c>
      <c r="T146" s="204">
        <f t="shared" si="23"/>
        <v>0</v>
      </c>
      <c r="AR146" s="23" t="s">
        <v>183</v>
      </c>
      <c r="AT146" s="23" t="s">
        <v>178</v>
      </c>
      <c r="AU146" s="23" t="s">
        <v>89</v>
      </c>
      <c r="AY146" s="23" t="s">
        <v>176</v>
      </c>
      <c r="BE146" s="205">
        <f t="shared" si="24"/>
        <v>0</v>
      </c>
      <c r="BF146" s="205">
        <f t="shared" si="25"/>
        <v>0</v>
      </c>
      <c r="BG146" s="205">
        <f t="shared" si="26"/>
        <v>0</v>
      </c>
      <c r="BH146" s="205">
        <f t="shared" si="27"/>
        <v>0</v>
      </c>
      <c r="BI146" s="205">
        <f t="shared" si="28"/>
        <v>0</v>
      </c>
      <c r="BJ146" s="23" t="s">
        <v>89</v>
      </c>
      <c r="BK146" s="205">
        <f t="shared" si="29"/>
        <v>0</v>
      </c>
      <c r="BL146" s="23" t="s">
        <v>183</v>
      </c>
      <c r="BM146" s="23" t="s">
        <v>3483</v>
      </c>
    </row>
    <row r="147" spans="2:65" s="1" customFormat="1" ht="22.5" customHeight="1">
      <c r="B147" s="41"/>
      <c r="C147" s="194" t="s">
        <v>553</v>
      </c>
      <c r="D147" s="194" t="s">
        <v>178</v>
      </c>
      <c r="E147" s="195" t="s">
        <v>3484</v>
      </c>
      <c r="F147" s="196" t="s">
        <v>3485</v>
      </c>
      <c r="G147" s="197" t="s">
        <v>296</v>
      </c>
      <c r="H147" s="198">
        <v>48</v>
      </c>
      <c r="I147" s="199"/>
      <c r="J147" s="200">
        <f t="shared" si="20"/>
        <v>0</v>
      </c>
      <c r="K147" s="196" t="s">
        <v>37</v>
      </c>
      <c r="L147" s="61"/>
      <c r="M147" s="201" t="s">
        <v>37</v>
      </c>
      <c r="N147" s="202" t="s">
        <v>52</v>
      </c>
      <c r="O147" s="42"/>
      <c r="P147" s="203">
        <f t="shared" si="21"/>
        <v>0</v>
      </c>
      <c r="Q147" s="203">
        <v>0</v>
      </c>
      <c r="R147" s="203">
        <f t="shared" si="22"/>
        <v>0</v>
      </c>
      <c r="S147" s="203">
        <v>0</v>
      </c>
      <c r="T147" s="204">
        <f t="shared" si="23"/>
        <v>0</v>
      </c>
      <c r="AR147" s="23" t="s">
        <v>183</v>
      </c>
      <c r="AT147" s="23" t="s">
        <v>178</v>
      </c>
      <c r="AU147" s="23" t="s">
        <v>89</v>
      </c>
      <c r="AY147" s="23" t="s">
        <v>176</v>
      </c>
      <c r="BE147" s="205">
        <f t="shared" si="24"/>
        <v>0</v>
      </c>
      <c r="BF147" s="205">
        <f t="shared" si="25"/>
        <v>0</v>
      </c>
      <c r="BG147" s="205">
        <f t="shared" si="26"/>
        <v>0</v>
      </c>
      <c r="BH147" s="205">
        <f t="shared" si="27"/>
        <v>0</v>
      </c>
      <c r="BI147" s="205">
        <f t="shared" si="28"/>
        <v>0</v>
      </c>
      <c r="BJ147" s="23" t="s">
        <v>89</v>
      </c>
      <c r="BK147" s="205">
        <f t="shared" si="29"/>
        <v>0</v>
      </c>
      <c r="BL147" s="23" t="s">
        <v>183</v>
      </c>
      <c r="BM147" s="23" t="s">
        <v>3486</v>
      </c>
    </row>
    <row r="148" spans="2:65" s="1" customFormat="1" ht="22.5" customHeight="1">
      <c r="B148" s="41"/>
      <c r="C148" s="194" t="s">
        <v>557</v>
      </c>
      <c r="D148" s="194" t="s">
        <v>178</v>
      </c>
      <c r="E148" s="195" t="s">
        <v>3487</v>
      </c>
      <c r="F148" s="196" t="s">
        <v>3488</v>
      </c>
      <c r="G148" s="197" t="s">
        <v>377</v>
      </c>
      <c r="H148" s="198">
        <v>1</v>
      </c>
      <c r="I148" s="199"/>
      <c r="J148" s="200">
        <f t="shared" si="20"/>
        <v>0</v>
      </c>
      <c r="K148" s="196" t="s">
        <v>37</v>
      </c>
      <c r="L148" s="61"/>
      <c r="M148" s="201" t="s">
        <v>37</v>
      </c>
      <c r="N148" s="202" t="s">
        <v>52</v>
      </c>
      <c r="O148" s="42"/>
      <c r="P148" s="203">
        <f t="shared" si="21"/>
        <v>0</v>
      </c>
      <c r="Q148" s="203">
        <v>0</v>
      </c>
      <c r="R148" s="203">
        <f t="shared" si="22"/>
        <v>0</v>
      </c>
      <c r="S148" s="203">
        <v>0</v>
      </c>
      <c r="T148" s="204">
        <f t="shared" si="23"/>
        <v>0</v>
      </c>
      <c r="AR148" s="23" t="s">
        <v>183</v>
      </c>
      <c r="AT148" s="23" t="s">
        <v>178</v>
      </c>
      <c r="AU148" s="23" t="s">
        <v>89</v>
      </c>
      <c r="AY148" s="23" t="s">
        <v>176</v>
      </c>
      <c r="BE148" s="205">
        <f t="shared" si="24"/>
        <v>0</v>
      </c>
      <c r="BF148" s="205">
        <f t="shared" si="25"/>
        <v>0</v>
      </c>
      <c r="BG148" s="205">
        <f t="shared" si="26"/>
        <v>0</v>
      </c>
      <c r="BH148" s="205">
        <f t="shared" si="27"/>
        <v>0</v>
      </c>
      <c r="BI148" s="205">
        <f t="shared" si="28"/>
        <v>0</v>
      </c>
      <c r="BJ148" s="23" t="s">
        <v>89</v>
      </c>
      <c r="BK148" s="205">
        <f t="shared" si="29"/>
        <v>0</v>
      </c>
      <c r="BL148" s="23" t="s">
        <v>183</v>
      </c>
      <c r="BM148" s="23" t="s">
        <v>3489</v>
      </c>
    </row>
    <row r="149" spans="2:65" s="1" customFormat="1" ht="22.5" customHeight="1">
      <c r="B149" s="41"/>
      <c r="C149" s="194" t="s">
        <v>563</v>
      </c>
      <c r="D149" s="194" t="s">
        <v>178</v>
      </c>
      <c r="E149" s="195" t="s">
        <v>3490</v>
      </c>
      <c r="F149" s="196" t="s">
        <v>3491</v>
      </c>
      <c r="G149" s="197" t="s">
        <v>377</v>
      </c>
      <c r="H149" s="198">
        <v>3</v>
      </c>
      <c r="I149" s="199"/>
      <c r="J149" s="200">
        <f t="shared" si="20"/>
        <v>0</v>
      </c>
      <c r="K149" s="196" t="s">
        <v>37</v>
      </c>
      <c r="L149" s="61"/>
      <c r="M149" s="201" t="s">
        <v>37</v>
      </c>
      <c r="N149" s="202" t="s">
        <v>52</v>
      </c>
      <c r="O149" s="42"/>
      <c r="P149" s="203">
        <f t="shared" si="21"/>
        <v>0</v>
      </c>
      <c r="Q149" s="203">
        <v>0</v>
      </c>
      <c r="R149" s="203">
        <f t="shared" si="22"/>
        <v>0</v>
      </c>
      <c r="S149" s="203">
        <v>0</v>
      </c>
      <c r="T149" s="204">
        <f t="shared" si="23"/>
        <v>0</v>
      </c>
      <c r="AR149" s="23" t="s">
        <v>183</v>
      </c>
      <c r="AT149" s="23" t="s">
        <v>178</v>
      </c>
      <c r="AU149" s="23" t="s">
        <v>89</v>
      </c>
      <c r="AY149" s="23" t="s">
        <v>176</v>
      </c>
      <c r="BE149" s="205">
        <f t="shared" si="24"/>
        <v>0</v>
      </c>
      <c r="BF149" s="205">
        <f t="shared" si="25"/>
        <v>0</v>
      </c>
      <c r="BG149" s="205">
        <f t="shared" si="26"/>
        <v>0</v>
      </c>
      <c r="BH149" s="205">
        <f t="shared" si="27"/>
        <v>0</v>
      </c>
      <c r="BI149" s="205">
        <f t="shared" si="28"/>
        <v>0</v>
      </c>
      <c r="BJ149" s="23" t="s">
        <v>89</v>
      </c>
      <c r="BK149" s="205">
        <f t="shared" si="29"/>
        <v>0</v>
      </c>
      <c r="BL149" s="23" t="s">
        <v>183</v>
      </c>
      <c r="BM149" s="23" t="s">
        <v>3492</v>
      </c>
    </row>
    <row r="150" spans="2:65" s="1" customFormat="1" ht="22.5" customHeight="1">
      <c r="B150" s="41"/>
      <c r="C150" s="194" t="s">
        <v>568</v>
      </c>
      <c r="D150" s="194" t="s">
        <v>178</v>
      </c>
      <c r="E150" s="195" t="s">
        <v>3493</v>
      </c>
      <c r="F150" s="196" t="s">
        <v>3494</v>
      </c>
      <c r="G150" s="197" t="s">
        <v>296</v>
      </c>
      <c r="H150" s="198">
        <v>18</v>
      </c>
      <c r="I150" s="199"/>
      <c r="J150" s="200">
        <f t="shared" si="20"/>
        <v>0</v>
      </c>
      <c r="K150" s="196" t="s">
        <v>37</v>
      </c>
      <c r="L150" s="61"/>
      <c r="M150" s="201" t="s">
        <v>37</v>
      </c>
      <c r="N150" s="202" t="s">
        <v>52</v>
      </c>
      <c r="O150" s="42"/>
      <c r="P150" s="203">
        <f t="shared" si="21"/>
        <v>0</v>
      </c>
      <c r="Q150" s="203">
        <v>0</v>
      </c>
      <c r="R150" s="203">
        <f t="shared" si="22"/>
        <v>0</v>
      </c>
      <c r="S150" s="203">
        <v>0</v>
      </c>
      <c r="T150" s="204">
        <f t="shared" si="23"/>
        <v>0</v>
      </c>
      <c r="AR150" s="23" t="s">
        <v>183</v>
      </c>
      <c r="AT150" s="23" t="s">
        <v>178</v>
      </c>
      <c r="AU150" s="23" t="s">
        <v>89</v>
      </c>
      <c r="AY150" s="23" t="s">
        <v>176</v>
      </c>
      <c r="BE150" s="205">
        <f t="shared" si="24"/>
        <v>0</v>
      </c>
      <c r="BF150" s="205">
        <f t="shared" si="25"/>
        <v>0</v>
      </c>
      <c r="BG150" s="205">
        <f t="shared" si="26"/>
        <v>0</v>
      </c>
      <c r="BH150" s="205">
        <f t="shared" si="27"/>
        <v>0</v>
      </c>
      <c r="BI150" s="205">
        <f t="shared" si="28"/>
        <v>0</v>
      </c>
      <c r="BJ150" s="23" t="s">
        <v>89</v>
      </c>
      <c r="BK150" s="205">
        <f t="shared" si="29"/>
        <v>0</v>
      </c>
      <c r="BL150" s="23" t="s">
        <v>183</v>
      </c>
      <c r="BM150" s="23" t="s">
        <v>3495</v>
      </c>
    </row>
    <row r="151" spans="2:65" s="10" customFormat="1" ht="37.35" customHeight="1">
      <c r="B151" s="177"/>
      <c r="C151" s="178"/>
      <c r="D151" s="191" t="s">
        <v>80</v>
      </c>
      <c r="E151" s="264" t="s">
        <v>2903</v>
      </c>
      <c r="F151" s="264" t="s">
        <v>3496</v>
      </c>
      <c r="G151" s="178"/>
      <c r="H151" s="178"/>
      <c r="I151" s="181"/>
      <c r="J151" s="265">
        <f>BK151</f>
        <v>0</v>
      </c>
      <c r="K151" s="178"/>
      <c r="L151" s="183"/>
      <c r="M151" s="184"/>
      <c r="N151" s="185"/>
      <c r="O151" s="185"/>
      <c r="P151" s="186">
        <f>SUM(P152:P165)</f>
        <v>0</v>
      </c>
      <c r="Q151" s="185"/>
      <c r="R151" s="186">
        <f>SUM(R152:R165)</f>
        <v>0</v>
      </c>
      <c r="S151" s="185"/>
      <c r="T151" s="187">
        <f>SUM(T152:T165)</f>
        <v>0</v>
      </c>
      <c r="AR151" s="188" t="s">
        <v>89</v>
      </c>
      <c r="AT151" s="189" t="s">
        <v>80</v>
      </c>
      <c r="AU151" s="189" t="s">
        <v>81</v>
      </c>
      <c r="AY151" s="188" t="s">
        <v>176</v>
      </c>
      <c r="BK151" s="190">
        <f>SUM(BK152:BK165)</f>
        <v>0</v>
      </c>
    </row>
    <row r="152" spans="2:65" s="1" customFormat="1" ht="22.5" customHeight="1">
      <c r="B152" s="41"/>
      <c r="C152" s="194" t="s">
        <v>573</v>
      </c>
      <c r="D152" s="194" t="s">
        <v>178</v>
      </c>
      <c r="E152" s="195" t="s">
        <v>3497</v>
      </c>
      <c r="F152" s="196" t="s">
        <v>3498</v>
      </c>
      <c r="G152" s="197" t="s">
        <v>377</v>
      </c>
      <c r="H152" s="198">
        <v>6</v>
      </c>
      <c r="I152" s="199"/>
      <c r="J152" s="200">
        <f t="shared" ref="J152:J165" si="30">ROUND(I152*H152,2)</f>
        <v>0</v>
      </c>
      <c r="K152" s="196" t="s">
        <v>37</v>
      </c>
      <c r="L152" s="61"/>
      <c r="M152" s="201" t="s">
        <v>37</v>
      </c>
      <c r="N152" s="202" t="s">
        <v>52</v>
      </c>
      <c r="O152" s="42"/>
      <c r="P152" s="203">
        <f t="shared" ref="P152:P165" si="31">O152*H152</f>
        <v>0</v>
      </c>
      <c r="Q152" s="203">
        <v>0</v>
      </c>
      <c r="R152" s="203">
        <f t="shared" ref="R152:R165" si="32">Q152*H152</f>
        <v>0</v>
      </c>
      <c r="S152" s="203">
        <v>0</v>
      </c>
      <c r="T152" s="204">
        <f t="shared" ref="T152:T165" si="33">S152*H152</f>
        <v>0</v>
      </c>
      <c r="AR152" s="23" t="s">
        <v>183</v>
      </c>
      <c r="AT152" s="23" t="s">
        <v>178</v>
      </c>
      <c r="AU152" s="23" t="s">
        <v>89</v>
      </c>
      <c r="AY152" s="23" t="s">
        <v>176</v>
      </c>
      <c r="BE152" s="205">
        <f t="shared" ref="BE152:BE165" si="34">IF(N152="základní",J152,0)</f>
        <v>0</v>
      </c>
      <c r="BF152" s="205">
        <f t="shared" ref="BF152:BF165" si="35">IF(N152="snížená",J152,0)</f>
        <v>0</v>
      </c>
      <c r="BG152" s="205">
        <f t="shared" ref="BG152:BG165" si="36">IF(N152="zákl. přenesená",J152,0)</f>
        <v>0</v>
      </c>
      <c r="BH152" s="205">
        <f t="shared" ref="BH152:BH165" si="37">IF(N152="sníž. přenesená",J152,0)</f>
        <v>0</v>
      </c>
      <c r="BI152" s="205">
        <f t="shared" ref="BI152:BI165" si="38">IF(N152="nulová",J152,0)</f>
        <v>0</v>
      </c>
      <c r="BJ152" s="23" t="s">
        <v>89</v>
      </c>
      <c r="BK152" s="205">
        <f t="shared" ref="BK152:BK165" si="39">ROUND(I152*H152,2)</f>
        <v>0</v>
      </c>
      <c r="BL152" s="23" t="s">
        <v>183</v>
      </c>
      <c r="BM152" s="23" t="s">
        <v>3499</v>
      </c>
    </row>
    <row r="153" spans="2:65" s="1" customFormat="1" ht="22.5" customHeight="1">
      <c r="B153" s="41"/>
      <c r="C153" s="194" t="s">
        <v>578</v>
      </c>
      <c r="D153" s="194" t="s">
        <v>178</v>
      </c>
      <c r="E153" s="195" t="s">
        <v>3500</v>
      </c>
      <c r="F153" s="196" t="s">
        <v>3501</v>
      </c>
      <c r="G153" s="197" t="s">
        <v>377</v>
      </c>
      <c r="H153" s="198">
        <v>600</v>
      </c>
      <c r="I153" s="199"/>
      <c r="J153" s="200">
        <f t="shared" si="30"/>
        <v>0</v>
      </c>
      <c r="K153" s="196" t="s">
        <v>37</v>
      </c>
      <c r="L153" s="61"/>
      <c r="M153" s="201" t="s">
        <v>37</v>
      </c>
      <c r="N153" s="202" t="s">
        <v>52</v>
      </c>
      <c r="O153" s="42"/>
      <c r="P153" s="203">
        <f t="shared" si="31"/>
        <v>0</v>
      </c>
      <c r="Q153" s="203">
        <v>0</v>
      </c>
      <c r="R153" s="203">
        <f t="shared" si="32"/>
        <v>0</v>
      </c>
      <c r="S153" s="203">
        <v>0</v>
      </c>
      <c r="T153" s="204">
        <f t="shared" si="33"/>
        <v>0</v>
      </c>
      <c r="AR153" s="23" t="s">
        <v>183</v>
      </c>
      <c r="AT153" s="23" t="s">
        <v>178</v>
      </c>
      <c r="AU153" s="23" t="s">
        <v>89</v>
      </c>
      <c r="AY153" s="23" t="s">
        <v>176</v>
      </c>
      <c r="BE153" s="205">
        <f t="shared" si="34"/>
        <v>0</v>
      </c>
      <c r="BF153" s="205">
        <f t="shared" si="35"/>
        <v>0</v>
      </c>
      <c r="BG153" s="205">
        <f t="shared" si="36"/>
        <v>0</v>
      </c>
      <c r="BH153" s="205">
        <f t="shared" si="37"/>
        <v>0</v>
      </c>
      <c r="BI153" s="205">
        <f t="shared" si="38"/>
        <v>0</v>
      </c>
      <c r="BJ153" s="23" t="s">
        <v>89</v>
      </c>
      <c r="BK153" s="205">
        <f t="shared" si="39"/>
        <v>0</v>
      </c>
      <c r="BL153" s="23" t="s">
        <v>183</v>
      </c>
      <c r="BM153" s="23" t="s">
        <v>3502</v>
      </c>
    </row>
    <row r="154" spans="2:65" s="1" customFormat="1" ht="22.5" customHeight="1">
      <c r="B154" s="41"/>
      <c r="C154" s="194" t="s">
        <v>582</v>
      </c>
      <c r="D154" s="194" t="s">
        <v>178</v>
      </c>
      <c r="E154" s="195" t="s">
        <v>3503</v>
      </c>
      <c r="F154" s="196" t="s">
        <v>3504</v>
      </c>
      <c r="G154" s="197" t="s">
        <v>377</v>
      </c>
      <c r="H154" s="198">
        <v>600</v>
      </c>
      <c r="I154" s="199"/>
      <c r="J154" s="200">
        <f t="shared" si="30"/>
        <v>0</v>
      </c>
      <c r="K154" s="196" t="s">
        <v>37</v>
      </c>
      <c r="L154" s="61"/>
      <c r="M154" s="201" t="s">
        <v>37</v>
      </c>
      <c r="N154" s="202" t="s">
        <v>52</v>
      </c>
      <c r="O154" s="42"/>
      <c r="P154" s="203">
        <f t="shared" si="31"/>
        <v>0</v>
      </c>
      <c r="Q154" s="203">
        <v>0</v>
      </c>
      <c r="R154" s="203">
        <f t="shared" si="32"/>
        <v>0</v>
      </c>
      <c r="S154" s="203">
        <v>0</v>
      </c>
      <c r="T154" s="204">
        <f t="shared" si="33"/>
        <v>0</v>
      </c>
      <c r="AR154" s="23" t="s">
        <v>183</v>
      </c>
      <c r="AT154" s="23" t="s">
        <v>178</v>
      </c>
      <c r="AU154" s="23" t="s">
        <v>89</v>
      </c>
      <c r="AY154" s="23" t="s">
        <v>176</v>
      </c>
      <c r="BE154" s="205">
        <f t="shared" si="34"/>
        <v>0</v>
      </c>
      <c r="BF154" s="205">
        <f t="shared" si="35"/>
        <v>0</v>
      </c>
      <c r="BG154" s="205">
        <f t="shared" si="36"/>
        <v>0</v>
      </c>
      <c r="BH154" s="205">
        <f t="shared" si="37"/>
        <v>0</v>
      </c>
      <c r="BI154" s="205">
        <f t="shared" si="38"/>
        <v>0</v>
      </c>
      <c r="BJ154" s="23" t="s">
        <v>89</v>
      </c>
      <c r="BK154" s="205">
        <f t="shared" si="39"/>
        <v>0</v>
      </c>
      <c r="BL154" s="23" t="s">
        <v>183</v>
      </c>
      <c r="BM154" s="23" t="s">
        <v>3505</v>
      </c>
    </row>
    <row r="155" spans="2:65" s="1" customFormat="1" ht="22.5" customHeight="1">
      <c r="B155" s="41"/>
      <c r="C155" s="194" t="s">
        <v>586</v>
      </c>
      <c r="D155" s="194" t="s">
        <v>178</v>
      </c>
      <c r="E155" s="195" t="s">
        <v>3506</v>
      </c>
      <c r="F155" s="196" t="s">
        <v>3507</v>
      </c>
      <c r="G155" s="197" t="s">
        <v>377</v>
      </c>
      <c r="H155" s="198">
        <v>1</v>
      </c>
      <c r="I155" s="199"/>
      <c r="J155" s="200">
        <f t="shared" si="30"/>
        <v>0</v>
      </c>
      <c r="K155" s="196" t="s">
        <v>37</v>
      </c>
      <c r="L155" s="61"/>
      <c r="M155" s="201" t="s">
        <v>37</v>
      </c>
      <c r="N155" s="202" t="s">
        <v>52</v>
      </c>
      <c r="O155" s="42"/>
      <c r="P155" s="203">
        <f t="shared" si="31"/>
        <v>0</v>
      </c>
      <c r="Q155" s="203">
        <v>0</v>
      </c>
      <c r="R155" s="203">
        <f t="shared" si="32"/>
        <v>0</v>
      </c>
      <c r="S155" s="203">
        <v>0</v>
      </c>
      <c r="T155" s="204">
        <f t="shared" si="33"/>
        <v>0</v>
      </c>
      <c r="AR155" s="23" t="s">
        <v>183</v>
      </c>
      <c r="AT155" s="23" t="s">
        <v>178</v>
      </c>
      <c r="AU155" s="23" t="s">
        <v>89</v>
      </c>
      <c r="AY155" s="23" t="s">
        <v>176</v>
      </c>
      <c r="BE155" s="205">
        <f t="shared" si="34"/>
        <v>0</v>
      </c>
      <c r="BF155" s="205">
        <f t="shared" si="35"/>
        <v>0</v>
      </c>
      <c r="BG155" s="205">
        <f t="shared" si="36"/>
        <v>0</v>
      </c>
      <c r="BH155" s="205">
        <f t="shared" si="37"/>
        <v>0</v>
      </c>
      <c r="BI155" s="205">
        <f t="shared" si="38"/>
        <v>0</v>
      </c>
      <c r="BJ155" s="23" t="s">
        <v>89</v>
      </c>
      <c r="BK155" s="205">
        <f t="shared" si="39"/>
        <v>0</v>
      </c>
      <c r="BL155" s="23" t="s">
        <v>183</v>
      </c>
      <c r="BM155" s="23" t="s">
        <v>3508</v>
      </c>
    </row>
    <row r="156" spans="2:65" s="1" customFormat="1" ht="22.5" customHeight="1">
      <c r="B156" s="41"/>
      <c r="C156" s="194" t="s">
        <v>593</v>
      </c>
      <c r="D156" s="194" t="s">
        <v>178</v>
      </c>
      <c r="E156" s="195" t="s">
        <v>3509</v>
      </c>
      <c r="F156" s="196" t="s">
        <v>3510</v>
      </c>
      <c r="G156" s="197" t="s">
        <v>377</v>
      </c>
      <c r="H156" s="198">
        <v>6</v>
      </c>
      <c r="I156" s="199"/>
      <c r="J156" s="200">
        <f t="shared" si="30"/>
        <v>0</v>
      </c>
      <c r="K156" s="196" t="s">
        <v>37</v>
      </c>
      <c r="L156" s="61"/>
      <c r="M156" s="201" t="s">
        <v>37</v>
      </c>
      <c r="N156" s="202" t="s">
        <v>52</v>
      </c>
      <c r="O156" s="42"/>
      <c r="P156" s="203">
        <f t="shared" si="31"/>
        <v>0</v>
      </c>
      <c r="Q156" s="203">
        <v>0</v>
      </c>
      <c r="R156" s="203">
        <f t="shared" si="32"/>
        <v>0</v>
      </c>
      <c r="S156" s="203">
        <v>0</v>
      </c>
      <c r="T156" s="204">
        <f t="shared" si="33"/>
        <v>0</v>
      </c>
      <c r="AR156" s="23" t="s">
        <v>183</v>
      </c>
      <c r="AT156" s="23" t="s">
        <v>178</v>
      </c>
      <c r="AU156" s="23" t="s">
        <v>89</v>
      </c>
      <c r="AY156" s="23" t="s">
        <v>176</v>
      </c>
      <c r="BE156" s="205">
        <f t="shared" si="34"/>
        <v>0</v>
      </c>
      <c r="BF156" s="205">
        <f t="shared" si="35"/>
        <v>0</v>
      </c>
      <c r="BG156" s="205">
        <f t="shared" si="36"/>
        <v>0</v>
      </c>
      <c r="BH156" s="205">
        <f t="shared" si="37"/>
        <v>0</v>
      </c>
      <c r="BI156" s="205">
        <f t="shared" si="38"/>
        <v>0</v>
      </c>
      <c r="BJ156" s="23" t="s">
        <v>89</v>
      </c>
      <c r="BK156" s="205">
        <f t="shared" si="39"/>
        <v>0</v>
      </c>
      <c r="BL156" s="23" t="s">
        <v>183</v>
      </c>
      <c r="BM156" s="23" t="s">
        <v>3511</v>
      </c>
    </row>
    <row r="157" spans="2:65" s="1" customFormat="1" ht="22.5" customHeight="1">
      <c r="B157" s="41"/>
      <c r="C157" s="194" t="s">
        <v>597</v>
      </c>
      <c r="D157" s="194" t="s">
        <v>178</v>
      </c>
      <c r="E157" s="195" t="s">
        <v>3512</v>
      </c>
      <c r="F157" s="196" t="s">
        <v>3513</v>
      </c>
      <c r="G157" s="197" t="s">
        <v>377</v>
      </c>
      <c r="H157" s="198">
        <v>3</v>
      </c>
      <c r="I157" s="199"/>
      <c r="J157" s="200">
        <f t="shared" si="30"/>
        <v>0</v>
      </c>
      <c r="K157" s="196" t="s">
        <v>37</v>
      </c>
      <c r="L157" s="61"/>
      <c r="M157" s="201" t="s">
        <v>37</v>
      </c>
      <c r="N157" s="202" t="s">
        <v>52</v>
      </c>
      <c r="O157" s="42"/>
      <c r="P157" s="203">
        <f t="shared" si="31"/>
        <v>0</v>
      </c>
      <c r="Q157" s="203">
        <v>0</v>
      </c>
      <c r="R157" s="203">
        <f t="shared" si="32"/>
        <v>0</v>
      </c>
      <c r="S157" s="203">
        <v>0</v>
      </c>
      <c r="T157" s="204">
        <f t="shared" si="33"/>
        <v>0</v>
      </c>
      <c r="AR157" s="23" t="s">
        <v>183</v>
      </c>
      <c r="AT157" s="23" t="s">
        <v>178</v>
      </c>
      <c r="AU157" s="23" t="s">
        <v>89</v>
      </c>
      <c r="AY157" s="23" t="s">
        <v>176</v>
      </c>
      <c r="BE157" s="205">
        <f t="shared" si="34"/>
        <v>0</v>
      </c>
      <c r="BF157" s="205">
        <f t="shared" si="35"/>
        <v>0</v>
      </c>
      <c r="BG157" s="205">
        <f t="shared" si="36"/>
        <v>0</v>
      </c>
      <c r="BH157" s="205">
        <f t="shared" si="37"/>
        <v>0</v>
      </c>
      <c r="BI157" s="205">
        <f t="shared" si="38"/>
        <v>0</v>
      </c>
      <c r="BJ157" s="23" t="s">
        <v>89</v>
      </c>
      <c r="BK157" s="205">
        <f t="shared" si="39"/>
        <v>0</v>
      </c>
      <c r="BL157" s="23" t="s">
        <v>183</v>
      </c>
      <c r="BM157" s="23" t="s">
        <v>3514</v>
      </c>
    </row>
    <row r="158" spans="2:65" s="1" customFormat="1" ht="22.5" customHeight="1">
      <c r="B158" s="41"/>
      <c r="C158" s="194" t="s">
        <v>603</v>
      </c>
      <c r="D158" s="194" t="s">
        <v>178</v>
      </c>
      <c r="E158" s="195" t="s">
        <v>3515</v>
      </c>
      <c r="F158" s="196" t="s">
        <v>3516</v>
      </c>
      <c r="G158" s="197" t="s">
        <v>377</v>
      </c>
      <c r="H158" s="198">
        <v>1</v>
      </c>
      <c r="I158" s="199"/>
      <c r="J158" s="200">
        <f t="shared" si="30"/>
        <v>0</v>
      </c>
      <c r="K158" s="196" t="s">
        <v>37</v>
      </c>
      <c r="L158" s="61"/>
      <c r="M158" s="201" t="s">
        <v>37</v>
      </c>
      <c r="N158" s="202" t="s">
        <v>52</v>
      </c>
      <c r="O158" s="42"/>
      <c r="P158" s="203">
        <f t="shared" si="31"/>
        <v>0</v>
      </c>
      <c r="Q158" s="203">
        <v>0</v>
      </c>
      <c r="R158" s="203">
        <f t="shared" si="32"/>
        <v>0</v>
      </c>
      <c r="S158" s="203">
        <v>0</v>
      </c>
      <c r="T158" s="204">
        <f t="shared" si="33"/>
        <v>0</v>
      </c>
      <c r="AR158" s="23" t="s">
        <v>183</v>
      </c>
      <c r="AT158" s="23" t="s">
        <v>178</v>
      </c>
      <c r="AU158" s="23" t="s">
        <v>89</v>
      </c>
      <c r="AY158" s="23" t="s">
        <v>176</v>
      </c>
      <c r="BE158" s="205">
        <f t="shared" si="34"/>
        <v>0</v>
      </c>
      <c r="BF158" s="205">
        <f t="shared" si="35"/>
        <v>0</v>
      </c>
      <c r="BG158" s="205">
        <f t="shared" si="36"/>
        <v>0</v>
      </c>
      <c r="BH158" s="205">
        <f t="shared" si="37"/>
        <v>0</v>
      </c>
      <c r="BI158" s="205">
        <f t="shared" si="38"/>
        <v>0</v>
      </c>
      <c r="BJ158" s="23" t="s">
        <v>89</v>
      </c>
      <c r="BK158" s="205">
        <f t="shared" si="39"/>
        <v>0</v>
      </c>
      <c r="BL158" s="23" t="s">
        <v>183</v>
      </c>
      <c r="BM158" s="23" t="s">
        <v>3517</v>
      </c>
    </row>
    <row r="159" spans="2:65" s="1" customFormat="1" ht="22.5" customHeight="1">
      <c r="B159" s="41"/>
      <c r="C159" s="194" t="s">
        <v>608</v>
      </c>
      <c r="D159" s="194" t="s">
        <v>178</v>
      </c>
      <c r="E159" s="195" t="s">
        <v>3518</v>
      </c>
      <c r="F159" s="196" t="s">
        <v>3519</v>
      </c>
      <c r="G159" s="197" t="s">
        <v>377</v>
      </c>
      <c r="H159" s="198">
        <v>2</v>
      </c>
      <c r="I159" s="199"/>
      <c r="J159" s="200">
        <f t="shared" si="30"/>
        <v>0</v>
      </c>
      <c r="K159" s="196" t="s">
        <v>37</v>
      </c>
      <c r="L159" s="61"/>
      <c r="M159" s="201" t="s">
        <v>37</v>
      </c>
      <c r="N159" s="202" t="s">
        <v>52</v>
      </c>
      <c r="O159" s="42"/>
      <c r="P159" s="203">
        <f t="shared" si="31"/>
        <v>0</v>
      </c>
      <c r="Q159" s="203">
        <v>0</v>
      </c>
      <c r="R159" s="203">
        <f t="shared" si="32"/>
        <v>0</v>
      </c>
      <c r="S159" s="203">
        <v>0</v>
      </c>
      <c r="T159" s="204">
        <f t="shared" si="33"/>
        <v>0</v>
      </c>
      <c r="AR159" s="23" t="s">
        <v>183</v>
      </c>
      <c r="AT159" s="23" t="s">
        <v>178</v>
      </c>
      <c r="AU159" s="23" t="s">
        <v>89</v>
      </c>
      <c r="AY159" s="23" t="s">
        <v>176</v>
      </c>
      <c r="BE159" s="205">
        <f t="shared" si="34"/>
        <v>0</v>
      </c>
      <c r="BF159" s="205">
        <f t="shared" si="35"/>
        <v>0</v>
      </c>
      <c r="BG159" s="205">
        <f t="shared" si="36"/>
        <v>0</v>
      </c>
      <c r="BH159" s="205">
        <f t="shared" si="37"/>
        <v>0</v>
      </c>
      <c r="BI159" s="205">
        <f t="shared" si="38"/>
        <v>0</v>
      </c>
      <c r="BJ159" s="23" t="s">
        <v>89</v>
      </c>
      <c r="BK159" s="205">
        <f t="shared" si="39"/>
        <v>0</v>
      </c>
      <c r="BL159" s="23" t="s">
        <v>183</v>
      </c>
      <c r="BM159" s="23" t="s">
        <v>3520</v>
      </c>
    </row>
    <row r="160" spans="2:65" s="1" customFormat="1" ht="22.5" customHeight="1">
      <c r="B160" s="41"/>
      <c r="C160" s="194" t="s">
        <v>614</v>
      </c>
      <c r="D160" s="194" t="s">
        <v>178</v>
      </c>
      <c r="E160" s="195" t="s">
        <v>3521</v>
      </c>
      <c r="F160" s="196" t="s">
        <v>3522</v>
      </c>
      <c r="G160" s="197" t="s">
        <v>377</v>
      </c>
      <c r="H160" s="198">
        <v>2</v>
      </c>
      <c r="I160" s="199"/>
      <c r="J160" s="200">
        <f t="shared" si="30"/>
        <v>0</v>
      </c>
      <c r="K160" s="196" t="s">
        <v>37</v>
      </c>
      <c r="L160" s="61"/>
      <c r="M160" s="201" t="s">
        <v>37</v>
      </c>
      <c r="N160" s="202" t="s">
        <v>52</v>
      </c>
      <c r="O160" s="42"/>
      <c r="P160" s="203">
        <f t="shared" si="31"/>
        <v>0</v>
      </c>
      <c r="Q160" s="203">
        <v>0</v>
      </c>
      <c r="R160" s="203">
        <f t="shared" si="32"/>
        <v>0</v>
      </c>
      <c r="S160" s="203">
        <v>0</v>
      </c>
      <c r="T160" s="204">
        <f t="shared" si="33"/>
        <v>0</v>
      </c>
      <c r="AR160" s="23" t="s">
        <v>183</v>
      </c>
      <c r="AT160" s="23" t="s">
        <v>178</v>
      </c>
      <c r="AU160" s="23" t="s">
        <v>89</v>
      </c>
      <c r="AY160" s="23" t="s">
        <v>176</v>
      </c>
      <c r="BE160" s="205">
        <f t="shared" si="34"/>
        <v>0</v>
      </c>
      <c r="BF160" s="205">
        <f t="shared" si="35"/>
        <v>0</v>
      </c>
      <c r="BG160" s="205">
        <f t="shared" si="36"/>
        <v>0</v>
      </c>
      <c r="BH160" s="205">
        <f t="shared" si="37"/>
        <v>0</v>
      </c>
      <c r="BI160" s="205">
        <f t="shared" si="38"/>
        <v>0</v>
      </c>
      <c r="BJ160" s="23" t="s">
        <v>89</v>
      </c>
      <c r="BK160" s="205">
        <f t="shared" si="39"/>
        <v>0</v>
      </c>
      <c r="BL160" s="23" t="s">
        <v>183</v>
      </c>
      <c r="BM160" s="23" t="s">
        <v>3523</v>
      </c>
    </row>
    <row r="161" spans="2:65" s="1" customFormat="1" ht="22.5" customHeight="1">
      <c r="B161" s="41"/>
      <c r="C161" s="194" t="s">
        <v>619</v>
      </c>
      <c r="D161" s="194" t="s">
        <v>178</v>
      </c>
      <c r="E161" s="195" t="s">
        <v>3524</v>
      </c>
      <c r="F161" s="196" t="s">
        <v>3525</v>
      </c>
      <c r="G161" s="197" t="s">
        <v>377</v>
      </c>
      <c r="H161" s="198">
        <v>1</v>
      </c>
      <c r="I161" s="199"/>
      <c r="J161" s="200">
        <f t="shared" si="30"/>
        <v>0</v>
      </c>
      <c r="K161" s="196" t="s">
        <v>37</v>
      </c>
      <c r="L161" s="61"/>
      <c r="M161" s="201" t="s">
        <v>37</v>
      </c>
      <c r="N161" s="202" t="s">
        <v>52</v>
      </c>
      <c r="O161" s="42"/>
      <c r="P161" s="203">
        <f t="shared" si="31"/>
        <v>0</v>
      </c>
      <c r="Q161" s="203">
        <v>0</v>
      </c>
      <c r="R161" s="203">
        <f t="shared" si="32"/>
        <v>0</v>
      </c>
      <c r="S161" s="203">
        <v>0</v>
      </c>
      <c r="T161" s="204">
        <f t="shared" si="33"/>
        <v>0</v>
      </c>
      <c r="AR161" s="23" t="s">
        <v>183</v>
      </c>
      <c r="AT161" s="23" t="s">
        <v>178</v>
      </c>
      <c r="AU161" s="23" t="s">
        <v>89</v>
      </c>
      <c r="AY161" s="23" t="s">
        <v>176</v>
      </c>
      <c r="BE161" s="205">
        <f t="shared" si="34"/>
        <v>0</v>
      </c>
      <c r="BF161" s="205">
        <f t="shared" si="35"/>
        <v>0</v>
      </c>
      <c r="BG161" s="205">
        <f t="shared" si="36"/>
        <v>0</v>
      </c>
      <c r="BH161" s="205">
        <f t="shared" si="37"/>
        <v>0</v>
      </c>
      <c r="BI161" s="205">
        <f t="shared" si="38"/>
        <v>0</v>
      </c>
      <c r="BJ161" s="23" t="s">
        <v>89</v>
      </c>
      <c r="BK161" s="205">
        <f t="shared" si="39"/>
        <v>0</v>
      </c>
      <c r="BL161" s="23" t="s">
        <v>183</v>
      </c>
      <c r="BM161" s="23" t="s">
        <v>3526</v>
      </c>
    </row>
    <row r="162" spans="2:65" s="1" customFormat="1" ht="22.5" customHeight="1">
      <c r="B162" s="41"/>
      <c r="C162" s="194" t="s">
        <v>626</v>
      </c>
      <c r="D162" s="194" t="s">
        <v>178</v>
      </c>
      <c r="E162" s="195" t="s">
        <v>3527</v>
      </c>
      <c r="F162" s="196" t="s">
        <v>3528</v>
      </c>
      <c r="G162" s="197" t="s">
        <v>377</v>
      </c>
      <c r="H162" s="198">
        <v>1</v>
      </c>
      <c r="I162" s="199"/>
      <c r="J162" s="200">
        <f t="shared" si="30"/>
        <v>0</v>
      </c>
      <c r="K162" s="196" t="s">
        <v>37</v>
      </c>
      <c r="L162" s="61"/>
      <c r="M162" s="201" t="s">
        <v>37</v>
      </c>
      <c r="N162" s="202" t="s">
        <v>52</v>
      </c>
      <c r="O162" s="42"/>
      <c r="P162" s="203">
        <f t="shared" si="31"/>
        <v>0</v>
      </c>
      <c r="Q162" s="203">
        <v>0</v>
      </c>
      <c r="R162" s="203">
        <f t="shared" si="32"/>
        <v>0</v>
      </c>
      <c r="S162" s="203">
        <v>0</v>
      </c>
      <c r="T162" s="204">
        <f t="shared" si="33"/>
        <v>0</v>
      </c>
      <c r="AR162" s="23" t="s">
        <v>183</v>
      </c>
      <c r="AT162" s="23" t="s">
        <v>178</v>
      </c>
      <c r="AU162" s="23" t="s">
        <v>89</v>
      </c>
      <c r="AY162" s="23" t="s">
        <v>176</v>
      </c>
      <c r="BE162" s="205">
        <f t="shared" si="34"/>
        <v>0</v>
      </c>
      <c r="BF162" s="205">
        <f t="shared" si="35"/>
        <v>0</v>
      </c>
      <c r="BG162" s="205">
        <f t="shared" si="36"/>
        <v>0</v>
      </c>
      <c r="BH162" s="205">
        <f t="shared" si="37"/>
        <v>0</v>
      </c>
      <c r="BI162" s="205">
        <f t="shared" si="38"/>
        <v>0</v>
      </c>
      <c r="BJ162" s="23" t="s">
        <v>89</v>
      </c>
      <c r="BK162" s="205">
        <f t="shared" si="39"/>
        <v>0</v>
      </c>
      <c r="BL162" s="23" t="s">
        <v>183</v>
      </c>
      <c r="BM162" s="23" t="s">
        <v>3529</v>
      </c>
    </row>
    <row r="163" spans="2:65" s="1" customFormat="1" ht="22.5" customHeight="1">
      <c r="B163" s="41"/>
      <c r="C163" s="194" t="s">
        <v>633</v>
      </c>
      <c r="D163" s="194" t="s">
        <v>178</v>
      </c>
      <c r="E163" s="195" t="s">
        <v>3530</v>
      </c>
      <c r="F163" s="196" t="s">
        <v>3531</v>
      </c>
      <c r="G163" s="197" t="s">
        <v>377</v>
      </c>
      <c r="H163" s="198">
        <v>6</v>
      </c>
      <c r="I163" s="199"/>
      <c r="J163" s="200">
        <f t="shared" si="30"/>
        <v>0</v>
      </c>
      <c r="K163" s="196" t="s">
        <v>37</v>
      </c>
      <c r="L163" s="61"/>
      <c r="M163" s="201" t="s">
        <v>37</v>
      </c>
      <c r="N163" s="202" t="s">
        <v>52</v>
      </c>
      <c r="O163" s="42"/>
      <c r="P163" s="203">
        <f t="shared" si="31"/>
        <v>0</v>
      </c>
      <c r="Q163" s="203">
        <v>0</v>
      </c>
      <c r="R163" s="203">
        <f t="shared" si="32"/>
        <v>0</v>
      </c>
      <c r="S163" s="203">
        <v>0</v>
      </c>
      <c r="T163" s="204">
        <f t="shared" si="33"/>
        <v>0</v>
      </c>
      <c r="AR163" s="23" t="s">
        <v>183</v>
      </c>
      <c r="AT163" s="23" t="s">
        <v>178</v>
      </c>
      <c r="AU163" s="23" t="s">
        <v>89</v>
      </c>
      <c r="AY163" s="23" t="s">
        <v>176</v>
      </c>
      <c r="BE163" s="205">
        <f t="shared" si="34"/>
        <v>0</v>
      </c>
      <c r="BF163" s="205">
        <f t="shared" si="35"/>
        <v>0</v>
      </c>
      <c r="BG163" s="205">
        <f t="shared" si="36"/>
        <v>0</v>
      </c>
      <c r="BH163" s="205">
        <f t="shared" si="37"/>
        <v>0</v>
      </c>
      <c r="BI163" s="205">
        <f t="shared" si="38"/>
        <v>0</v>
      </c>
      <c r="BJ163" s="23" t="s">
        <v>89</v>
      </c>
      <c r="BK163" s="205">
        <f t="shared" si="39"/>
        <v>0</v>
      </c>
      <c r="BL163" s="23" t="s">
        <v>183</v>
      </c>
      <c r="BM163" s="23" t="s">
        <v>3532</v>
      </c>
    </row>
    <row r="164" spans="2:65" s="1" customFormat="1" ht="22.5" customHeight="1">
      <c r="B164" s="41"/>
      <c r="C164" s="194" t="s">
        <v>644</v>
      </c>
      <c r="D164" s="194" t="s">
        <v>178</v>
      </c>
      <c r="E164" s="195" t="s">
        <v>3533</v>
      </c>
      <c r="F164" s="196" t="s">
        <v>3534</v>
      </c>
      <c r="G164" s="197" t="s">
        <v>377</v>
      </c>
      <c r="H164" s="198">
        <v>3</v>
      </c>
      <c r="I164" s="199"/>
      <c r="J164" s="200">
        <f t="shared" si="30"/>
        <v>0</v>
      </c>
      <c r="K164" s="196" t="s">
        <v>37</v>
      </c>
      <c r="L164" s="61"/>
      <c r="M164" s="201" t="s">
        <v>37</v>
      </c>
      <c r="N164" s="202" t="s">
        <v>52</v>
      </c>
      <c r="O164" s="42"/>
      <c r="P164" s="203">
        <f t="shared" si="31"/>
        <v>0</v>
      </c>
      <c r="Q164" s="203">
        <v>0</v>
      </c>
      <c r="R164" s="203">
        <f t="shared" si="32"/>
        <v>0</v>
      </c>
      <c r="S164" s="203">
        <v>0</v>
      </c>
      <c r="T164" s="204">
        <f t="shared" si="33"/>
        <v>0</v>
      </c>
      <c r="AR164" s="23" t="s">
        <v>183</v>
      </c>
      <c r="AT164" s="23" t="s">
        <v>178</v>
      </c>
      <c r="AU164" s="23" t="s">
        <v>89</v>
      </c>
      <c r="AY164" s="23" t="s">
        <v>176</v>
      </c>
      <c r="BE164" s="205">
        <f t="shared" si="34"/>
        <v>0</v>
      </c>
      <c r="BF164" s="205">
        <f t="shared" si="35"/>
        <v>0</v>
      </c>
      <c r="BG164" s="205">
        <f t="shared" si="36"/>
        <v>0</v>
      </c>
      <c r="BH164" s="205">
        <f t="shared" si="37"/>
        <v>0</v>
      </c>
      <c r="BI164" s="205">
        <f t="shared" si="38"/>
        <v>0</v>
      </c>
      <c r="BJ164" s="23" t="s">
        <v>89</v>
      </c>
      <c r="BK164" s="205">
        <f t="shared" si="39"/>
        <v>0</v>
      </c>
      <c r="BL164" s="23" t="s">
        <v>183</v>
      </c>
      <c r="BM164" s="23" t="s">
        <v>3535</v>
      </c>
    </row>
    <row r="165" spans="2:65" s="1" customFormat="1" ht="22.5" customHeight="1">
      <c r="B165" s="41"/>
      <c r="C165" s="194" t="s">
        <v>653</v>
      </c>
      <c r="D165" s="194" t="s">
        <v>178</v>
      </c>
      <c r="E165" s="195" t="s">
        <v>3536</v>
      </c>
      <c r="F165" s="196" t="s">
        <v>3537</v>
      </c>
      <c r="G165" s="197" t="s">
        <v>377</v>
      </c>
      <c r="H165" s="198">
        <v>3</v>
      </c>
      <c r="I165" s="199"/>
      <c r="J165" s="200">
        <f t="shared" si="30"/>
        <v>0</v>
      </c>
      <c r="K165" s="196" t="s">
        <v>37</v>
      </c>
      <c r="L165" s="61"/>
      <c r="M165" s="201" t="s">
        <v>37</v>
      </c>
      <c r="N165" s="266" t="s">
        <v>52</v>
      </c>
      <c r="O165" s="267"/>
      <c r="P165" s="268">
        <f t="shared" si="31"/>
        <v>0</v>
      </c>
      <c r="Q165" s="268">
        <v>0</v>
      </c>
      <c r="R165" s="268">
        <f t="shared" si="32"/>
        <v>0</v>
      </c>
      <c r="S165" s="268">
        <v>0</v>
      </c>
      <c r="T165" s="269">
        <f t="shared" si="33"/>
        <v>0</v>
      </c>
      <c r="AR165" s="23" t="s">
        <v>183</v>
      </c>
      <c r="AT165" s="23" t="s">
        <v>178</v>
      </c>
      <c r="AU165" s="23" t="s">
        <v>89</v>
      </c>
      <c r="AY165" s="23" t="s">
        <v>176</v>
      </c>
      <c r="BE165" s="205">
        <f t="shared" si="34"/>
        <v>0</v>
      </c>
      <c r="BF165" s="205">
        <f t="shared" si="35"/>
        <v>0</v>
      </c>
      <c r="BG165" s="205">
        <f t="shared" si="36"/>
        <v>0</v>
      </c>
      <c r="BH165" s="205">
        <f t="shared" si="37"/>
        <v>0</v>
      </c>
      <c r="BI165" s="205">
        <f t="shared" si="38"/>
        <v>0</v>
      </c>
      <c r="BJ165" s="23" t="s">
        <v>89</v>
      </c>
      <c r="BK165" s="205">
        <f t="shared" si="39"/>
        <v>0</v>
      </c>
      <c r="BL165" s="23" t="s">
        <v>183</v>
      </c>
      <c r="BM165" s="23" t="s">
        <v>3538</v>
      </c>
    </row>
    <row r="166" spans="2:65" s="1" customFormat="1" ht="6.95" customHeight="1">
      <c r="B166" s="56"/>
      <c r="C166" s="57"/>
      <c r="D166" s="57"/>
      <c r="E166" s="57"/>
      <c r="F166" s="57"/>
      <c r="G166" s="57"/>
      <c r="H166" s="57"/>
      <c r="I166" s="140"/>
      <c r="J166" s="57"/>
      <c r="K166" s="57"/>
      <c r="L166" s="61"/>
    </row>
  </sheetData>
  <sheetProtection password="CC35" sheet="1" objects="1" scenarios="1" formatCells="0" formatColumns="0" formatRows="0" sort="0" autoFilter="0"/>
  <autoFilter ref="C79:K165"/>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23</vt:i4>
      </vt:variant>
    </vt:vector>
  </HeadingPairs>
  <TitlesOfParts>
    <vt:vector size="35" baseType="lpstr">
      <vt:lpstr>Rekapitulace stavby</vt:lpstr>
      <vt:lpstr>D.0 - Bourací práce</vt:lpstr>
      <vt:lpstr>D.1 - Architektonicko sta...</vt:lpstr>
      <vt:lpstr>D.3 - Zdravotně technické...</vt:lpstr>
      <vt:lpstr>D.4 - Ústřední vytápění</vt:lpstr>
      <vt:lpstr>D.5 - Elektroinstalace vč...</vt:lpstr>
      <vt:lpstr>D.6 - Nucené větrání</vt:lpstr>
      <vt:lpstr>D.7 - Vnitřní plynovod</vt:lpstr>
      <vt:lpstr>D.8 - Měření a regulace</vt:lpstr>
      <vt:lpstr>D.9 - Kamerový systém a EZS</vt:lpstr>
      <vt:lpstr>D.10 - VRN</vt:lpstr>
      <vt:lpstr>Pokyny pro vyplnění</vt:lpstr>
      <vt:lpstr>'D.0 - Bourací práce'!Názvy_tisku</vt:lpstr>
      <vt:lpstr>'D.1 - Architektonicko sta...'!Názvy_tisku</vt:lpstr>
      <vt:lpstr>'D.10 - VRN'!Názvy_tisku</vt:lpstr>
      <vt:lpstr>'D.3 - Zdravotně technické...'!Názvy_tisku</vt:lpstr>
      <vt:lpstr>'D.4 - Ústřední vytápění'!Názvy_tisku</vt:lpstr>
      <vt:lpstr>'D.5 - Elektroinstalace vč...'!Názvy_tisku</vt:lpstr>
      <vt:lpstr>'D.6 - Nucené větrání'!Názvy_tisku</vt:lpstr>
      <vt:lpstr>'D.7 - Vnitřní plynovod'!Názvy_tisku</vt:lpstr>
      <vt:lpstr>'D.8 - Měření a regulace'!Názvy_tisku</vt:lpstr>
      <vt:lpstr>'D.9 - Kamerový systém a EZS'!Názvy_tisku</vt:lpstr>
      <vt:lpstr>'Rekapitulace stavby'!Názvy_tisku</vt:lpstr>
      <vt:lpstr>'D.0 - Bourací práce'!Oblast_tisku</vt:lpstr>
      <vt:lpstr>'D.1 - Architektonicko sta...'!Oblast_tisku</vt:lpstr>
      <vt:lpstr>'D.10 - VRN'!Oblast_tisku</vt:lpstr>
      <vt:lpstr>'D.3 - Zdravotně technické...'!Oblast_tisku</vt:lpstr>
      <vt:lpstr>'D.4 - Ústřední vytápění'!Oblast_tisku</vt:lpstr>
      <vt:lpstr>'D.5 - Elektroinstalace vč...'!Oblast_tisku</vt:lpstr>
      <vt:lpstr>'D.6 - Nucené větrání'!Oblast_tisku</vt:lpstr>
      <vt:lpstr>'D.7 - Vnitřní plynovod'!Oblast_tisku</vt:lpstr>
      <vt:lpstr>'D.8 - Měření a regulace'!Oblast_tisku</vt:lpstr>
      <vt:lpstr>'D.9 - Kamerový systém a EZS'!Oblast_tisku</vt:lpstr>
      <vt:lpstr>'Pokyny pro vyplnění'!Oblast_tisku</vt:lpstr>
      <vt:lpstr>'Rekapitulace stavby'!Oblast_tisku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Slabá Eva</dc:creator>
  <cp:lastModifiedBy>eslaba</cp:lastModifiedBy>
  <dcterms:created xsi:type="dcterms:W3CDTF">2017-04-24T06:16:47Z</dcterms:created>
  <dcterms:modified xsi:type="dcterms:W3CDTF">2017-04-24T06:17:03Z</dcterms:modified>
</cp:coreProperties>
</file>