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devel\Projekty EU\Webdevel_Czechinvest_Uspory energií\Webdevel_sídlo_7\Realizace\Výběrové řízení\"/>
    </mc:Choice>
  </mc:AlternateContent>
  <bookViews>
    <workbookView xWindow="0" yWindow="0" windowWidth="10515" windowHeight="762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Rekapitulace!$G$25</definedName>
    <definedName name="Dodavka0">Položky!#REF!</definedName>
    <definedName name="HSV">Rekapitulace!$E$25</definedName>
    <definedName name="HSV0">Položky!#REF!</definedName>
    <definedName name="HZS">Rekapitulace!$I$25</definedName>
    <definedName name="HZS0">Položky!#REF!</definedName>
    <definedName name="JKSO">'Krycí list'!$G$2</definedName>
    <definedName name="MJ">'Krycí list'!$G$5</definedName>
    <definedName name="Mont">Rekapitulace!$H$25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Položky!$A$1:$G$91</definedName>
    <definedName name="_xlnm.Print_Area" localSheetId="1">Rekapitulace!$A$1:$I$39</definedName>
    <definedName name="PocetMJ">'Krycí list'!$G$6</definedName>
    <definedName name="Poznamka">'Krycí list'!$B$37</definedName>
    <definedName name="Projektant">'Krycí list'!$C$8</definedName>
    <definedName name="PSV">Rekapitulace!$F$25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Rekapitulace!$H$38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5251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90" i="3"/>
  <c r="BD90" i="3"/>
  <c r="BC90" i="3"/>
  <c r="BB90" i="3"/>
  <c r="BA90" i="3"/>
  <c r="G90" i="3"/>
  <c r="BE89" i="3"/>
  <c r="BD89" i="3"/>
  <c r="BC89" i="3"/>
  <c r="BB89" i="3"/>
  <c r="G89" i="3"/>
  <c r="BA89" i="3" s="1"/>
  <c r="BE88" i="3"/>
  <c r="BD88" i="3"/>
  <c r="BC88" i="3"/>
  <c r="BB88" i="3"/>
  <c r="G88" i="3"/>
  <c r="BA88" i="3" s="1"/>
  <c r="BE87" i="3"/>
  <c r="BD87" i="3"/>
  <c r="BC87" i="3"/>
  <c r="BB87" i="3"/>
  <c r="BB91" i="3" s="1"/>
  <c r="F24" i="2" s="1"/>
  <c r="G87" i="3"/>
  <c r="BA87" i="3" s="1"/>
  <c r="BE86" i="3"/>
  <c r="BD86" i="3"/>
  <c r="BC86" i="3"/>
  <c r="BB86" i="3"/>
  <c r="BA86" i="3"/>
  <c r="G86" i="3"/>
  <c r="BE85" i="3"/>
  <c r="BD85" i="3"/>
  <c r="BC85" i="3"/>
  <c r="BB85" i="3"/>
  <c r="G85" i="3"/>
  <c r="BA85" i="3" s="1"/>
  <c r="BE84" i="3"/>
  <c r="BD84" i="3"/>
  <c r="BC84" i="3"/>
  <c r="BB84" i="3"/>
  <c r="BA84" i="3"/>
  <c r="G84" i="3"/>
  <c r="BE83" i="3"/>
  <c r="BD83" i="3"/>
  <c r="BC83" i="3"/>
  <c r="BC91" i="3" s="1"/>
  <c r="G24" i="2" s="1"/>
  <c r="BB83" i="3"/>
  <c r="G83" i="3"/>
  <c r="BA83" i="3" s="1"/>
  <c r="B24" i="2"/>
  <c r="A24" i="2"/>
  <c r="C91" i="3"/>
  <c r="BE80" i="3"/>
  <c r="BE81" i="3" s="1"/>
  <c r="I23" i="2" s="1"/>
  <c r="BC80" i="3"/>
  <c r="BC81" i="3" s="1"/>
  <c r="G23" i="2" s="1"/>
  <c r="BB80" i="3"/>
  <c r="BB81" i="3" s="1"/>
  <c r="F23" i="2" s="1"/>
  <c r="BA80" i="3"/>
  <c r="BA81" i="3" s="1"/>
  <c r="E23" i="2" s="1"/>
  <c r="G80" i="3"/>
  <c r="BD80" i="3" s="1"/>
  <c r="BD81" i="3" s="1"/>
  <c r="H23" i="2" s="1"/>
  <c r="B23" i="2"/>
  <c r="A23" i="2"/>
  <c r="G81" i="3"/>
  <c r="C81" i="3"/>
  <c r="BE77" i="3"/>
  <c r="BE78" i="3" s="1"/>
  <c r="I22" i="2" s="1"/>
  <c r="BC77" i="3"/>
  <c r="BC78" i="3" s="1"/>
  <c r="G22" i="2" s="1"/>
  <c r="BB77" i="3"/>
  <c r="BB78" i="3" s="1"/>
  <c r="F22" i="2" s="1"/>
  <c r="BA77" i="3"/>
  <c r="BA78" i="3" s="1"/>
  <c r="E22" i="2" s="1"/>
  <c r="G77" i="3"/>
  <c r="BD77" i="3" s="1"/>
  <c r="BD78" i="3" s="1"/>
  <c r="H22" i="2" s="1"/>
  <c r="B22" i="2"/>
  <c r="A22" i="2"/>
  <c r="C78" i="3"/>
  <c r="BE74" i="3"/>
  <c r="BE75" i="3" s="1"/>
  <c r="I21" i="2" s="1"/>
  <c r="BC74" i="3"/>
  <c r="BC75" i="3" s="1"/>
  <c r="G21" i="2" s="1"/>
  <c r="BB74" i="3"/>
  <c r="BB75" i="3" s="1"/>
  <c r="F21" i="2" s="1"/>
  <c r="BA74" i="3"/>
  <c r="BA75" i="3" s="1"/>
  <c r="E21" i="2" s="1"/>
  <c r="G74" i="3"/>
  <c r="BD74" i="3" s="1"/>
  <c r="BD75" i="3" s="1"/>
  <c r="H21" i="2" s="1"/>
  <c r="B21" i="2"/>
  <c r="A21" i="2"/>
  <c r="C75" i="3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E67" i="3"/>
  <c r="BD67" i="3"/>
  <c r="BC67" i="3"/>
  <c r="BA67" i="3"/>
  <c r="G67" i="3"/>
  <c r="BB67" i="3" s="1"/>
  <c r="BE66" i="3"/>
  <c r="BD66" i="3"/>
  <c r="BC66" i="3"/>
  <c r="BA66" i="3"/>
  <c r="G66" i="3"/>
  <c r="BB66" i="3" s="1"/>
  <c r="BE65" i="3"/>
  <c r="BD65" i="3"/>
  <c r="BC65" i="3"/>
  <c r="BA65" i="3"/>
  <c r="G65" i="3"/>
  <c r="BB65" i="3" s="1"/>
  <c r="BE64" i="3"/>
  <c r="BD64" i="3"/>
  <c r="BC64" i="3"/>
  <c r="BA64" i="3"/>
  <c r="G64" i="3"/>
  <c r="BB64" i="3" s="1"/>
  <c r="B20" i="2"/>
  <c r="A20" i="2"/>
  <c r="C72" i="3"/>
  <c r="BE61" i="3"/>
  <c r="BD61" i="3"/>
  <c r="BC61" i="3"/>
  <c r="BA61" i="3"/>
  <c r="G61" i="3"/>
  <c r="BB61" i="3" s="1"/>
  <c r="BE60" i="3"/>
  <c r="BD60" i="3"/>
  <c r="BC60" i="3"/>
  <c r="BA60" i="3"/>
  <c r="G60" i="3"/>
  <c r="BE59" i="3"/>
  <c r="BD59" i="3"/>
  <c r="BC59" i="3"/>
  <c r="BA59" i="3"/>
  <c r="G59" i="3"/>
  <c r="BB59" i="3" s="1"/>
  <c r="B19" i="2"/>
  <c r="A19" i="2"/>
  <c r="C62" i="3"/>
  <c r="BE56" i="3"/>
  <c r="BD56" i="3"/>
  <c r="BC56" i="3"/>
  <c r="BA56" i="3"/>
  <c r="G56" i="3"/>
  <c r="BE55" i="3"/>
  <c r="BE57" i="3" s="1"/>
  <c r="I18" i="2" s="1"/>
  <c r="BD55" i="3"/>
  <c r="BC55" i="3"/>
  <c r="BA55" i="3"/>
  <c r="G55" i="3"/>
  <c r="BB55" i="3" s="1"/>
  <c r="B18" i="2"/>
  <c r="A18" i="2"/>
  <c r="C57" i="3"/>
  <c r="BE52" i="3"/>
  <c r="BD52" i="3"/>
  <c r="BC52" i="3"/>
  <c r="BA52" i="3"/>
  <c r="G52" i="3"/>
  <c r="BB52" i="3" s="1"/>
  <c r="BE51" i="3"/>
  <c r="BD51" i="3"/>
  <c r="BC51" i="3"/>
  <c r="BA51" i="3"/>
  <c r="G51" i="3"/>
  <c r="BB51" i="3" s="1"/>
  <c r="BE50" i="3"/>
  <c r="BD50" i="3"/>
  <c r="BC50" i="3"/>
  <c r="BA50" i="3"/>
  <c r="G50" i="3"/>
  <c r="BB50" i="3" s="1"/>
  <c r="BE49" i="3"/>
  <c r="BD49" i="3"/>
  <c r="BC49" i="3"/>
  <c r="BC53" i="3" s="1"/>
  <c r="G17" i="2" s="1"/>
  <c r="BA49" i="3"/>
  <c r="G49" i="3"/>
  <c r="BB49" i="3" s="1"/>
  <c r="B17" i="2"/>
  <c r="A17" i="2"/>
  <c r="C53" i="3"/>
  <c r="BE46" i="3"/>
  <c r="BE47" i="3" s="1"/>
  <c r="I16" i="2" s="1"/>
  <c r="BD46" i="3"/>
  <c r="BD47" i="3" s="1"/>
  <c r="H16" i="2" s="1"/>
  <c r="BC46" i="3"/>
  <c r="BC47" i="3" s="1"/>
  <c r="G16" i="2" s="1"/>
  <c r="BB46" i="3"/>
  <c r="G46" i="3"/>
  <c r="BA46" i="3" s="1"/>
  <c r="BA47" i="3" s="1"/>
  <c r="E16" i="2" s="1"/>
  <c r="B16" i="2"/>
  <c r="A16" i="2"/>
  <c r="BB47" i="3"/>
  <c r="F16" i="2" s="1"/>
  <c r="G47" i="3"/>
  <c r="C47" i="3"/>
  <c r="BE43" i="3"/>
  <c r="BD43" i="3"/>
  <c r="BC43" i="3"/>
  <c r="BC44" i="3" s="1"/>
  <c r="G15" i="2" s="1"/>
  <c r="BB43" i="3"/>
  <c r="BB44" i="3" s="1"/>
  <c r="F15" i="2" s="1"/>
  <c r="G43" i="3"/>
  <c r="BA43" i="3" s="1"/>
  <c r="BA44" i="3" s="1"/>
  <c r="E15" i="2" s="1"/>
  <c r="B15" i="2"/>
  <c r="A15" i="2"/>
  <c r="BE44" i="3"/>
  <c r="I15" i="2" s="1"/>
  <c r="BD44" i="3"/>
  <c r="H15" i="2" s="1"/>
  <c r="C44" i="3"/>
  <c r="BE40" i="3"/>
  <c r="BE41" i="3" s="1"/>
  <c r="I14" i="2" s="1"/>
  <c r="BD40" i="3"/>
  <c r="BD41" i="3" s="1"/>
  <c r="H14" i="2" s="1"/>
  <c r="BC40" i="3"/>
  <c r="BC41" i="3" s="1"/>
  <c r="G14" i="2" s="1"/>
  <c r="BB40" i="3"/>
  <c r="G40" i="3"/>
  <c r="BA40" i="3" s="1"/>
  <c r="BA41" i="3" s="1"/>
  <c r="E14" i="2" s="1"/>
  <c r="B14" i="2"/>
  <c r="A14" i="2"/>
  <c r="BB41" i="3"/>
  <c r="F14" i="2" s="1"/>
  <c r="C41" i="3"/>
  <c r="BE37" i="3"/>
  <c r="BD37" i="3"/>
  <c r="BC37" i="3"/>
  <c r="BB37" i="3"/>
  <c r="G37" i="3"/>
  <c r="BA37" i="3" s="1"/>
  <c r="BE36" i="3"/>
  <c r="BD36" i="3"/>
  <c r="BD38" i="3" s="1"/>
  <c r="H13" i="2" s="1"/>
  <c r="BC36" i="3"/>
  <c r="BB36" i="3"/>
  <c r="G36" i="3"/>
  <c r="BE35" i="3"/>
  <c r="BD35" i="3"/>
  <c r="BC35" i="3"/>
  <c r="BB35" i="3"/>
  <c r="BB38" i="3" s="1"/>
  <c r="F13" i="2" s="1"/>
  <c r="G35" i="3"/>
  <c r="BA35" i="3" s="1"/>
  <c r="B13" i="2"/>
  <c r="A13" i="2"/>
  <c r="C38" i="3"/>
  <c r="BE32" i="3"/>
  <c r="BD32" i="3"/>
  <c r="BC32" i="3"/>
  <c r="BB32" i="3"/>
  <c r="G32" i="3"/>
  <c r="BA32" i="3" s="1"/>
  <c r="BE30" i="3"/>
  <c r="BD30" i="3"/>
  <c r="BC30" i="3"/>
  <c r="BB30" i="3"/>
  <c r="G30" i="3"/>
  <c r="BA30" i="3" s="1"/>
  <c r="BE29" i="3"/>
  <c r="BD29" i="3"/>
  <c r="BC29" i="3"/>
  <c r="BB29" i="3"/>
  <c r="G29" i="3"/>
  <c r="BA29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5" i="3"/>
  <c r="BD25" i="3"/>
  <c r="BC25" i="3"/>
  <c r="BB25" i="3"/>
  <c r="G25" i="3"/>
  <c r="BA25" i="3" s="1"/>
  <c r="BE24" i="3"/>
  <c r="BD24" i="3"/>
  <c r="BC24" i="3"/>
  <c r="BB24" i="3"/>
  <c r="G24" i="3"/>
  <c r="BA24" i="3" s="1"/>
  <c r="B12" i="2"/>
  <c r="A12" i="2"/>
  <c r="C33" i="3"/>
  <c r="BE21" i="3"/>
  <c r="BE22" i="3" s="1"/>
  <c r="I11" i="2" s="1"/>
  <c r="BD21" i="3"/>
  <c r="BD22" i="3" s="1"/>
  <c r="H11" i="2" s="1"/>
  <c r="BC21" i="3"/>
  <c r="BC22" i="3" s="1"/>
  <c r="G11" i="2" s="1"/>
  <c r="BB21" i="3"/>
  <c r="G21" i="3"/>
  <c r="BA21" i="3" s="1"/>
  <c r="BA22" i="3" s="1"/>
  <c r="E11" i="2" s="1"/>
  <c r="B11" i="2"/>
  <c r="A11" i="2"/>
  <c r="BB22" i="3"/>
  <c r="F11" i="2" s="1"/>
  <c r="C22" i="3"/>
  <c r="BE18" i="3"/>
  <c r="BE19" i="3" s="1"/>
  <c r="I10" i="2" s="1"/>
  <c r="BD18" i="3"/>
  <c r="BD19" i="3" s="1"/>
  <c r="H10" i="2" s="1"/>
  <c r="BC18" i="3"/>
  <c r="BC19" i="3" s="1"/>
  <c r="G10" i="2" s="1"/>
  <c r="BB18" i="3"/>
  <c r="G18" i="3"/>
  <c r="BA18" i="3" s="1"/>
  <c r="BA19" i="3" s="1"/>
  <c r="E10" i="2" s="1"/>
  <c r="B10" i="2"/>
  <c r="A10" i="2"/>
  <c r="BB19" i="3"/>
  <c r="F10" i="2" s="1"/>
  <c r="G19" i="3"/>
  <c r="C19" i="3"/>
  <c r="BE15" i="3"/>
  <c r="BE16" i="3" s="1"/>
  <c r="I9" i="2" s="1"/>
  <c r="BD15" i="3"/>
  <c r="BD16" i="3" s="1"/>
  <c r="H9" i="2" s="1"/>
  <c r="BC15" i="3"/>
  <c r="BC16" i="3" s="1"/>
  <c r="G9" i="2" s="1"/>
  <c r="BB15" i="3"/>
  <c r="BB16" i="3" s="1"/>
  <c r="F9" i="2" s="1"/>
  <c r="G15" i="3"/>
  <c r="BA15" i="3" s="1"/>
  <c r="BA16" i="3" s="1"/>
  <c r="E9" i="2" s="1"/>
  <c r="B9" i="2"/>
  <c r="A9" i="2"/>
  <c r="C16" i="3"/>
  <c r="BE12" i="3"/>
  <c r="BE13" i="3" s="1"/>
  <c r="I8" i="2" s="1"/>
  <c r="BD12" i="3"/>
  <c r="BD13" i="3" s="1"/>
  <c r="H8" i="2" s="1"/>
  <c r="BC12" i="3"/>
  <c r="BC13" i="3" s="1"/>
  <c r="G8" i="2" s="1"/>
  <c r="BB12" i="3"/>
  <c r="G12" i="3"/>
  <c r="BA12" i="3" s="1"/>
  <c r="BA13" i="3" s="1"/>
  <c r="E8" i="2" s="1"/>
  <c r="B8" i="2"/>
  <c r="A8" i="2"/>
  <c r="BB13" i="3"/>
  <c r="F8" i="2" s="1"/>
  <c r="C13" i="3"/>
  <c r="BE8" i="3"/>
  <c r="BE10" i="3" s="1"/>
  <c r="I7" i="2" s="1"/>
  <c r="BD8" i="3"/>
  <c r="BD10" i="3" s="1"/>
  <c r="H7" i="2" s="1"/>
  <c r="BC8" i="3"/>
  <c r="BC10" i="3" s="1"/>
  <c r="G7" i="2" s="1"/>
  <c r="BB8" i="3"/>
  <c r="G8" i="3"/>
  <c r="BA8" i="3" s="1"/>
  <c r="BA10" i="3" s="1"/>
  <c r="E7" i="2" s="1"/>
  <c r="B7" i="2"/>
  <c r="A7" i="2"/>
  <c r="BB10" i="3"/>
  <c r="F7" i="2" s="1"/>
  <c r="C10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G91" i="3" l="1"/>
  <c r="BD91" i="3"/>
  <c r="H24" i="2" s="1"/>
  <c r="G75" i="3"/>
  <c r="G72" i="3"/>
  <c r="BD62" i="3"/>
  <c r="H19" i="2" s="1"/>
  <c r="BA53" i="3"/>
  <c r="E17" i="2" s="1"/>
  <c r="G41" i="3"/>
  <c r="BB33" i="3"/>
  <c r="F12" i="2" s="1"/>
  <c r="G22" i="3"/>
  <c r="G16" i="3"/>
  <c r="BA91" i="3"/>
  <c r="E24" i="2" s="1"/>
  <c r="G38" i="3"/>
  <c r="BE38" i="3"/>
  <c r="I13" i="2" s="1"/>
  <c r="G62" i="3"/>
  <c r="BD72" i="3"/>
  <c r="H20" i="2" s="1"/>
  <c r="BD33" i="3"/>
  <c r="H12" i="2" s="1"/>
  <c r="BD57" i="3"/>
  <c r="H18" i="2" s="1"/>
  <c r="BE91" i="3"/>
  <c r="I24" i="2" s="1"/>
  <c r="G10" i="3"/>
  <c r="G13" i="3"/>
  <c r="G33" i="3"/>
  <c r="G44" i="3"/>
  <c r="G53" i="3"/>
  <c r="BE53" i="3"/>
  <c r="I17" i="2" s="1"/>
  <c r="BD53" i="3"/>
  <c r="H17" i="2" s="1"/>
  <c r="BA57" i="3"/>
  <c r="E18" i="2" s="1"/>
  <c r="BA33" i="3"/>
  <c r="E12" i="2" s="1"/>
  <c r="BC38" i="3"/>
  <c r="G13" i="2" s="1"/>
  <c r="BA36" i="3"/>
  <c r="BA38" i="3" s="1"/>
  <c r="E13" i="2" s="1"/>
  <c r="G57" i="3"/>
  <c r="BC62" i="3"/>
  <c r="G19" i="2" s="1"/>
  <c r="BA62" i="3"/>
  <c r="E19" i="2" s="1"/>
  <c r="BE62" i="3"/>
  <c r="I19" i="2" s="1"/>
  <c r="G78" i="3"/>
  <c r="BB60" i="3"/>
  <c r="BB62" i="3" s="1"/>
  <c r="F19" i="2" s="1"/>
  <c r="BC72" i="3"/>
  <c r="G20" i="2" s="1"/>
  <c r="BA72" i="3"/>
  <c r="E20" i="2" s="1"/>
  <c r="BE72" i="3"/>
  <c r="I20" i="2" s="1"/>
  <c r="BC33" i="3"/>
  <c r="G12" i="2" s="1"/>
  <c r="BE33" i="3"/>
  <c r="I12" i="2" s="1"/>
  <c r="BC57" i="3"/>
  <c r="G18" i="2" s="1"/>
  <c r="BB53" i="3"/>
  <c r="F17" i="2" s="1"/>
  <c r="BB72" i="3"/>
  <c r="F20" i="2" s="1"/>
  <c r="BB56" i="3"/>
  <c r="BB57" i="3" s="1"/>
  <c r="F18" i="2" s="1"/>
  <c r="H25" i="2" l="1"/>
  <c r="C17" i="1" s="1"/>
  <c r="E25" i="2"/>
  <c r="I25" i="2"/>
  <c r="C21" i="1" s="1"/>
  <c r="G25" i="2"/>
  <c r="C18" i="1" s="1"/>
  <c r="F25" i="2"/>
  <c r="C16" i="1" s="1"/>
  <c r="C15" i="1"/>
  <c r="G30" i="2" l="1"/>
  <c r="I30" i="2" s="1"/>
  <c r="G37" i="2"/>
  <c r="I37" i="2" s="1"/>
  <c r="G35" i="2"/>
  <c r="I35" i="2" s="1"/>
  <c r="G20" i="1" s="1"/>
  <c r="G36" i="2"/>
  <c r="I36" i="2" s="1"/>
  <c r="G21" i="1" s="1"/>
  <c r="C19" i="1"/>
  <c r="C22" i="1" s="1"/>
  <c r="G32" i="2"/>
  <c r="I32" i="2" s="1"/>
  <c r="G17" i="1" s="1"/>
  <c r="G31" i="2"/>
  <c r="I31" i="2" s="1"/>
  <c r="G16" i="1" s="1"/>
  <c r="G33" i="2"/>
  <c r="I33" i="2" s="1"/>
  <c r="G18" i="1" s="1"/>
  <c r="G34" i="2"/>
  <c r="I34" i="2" s="1"/>
  <c r="G19" i="1" s="1"/>
  <c r="G15" i="1"/>
  <c r="H38" i="2" l="1"/>
  <c r="G23" i="1" s="1"/>
  <c r="G22" i="1" l="1"/>
  <c r="C23" i="1"/>
  <c r="F30" i="1" s="1"/>
  <c r="F31" i="1" s="1"/>
  <c r="F34" i="1" s="1"/>
</calcChain>
</file>

<file path=xl/sharedStrings.xml><?xml version="1.0" encoding="utf-8"?>
<sst xmlns="http://schemas.openxmlformats.org/spreadsheetml/2006/main" count="332" uniqueCount="226">
  <si>
    <t>POLOŽKOVÝ ROZPOČET</t>
  </si>
  <si>
    <t>Rozpočet</t>
  </si>
  <si>
    <t xml:space="preserve">JKSO </t>
  </si>
  <si>
    <t>Objekt</t>
  </si>
  <si>
    <t xml:space="preserve">SKP </t>
  </si>
  <si>
    <t xml:space="preserve">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</si>
  <si>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</si>
  <si>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</si>
  <si>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</si>
  <si>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</si>
  <si>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</si>
  <si>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</si>
  <si>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</si>
  <si>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</si>
  <si>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</si>
  <si>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</si>
  <si>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</si>
  <si>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</si>
  <si>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</si>
  <si>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</si>
  <si>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</si>
  <si>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</si>
  <si>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</si>
  <si>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</si>
  <si>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</si>
  <si>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</si>
  <si>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</si>
  <si>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</si>
  <si>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</si>
  <si>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</si>
  <si>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</si>
  <si>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</si>
  <si>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</si>
  <si>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</si>
  <si>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</si>
  <si>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</si>
  <si>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</si>
  <si>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</si>
  <si>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</si>
  <si>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</si>
  <si>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</si>
  <si>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</si>
  <si>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</si>
  <si>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</si>
  <si>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</si>
  <si>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</si>
  <si>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</si>
  <si>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</si>
  <si>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</si>
  <si>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</si>
  <si>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</si>
  <si>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</si>
  <si>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</si>
  <si>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</si>
  <si>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</si>
  <si>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</si>
  <si>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</si>
  <si>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</si>
  <si>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</si>
  <si>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</si>
  <si>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</si>
  <si>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</si>
  <si>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</si>
  <si>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</si>
  <si>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</si>
  <si>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</si>
  <si>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</si>
  <si>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</si>
  <si>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</si>
  <si>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</si>
  <si>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</si>
  <si>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</si>
  <si>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</si>
  <si>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</si>
  <si>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JF1</t>
  </si>
  <si>
    <t>Projekty staveb</t>
  </si>
  <si>
    <t>JF01</t>
  </si>
  <si>
    <t>02</t>
  </si>
  <si>
    <t>Rekonstrukce domů</t>
  </si>
  <si>
    <t>Rekonstrukce domu Obránců míru 863/7 - dotační</t>
  </si>
  <si>
    <t>12</t>
  </si>
  <si>
    <t>Odkopávky a prokopávky</t>
  </si>
  <si>
    <t>121101101R00</t>
  </si>
  <si>
    <t xml:space="preserve">Sejmutí ornice s přemístěním na vzdálenost do 50 m </t>
  </si>
  <si>
    <t>m3</t>
  </si>
  <si>
    <t>13</t>
  </si>
  <si>
    <t>Hloubené vykopávky</t>
  </si>
  <si>
    <t>131301101R00</t>
  </si>
  <si>
    <t xml:space="preserve">Hloubení nezapažených jam v hor.4 do 100 m3 </t>
  </si>
  <si>
    <t>17</t>
  </si>
  <si>
    <t>Konstrukce ze zemin</t>
  </si>
  <si>
    <t>174101101R00</t>
  </si>
  <si>
    <t xml:space="preserve">Zásyp zhutněný jam šachet rýh  kolem objektů </t>
  </si>
  <si>
    <t>18</t>
  </si>
  <si>
    <t>Povrchové úpravy terénu</t>
  </si>
  <si>
    <t>181301101R00</t>
  </si>
  <si>
    <t xml:space="preserve">Rozprostření ornice, rovina, tl. do 10 cm do 500m2 </t>
  </si>
  <si>
    <t>m2</t>
  </si>
  <si>
    <t>61</t>
  </si>
  <si>
    <t>Upravy povrchů vnitřní</t>
  </si>
  <si>
    <t>612421431R00</t>
  </si>
  <si>
    <t xml:space="preserve">Oprava vápen.omítek do 50 % pl. </t>
  </si>
  <si>
    <t>62</t>
  </si>
  <si>
    <t>Úpravy povrchů vnější</t>
  </si>
  <si>
    <t>620471233U00</t>
  </si>
  <si>
    <t xml:space="preserve">Vně om silikát tl 2mm </t>
  </si>
  <si>
    <t>622432111R00</t>
  </si>
  <si>
    <t xml:space="preserve">Omítka stěn dekorativní Terra-marmolit jemnozrnná </t>
  </si>
  <si>
    <t>622481118U00</t>
  </si>
  <si>
    <t xml:space="preserve">Potažení stěn sklovl+tmel </t>
  </si>
  <si>
    <t>622711226U00</t>
  </si>
  <si>
    <t xml:space="preserve">KZS desky EPS 16cm+hmoždin trn kov </t>
  </si>
  <si>
    <t>včetně ostění</t>
  </si>
  <si>
    <t>622712218U00</t>
  </si>
  <si>
    <t xml:space="preserve">KZS desky XPS 8cm+hmoždinky trn kov </t>
  </si>
  <si>
    <t>622716226U00</t>
  </si>
  <si>
    <t xml:space="preserve">KZS desky minerál podél vlákno 16cm </t>
  </si>
  <si>
    <t>622747218U00</t>
  </si>
  <si>
    <t xml:space="preserve">KZS podhled miner kolmé vlákno 8cm </t>
  </si>
  <si>
    <t>94</t>
  </si>
  <si>
    <t>Lešení a stavební výtahy</t>
  </si>
  <si>
    <t>941111121U00</t>
  </si>
  <si>
    <t xml:space="preserve">Mtž leš řad trub leh+podl š1,2 v10m </t>
  </si>
  <si>
    <t>941111821U00</t>
  </si>
  <si>
    <t xml:space="preserve">Dmtž leš řad trub leh+podl š1,2 v10m </t>
  </si>
  <si>
    <t>941941191R00</t>
  </si>
  <si>
    <t xml:space="preserve">Příplatek za každý měsíc použití lešení 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</si>
  <si>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</si>
  <si>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</si>
  <si>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</si>
  <si>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</si>
  <si>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</si>
  <si>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</si>
  <si>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968062355R00</t>
  </si>
  <si>
    <t xml:space="preserve">Vybourání dřevěných rámů oken dvojitých pl. 2 m2 </t>
  </si>
  <si>
    <t>99</t>
  </si>
  <si>
    <t>Staveništní přesun hmot</t>
  </si>
  <si>
    <t>998011002R00</t>
  </si>
  <si>
    <t xml:space="preserve">Přesun hmot pro budovy zděné výšky do 12 m </t>
  </si>
  <si>
    <t>t</t>
  </si>
  <si>
    <t>713</t>
  </si>
  <si>
    <t>Izolace tepelné</t>
  </si>
  <si>
    <t>713111130RT2</t>
  </si>
  <si>
    <t>Izolace tepelné stropů, vložené mezi krokve 2 vrstvy - materiál ve specifikaci</t>
  </si>
  <si>
    <t>6315141.Aa</t>
  </si>
  <si>
    <t>Deska z minerální plsti ORSIL UNI tl. 200 mm</t>
  </si>
  <si>
    <t>6315141a</t>
  </si>
  <si>
    <t>Deska z minerální plsti ORSIL UNI tl. 140 mm</t>
  </si>
  <si>
    <t>998713102R00</t>
  </si>
  <si>
    <t xml:space="preserve">Přesun hmot pro izolace tepelné, výšky do 12 m </t>
  </si>
  <si>
    <t>764</t>
  </si>
  <si>
    <t>Konstrukce klempířské</t>
  </si>
  <si>
    <t>764410220TiZ</t>
  </si>
  <si>
    <t xml:space="preserve">Oplechování parapetů a střechy včetně rohů TiZn, </t>
  </si>
  <si>
    <t>m</t>
  </si>
  <si>
    <t>998764201R00</t>
  </si>
  <si>
    <t xml:space="preserve">Přesun hmot pro klempířské konstr., výšky do 6 m </t>
  </si>
  <si>
    <t>767</t>
  </si>
  <si>
    <t>Konstrukce zámečnické</t>
  </si>
  <si>
    <t>767 - Mříž</t>
  </si>
  <si>
    <t xml:space="preserve">Demontáž + zpětná montáž s úpravou mříží sklepních </t>
  </si>
  <si>
    <t>kus</t>
  </si>
  <si>
    <t>767 fotvolta</t>
  </si>
  <si>
    <t>D+M Fotovoltaických panelů s uchycením vč. nezbytného příslušenství a rozvodů</t>
  </si>
  <si>
    <t>998767202R00</t>
  </si>
  <si>
    <t xml:space="preserve">Přesun hmot pro zámečnické konstr., výšky do 12 m </t>
  </si>
  <si>
    <t>769</t>
  </si>
  <si>
    <t>Otvorové prvky z plastu</t>
  </si>
  <si>
    <t>611x5</t>
  </si>
  <si>
    <t>Dveře plastové D01 včetně zárubně</t>
  </si>
  <si>
    <t>769000000R00</t>
  </si>
  <si>
    <t xml:space="preserve">Montáž plastových oken a dveří </t>
  </si>
  <si>
    <t>769000000X01</t>
  </si>
  <si>
    <t xml:space="preserve">Utěsnění připojovací spáry pomocí difůzních pásek </t>
  </si>
  <si>
    <t>611x1</t>
  </si>
  <si>
    <t>Okno plastové O01 dle specifikace</t>
  </si>
  <si>
    <t>611x2</t>
  </si>
  <si>
    <t>Okno plastové O02 dle specifikace</t>
  </si>
  <si>
    <t>611x3</t>
  </si>
  <si>
    <t>Okno plastové O03 dle specifikace</t>
  </si>
  <si>
    <t>611x4</t>
  </si>
  <si>
    <t>Okno plastové O04 dle specifikace</t>
  </si>
  <si>
    <t>998769201R00</t>
  </si>
  <si>
    <t xml:space="preserve">Přesun hmot pro plastová okna , výšky do 6 m </t>
  </si>
  <si>
    <t>M21</t>
  </si>
  <si>
    <t>Elektromontáže</t>
  </si>
  <si>
    <t>M21 svítidla</t>
  </si>
  <si>
    <t xml:space="preserve">D+M - Osvětlení dle specifikace investora </t>
  </si>
  <si>
    <t>M24</t>
  </si>
  <si>
    <t>Montáže vzduchotechnických zařízení</t>
  </si>
  <si>
    <t>M24 - větrán</t>
  </si>
  <si>
    <t>D+M - Přetlakové větrání pro odvedení odpaního vzduchu ze servrovny</t>
  </si>
  <si>
    <t>celek</t>
  </si>
  <si>
    <t>M99</t>
  </si>
  <si>
    <t>Ostatní práce "M"</t>
  </si>
  <si>
    <t>M1</t>
  </si>
  <si>
    <t xml:space="preserve">Zkoušky a revize během výstavby </t>
  </si>
  <si>
    <t>hod</t>
  </si>
  <si>
    <t>D96</t>
  </si>
  <si>
    <t>Přesuny suti a vybouraných hmot</t>
  </si>
  <si>
    <t>979017111R00</t>
  </si>
  <si>
    <t xml:space="preserve">Svislé přemístění suti nošením na H do 3,5 m </t>
  </si>
  <si>
    <t>979017191R00</t>
  </si>
  <si>
    <t xml:space="preserve">Příplatek k přemístění suti za dalších H 3,5 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</si>
  <si>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</si>
  <si>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</si>
  <si>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</si>
  <si>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</si>
  <si>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</si>
  <si>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</si>
  <si>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</si>
  <si>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</si>
  <si>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979087112R00</t>
  </si>
  <si>
    <t xml:space="preserve">Nakládání suti na dopravní prostředky </t>
  </si>
  <si>
    <t>979999996R00</t>
  </si>
  <si>
    <t xml:space="preserve">Poplatek za skládku suti a vybouraných hmot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</si>
  <si>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</si>
  <si>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</si>
  <si>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</si>
  <si>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</si>
  <si>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</si>
  <si>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</si>
  <si>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</si>
  <si>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</si>
  <si>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Stavební úpravy objektu na ul. Obránců míru 863/7, Ostrava - Vítkovice</t>
  </si>
  <si>
    <t>Obránců míru 863/7, Ostrava - Vítkovice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</si>
</sst>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3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" fillId="0" borderId="0" xfId="1" applyNumberFormat="1"/>
    <xf numFmtId="0" fontId="15" fillId="0" borderId="0" xfId="1" applyFont="1"/>
    <xf numFmtId="0" fontId="16" fillId="0" borderId="59" xfId="1" applyFont="1" applyBorder="1" applyAlignment="1">
      <alignment horizontal="center" vertical="top"/>
    </xf>
    <xf numFmtId="49" fontId="16" fillId="0" borderId="59" xfId="1" applyNumberFormat="1" applyFont="1" applyBorder="1" applyAlignment="1">
      <alignment horizontal="left" vertical="top"/>
    </xf>
    <xf numFmtId="0" fontId="16" fillId="0" borderId="59" xfId="1" applyFont="1" applyBorder="1" applyAlignment="1">
      <alignment vertical="top" wrapText="1"/>
    </xf>
    <xf numFmtId="49" fontId="16" fillId="0" borderId="59" xfId="1" applyNumberFormat="1" applyFont="1" applyBorder="1" applyAlignment="1">
      <alignment horizontal="center" shrinkToFit="1"/>
    </xf>
    <xf numFmtId="4" fontId="16" fillId="0" borderId="59" xfId="1" applyNumberFormat="1" applyFont="1" applyBorder="1" applyAlignment="1">
      <alignment horizontal="right"/>
    </xf>
    <xf numFmtId="4" fontId="16" fillId="0" borderId="59" xfId="1" applyNumberFormat="1" applyFont="1" applyBorder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0" borderId="0" xfId="1" applyFont="1" applyAlignment="1">
      <alignment wrapText="1"/>
    </xf>
    <xf numFmtId="0" fontId="3" fillId="2" borderId="10" xfId="1" applyFont="1" applyFill="1" applyBorder="1" applyAlignment="1">
      <alignment horizontal="center"/>
    </xf>
    <xf numFmtId="49" fontId="20" fillId="2" borderId="10" xfId="1" applyNumberFormat="1" applyFont="1" applyFill="1" applyBorder="1" applyAlignment="1">
      <alignment horizontal="left"/>
    </xf>
    <xf numFmtId="0" fontId="20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21" fillId="0" borderId="0" xfId="1" applyFont="1" applyAlignment="1"/>
    <xf numFmtId="0" fontId="1" fillId="0" borderId="0" xfId="1" applyAlignment="1">
      <alignment horizontal="right"/>
    </xf>
    <xf numFmtId="0" fontId="22" fillId="0" borderId="0" xfId="1" applyFont="1" applyBorder="1"/>
    <xf numFmtId="3" fontId="22" fillId="0" borderId="0" xfId="1" applyNumberFormat="1" applyFont="1" applyBorder="1" applyAlignment="1">
      <alignment horizontal="right"/>
    </xf>
    <xf numFmtId="4" fontId="22" fillId="0" borderId="0" xfId="1" applyNumberFormat="1" applyFont="1" applyBorder="1"/>
    <xf numFmtId="0" fontId="21" fillId="0" borderId="0" xfId="1" applyFont="1" applyBorder="1" applyAlignment="1"/>
    <xf numFmtId="0" fontId="1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7" fillId="3" borderId="34" xfId="1" applyNumberFormat="1" applyFont="1" applyFill="1" applyBorder="1" applyAlignment="1">
      <alignment horizontal="left" wrapText="1" indent="1"/>
    </xf>
    <xf numFmtId="0" fontId="18" fillId="0" borderId="0" xfId="0" applyNumberFormat="1" applyFont="1"/>
    <xf numFmtId="0" fontId="18" fillId="0" borderId="13" xfId="0" applyNumberFormat="1" applyFont="1" applyBorder="1"/>
    <xf numFmtId="0" fontId="12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15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C6" sqref="C6:E6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0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1</v>
      </c>
      <c r="B2" s="4"/>
      <c r="C2" s="5">
        <f>Rekapitulace!H1</f>
        <v>2</v>
      </c>
      <c r="D2" s="5" t="str">
        <f>Rekapitulace!G2</f>
        <v>Rekonstrukce domu Obránců míru 863/7 - dotační</v>
      </c>
      <c r="E2" s="4"/>
      <c r="F2" s="6" t="s">
        <v>2</v>
      </c>
      <c r="G2" s="7"/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3</v>
      </c>
      <c r="B4" s="9"/>
      <c r="C4" s="10" t="s">
        <v>225</v>
      </c>
      <c r="D4" s="10"/>
      <c r="E4" s="9"/>
      <c r="F4" s="11" t="s">
        <v>4</v>
      </c>
      <c r="G4" s="14"/>
    </row>
    <row r="5" spans="1:57" ht="12.95" customHeight="1" x14ac:dyDescent="0.2">
      <c r="A5" s="15" t="s">
        <v>77</v>
      </c>
      <c r="B5" s="16"/>
      <c r="C5" s="17" t="s">
        <v>78</v>
      </c>
      <c r="D5" s="18"/>
      <c r="E5" s="19"/>
      <c r="F5" s="11" t="s">
        <v>6</v>
      </c>
      <c r="G5" s="12"/>
    </row>
    <row r="6" spans="1:57" ht="25.5" customHeight="1" x14ac:dyDescent="0.2">
      <c r="A6" s="13" t="s">
        <v>7</v>
      </c>
      <c r="B6" s="9"/>
      <c r="C6" s="225" t="s">
        <v>224</v>
      </c>
      <c r="D6" s="226"/>
      <c r="E6" s="227"/>
      <c r="F6" s="20" t="s">
        <v>8</v>
      </c>
      <c r="G6" s="21">
        <v>0</v>
      </c>
      <c r="O6" s="22"/>
    </row>
    <row r="7" spans="1:57" ht="12.95" customHeight="1" x14ac:dyDescent="0.2">
      <c r="A7" s="23" t="s">
        <v>74</v>
      </c>
      <c r="B7" s="24"/>
      <c r="C7" s="25" t="s">
        <v>75</v>
      </c>
      <c r="D7" s="26"/>
      <c r="E7" s="26"/>
      <c r="F7" s="27" t="s">
        <v>9</v>
      </c>
      <c r="G7" s="21">
        <f>IF(PocetMJ=0,,ROUND((F30+F32)/PocetMJ,1))</f>
        <v>0</v>
      </c>
    </row>
    <row r="8" spans="1:57" x14ac:dyDescent="0.2">
      <c r="A8" s="28" t="s">
        <v>10</v>
      </c>
      <c r="B8" s="11"/>
      <c r="C8" s="199"/>
      <c r="D8" s="199"/>
      <c r="E8" s="200"/>
      <c r="F8" s="29" t="s">
        <v>11</v>
      </c>
      <c r="G8" s="30"/>
      <c r="H8" s="31"/>
      <c r="I8" s="32"/>
    </row>
    <row r="9" spans="1:57" x14ac:dyDescent="0.2">
      <c r="A9" s="28" t="s">
        <v>12</v>
      </c>
      <c r="B9" s="11"/>
      <c r="C9" s="199">
        <f>Projektant</f>
        <v>0</v>
      </c>
      <c r="D9" s="199"/>
      <c r="E9" s="200"/>
      <c r="F9" s="11"/>
      <c r="G9" s="33"/>
      <c r="H9" s="34"/>
    </row>
    <row r="10" spans="1:57" x14ac:dyDescent="0.2">
      <c r="A10" s="28" t="s">
        <v>13</v>
      </c>
      <c r="B10" s="11"/>
      <c r="C10" s="199"/>
      <c r="D10" s="199"/>
      <c r="E10" s="199"/>
      <c r="F10" s="35"/>
      <c r="G10" s="36"/>
      <c r="H10" s="37"/>
    </row>
    <row r="11" spans="1:57" ht="13.5" customHeight="1" x14ac:dyDescent="0.2">
      <c r="A11" s="28" t="s">
        <v>14</v>
      </c>
      <c r="B11" s="11"/>
      <c r="C11" s="199"/>
      <c r="D11" s="199"/>
      <c r="E11" s="199"/>
      <c r="F11" s="38" t="s">
        <v>15</v>
      </c>
      <c r="G11" s="39" t="s">
        <v>76</v>
      </c>
      <c r="H11" s="34"/>
      <c r="BA11" s="40"/>
      <c r="BB11" s="40"/>
      <c r="BC11" s="40"/>
      <c r="BD11" s="40"/>
      <c r="BE11" s="40"/>
    </row>
    <row r="12" spans="1:57" ht="12.75" customHeight="1" x14ac:dyDescent="0.2">
      <c r="A12" s="41" t="s">
        <v>16</v>
      </c>
      <c r="B12" s="9"/>
      <c r="C12" s="201"/>
      <c r="D12" s="201"/>
      <c r="E12" s="201"/>
      <c r="F12" s="42" t="s">
        <v>17</v>
      </c>
      <c r="G12" s="43"/>
      <c r="H12" s="34"/>
    </row>
    <row r="13" spans="1:57" ht="28.5" customHeight="1" thickBot="1" x14ac:dyDescent="0.25">
      <c r="A13" s="44" t="s">
        <v>18</v>
      </c>
      <c r="B13" s="45"/>
      <c r="C13" s="45"/>
      <c r="D13" s="45"/>
      <c r="E13" s="46"/>
      <c r="F13" s="46"/>
      <c r="G13" s="47"/>
      <c r="H13" s="34"/>
    </row>
    <row r="14" spans="1:57" ht="17.25" customHeight="1" thickBot="1" x14ac:dyDescent="0.25">
      <c r="A14" s="48" t="s">
        <v>19</v>
      </c>
      <c r="B14" s="49"/>
      <c r="C14" s="50"/>
      <c r="D14" s="51" t="s">
        <v>20</v>
      </c>
      <c r="E14" s="52"/>
      <c r="F14" s="52"/>
      <c r="G14" s="50"/>
    </row>
    <row r="15" spans="1:57" ht="15.95" customHeight="1" x14ac:dyDescent="0.2">
      <c r="A15" s="53"/>
      <c r="B15" s="54" t="s">
        <v>21</v>
      </c>
      <c r="C15" s="55">
        <f>HSV</f>
        <v>0</v>
      </c>
      <c r="D15" s="56" t="str">
        <f>Rekapitulace!A30</f>
        <v>Ztížené výrobní podmínky</v>
      </c>
      <c r="E15" s="57"/>
      <c r="F15" s="58"/>
      <c r="G15" s="55">
        <f>Rekapitulace!I30</f>
        <v>0</v>
      </c>
    </row>
    <row r="16" spans="1:57" ht="15.95" customHeight="1" x14ac:dyDescent="0.2">
      <c r="A16" s="53" t="s">
        <v>22</v>
      </c>
      <c r="B16" s="54" t="s">
        <v>23</v>
      </c>
      <c r="C16" s="55">
        <f>PSV</f>
        <v>0</v>
      </c>
      <c r="D16" s="8" t="str">
        <f>Rekapitulace!A31</f>
        <v>Oborová přirážka</v>
      </c>
      <c r="E16" s="59"/>
      <c r="F16" s="60"/>
      <c r="G16" s="55">
        <f>Rekapitulace!I31</f>
        <v>0</v>
      </c>
    </row>
    <row r="17" spans="1:7" ht="15.95" customHeight="1" x14ac:dyDescent="0.2">
      <c r="A17" s="53" t="s">
        <v>24</v>
      </c>
      <c r="B17" s="54" t="s">
        <v>25</v>
      </c>
      <c r="C17" s="55">
        <f>Mont</f>
        <v>0</v>
      </c>
      <c r="D17" s="8" t="str">
        <f>Rekapitulace!A32</f>
        <v>Přesun stavebních kapacit</v>
      </c>
      <c r="E17" s="59"/>
      <c r="F17" s="60"/>
      <c r="G17" s="55">
        <f>Rekapitulace!I32</f>
        <v>0</v>
      </c>
    </row>
    <row r="18" spans="1:7" ht="15.95" customHeight="1" x14ac:dyDescent="0.2">
      <c r="A18" s="61" t="s">
        <v>26</v>
      </c>
      <c r="B18" s="62" t="s">
        <v>27</v>
      </c>
      <c r="C18" s="55">
        <f>Dodavka</f>
        <v>0</v>
      </c>
      <c r="D18" s="8" t="str">
        <f>Rekapitulace!A33</f>
        <v>Mimostaveništní doprava</v>
      </c>
      <c r="E18" s="59"/>
      <c r="F18" s="60"/>
      <c r="G18" s="55">
        <f>Rekapitulace!I33</f>
        <v>0</v>
      </c>
    </row>
    <row r="19" spans="1:7" ht="15.95" customHeight="1" x14ac:dyDescent="0.2">
      <c r="A19" s="63" t="s">
        <v>28</v>
      </c>
      <c r="B19" s="54"/>
      <c r="C19" s="55">
        <f>SUM(C15:C18)</f>
        <v>0</v>
      </c>
      <c r="D19" s="8" t="str">
        <f>Rekapitulace!A34</f>
        <v>Zařízení staveniště</v>
      </c>
      <c r="E19" s="59"/>
      <c r="F19" s="60"/>
      <c r="G19" s="55">
        <f>Rekapitulace!I34</f>
        <v>0</v>
      </c>
    </row>
    <row r="20" spans="1:7" ht="15.95" customHeight="1" x14ac:dyDescent="0.2">
      <c r="A20" s="63"/>
      <c r="B20" s="54"/>
      <c r="C20" s="55"/>
      <c r="D20" s="8" t="str">
        <f>Rekapitulace!A35</f>
        <v>Provoz investora</v>
      </c>
      <c r="E20" s="59"/>
      <c r="F20" s="60"/>
      <c r="G20" s="55">
        <f>Rekapitulace!I35</f>
        <v>0</v>
      </c>
    </row>
    <row r="21" spans="1:7" ht="15.95" customHeight="1" x14ac:dyDescent="0.2">
      <c r="A21" s="63" t="s">
        <v>29</v>
      </c>
      <c r="B21" s="54"/>
      <c r="C21" s="55">
        <f>HZS</f>
        <v>0</v>
      </c>
      <c r="D21" s="8" t="str">
        <f>Rekapitulace!A36</f>
        <v>Kompletační činnost (IČD)</v>
      </c>
      <c r="E21" s="59"/>
      <c r="F21" s="60"/>
      <c r="G21" s="55">
        <f>Rekapitulace!I36</f>
        <v>0</v>
      </c>
    </row>
    <row r="22" spans="1:7" ht="15.95" customHeight="1" x14ac:dyDescent="0.2">
      <c r="A22" s="64" t="s">
        <v>30</v>
      </c>
      <c r="B22" s="65"/>
      <c r="C22" s="55">
        <f>C19+C21</f>
        <v>0</v>
      </c>
      <c r="D22" s="8" t="s">
        <v>31</v>
      </c>
      <c r="E22" s="59"/>
      <c r="F22" s="60"/>
      <c r="G22" s="55">
        <f>G23-SUM(G15:G21)</f>
        <v>0</v>
      </c>
    </row>
    <row r="23" spans="1:7" ht="15.95" customHeight="1" thickBot="1" x14ac:dyDescent="0.25">
      <c r="A23" s="202" t="s">
        <v>32</v>
      </c>
      <c r="B23" s="203"/>
      <c r="C23" s="66">
        <f>C22+G23</f>
        <v>0</v>
      </c>
      <c r="D23" s="67" t="s">
        <v>33</v>
      </c>
      <c r="E23" s="68"/>
      <c r="F23" s="69"/>
      <c r="G23" s="55">
        <f>VRN</f>
        <v>0</v>
      </c>
    </row>
    <row r="24" spans="1:7" x14ac:dyDescent="0.2">
      <c r="A24" s="70" t="s">
        <v>34</v>
      </c>
      <c r="B24" s="71"/>
      <c r="C24" s="72"/>
      <c r="D24" s="71" t="s">
        <v>35</v>
      </c>
      <c r="E24" s="71"/>
      <c r="F24" s="73" t="s">
        <v>36</v>
      </c>
      <c r="G24" s="74"/>
    </row>
    <row r="25" spans="1:7" x14ac:dyDescent="0.2">
      <c r="A25" s="64" t="s">
        <v>37</v>
      </c>
      <c r="B25" s="65"/>
      <c r="C25" s="75"/>
      <c r="D25" s="65" t="s">
        <v>37</v>
      </c>
      <c r="E25" s="76"/>
      <c r="F25" s="77" t="s">
        <v>37</v>
      </c>
      <c r="G25" s="78"/>
    </row>
    <row r="26" spans="1:7" ht="37.5" customHeight="1" x14ac:dyDescent="0.2">
      <c r="A26" s="64" t="s">
        <v>38</v>
      </c>
      <c r="B26" s="79"/>
      <c r="C26" s="75"/>
      <c r="D26" s="65" t="s">
        <v>38</v>
      </c>
      <c r="E26" s="76"/>
      <c r="F26" s="77" t="s">
        <v>38</v>
      </c>
      <c r="G26" s="78"/>
    </row>
    <row r="27" spans="1:7" x14ac:dyDescent="0.2">
      <c r="A27" s="64"/>
      <c r="B27" s="80"/>
      <c r="C27" s="75"/>
      <c r="D27" s="65"/>
      <c r="E27" s="76"/>
      <c r="F27" s="77"/>
      <c r="G27" s="78"/>
    </row>
    <row r="28" spans="1:7" x14ac:dyDescent="0.2">
      <c r="A28" s="64" t="s">
        <v>39</v>
      </c>
      <c r="B28" s="65"/>
      <c r="C28" s="75"/>
      <c r="D28" s="77" t="s">
        <v>40</v>
      </c>
      <c r="E28" s="75"/>
      <c r="F28" s="81" t="s">
        <v>40</v>
      </c>
      <c r="G28" s="78"/>
    </row>
    <row r="29" spans="1:7" ht="69" customHeight="1" x14ac:dyDescent="0.2">
      <c r="A29" s="64"/>
      <c r="B29" s="65"/>
      <c r="C29" s="82"/>
      <c r="D29" s="83"/>
      <c r="E29" s="82"/>
      <c r="F29" s="65"/>
      <c r="G29" s="78"/>
    </row>
    <row r="30" spans="1:7" x14ac:dyDescent="0.2">
      <c r="A30" s="84" t="s">
        <v>41</v>
      </c>
      <c r="B30" s="85"/>
      <c r="C30" s="86">
        <v>21</v>
      </c>
      <c r="D30" s="85" t="s">
        <v>42</v>
      </c>
      <c r="E30" s="87"/>
      <c r="F30" s="204">
        <f>ROUND(C23-F32,0)</f>
        <v>0</v>
      </c>
      <c r="G30" s="205"/>
    </row>
    <row r="31" spans="1:7" x14ac:dyDescent="0.2">
      <c r="A31" s="84" t="s">
        <v>43</v>
      </c>
      <c r="B31" s="85"/>
      <c r="C31" s="86">
        <f>SazbaDPH1</f>
        <v>21</v>
      </c>
      <c r="D31" s="85" t="s">
        <v>44</v>
      </c>
      <c r="E31" s="87"/>
      <c r="F31" s="204">
        <f>ROUND(PRODUCT(F30,C31/100),1)</f>
        <v>0</v>
      </c>
      <c r="G31" s="205"/>
    </row>
    <row r="32" spans="1:7" x14ac:dyDescent="0.2">
      <c r="A32" s="84" t="s">
        <v>41</v>
      </c>
      <c r="B32" s="85"/>
      <c r="C32" s="86">
        <v>0</v>
      </c>
      <c r="D32" s="85" t="s">
        <v>44</v>
      </c>
      <c r="E32" s="87"/>
      <c r="F32" s="204">
        <v>0</v>
      </c>
      <c r="G32" s="205"/>
    </row>
    <row r="33" spans="1:8" x14ac:dyDescent="0.2">
      <c r="A33" s="84" t="s">
        <v>43</v>
      </c>
      <c r="B33" s="88"/>
      <c r="C33" s="89">
        <f>SazbaDPH2</f>
        <v>0</v>
      </c>
      <c r="D33" s="85" t="s">
        <v>44</v>
      </c>
      <c r="E33" s="60"/>
      <c r="F33" s="204">
        <f>ROUND(PRODUCT(F32,C33/100),1)</f>
        <v>0</v>
      </c>
      <c r="G33" s="205"/>
    </row>
    <row r="34" spans="1:8" s="93" customFormat="1" ht="19.5" customHeight="1" thickBot="1" x14ac:dyDescent="0.3">
      <c r="A34" s="90" t="s">
        <v>45</v>
      </c>
      <c r="B34" s="91"/>
      <c r="C34" s="91"/>
      <c r="D34" s="91"/>
      <c r="E34" s="92"/>
      <c r="F34" s="206">
        <f>CEILING(SUM(F30:F33),IF(SUM(F30:F33)&gt;=0,1,-1))</f>
        <v>0</v>
      </c>
      <c r="G34" s="207"/>
    </row>
    <row r="36" spans="1:8" x14ac:dyDescent="0.2">
      <c r="A36" s="94" t="s">
        <v>46</v>
      </c>
      <c r="B36" s="94"/>
      <c r="C36" s="94"/>
      <c r="D36" s="94"/>
      <c r="E36" s="94"/>
      <c r="F36" s="94"/>
      <c r="G36" s="94"/>
      <c r="H36" t="s">
        <v>5</v>
      </c>
    </row>
    <row r="37" spans="1:8" ht="14.25" customHeight="1" x14ac:dyDescent="0.2">
      <c r="A37" s="94"/>
      <c r="B37" s="198"/>
      <c r="C37" s="198"/>
      <c r="D37" s="198"/>
      <c r="E37" s="198"/>
      <c r="F37" s="198"/>
      <c r="G37" s="198"/>
      <c r="H37" t="s">
        <v>5</v>
      </c>
    </row>
    <row r="38" spans="1:8" ht="12.75" customHeight="1" x14ac:dyDescent="0.2">
      <c r="A38" s="95"/>
      <c r="B38" s="198"/>
      <c r="C38" s="198"/>
      <c r="D38" s="198"/>
      <c r="E38" s="198"/>
      <c r="F38" s="198"/>
      <c r="G38" s="198"/>
      <c r="H38" t="s">
        <v>5</v>
      </c>
    </row>
    <row r="39" spans="1:8" x14ac:dyDescent="0.2">
      <c r="A39" s="95"/>
      <c r="B39" s="198"/>
      <c r="C39" s="198"/>
      <c r="D39" s="198"/>
      <c r="E39" s="198"/>
      <c r="F39" s="198"/>
      <c r="G39" s="198"/>
      <c r="H39" t="s">
        <v>5</v>
      </c>
    </row>
    <row r="40" spans="1:8" x14ac:dyDescent="0.2">
      <c r="A40" s="95"/>
      <c r="B40" s="198"/>
      <c r="C40" s="198"/>
      <c r="D40" s="198"/>
      <c r="E40" s="198"/>
      <c r="F40" s="198"/>
      <c r="G40" s="198"/>
      <c r="H40" t="s">
        <v>5</v>
      </c>
    </row>
    <row r="41" spans="1:8" x14ac:dyDescent="0.2">
      <c r="A41" s="95"/>
      <c r="B41" s="198"/>
      <c r="C41" s="198"/>
      <c r="D41" s="198"/>
      <c r="E41" s="198"/>
      <c r="F41" s="198"/>
      <c r="G41" s="198"/>
      <c r="H41" t="s">
        <v>5</v>
      </c>
    </row>
    <row r="42" spans="1:8" x14ac:dyDescent="0.2">
      <c r="A42" s="95"/>
      <c r="B42" s="198"/>
      <c r="C42" s="198"/>
      <c r="D42" s="198"/>
      <c r="E42" s="198"/>
      <c r="F42" s="198"/>
      <c r="G42" s="198"/>
      <c r="H42" t="s">
        <v>5</v>
      </c>
    </row>
    <row r="43" spans="1:8" x14ac:dyDescent="0.2">
      <c r="A43" s="95"/>
      <c r="B43" s="198"/>
      <c r="C43" s="198"/>
      <c r="D43" s="198"/>
      <c r="E43" s="198"/>
      <c r="F43" s="198"/>
      <c r="G43" s="198"/>
      <c r="H43" t="s">
        <v>5</v>
      </c>
    </row>
    <row r="44" spans="1:8" x14ac:dyDescent="0.2">
      <c r="A44" s="95"/>
      <c r="B44" s="198"/>
      <c r="C44" s="198"/>
      <c r="D44" s="198"/>
      <c r="E44" s="198"/>
      <c r="F44" s="198"/>
      <c r="G44" s="198"/>
      <c r="H44" t="s">
        <v>5</v>
      </c>
    </row>
    <row r="45" spans="1:8" ht="0.75" customHeight="1" x14ac:dyDescent="0.2">
      <c r="A45" s="95"/>
      <c r="B45" s="198"/>
      <c r="C45" s="198"/>
      <c r="D45" s="198"/>
      <c r="E45" s="198"/>
      <c r="F45" s="198"/>
      <c r="G45" s="198"/>
      <c r="H45" t="s">
        <v>5</v>
      </c>
    </row>
    <row r="46" spans="1:8" x14ac:dyDescent="0.2">
      <c r="B46" s="197"/>
      <c r="C46" s="197"/>
      <c r="D46" s="197"/>
      <c r="E46" s="197"/>
      <c r="F46" s="197"/>
      <c r="G46" s="197"/>
    </row>
    <row r="47" spans="1:8" x14ac:dyDescent="0.2">
      <c r="B47" s="197"/>
      <c r="C47" s="197"/>
      <c r="D47" s="197"/>
      <c r="E47" s="197"/>
      <c r="F47" s="197"/>
      <c r="G47" s="197"/>
    </row>
    <row r="48" spans="1:8" x14ac:dyDescent="0.2">
      <c r="B48" s="197"/>
      <c r="C48" s="197"/>
      <c r="D48" s="197"/>
      <c r="E48" s="197"/>
      <c r="F48" s="197"/>
      <c r="G48" s="197"/>
    </row>
    <row r="49" spans="2:7" x14ac:dyDescent="0.2">
      <c r="B49" s="197"/>
      <c r="C49" s="197"/>
      <c r="D49" s="197"/>
      <c r="E49" s="197"/>
      <c r="F49" s="197"/>
      <c r="G49" s="197"/>
    </row>
    <row r="50" spans="2:7" x14ac:dyDescent="0.2">
      <c r="B50" s="197"/>
      <c r="C50" s="197"/>
      <c r="D50" s="197"/>
      <c r="E50" s="197"/>
      <c r="F50" s="197"/>
      <c r="G50" s="197"/>
    </row>
    <row r="51" spans="2:7" x14ac:dyDescent="0.2">
      <c r="B51" s="197"/>
      <c r="C51" s="197"/>
      <c r="D51" s="197"/>
      <c r="E51" s="197"/>
      <c r="F51" s="197"/>
      <c r="G51" s="197"/>
    </row>
    <row r="52" spans="2:7" x14ac:dyDescent="0.2">
      <c r="B52" s="197"/>
      <c r="C52" s="197"/>
      <c r="D52" s="197"/>
      <c r="E52" s="197"/>
      <c r="F52" s="197"/>
      <c r="G52" s="197"/>
    </row>
    <row r="53" spans="2:7" x14ac:dyDescent="0.2">
      <c r="B53" s="197"/>
      <c r="C53" s="197"/>
      <c r="D53" s="197"/>
      <c r="E53" s="197"/>
      <c r="F53" s="197"/>
      <c r="G53" s="197"/>
    </row>
    <row r="54" spans="2:7" x14ac:dyDescent="0.2">
      <c r="B54" s="197"/>
      <c r="C54" s="197"/>
      <c r="D54" s="197"/>
      <c r="E54" s="197"/>
      <c r="F54" s="197"/>
      <c r="G54" s="197"/>
    </row>
    <row r="55" spans="2:7" x14ac:dyDescent="0.2">
      <c r="B55" s="197"/>
      <c r="C55" s="197"/>
      <c r="D55" s="197"/>
      <c r="E55" s="197"/>
      <c r="F55" s="197"/>
      <c r="G55" s="197"/>
    </row>
  </sheetData>
  <mergeCells count="23">
    <mergeCell ref="C6:E6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9"/>
  <sheetViews>
    <sheetView workbookViewId="0">
      <selection activeCell="D10" sqref="D10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08" t="s">
        <v>47</v>
      </c>
      <c r="B1" s="209"/>
      <c r="C1" s="96" t="str">
        <f>CONCATENATE(cislostavby," ",nazevstavby)</f>
        <v>JF1 Projekty staveb</v>
      </c>
      <c r="D1" s="97"/>
      <c r="E1" s="98"/>
      <c r="F1" s="97"/>
      <c r="G1" s="99" t="s">
        <v>48</v>
      </c>
      <c r="H1" s="100">
        <v>2</v>
      </c>
      <c r="I1" s="101"/>
    </row>
    <row r="2" spans="1:9" ht="13.5" thickBot="1" x14ac:dyDescent="0.25">
      <c r="A2" s="210" t="s">
        <v>49</v>
      </c>
      <c r="B2" s="211"/>
      <c r="C2" s="102" t="str">
        <f>CONCATENATE(cisloobjektu," ",nazevobjektu)</f>
        <v>02 Rekonstrukce domů</v>
      </c>
      <c r="D2" s="103"/>
      <c r="E2" s="104"/>
      <c r="F2" s="103"/>
      <c r="G2" s="212" t="s">
        <v>79</v>
      </c>
      <c r="H2" s="213"/>
      <c r="I2" s="214"/>
    </row>
    <row r="3" spans="1:9" ht="13.5" thickTop="1" x14ac:dyDescent="0.2">
      <c r="A3" s="76"/>
      <c r="B3" s="76"/>
      <c r="C3" s="76"/>
      <c r="D3" s="76"/>
      <c r="E3" s="76"/>
      <c r="F3" s="65"/>
      <c r="G3" s="76"/>
      <c r="H3" s="76"/>
      <c r="I3" s="76"/>
    </row>
    <row r="4" spans="1:9" ht="19.5" customHeight="1" x14ac:dyDescent="0.25">
      <c r="A4" s="105" t="s">
        <v>50</v>
      </c>
      <c r="B4" s="106"/>
      <c r="C4" s="106"/>
      <c r="D4" s="106"/>
      <c r="E4" s="107"/>
      <c r="F4" s="106"/>
      <c r="G4" s="106"/>
      <c r="H4" s="106"/>
      <c r="I4" s="106"/>
    </row>
    <row r="5" spans="1:9" ht="13.5" thickBot="1" x14ac:dyDescent="0.25">
      <c r="A5" s="76"/>
      <c r="B5" s="76"/>
      <c r="C5" s="76"/>
      <c r="D5" s="76"/>
      <c r="E5" s="76"/>
      <c r="F5" s="76"/>
      <c r="G5" s="76"/>
      <c r="H5" s="76"/>
      <c r="I5" s="76"/>
    </row>
    <row r="6" spans="1:9" s="34" customFormat="1" ht="13.5" thickBot="1" x14ac:dyDescent="0.25">
      <c r="A6" s="108"/>
      <c r="B6" s="109" t="s">
        <v>51</v>
      </c>
      <c r="C6" s="109"/>
      <c r="D6" s="110"/>
      <c r="E6" s="111" t="s">
        <v>52</v>
      </c>
      <c r="F6" s="112" t="s">
        <v>53</v>
      </c>
      <c r="G6" s="112" t="s">
        <v>54</v>
      </c>
      <c r="H6" s="112" t="s">
        <v>55</v>
      </c>
      <c r="I6" s="113" t="s">
        <v>29</v>
      </c>
    </row>
    <row r="7" spans="1:9" s="34" customFormat="1" x14ac:dyDescent="0.2">
      <c r="A7" s="193" t="str">
        <f>Položky!B7</f>
        <v>12</v>
      </c>
      <c r="B7" s="114" t="str">
        <f>Položky!C7</f>
        <v>Odkopávky a prokopávky</v>
      </c>
      <c r="C7" s="65"/>
      <c r="D7" s="115"/>
      <c r="E7" s="194">
        <f>Položky!BA10</f>
        <v>0</v>
      </c>
      <c r="F7" s="195">
        <f>Položky!BB10</f>
        <v>0</v>
      </c>
      <c r="G7" s="195">
        <f>Položky!BC10</f>
        <v>0</v>
      </c>
      <c r="H7" s="195">
        <f>Položky!BD10</f>
        <v>0</v>
      </c>
      <c r="I7" s="196">
        <f>Položky!BE10</f>
        <v>0</v>
      </c>
    </row>
    <row r="8" spans="1:9" s="34" customFormat="1" x14ac:dyDescent="0.2">
      <c r="A8" s="193" t="str">
        <f>Položky!B11</f>
        <v>13</v>
      </c>
      <c r="B8" s="114" t="str">
        <f>Položky!C11</f>
        <v>Hloubené vykopávky</v>
      </c>
      <c r="C8" s="65"/>
      <c r="D8" s="115"/>
      <c r="E8" s="194">
        <f>Položky!BA13</f>
        <v>0</v>
      </c>
      <c r="F8" s="195">
        <f>Položky!BB13</f>
        <v>0</v>
      </c>
      <c r="G8" s="195">
        <f>Položky!BC13</f>
        <v>0</v>
      </c>
      <c r="H8" s="195">
        <f>Položky!BD13</f>
        <v>0</v>
      </c>
      <c r="I8" s="196">
        <f>Položky!BE13</f>
        <v>0</v>
      </c>
    </row>
    <row r="9" spans="1:9" s="34" customFormat="1" x14ac:dyDescent="0.2">
      <c r="A9" s="193" t="str">
        <f>Položky!B14</f>
        <v>17</v>
      </c>
      <c r="B9" s="114" t="str">
        <f>Položky!C14</f>
        <v>Konstrukce ze zemin</v>
      </c>
      <c r="C9" s="65"/>
      <c r="D9" s="115"/>
      <c r="E9" s="194">
        <f>Položky!BA16</f>
        <v>0</v>
      </c>
      <c r="F9" s="195">
        <f>Položky!BB16</f>
        <v>0</v>
      </c>
      <c r="G9" s="195">
        <f>Položky!BC16</f>
        <v>0</v>
      </c>
      <c r="H9" s="195">
        <f>Položky!BD16</f>
        <v>0</v>
      </c>
      <c r="I9" s="196">
        <f>Položky!BE16</f>
        <v>0</v>
      </c>
    </row>
    <row r="10" spans="1:9" s="34" customFormat="1" x14ac:dyDescent="0.2">
      <c r="A10" s="193" t="str">
        <f>Položky!B17</f>
        <v>18</v>
      </c>
      <c r="B10" s="114" t="str">
        <f>Položky!C17</f>
        <v>Povrchové úpravy terénu</v>
      </c>
      <c r="C10" s="65"/>
      <c r="D10" s="115"/>
      <c r="E10" s="194">
        <f>Položky!BA19</f>
        <v>0</v>
      </c>
      <c r="F10" s="195">
        <f>Položky!BB19</f>
        <v>0</v>
      </c>
      <c r="G10" s="195">
        <f>Položky!BC19</f>
        <v>0</v>
      </c>
      <c r="H10" s="195">
        <f>Položky!BD19</f>
        <v>0</v>
      </c>
      <c r="I10" s="196">
        <f>Položky!BE19</f>
        <v>0</v>
      </c>
    </row>
    <row r="11" spans="1:9" s="34" customFormat="1" x14ac:dyDescent="0.2">
      <c r="A11" s="193" t="str">
        <f>Položky!B20</f>
        <v>61</v>
      </c>
      <c r="B11" s="114" t="str">
        <f>Položky!C20</f>
        <v>Upravy povrchů vnitřní</v>
      </c>
      <c r="C11" s="65"/>
      <c r="D11" s="115"/>
      <c r="E11" s="194">
        <f>Položky!BA22</f>
        <v>0</v>
      </c>
      <c r="F11" s="195">
        <f>Položky!BB22</f>
        <v>0</v>
      </c>
      <c r="G11" s="195">
        <f>Položky!BC22</f>
        <v>0</v>
      </c>
      <c r="H11" s="195">
        <f>Položky!BD22</f>
        <v>0</v>
      </c>
      <c r="I11" s="196">
        <f>Položky!BE22</f>
        <v>0</v>
      </c>
    </row>
    <row r="12" spans="1:9" s="34" customFormat="1" x14ac:dyDescent="0.2">
      <c r="A12" s="193" t="str">
        <f>Položky!B23</f>
        <v>62</v>
      </c>
      <c r="B12" s="114" t="str">
        <f>Položky!C23</f>
        <v>Úpravy povrchů vnější</v>
      </c>
      <c r="C12" s="65"/>
      <c r="D12" s="115"/>
      <c r="E12" s="194">
        <f>Položky!BA33</f>
        <v>0</v>
      </c>
      <c r="F12" s="195">
        <f>Položky!BB33</f>
        <v>0</v>
      </c>
      <c r="G12" s="195">
        <f>Položky!BC33</f>
        <v>0</v>
      </c>
      <c r="H12" s="195">
        <f>Položky!BD33</f>
        <v>0</v>
      </c>
      <c r="I12" s="196">
        <f>Položky!BE33</f>
        <v>0</v>
      </c>
    </row>
    <row r="13" spans="1:9" s="34" customFormat="1" x14ac:dyDescent="0.2">
      <c r="A13" s="193" t="str">
        <f>Položky!B34</f>
        <v>94</v>
      </c>
      <c r="B13" s="114" t="str">
        <f>Položky!C34</f>
        <v>Lešení a stavební výtahy</v>
      </c>
      <c r="C13" s="65"/>
      <c r="D13" s="115"/>
      <c r="E13" s="194">
        <f>Položky!BA38</f>
        <v>0</v>
      </c>
      <c r="F13" s="195">
        <f>Položky!BB38</f>
        <v>0</v>
      </c>
      <c r="G13" s="195">
        <f>Položky!BC38</f>
        <v>0</v>
      </c>
      <c r="H13" s="195">
        <f>Položky!BD38</f>
        <v>0</v>
      </c>
      <c r="I13" s="196">
        <f>Položky!BE38</f>
        <v>0</v>
      </c>
    </row>
    <row r="14" spans="1:9" s="34" customFormat="1" x14ac:dyDescent="0.2">
      <c r="A14" s="193" t="str">
        <f>Položky!B39</f>
        <v>95</v>
      </c>
      <c r="B14" s="114" t="str">
        <f>Položky!C39</f>
        <v>Dokončovací konstrukce na pozemních stavbách</v>
      </c>
      <c r="C14" s="65"/>
      <c r="D14" s="115"/>
      <c r="E14" s="194">
        <f>Položky!BA41</f>
        <v>0</v>
      </c>
      <c r="F14" s="195">
        <f>Položky!BB41</f>
        <v>0</v>
      </c>
      <c r="G14" s="195">
        <f>Položky!BC41</f>
        <v>0</v>
      </c>
      <c r="H14" s="195">
        <f>Položky!BD41</f>
        <v>0</v>
      </c>
      <c r="I14" s="196">
        <f>Položky!BE41</f>
        <v>0</v>
      </c>
    </row>
    <row r="15" spans="1:9" s="34" customFormat="1" x14ac:dyDescent="0.2">
      <c r="A15" s="193" t="str">
        <f>Položky!B42</f>
        <v>96</v>
      </c>
      <c r="B15" s="114" t="str">
        <f>Položky!C42</f>
        <v>Bourání konstrukcí</v>
      </c>
      <c r="C15" s="65"/>
      <c r="D15" s="115"/>
      <c r="E15" s="194">
        <f>Položky!BA44</f>
        <v>0</v>
      </c>
      <c r="F15" s="195">
        <f>Položky!BB44</f>
        <v>0</v>
      </c>
      <c r="G15" s="195">
        <f>Položky!BC44</f>
        <v>0</v>
      </c>
      <c r="H15" s="195">
        <f>Položky!BD44</f>
        <v>0</v>
      </c>
      <c r="I15" s="196">
        <f>Položky!BE44</f>
        <v>0</v>
      </c>
    </row>
    <row r="16" spans="1:9" s="34" customFormat="1" x14ac:dyDescent="0.2">
      <c r="A16" s="193" t="str">
        <f>Položky!B45</f>
        <v>99</v>
      </c>
      <c r="B16" s="114" t="str">
        <f>Položky!C45</f>
        <v>Staveništní přesun hmot</v>
      </c>
      <c r="C16" s="65"/>
      <c r="D16" s="115"/>
      <c r="E16" s="194">
        <f>Položky!BA47</f>
        <v>0</v>
      </c>
      <c r="F16" s="195">
        <f>Položky!BB47</f>
        <v>0</v>
      </c>
      <c r="G16" s="195">
        <f>Položky!BC47</f>
        <v>0</v>
      </c>
      <c r="H16" s="195">
        <f>Položky!BD47</f>
        <v>0</v>
      </c>
      <c r="I16" s="196">
        <f>Položky!BE47</f>
        <v>0</v>
      </c>
    </row>
    <row r="17" spans="1:57" s="34" customFormat="1" x14ac:dyDescent="0.2">
      <c r="A17" s="193" t="str">
        <f>Položky!B48</f>
        <v>713</v>
      </c>
      <c r="B17" s="114" t="str">
        <f>Položky!C48</f>
        <v>Izolace tepelné</v>
      </c>
      <c r="C17" s="65"/>
      <c r="D17" s="115"/>
      <c r="E17" s="194">
        <f>Položky!BA53</f>
        <v>0</v>
      </c>
      <c r="F17" s="195">
        <f>Položky!BB53</f>
        <v>0</v>
      </c>
      <c r="G17" s="195">
        <f>Položky!BC53</f>
        <v>0</v>
      </c>
      <c r="H17" s="195">
        <f>Položky!BD53</f>
        <v>0</v>
      </c>
      <c r="I17" s="196">
        <f>Položky!BE53</f>
        <v>0</v>
      </c>
    </row>
    <row r="18" spans="1:57" s="34" customFormat="1" x14ac:dyDescent="0.2">
      <c r="A18" s="193" t="str">
        <f>Položky!B54</f>
        <v>764</v>
      </c>
      <c r="B18" s="114" t="str">
        <f>Položky!C54</f>
        <v>Konstrukce klempířské</v>
      </c>
      <c r="C18" s="65"/>
      <c r="D18" s="115"/>
      <c r="E18" s="194">
        <f>Položky!BA57</f>
        <v>0</v>
      </c>
      <c r="F18" s="195">
        <f>Položky!BB57</f>
        <v>0</v>
      </c>
      <c r="G18" s="195">
        <f>Položky!BC57</f>
        <v>0</v>
      </c>
      <c r="H18" s="195">
        <f>Položky!BD57</f>
        <v>0</v>
      </c>
      <c r="I18" s="196">
        <f>Položky!BE57</f>
        <v>0</v>
      </c>
    </row>
    <row r="19" spans="1:57" s="34" customFormat="1" x14ac:dyDescent="0.2">
      <c r="A19" s="193" t="str">
        <f>Položky!B58</f>
        <v>767</v>
      </c>
      <c r="B19" s="114" t="str">
        <f>Položky!C58</f>
        <v>Konstrukce zámečnické</v>
      </c>
      <c r="C19" s="65"/>
      <c r="D19" s="115"/>
      <c r="E19" s="194">
        <f>Položky!BA62</f>
        <v>0</v>
      </c>
      <c r="F19" s="195">
        <f>Položky!BB62</f>
        <v>0</v>
      </c>
      <c r="G19" s="195">
        <f>Položky!BC62</f>
        <v>0</v>
      </c>
      <c r="H19" s="195">
        <f>Položky!BD62</f>
        <v>0</v>
      </c>
      <c r="I19" s="196">
        <f>Položky!BE62</f>
        <v>0</v>
      </c>
    </row>
    <row r="20" spans="1:57" s="34" customFormat="1" x14ac:dyDescent="0.2">
      <c r="A20" s="193" t="str">
        <f>Položky!B63</f>
        <v>769</v>
      </c>
      <c r="B20" s="114" t="str">
        <f>Položky!C63</f>
        <v>Otvorové prvky z plastu</v>
      </c>
      <c r="C20" s="65"/>
      <c r="D20" s="115"/>
      <c r="E20" s="194">
        <f>Položky!BA72</f>
        <v>0</v>
      </c>
      <c r="F20" s="195">
        <f>Položky!BB72</f>
        <v>0</v>
      </c>
      <c r="G20" s="195">
        <f>Položky!BC72</f>
        <v>0</v>
      </c>
      <c r="H20" s="195">
        <f>Položky!BD72</f>
        <v>0</v>
      </c>
      <c r="I20" s="196">
        <f>Položky!BE72</f>
        <v>0</v>
      </c>
    </row>
    <row r="21" spans="1:57" s="34" customFormat="1" x14ac:dyDescent="0.2">
      <c r="A21" s="193" t="str">
        <f>Položky!B73</f>
        <v>M21</v>
      </c>
      <c r="B21" s="114" t="str">
        <f>Položky!C73</f>
        <v>Elektromontáže</v>
      </c>
      <c r="C21" s="65"/>
      <c r="D21" s="115"/>
      <c r="E21" s="194">
        <f>Položky!BA75</f>
        <v>0</v>
      </c>
      <c r="F21" s="195">
        <f>Položky!BB75</f>
        <v>0</v>
      </c>
      <c r="G21" s="195">
        <f>Položky!BC75</f>
        <v>0</v>
      </c>
      <c r="H21" s="195">
        <f>Položky!BD75</f>
        <v>0</v>
      </c>
      <c r="I21" s="196">
        <f>Položky!BE75</f>
        <v>0</v>
      </c>
    </row>
    <row r="22" spans="1:57" s="34" customFormat="1" x14ac:dyDescent="0.2">
      <c r="A22" s="193" t="str">
        <f>Položky!B76</f>
        <v>M24</v>
      </c>
      <c r="B22" s="114" t="str">
        <f>Položky!C76</f>
        <v>Montáže vzduchotechnických zařízení</v>
      </c>
      <c r="C22" s="65"/>
      <c r="D22" s="115"/>
      <c r="E22" s="194">
        <f>Položky!BA78</f>
        <v>0</v>
      </c>
      <c r="F22" s="195">
        <f>Položky!BB78</f>
        <v>0</v>
      </c>
      <c r="G22" s="195">
        <f>Položky!BC78</f>
        <v>0</v>
      </c>
      <c r="H22" s="195">
        <f>Položky!BD78</f>
        <v>0</v>
      </c>
      <c r="I22" s="196">
        <f>Položky!BE78</f>
        <v>0</v>
      </c>
    </row>
    <row r="23" spans="1:57" s="34" customFormat="1" x14ac:dyDescent="0.2">
      <c r="A23" s="193" t="str">
        <f>Položky!B79</f>
        <v>M99</v>
      </c>
      <c r="B23" s="114" t="str">
        <f>Položky!C79</f>
        <v>Ostatní práce "M"</v>
      </c>
      <c r="C23" s="65"/>
      <c r="D23" s="115"/>
      <c r="E23" s="194">
        <f>Položky!BA81</f>
        <v>0</v>
      </c>
      <c r="F23" s="195">
        <f>Položky!BB81</f>
        <v>0</v>
      </c>
      <c r="G23" s="195">
        <f>Položky!BC81</f>
        <v>0</v>
      </c>
      <c r="H23" s="195">
        <f>Položky!BD81</f>
        <v>0</v>
      </c>
      <c r="I23" s="196">
        <f>Položky!BE81</f>
        <v>0</v>
      </c>
    </row>
    <row r="24" spans="1:57" s="34" customFormat="1" ht="13.5" thickBot="1" x14ac:dyDescent="0.25">
      <c r="A24" s="193" t="str">
        <f>Položky!B82</f>
        <v>D96</v>
      </c>
      <c r="B24" s="114" t="str">
        <f>Položky!C82</f>
        <v>Přesuny suti a vybouraných hmot</v>
      </c>
      <c r="C24" s="65"/>
      <c r="D24" s="115"/>
      <c r="E24" s="194">
        <f>Položky!BA91</f>
        <v>0</v>
      </c>
      <c r="F24" s="195">
        <f>Položky!BB91</f>
        <v>0</v>
      </c>
      <c r="G24" s="195">
        <f>Položky!BC91</f>
        <v>0</v>
      </c>
      <c r="H24" s="195">
        <f>Položky!BD91</f>
        <v>0</v>
      </c>
      <c r="I24" s="196">
        <f>Položky!BE91</f>
        <v>0</v>
      </c>
    </row>
    <row r="25" spans="1:57" s="122" customFormat="1" ht="13.5" thickBot="1" x14ac:dyDescent="0.25">
      <c r="A25" s="116"/>
      <c r="B25" s="117" t="s">
        <v>56</v>
      </c>
      <c r="C25" s="117"/>
      <c r="D25" s="118"/>
      <c r="E25" s="119">
        <f>SUM(E7:E24)</f>
        <v>0</v>
      </c>
      <c r="F25" s="120">
        <f>SUM(F7:F24)</f>
        <v>0</v>
      </c>
      <c r="G25" s="120">
        <f>SUM(G7:G24)</f>
        <v>0</v>
      </c>
      <c r="H25" s="120">
        <f>SUM(H7:H24)</f>
        <v>0</v>
      </c>
      <c r="I25" s="121">
        <f>SUM(I7:I24)</f>
        <v>0</v>
      </c>
    </row>
    <row r="26" spans="1:57" x14ac:dyDescent="0.2">
      <c r="A26" s="65"/>
      <c r="B26" s="65"/>
      <c r="C26" s="65"/>
      <c r="D26" s="65"/>
      <c r="E26" s="65"/>
      <c r="F26" s="65"/>
      <c r="G26" s="65"/>
      <c r="H26" s="65"/>
      <c r="I26" s="65"/>
    </row>
    <row r="27" spans="1:57" ht="19.5" customHeight="1" x14ac:dyDescent="0.25">
      <c r="A27" s="106" t="s">
        <v>57</v>
      </c>
      <c r="B27" s="106"/>
      <c r="C27" s="106"/>
      <c r="D27" s="106"/>
      <c r="E27" s="106"/>
      <c r="F27" s="106"/>
      <c r="G27" s="123"/>
      <c r="H27" s="106"/>
      <c r="I27" s="106"/>
      <c r="BA27" s="40"/>
      <c r="BB27" s="40"/>
      <c r="BC27" s="40"/>
      <c r="BD27" s="40"/>
      <c r="BE27" s="40"/>
    </row>
    <row r="28" spans="1:57" ht="13.5" thickBot="1" x14ac:dyDescent="0.25">
      <c r="A28" s="76"/>
      <c r="B28" s="76"/>
      <c r="C28" s="76"/>
      <c r="D28" s="76"/>
      <c r="E28" s="76"/>
      <c r="F28" s="76"/>
      <c r="G28" s="76"/>
      <c r="H28" s="76"/>
      <c r="I28" s="76"/>
    </row>
    <row r="29" spans="1:57" x14ac:dyDescent="0.2">
      <c r="A29" s="70" t="s">
        <v>58</v>
      </c>
      <c r="B29" s="71"/>
      <c r="C29" s="71"/>
      <c r="D29" s="124"/>
      <c r="E29" s="125" t="s">
        <v>59</v>
      </c>
      <c r="F29" s="126" t="s">
        <v>60</v>
      </c>
      <c r="G29" s="127" t="s">
        <v>61</v>
      </c>
      <c r="H29" s="128"/>
      <c r="I29" s="129" t="s">
        <v>59</v>
      </c>
    </row>
    <row r="30" spans="1:57" x14ac:dyDescent="0.2">
      <c r="A30" s="63" t="s">
        <v>216</v>
      </c>
      <c r="B30" s="54"/>
      <c r="C30" s="54"/>
      <c r="D30" s="130"/>
      <c r="E30" s="131">
        <v>0</v>
      </c>
      <c r="F30" s="132">
        <v>0.2</v>
      </c>
      <c r="G30" s="133">
        <f t="shared" ref="G30:G37" si="0">CHOOSE(BA30+1,HSV+PSV,HSV+PSV+Mont,HSV+PSV+Dodavka+Mont,HSV,PSV,Mont,Dodavka,Mont+Dodavka,0)</f>
        <v>0</v>
      </c>
      <c r="H30" s="134"/>
      <c r="I30" s="135">
        <f t="shared" ref="I30:I37" si="1">E30+F30*G30/100</f>
        <v>0</v>
      </c>
      <c r="BA30">
        <v>0</v>
      </c>
    </row>
    <row r="31" spans="1:57" x14ac:dyDescent="0.2">
      <c r="A31" s="63" t="s">
        <v>217</v>
      </c>
      <c r="B31" s="54"/>
      <c r="C31" s="54"/>
      <c r="D31" s="130"/>
      <c r="E31" s="131">
        <v>0</v>
      </c>
      <c r="F31" s="132">
        <v>0</v>
      </c>
      <c r="G31" s="133">
        <f t="shared" si="0"/>
        <v>0</v>
      </c>
      <c r="H31" s="134"/>
      <c r="I31" s="135">
        <f t="shared" si="1"/>
        <v>0</v>
      </c>
      <c r="BA31">
        <v>0</v>
      </c>
    </row>
    <row r="32" spans="1:57" x14ac:dyDescent="0.2">
      <c r="A32" s="63" t="s">
        <v>218</v>
      </c>
      <c r="B32" s="54"/>
      <c r="C32" s="54"/>
      <c r="D32" s="130"/>
      <c r="E32" s="131">
        <v>0</v>
      </c>
      <c r="F32" s="132">
        <v>0</v>
      </c>
      <c r="G32" s="133">
        <f t="shared" si="0"/>
        <v>0</v>
      </c>
      <c r="H32" s="134"/>
      <c r="I32" s="135">
        <f t="shared" si="1"/>
        <v>0</v>
      </c>
      <c r="BA32">
        <v>0</v>
      </c>
    </row>
    <row r="33" spans="1:53" x14ac:dyDescent="0.2">
      <c r="A33" s="63" t="s">
        <v>219</v>
      </c>
      <c r="B33" s="54"/>
      <c r="C33" s="54"/>
      <c r="D33" s="130"/>
      <c r="E33" s="131">
        <v>0</v>
      </c>
      <c r="F33" s="132">
        <v>0</v>
      </c>
      <c r="G33" s="133">
        <f t="shared" si="0"/>
        <v>0</v>
      </c>
      <c r="H33" s="134"/>
      <c r="I33" s="135">
        <f t="shared" si="1"/>
        <v>0</v>
      </c>
      <c r="BA33">
        <v>0</v>
      </c>
    </row>
    <row r="34" spans="1:53" x14ac:dyDescent="0.2">
      <c r="A34" s="63" t="s">
        <v>220</v>
      </c>
      <c r="B34" s="54"/>
      <c r="C34" s="54"/>
      <c r="D34" s="130"/>
      <c r="E34" s="131">
        <v>0</v>
      </c>
      <c r="F34" s="132">
        <v>1.2</v>
      </c>
      <c r="G34" s="133">
        <f t="shared" si="0"/>
        <v>0</v>
      </c>
      <c r="H34" s="134"/>
      <c r="I34" s="135">
        <f t="shared" si="1"/>
        <v>0</v>
      </c>
      <c r="BA34">
        <v>1</v>
      </c>
    </row>
    <row r="35" spans="1:53" x14ac:dyDescent="0.2">
      <c r="A35" s="63" t="s">
        <v>221</v>
      </c>
      <c r="B35" s="54"/>
      <c r="C35" s="54"/>
      <c r="D35" s="130"/>
      <c r="E35" s="131">
        <v>0</v>
      </c>
      <c r="F35" s="132">
        <v>0</v>
      </c>
      <c r="G35" s="133">
        <f t="shared" si="0"/>
        <v>0</v>
      </c>
      <c r="H35" s="134"/>
      <c r="I35" s="135">
        <f t="shared" si="1"/>
        <v>0</v>
      </c>
      <c r="BA35">
        <v>1</v>
      </c>
    </row>
    <row r="36" spans="1:53" x14ac:dyDescent="0.2">
      <c r="A36" s="63" t="s">
        <v>222</v>
      </c>
      <c r="B36" s="54"/>
      <c r="C36" s="54"/>
      <c r="D36" s="130"/>
      <c r="E36" s="131">
        <v>0</v>
      </c>
      <c r="F36" s="132">
        <v>0.2</v>
      </c>
      <c r="G36" s="133">
        <f t="shared" si="0"/>
        <v>0</v>
      </c>
      <c r="H36" s="134"/>
      <c r="I36" s="135">
        <f t="shared" si="1"/>
        <v>0</v>
      </c>
      <c r="BA36">
        <v>2</v>
      </c>
    </row>
    <row r="37" spans="1:53" x14ac:dyDescent="0.2">
      <c r="A37" s="63" t="s">
        <v>223</v>
      </c>
      <c r="B37" s="54"/>
      <c r="C37" s="54"/>
      <c r="D37" s="130"/>
      <c r="E37" s="131">
        <v>0</v>
      </c>
      <c r="F37" s="132">
        <v>0</v>
      </c>
      <c r="G37" s="133">
        <f t="shared" si="0"/>
        <v>0</v>
      </c>
      <c r="H37" s="134"/>
      <c r="I37" s="135">
        <f t="shared" si="1"/>
        <v>0</v>
      </c>
      <c r="BA37">
        <v>2</v>
      </c>
    </row>
    <row r="38" spans="1:53" ht="13.5" thickBot="1" x14ac:dyDescent="0.25">
      <c r="A38" s="136"/>
      <c r="B38" s="137" t="s">
        <v>62</v>
      </c>
      <c r="C38" s="138"/>
      <c r="D38" s="139"/>
      <c r="E38" s="140"/>
      <c r="F38" s="141"/>
      <c r="G38" s="141"/>
      <c r="H38" s="215">
        <f>SUM(I30:I37)</f>
        <v>0</v>
      </c>
      <c r="I38" s="216"/>
    </row>
    <row r="40" spans="1:53" x14ac:dyDescent="0.2">
      <c r="B40" s="122"/>
      <c r="F40" s="142"/>
      <c r="G40" s="143"/>
      <c r="H40" s="143"/>
      <c r="I40" s="144"/>
    </row>
    <row r="41" spans="1:53" x14ac:dyDescent="0.2">
      <c r="F41" s="142"/>
      <c r="G41" s="143"/>
      <c r="H41" s="143"/>
      <c r="I41" s="144"/>
    </row>
    <row r="42" spans="1:53" x14ac:dyDescent="0.2">
      <c r="F42" s="142"/>
      <c r="G42" s="143"/>
      <c r="H42" s="143"/>
      <c r="I42" s="144"/>
    </row>
    <row r="43" spans="1:53" x14ac:dyDescent="0.2">
      <c r="F43" s="142"/>
      <c r="G43" s="143"/>
      <c r="H43" s="143"/>
      <c r="I43" s="144"/>
    </row>
    <row r="44" spans="1:53" x14ac:dyDescent="0.2">
      <c r="F44" s="142"/>
      <c r="G44" s="143"/>
      <c r="H44" s="143"/>
      <c r="I44" s="144"/>
    </row>
    <row r="45" spans="1:53" x14ac:dyDescent="0.2">
      <c r="F45" s="142"/>
      <c r="G45" s="143"/>
      <c r="H45" s="143"/>
      <c r="I45" s="144"/>
    </row>
    <row r="46" spans="1:53" x14ac:dyDescent="0.2">
      <c r="F46" s="142"/>
      <c r="G46" s="143"/>
      <c r="H46" s="143"/>
      <c r="I46" s="144"/>
    </row>
    <row r="47" spans="1:53" x14ac:dyDescent="0.2">
      <c r="F47" s="142"/>
      <c r="G47" s="143"/>
      <c r="H47" s="143"/>
      <c r="I47" s="144"/>
    </row>
    <row r="48" spans="1:53" x14ac:dyDescent="0.2">
      <c r="F48" s="142"/>
      <c r="G48" s="143"/>
      <c r="H48" s="143"/>
      <c r="I48" s="144"/>
    </row>
    <row r="49" spans="6:9" x14ac:dyDescent="0.2">
      <c r="F49" s="142"/>
      <c r="G49" s="143"/>
      <c r="H49" s="143"/>
      <c r="I49" s="144"/>
    </row>
    <row r="50" spans="6:9" x14ac:dyDescent="0.2">
      <c r="F50" s="142"/>
      <c r="G50" s="143"/>
      <c r="H50" s="143"/>
      <c r="I50" s="144"/>
    </row>
    <row r="51" spans="6:9" x14ac:dyDescent="0.2">
      <c r="F51" s="142"/>
      <c r="G51" s="143"/>
      <c r="H51" s="143"/>
      <c r="I51" s="144"/>
    </row>
    <row r="52" spans="6:9" x14ac:dyDescent="0.2">
      <c r="F52" s="142"/>
      <c r="G52" s="143"/>
      <c r="H52" s="143"/>
      <c r="I52" s="144"/>
    </row>
    <row r="53" spans="6:9" x14ac:dyDescent="0.2">
      <c r="F53" s="142"/>
      <c r="G53" s="143"/>
      <c r="H53" s="143"/>
      <c r="I53" s="144"/>
    </row>
    <row r="54" spans="6:9" x14ac:dyDescent="0.2">
      <c r="F54" s="142"/>
      <c r="G54" s="143"/>
      <c r="H54" s="143"/>
      <c r="I54" s="144"/>
    </row>
    <row r="55" spans="6:9" x14ac:dyDescent="0.2">
      <c r="F55" s="142"/>
      <c r="G55" s="143"/>
      <c r="H55" s="143"/>
      <c r="I55" s="144"/>
    </row>
    <row r="56" spans="6:9" x14ac:dyDescent="0.2">
      <c r="F56" s="142"/>
      <c r="G56" s="143"/>
      <c r="H56" s="143"/>
      <c r="I56" s="144"/>
    </row>
    <row r="57" spans="6:9" x14ac:dyDescent="0.2">
      <c r="F57" s="142"/>
      <c r="G57" s="143"/>
      <c r="H57" s="143"/>
      <c r="I57" s="144"/>
    </row>
    <row r="58" spans="6:9" x14ac:dyDescent="0.2">
      <c r="F58" s="142"/>
      <c r="G58" s="143"/>
      <c r="H58" s="143"/>
      <c r="I58" s="144"/>
    </row>
    <row r="59" spans="6:9" x14ac:dyDescent="0.2">
      <c r="F59" s="142"/>
      <c r="G59" s="143"/>
      <c r="H59" s="143"/>
      <c r="I59" s="144"/>
    </row>
    <row r="60" spans="6:9" x14ac:dyDescent="0.2">
      <c r="F60" s="142"/>
      <c r="G60" s="143"/>
      <c r="H60" s="143"/>
      <c r="I60" s="144"/>
    </row>
    <row r="61" spans="6:9" x14ac:dyDescent="0.2">
      <c r="F61" s="142"/>
      <c r="G61" s="143"/>
      <c r="H61" s="143"/>
      <c r="I61" s="144"/>
    </row>
    <row r="62" spans="6:9" x14ac:dyDescent="0.2">
      <c r="F62" s="142"/>
      <c r="G62" s="143"/>
      <c r="H62" s="143"/>
      <c r="I62" s="144"/>
    </row>
    <row r="63" spans="6:9" x14ac:dyDescent="0.2">
      <c r="F63" s="142"/>
      <c r="G63" s="143"/>
      <c r="H63" s="143"/>
      <c r="I63" s="144"/>
    </row>
    <row r="64" spans="6:9" x14ac:dyDescent="0.2">
      <c r="F64" s="142"/>
      <c r="G64" s="143"/>
      <c r="H64" s="143"/>
      <c r="I64" s="144"/>
    </row>
    <row r="65" spans="6:9" x14ac:dyDescent="0.2">
      <c r="F65" s="142"/>
      <c r="G65" s="143"/>
      <c r="H65" s="143"/>
      <c r="I65" s="144"/>
    </row>
    <row r="66" spans="6:9" x14ac:dyDescent="0.2">
      <c r="F66" s="142"/>
      <c r="G66" s="143"/>
      <c r="H66" s="143"/>
      <c r="I66" s="144"/>
    </row>
    <row r="67" spans="6:9" x14ac:dyDescent="0.2">
      <c r="F67" s="142"/>
      <c r="G67" s="143"/>
      <c r="H67" s="143"/>
      <c r="I67" s="144"/>
    </row>
    <row r="68" spans="6:9" x14ac:dyDescent="0.2">
      <c r="F68" s="142"/>
      <c r="G68" s="143"/>
      <c r="H68" s="143"/>
      <c r="I68" s="144"/>
    </row>
    <row r="69" spans="6:9" x14ac:dyDescent="0.2">
      <c r="F69" s="142"/>
      <c r="G69" s="143"/>
      <c r="H69" s="143"/>
      <c r="I69" s="144"/>
    </row>
    <row r="70" spans="6:9" x14ac:dyDescent="0.2">
      <c r="F70" s="142"/>
      <c r="G70" s="143"/>
      <c r="H70" s="143"/>
      <c r="I70" s="144"/>
    </row>
    <row r="71" spans="6:9" x14ac:dyDescent="0.2">
      <c r="F71" s="142"/>
      <c r="G71" s="143"/>
      <c r="H71" s="143"/>
      <c r="I71" s="144"/>
    </row>
    <row r="72" spans="6:9" x14ac:dyDescent="0.2">
      <c r="F72" s="142"/>
      <c r="G72" s="143"/>
      <c r="H72" s="143"/>
      <c r="I72" s="144"/>
    </row>
    <row r="73" spans="6:9" x14ac:dyDescent="0.2">
      <c r="F73" s="142"/>
      <c r="G73" s="143"/>
      <c r="H73" s="143"/>
      <c r="I73" s="144"/>
    </row>
    <row r="74" spans="6:9" x14ac:dyDescent="0.2">
      <c r="F74" s="142"/>
      <c r="G74" s="143"/>
      <c r="H74" s="143"/>
      <c r="I74" s="144"/>
    </row>
    <row r="75" spans="6:9" x14ac:dyDescent="0.2">
      <c r="F75" s="142"/>
      <c r="G75" s="143"/>
      <c r="H75" s="143"/>
      <c r="I75" s="144"/>
    </row>
    <row r="76" spans="6:9" x14ac:dyDescent="0.2">
      <c r="F76" s="142"/>
      <c r="G76" s="143"/>
      <c r="H76" s="143"/>
      <c r="I76" s="144"/>
    </row>
    <row r="77" spans="6:9" x14ac:dyDescent="0.2">
      <c r="F77" s="142"/>
      <c r="G77" s="143"/>
      <c r="H77" s="143"/>
      <c r="I77" s="144"/>
    </row>
    <row r="78" spans="6:9" x14ac:dyDescent="0.2">
      <c r="F78" s="142"/>
      <c r="G78" s="143"/>
      <c r="H78" s="143"/>
      <c r="I78" s="144"/>
    </row>
    <row r="79" spans="6:9" x14ac:dyDescent="0.2">
      <c r="F79" s="142"/>
      <c r="G79" s="143"/>
      <c r="H79" s="143"/>
      <c r="I79" s="144"/>
    </row>
    <row r="80" spans="6:9" x14ac:dyDescent="0.2">
      <c r="F80" s="142"/>
      <c r="G80" s="143"/>
      <c r="H80" s="143"/>
      <c r="I80" s="144"/>
    </row>
    <row r="81" spans="6:9" x14ac:dyDescent="0.2">
      <c r="F81" s="142"/>
      <c r="G81" s="143"/>
      <c r="H81" s="143"/>
      <c r="I81" s="144"/>
    </row>
    <row r="82" spans="6:9" x14ac:dyDescent="0.2">
      <c r="F82" s="142"/>
      <c r="G82" s="143"/>
      <c r="H82" s="143"/>
      <c r="I82" s="144"/>
    </row>
    <row r="83" spans="6:9" x14ac:dyDescent="0.2">
      <c r="F83" s="142"/>
      <c r="G83" s="143"/>
      <c r="H83" s="143"/>
      <c r="I83" s="144"/>
    </row>
    <row r="84" spans="6:9" x14ac:dyDescent="0.2">
      <c r="F84" s="142"/>
      <c r="G84" s="143"/>
      <c r="H84" s="143"/>
      <c r="I84" s="144"/>
    </row>
    <row r="85" spans="6:9" x14ac:dyDescent="0.2">
      <c r="F85" s="142"/>
      <c r="G85" s="143"/>
      <c r="H85" s="143"/>
      <c r="I85" s="144"/>
    </row>
    <row r="86" spans="6:9" x14ac:dyDescent="0.2">
      <c r="F86" s="142"/>
      <c r="G86" s="143"/>
      <c r="H86" s="143"/>
      <c r="I86" s="144"/>
    </row>
    <row r="87" spans="6:9" x14ac:dyDescent="0.2">
      <c r="F87" s="142"/>
      <c r="G87" s="143"/>
      <c r="H87" s="143"/>
      <c r="I87" s="144"/>
    </row>
    <row r="88" spans="6:9" x14ac:dyDescent="0.2">
      <c r="F88" s="142"/>
      <c r="G88" s="143"/>
      <c r="H88" s="143"/>
      <c r="I88" s="144"/>
    </row>
    <row r="89" spans="6:9" x14ac:dyDescent="0.2">
      <c r="F89" s="142"/>
      <c r="G89" s="143"/>
      <c r="H89" s="143"/>
      <c r="I89" s="144"/>
    </row>
  </sheetData>
  <mergeCells count="4">
    <mergeCell ref="A1:B1"/>
    <mergeCell ref="A2:B2"/>
    <mergeCell ref="G2:I2"/>
    <mergeCell ref="H38:I3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64"/>
  <sheetViews>
    <sheetView showGridLines="0" showZeros="0" zoomScaleNormal="100" workbookViewId="0">
      <selection activeCell="G91" sqref="G91"/>
    </sheetView>
  </sheetViews>
  <sheetFormatPr defaultRowHeight="12.75" x14ac:dyDescent="0.2"/>
  <cols>
    <col min="1" max="1" width="4.42578125" style="145" customWidth="1"/>
    <col min="2" max="2" width="11.5703125" style="145" customWidth="1"/>
    <col min="3" max="3" width="40.42578125" style="145" customWidth="1"/>
    <col min="4" max="4" width="5.5703125" style="145" customWidth="1"/>
    <col min="5" max="5" width="8.5703125" style="187" customWidth="1"/>
    <col min="6" max="6" width="9.85546875" style="145" customWidth="1"/>
    <col min="7" max="7" width="13.85546875" style="145" customWidth="1"/>
    <col min="8" max="11" width="9.140625" style="145"/>
    <col min="12" max="12" width="75.42578125" style="145" customWidth="1"/>
    <col min="13" max="13" width="45.28515625" style="145" customWidth="1"/>
    <col min="14" max="16384" width="9.140625" style="145"/>
  </cols>
  <sheetData>
    <row r="1" spans="1:104" ht="15.75" x14ac:dyDescent="0.25">
      <c r="A1" s="220" t="s">
        <v>63</v>
      </c>
      <c r="B1" s="220"/>
      <c r="C1" s="220"/>
      <c r="D1" s="220"/>
      <c r="E1" s="220"/>
      <c r="F1" s="220"/>
      <c r="G1" s="220"/>
    </row>
    <row r="2" spans="1:104" ht="14.25" customHeight="1" thickBot="1" x14ac:dyDescent="0.25">
      <c r="A2" s="146"/>
      <c r="B2" s="147"/>
      <c r="C2" s="148"/>
      <c r="D2" s="148"/>
      <c r="E2" s="149"/>
      <c r="F2" s="148"/>
      <c r="G2" s="148"/>
    </row>
    <row r="3" spans="1:104" ht="13.5" thickTop="1" x14ac:dyDescent="0.2">
      <c r="A3" s="208" t="s">
        <v>47</v>
      </c>
      <c r="B3" s="209"/>
      <c r="C3" s="96" t="str">
        <f>CONCATENATE(cislostavby," ",nazevstavby)</f>
        <v>JF1 Projekty staveb</v>
      </c>
      <c r="D3" s="97"/>
      <c r="E3" s="150" t="s">
        <v>64</v>
      </c>
      <c r="F3" s="151">
        <f>Rekapitulace!H1</f>
        <v>2</v>
      </c>
      <c r="G3" s="152"/>
    </row>
    <row r="4" spans="1:104" ht="13.5" thickBot="1" x14ac:dyDescent="0.25">
      <c r="A4" s="221" t="s">
        <v>49</v>
      </c>
      <c r="B4" s="211"/>
      <c r="C4" s="102" t="str">
        <f>CONCATENATE(cisloobjektu," ",nazevobjektu)</f>
        <v>02 Rekonstrukce domů</v>
      </c>
      <c r="D4" s="103"/>
      <c r="E4" s="222" t="str">
        <f>Rekapitulace!G2</f>
        <v>Rekonstrukce domu Obránců míru 863/7 - dotační</v>
      </c>
      <c r="F4" s="223"/>
      <c r="G4" s="224"/>
    </row>
    <row r="5" spans="1:104" ht="13.5" thickTop="1" x14ac:dyDescent="0.2">
      <c r="A5" s="153"/>
      <c r="B5" s="146"/>
      <c r="C5" s="146"/>
      <c r="D5" s="146"/>
      <c r="E5" s="154"/>
      <c r="F5" s="146"/>
      <c r="G5" s="155"/>
    </row>
    <row r="6" spans="1:104" x14ac:dyDescent="0.2">
      <c r="A6" s="156" t="s">
        <v>65</v>
      </c>
      <c r="B6" s="157" t="s">
        <v>66</v>
      </c>
      <c r="C6" s="157" t="s">
        <v>67</v>
      </c>
      <c r="D6" s="157" t="s">
        <v>68</v>
      </c>
      <c r="E6" s="158" t="s">
        <v>69</v>
      </c>
      <c r="F6" s="157" t="s">
        <v>70</v>
      </c>
      <c r="G6" s="159" t="s">
        <v>71</v>
      </c>
    </row>
    <row r="7" spans="1:104" x14ac:dyDescent="0.2">
      <c r="A7" s="160" t="s">
        <v>72</v>
      </c>
      <c r="B7" s="161" t="s">
        <v>80</v>
      </c>
      <c r="C7" s="162" t="s">
        <v>81</v>
      </c>
      <c r="D7" s="163"/>
      <c r="E7" s="164"/>
      <c r="F7" s="164"/>
      <c r="G7" s="165"/>
      <c r="H7" s="166"/>
      <c r="I7" s="166"/>
      <c r="O7" s="167">
        <v>1</v>
      </c>
    </row>
    <row r="8" spans="1:104" x14ac:dyDescent="0.2">
      <c r="A8" s="168">
        <v>1</v>
      </c>
      <c r="B8" s="169" t="s">
        <v>82</v>
      </c>
      <c r="C8" s="170" t="s">
        <v>83</v>
      </c>
      <c r="D8" s="171" t="s">
        <v>84</v>
      </c>
      <c r="E8" s="172">
        <v>14.007999999999999</v>
      </c>
      <c r="F8" s="172"/>
      <c r="G8" s="173">
        <f>E8*F8</f>
        <v>0</v>
      </c>
      <c r="O8" s="167">
        <v>2</v>
      </c>
      <c r="AA8" s="145">
        <v>1</v>
      </c>
      <c r="AB8" s="145">
        <v>1</v>
      </c>
      <c r="AC8" s="145">
        <v>1</v>
      </c>
      <c r="AZ8" s="145">
        <v>1</v>
      </c>
      <c r="BA8" s="145">
        <f>IF(AZ8=1,G8,0)</f>
        <v>0</v>
      </c>
      <c r="BB8" s="145">
        <f>IF(AZ8=2,G8,0)</f>
        <v>0</v>
      </c>
      <c r="BC8" s="145">
        <f>IF(AZ8=3,G8,0)</f>
        <v>0</v>
      </c>
      <c r="BD8" s="145">
        <f>IF(AZ8=4,G8,0)</f>
        <v>0</v>
      </c>
      <c r="BE8" s="145">
        <f>IF(AZ8=5,G8,0)</f>
        <v>0</v>
      </c>
      <c r="CA8" s="167">
        <v>1</v>
      </c>
      <c r="CB8" s="167">
        <v>1</v>
      </c>
      <c r="CZ8" s="145">
        <v>0</v>
      </c>
    </row>
    <row r="9" spans="1:104" x14ac:dyDescent="0.2">
      <c r="A9" s="174"/>
      <c r="B9" s="175"/>
      <c r="C9" s="217" t="s">
        <v>5</v>
      </c>
      <c r="D9" s="218"/>
      <c r="E9" s="218"/>
      <c r="F9" s="218"/>
      <c r="G9" s="219"/>
      <c r="L9" s="176" t="s">
        <v>5</v>
      </c>
      <c r="O9" s="167">
        <v>3</v>
      </c>
    </row>
    <row r="10" spans="1:104" x14ac:dyDescent="0.2">
      <c r="A10" s="177"/>
      <c r="B10" s="178" t="s">
        <v>73</v>
      </c>
      <c r="C10" s="179" t="str">
        <f>CONCATENATE(B7," ",C7)</f>
        <v>12 Odkopávky a prokopávky</v>
      </c>
      <c r="D10" s="180"/>
      <c r="E10" s="181"/>
      <c r="F10" s="182"/>
      <c r="G10" s="183">
        <f>SUM(G7:G9)</f>
        <v>0</v>
      </c>
      <c r="O10" s="167">
        <v>4</v>
      </c>
      <c r="BA10" s="184">
        <f>SUM(BA7:BA9)</f>
        <v>0</v>
      </c>
      <c r="BB10" s="184">
        <f>SUM(BB7:BB9)</f>
        <v>0</v>
      </c>
      <c r="BC10" s="184">
        <f>SUM(BC7:BC9)</f>
        <v>0</v>
      </c>
      <c r="BD10" s="184">
        <f>SUM(BD7:BD9)</f>
        <v>0</v>
      </c>
      <c r="BE10" s="184">
        <f>SUM(BE7:BE9)</f>
        <v>0</v>
      </c>
    </row>
    <row r="11" spans="1:104" x14ac:dyDescent="0.2">
      <c r="A11" s="160" t="s">
        <v>72</v>
      </c>
      <c r="B11" s="161" t="s">
        <v>85</v>
      </c>
      <c r="C11" s="162" t="s">
        <v>86</v>
      </c>
      <c r="D11" s="163"/>
      <c r="E11" s="164"/>
      <c r="F11" s="164"/>
      <c r="G11" s="165"/>
      <c r="H11" s="166"/>
      <c r="I11" s="166"/>
      <c r="O11" s="167">
        <v>1</v>
      </c>
    </row>
    <row r="12" spans="1:104" x14ac:dyDescent="0.2">
      <c r="A12" s="168">
        <v>2</v>
      </c>
      <c r="B12" s="169" t="s">
        <v>87</v>
      </c>
      <c r="C12" s="170" t="s">
        <v>88</v>
      </c>
      <c r="D12" s="171" t="s">
        <v>84</v>
      </c>
      <c r="E12" s="172">
        <v>12.607200000000001</v>
      </c>
      <c r="F12" s="172"/>
      <c r="G12" s="173">
        <f>E12*F12</f>
        <v>0</v>
      </c>
      <c r="O12" s="167">
        <v>2</v>
      </c>
      <c r="AA12" s="145">
        <v>1</v>
      </c>
      <c r="AB12" s="145">
        <v>1</v>
      </c>
      <c r="AC12" s="145">
        <v>1</v>
      </c>
      <c r="AZ12" s="145">
        <v>1</v>
      </c>
      <c r="BA12" s="145">
        <f>IF(AZ12=1,G12,0)</f>
        <v>0</v>
      </c>
      <c r="BB12" s="145">
        <f>IF(AZ12=2,G12,0)</f>
        <v>0</v>
      </c>
      <c r="BC12" s="145">
        <f>IF(AZ12=3,G12,0)</f>
        <v>0</v>
      </c>
      <c r="BD12" s="145">
        <f>IF(AZ12=4,G12,0)</f>
        <v>0</v>
      </c>
      <c r="BE12" s="145">
        <f>IF(AZ12=5,G12,0)</f>
        <v>0</v>
      </c>
      <c r="CA12" s="167">
        <v>1</v>
      </c>
      <c r="CB12" s="167">
        <v>1</v>
      </c>
      <c r="CZ12" s="145">
        <v>0</v>
      </c>
    </row>
    <row r="13" spans="1:104" x14ac:dyDescent="0.2">
      <c r="A13" s="177"/>
      <c r="B13" s="178" t="s">
        <v>73</v>
      </c>
      <c r="C13" s="179" t="str">
        <f>CONCATENATE(B11," ",C11)</f>
        <v>13 Hloubené vykopávky</v>
      </c>
      <c r="D13" s="180"/>
      <c r="E13" s="181"/>
      <c r="F13" s="182"/>
      <c r="G13" s="183">
        <f>SUM(G11:G12)</f>
        <v>0</v>
      </c>
      <c r="O13" s="167">
        <v>4</v>
      </c>
      <c r="BA13" s="184">
        <f>SUM(BA11:BA12)</f>
        <v>0</v>
      </c>
      <c r="BB13" s="184">
        <f>SUM(BB11:BB12)</f>
        <v>0</v>
      </c>
      <c r="BC13" s="184">
        <f>SUM(BC11:BC12)</f>
        <v>0</v>
      </c>
      <c r="BD13" s="184">
        <f>SUM(BD11:BD12)</f>
        <v>0</v>
      </c>
      <c r="BE13" s="184">
        <f>SUM(BE11:BE12)</f>
        <v>0</v>
      </c>
    </row>
    <row r="14" spans="1:104" x14ac:dyDescent="0.2">
      <c r="A14" s="160" t="s">
        <v>72</v>
      </c>
      <c r="B14" s="161" t="s">
        <v>89</v>
      </c>
      <c r="C14" s="162" t="s">
        <v>90</v>
      </c>
      <c r="D14" s="163"/>
      <c r="E14" s="164"/>
      <c r="F14" s="164"/>
      <c r="G14" s="165"/>
      <c r="H14" s="166"/>
      <c r="I14" s="166"/>
      <c r="O14" s="167">
        <v>1</v>
      </c>
    </row>
    <row r="15" spans="1:104" x14ac:dyDescent="0.2">
      <c r="A15" s="168">
        <v>3</v>
      </c>
      <c r="B15" s="169" t="s">
        <v>91</v>
      </c>
      <c r="C15" s="170" t="s">
        <v>92</v>
      </c>
      <c r="D15" s="171" t="s">
        <v>84</v>
      </c>
      <c r="E15" s="172">
        <v>12.607200000000001</v>
      </c>
      <c r="F15" s="172"/>
      <c r="G15" s="173">
        <f>E15*F15</f>
        <v>0</v>
      </c>
      <c r="O15" s="167">
        <v>2</v>
      </c>
      <c r="AA15" s="145">
        <v>1</v>
      </c>
      <c r="AB15" s="145">
        <v>1</v>
      </c>
      <c r="AC15" s="145">
        <v>1</v>
      </c>
      <c r="AZ15" s="145">
        <v>1</v>
      </c>
      <c r="BA15" s="145">
        <f>IF(AZ15=1,G15,0)</f>
        <v>0</v>
      </c>
      <c r="BB15" s="145">
        <f>IF(AZ15=2,G15,0)</f>
        <v>0</v>
      </c>
      <c r="BC15" s="145">
        <f>IF(AZ15=3,G15,0)</f>
        <v>0</v>
      </c>
      <c r="BD15" s="145">
        <f>IF(AZ15=4,G15,0)</f>
        <v>0</v>
      </c>
      <c r="BE15" s="145">
        <f>IF(AZ15=5,G15,0)</f>
        <v>0</v>
      </c>
      <c r="CA15" s="167">
        <v>1</v>
      </c>
      <c r="CB15" s="167">
        <v>1</v>
      </c>
      <c r="CZ15" s="145">
        <v>0</v>
      </c>
    </row>
    <row r="16" spans="1:104" x14ac:dyDescent="0.2">
      <c r="A16" s="177"/>
      <c r="B16" s="178" t="s">
        <v>73</v>
      </c>
      <c r="C16" s="179" t="str">
        <f>CONCATENATE(B14," ",C14)</f>
        <v>17 Konstrukce ze zemin</v>
      </c>
      <c r="D16" s="180"/>
      <c r="E16" s="181"/>
      <c r="F16" s="182"/>
      <c r="G16" s="183">
        <f>SUM(G14:G15)</f>
        <v>0</v>
      </c>
      <c r="O16" s="167">
        <v>4</v>
      </c>
      <c r="BA16" s="184">
        <f>SUM(BA14:BA15)</f>
        <v>0</v>
      </c>
      <c r="BB16" s="184">
        <f>SUM(BB14:BB15)</f>
        <v>0</v>
      </c>
      <c r="BC16" s="184">
        <f>SUM(BC14:BC15)</f>
        <v>0</v>
      </c>
      <c r="BD16" s="184">
        <f>SUM(BD14:BD15)</f>
        <v>0</v>
      </c>
      <c r="BE16" s="184">
        <f>SUM(BE14:BE15)</f>
        <v>0</v>
      </c>
    </row>
    <row r="17" spans="1:104" x14ac:dyDescent="0.2">
      <c r="A17" s="160" t="s">
        <v>72</v>
      </c>
      <c r="B17" s="161" t="s">
        <v>93</v>
      </c>
      <c r="C17" s="162" t="s">
        <v>94</v>
      </c>
      <c r="D17" s="163"/>
      <c r="E17" s="164"/>
      <c r="F17" s="164"/>
      <c r="G17" s="165"/>
      <c r="H17" s="166"/>
      <c r="I17" s="166"/>
      <c r="O17" s="167">
        <v>1</v>
      </c>
    </row>
    <row r="18" spans="1:104" x14ac:dyDescent="0.2">
      <c r="A18" s="168">
        <v>4</v>
      </c>
      <c r="B18" s="169" t="s">
        <v>95</v>
      </c>
      <c r="C18" s="170" t="s">
        <v>96</v>
      </c>
      <c r="D18" s="171" t="s">
        <v>97</v>
      </c>
      <c r="E18" s="172">
        <v>70.040000000000006</v>
      </c>
      <c r="F18" s="172"/>
      <c r="G18" s="173">
        <f>E18*F18</f>
        <v>0</v>
      </c>
      <c r="O18" s="167">
        <v>2</v>
      </c>
      <c r="AA18" s="145">
        <v>1</v>
      </c>
      <c r="AB18" s="145">
        <v>1</v>
      </c>
      <c r="AC18" s="145">
        <v>1</v>
      </c>
      <c r="AZ18" s="145">
        <v>1</v>
      </c>
      <c r="BA18" s="145">
        <f>IF(AZ18=1,G18,0)</f>
        <v>0</v>
      </c>
      <c r="BB18" s="145">
        <f>IF(AZ18=2,G18,0)</f>
        <v>0</v>
      </c>
      <c r="BC18" s="145">
        <f>IF(AZ18=3,G18,0)</f>
        <v>0</v>
      </c>
      <c r="BD18" s="145">
        <f>IF(AZ18=4,G18,0)</f>
        <v>0</v>
      </c>
      <c r="BE18" s="145">
        <f>IF(AZ18=5,G18,0)</f>
        <v>0</v>
      </c>
      <c r="CA18" s="167">
        <v>1</v>
      </c>
      <c r="CB18" s="167">
        <v>1</v>
      </c>
      <c r="CZ18" s="145">
        <v>0</v>
      </c>
    </row>
    <row r="19" spans="1:104" x14ac:dyDescent="0.2">
      <c r="A19" s="177"/>
      <c r="B19" s="178" t="s">
        <v>73</v>
      </c>
      <c r="C19" s="179" t="str">
        <f>CONCATENATE(B17," ",C17)</f>
        <v>18 Povrchové úpravy terénu</v>
      </c>
      <c r="D19" s="180"/>
      <c r="E19" s="181"/>
      <c r="F19" s="182"/>
      <c r="G19" s="183">
        <f>SUM(G17:G18)</f>
        <v>0</v>
      </c>
      <c r="O19" s="167">
        <v>4</v>
      </c>
      <c r="BA19" s="184">
        <f>SUM(BA17:BA18)</f>
        <v>0</v>
      </c>
      <c r="BB19" s="184">
        <f>SUM(BB17:BB18)</f>
        <v>0</v>
      </c>
      <c r="BC19" s="184">
        <f>SUM(BC17:BC18)</f>
        <v>0</v>
      </c>
      <c r="BD19" s="184">
        <f>SUM(BD17:BD18)</f>
        <v>0</v>
      </c>
      <c r="BE19" s="184">
        <f>SUM(BE17:BE18)</f>
        <v>0</v>
      </c>
    </row>
    <row r="20" spans="1:104" x14ac:dyDescent="0.2">
      <c r="A20" s="160" t="s">
        <v>72</v>
      </c>
      <c r="B20" s="161" t="s">
        <v>98</v>
      </c>
      <c r="C20" s="162" t="s">
        <v>99</v>
      </c>
      <c r="D20" s="163"/>
      <c r="E20" s="164"/>
      <c r="F20" s="164"/>
      <c r="G20" s="165"/>
      <c r="H20" s="166"/>
      <c r="I20" s="166"/>
      <c r="O20" s="167">
        <v>1</v>
      </c>
    </row>
    <row r="21" spans="1:104" x14ac:dyDescent="0.2">
      <c r="A21" s="168">
        <v>5</v>
      </c>
      <c r="B21" s="169" t="s">
        <v>100</v>
      </c>
      <c r="C21" s="170" t="s">
        <v>101</v>
      </c>
      <c r="D21" s="171" t="s">
        <v>97</v>
      </c>
      <c r="E21" s="172">
        <v>7.48</v>
      </c>
      <c r="F21" s="172"/>
      <c r="G21" s="173">
        <f>E21*F21</f>
        <v>0</v>
      </c>
      <c r="O21" s="167">
        <v>2</v>
      </c>
      <c r="AA21" s="145">
        <v>1</v>
      </c>
      <c r="AB21" s="145">
        <v>1</v>
      </c>
      <c r="AC21" s="145">
        <v>1</v>
      </c>
      <c r="AZ21" s="145">
        <v>1</v>
      </c>
      <c r="BA21" s="145">
        <f>IF(AZ21=1,G21,0)</f>
        <v>0</v>
      </c>
      <c r="BB21" s="145">
        <f>IF(AZ21=2,G21,0)</f>
        <v>0</v>
      </c>
      <c r="BC21" s="145">
        <f>IF(AZ21=3,G21,0)</f>
        <v>0</v>
      </c>
      <c r="BD21" s="145">
        <f>IF(AZ21=4,G21,0)</f>
        <v>0</v>
      </c>
      <c r="BE21" s="145">
        <f>IF(AZ21=5,G21,0)</f>
        <v>0</v>
      </c>
      <c r="CA21" s="167">
        <v>1</v>
      </c>
      <c r="CB21" s="167">
        <v>1</v>
      </c>
      <c r="CZ21" s="145">
        <v>2.8459999999995499E-2</v>
      </c>
    </row>
    <row r="22" spans="1:104" x14ac:dyDescent="0.2">
      <c r="A22" s="177"/>
      <c r="B22" s="178" t="s">
        <v>73</v>
      </c>
      <c r="C22" s="179" t="str">
        <f>CONCATENATE(B20," ",C20)</f>
        <v>61 Upravy povrchů vnitřní</v>
      </c>
      <c r="D22" s="180"/>
      <c r="E22" s="181"/>
      <c r="F22" s="182"/>
      <c r="G22" s="183">
        <f>SUM(G20:G21)</f>
        <v>0</v>
      </c>
      <c r="O22" s="167">
        <v>4</v>
      </c>
      <c r="BA22" s="184">
        <f>SUM(BA20:BA21)</f>
        <v>0</v>
      </c>
      <c r="BB22" s="184">
        <f>SUM(BB20:BB21)</f>
        <v>0</v>
      </c>
      <c r="BC22" s="184">
        <f>SUM(BC20:BC21)</f>
        <v>0</v>
      </c>
      <c r="BD22" s="184">
        <f>SUM(BD20:BD21)</f>
        <v>0</v>
      </c>
      <c r="BE22" s="184">
        <f>SUM(BE20:BE21)</f>
        <v>0</v>
      </c>
    </row>
    <row r="23" spans="1:104" x14ac:dyDescent="0.2">
      <c r="A23" s="160" t="s">
        <v>72</v>
      </c>
      <c r="B23" s="161" t="s">
        <v>102</v>
      </c>
      <c r="C23" s="162" t="s">
        <v>103</v>
      </c>
      <c r="D23" s="163"/>
      <c r="E23" s="164"/>
      <c r="F23" s="164"/>
      <c r="G23" s="165"/>
      <c r="H23" s="166"/>
      <c r="I23" s="166"/>
      <c r="O23" s="167">
        <v>1</v>
      </c>
    </row>
    <row r="24" spans="1:104" x14ac:dyDescent="0.2">
      <c r="A24" s="168">
        <v>6</v>
      </c>
      <c r="B24" s="169" t="s">
        <v>104</v>
      </c>
      <c r="C24" s="170" t="s">
        <v>105</v>
      </c>
      <c r="D24" s="171" t="s">
        <v>97</v>
      </c>
      <c r="E24" s="172">
        <v>318.1515</v>
      </c>
      <c r="F24" s="172"/>
      <c r="G24" s="173">
        <f>E24*F24</f>
        <v>0</v>
      </c>
      <c r="O24" s="167">
        <v>2</v>
      </c>
      <c r="AA24" s="145">
        <v>1</v>
      </c>
      <c r="AB24" s="145">
        <v>1</v>
      </c>
      <c r="AC24" s="145">
        <v>1</v>
      </c>
      <c r="AZ24" s="145">
        <v>1</v>
      </c>
      <c r="BA24" s="145">
        <f>IF(AZ24=1,G24,0)</f>
        <v>0</v>
      </c>
      <c r="BB24" s="145">
        <f>IF(AZ24=2,G24,0)</f>
        <v>0</v>
      </c>
      <c r="BC24" s="145">
        <f>IF(AZ24=3,G24,0)</f>
        <v>0</v>
      </c>
      <c r="BD24" s="145">
        <f>IF(AZ24=4,G24,0)</f>
        <v>0</v>
      </c>
      <c r="BE24" s="145">
        <f>IF(AZ24=5,G24,0)</f>
        <v>0</v>
      </c>
      <c r="CA24" s="167">
        <v>1</v>
      </c>
      <c r="CB24" s="167">
        <v>1</v>
      </c>
      <c r="CZ24" s="145">
        <v>3.3999999999991802E-3</v>
      </c>
    </row>
    <row r="25" spans="1:104" x14ac:dyDescent="0.2">
      <c r="A25" s="168">
        <v>7</v>
      </c>
      <c r="B25" s="169" t="s">
        <v>106</v>
      </c>
      <c r="C25" s="170" t="s">
        <v>107</v>
      </c>
      <c r="D25" s="171" t="s">
        <v>97</v>
      </c>
      <c r="E25" s="172">
        <v>43.064999999999998</v>
      </c>
      <c r="F25" s="172"/>
      <c r="G25" s="173">
        <f>E25*F25</f>
        <v>0</v>
      </c>
      <c r="O25" s="167">
        <v>2</v>
      </c>
      <c r="AA25" s="145">
        <v>1</v>
      </c>
      <c r="AB25" s="145">
        <v>1</v>
      </c>
      <c r="AC25" s="145">
        <v>1</v>
      </c>
      <c r="AZ25" s="145">
        <v>1</v>
      </c>
      <c r="BA25" s="145">
        <f>IF(AZ25=1,G25,0)</f>
        <v>0</v>
      </c>
      <c r="BB25" s="145">
        <f>IF(AZ25=2,G25,0)</f>
        <v>0</v>
      </c>
      <c r="BC25" s="145">
        <f>IF(AZ25=3,G25,0)</f>
        <v>0</v>
      </c>
      <c r="BD25" s="145">
        <f>IF(AZ25=4,G25,0)</f>
        <v>0</v>
      </c>
      <c r="BE25" s="145">
        <f>IF(AZ25=5,G25,0)</f>
        <v>0</v>
      </c>
      <c r="CA25" s="167">
        <v>1</v>
      </c>
      <c r="CB25" s="167">
        <v>1</v>
      </c>
      <c r="CZ25" s="145">
        <v>3.6799999999992399E-3</v>
      </c>
    </row>
    <row r="26" spans="1:104" x14ac:dyDescent="0.2">
      <c r="A26" s="168">
        <v>8</v>
      </c>
      <c r="B26" s="169" t="s">
        <v>108</v>
      </c>
      <c r="C26" s="170" t="s">
        <v>109</v>
      </c>
      <c r="D26" s="171" t="s">
        <v>97</v>
      </c>
      <c r="E26" s="172">
        <v>424.95150000000001</v>
      </c>
      <c r="F26" s="172"/>
      <c r="G26" s="173">
        <f>E26*F26</f>
        <v>0</v>
      </c>
      <c r="O26" s="167">
        <v>2</v>
      </c>
      <c r="AA26" s="145">
        <v>1</v>
      </c>
      <c r="AB26" s="145">
        <v>1</v>
      </c>
      <c r="AC26" s="145">
        <v>1</v>
      </c>
      <c r="AZ26" s="145">
        <v>1</v>
      </c>
      <c r="BA26" s="145">
        <f>IF(AZ26=1,G26,0)</f>
        <v>0</v>
      </c>
      <c r="BB26" s="145">
        <f>IF(AZ26=2,G26,0)</f>
        <v>0</v>
      </c>
      <c r="BC26" s="145">
        <f>IF(AZ26=3,G26,0)</f>
        <v>0</v>
      </c>
      <c r="BD26" s="145">
        <f>IF(AZ26=4,G26,0)</f>
        <v>0</v>
      </c>
      <c r="BE26" s="145">
        <f>IF(AZ26=5,G26,0)</f>
        <v>0</v>
      </c>
      <c r="CA26" s="167">
        <v>1</v>
      </c>
      <c r="CB26" s="167">
        <v>1</v>
      </c>
      <c r="CZ26" s="145">
        <v>4.6899999999965303E-3</v>
      </c>
    </row>
    <row r="27" spans="1:104" x14ac:dyDescent="0.2">
      <c r="A27" s="168">
        <v>9</v>
      </c>
      <c r="B27" s="169" t="s">
        <v>110</v>
      </c>
      <c r="C27" s="170" t="s">
        <v>111</v>
      </c>
      <c r="D27" s="171" t="s">
        <v>97</v>
      </c>
      <c r="E27" s="172">
        <v>318.1515</v>
      </c>
      <c r="F27" s="172"/>
      <c r="G27" s="173">
        <f>E27*F27</f>
        <v>0</v>
      </c>
      <c r="O27" s="167">
        <v>2</v>
      </c>
      <c r="AA27" s="145">
        <v>1</v>
      </c>
      <c r="AB27" s="145">
        <v>1</v>
      </c>
      <c r="AC27" s="145">
        <v>1</v>
      </c>
      <c r="AZ27" s="145">
        <v>1</v>
      </c>
      <c r="BA27" s="145">
        <f>IF(AZ27=1,G27,0)</f>
        <v>0</v>
      </c>
      <c r="BB27" s="145">
        <f>IF(AZ27=2,G27,0)</f>
        <v>0</v>
      </c>
      <c r="BC27" s="145">
        <f>IF(AZ27=3,G27,0)</f>
        <v>0</v>
      </c>
      <c r="BD27" s="145">
        <f>IF(AZ27=4,G27,0)</f>
        <v>0</v>
      </c>
      <c r="BE27" s="145">
        <f>IF(AZ27=5,G27,0)</f>
        <v>0</v>
      </c>
      <c r="CA27" s="167">
        <v>1</v>
      </c>
      <c r="CB27" s="167">
        <v>1</v>
      </c>
      <c r="CZ27" s="145">
        <v>1.1330000000001001E-2</v>
      </c>
    </row>
    <row r="28" spans="1:104" x14ac:dyDescent="0.2">
      <c r="A28" s="174"/>
      <c r="B28" s="175"/>
      <c r="C28" s="217" t="s">
        <v>112</v>
      </c>
      <c r="D28" s="218"/>
      <c r="E28" s="218"/>
      <c r="F28" s="218"/>
      <c r="G28" s="219"/>
      <c r="L28" s="176" t="s">
        <v>112</v>
      </c>
      <c r="O28" s="167">
        <v>3</v>
      </c>
    </row>
    <row r="29" spans="1:104" x14ac:dyDescent="0.2">
      <c r="A29" s="168">
        <v>10</v>
      </c>
      <c r="B29" s="169" t="s">
        <v>113</v>
      </c>
      <c r="C29" s="170" t="s">
        <v>114</v>
      </c>
      <c r="D29" s="171" t="s">
        <v>97</v>
      </c>
      <c r="E29" s="172">
        <v>43.064999999999998</v>
      </c>
      <c r="F29" s="172"/>
      <c r="G29" s="173">
        <f>E29*F29</f>
        <v>0</v>
      </c>
      <c r="O29" s="167">
        <v>2</v>
      </c>
      <c r="AA29" s="145">
        <v>1</v>
      </c>
      <c r="AB29" s="145">
        <v>1</v>
      </c>
      <c r="AC29" s="145">
        <v>1</v>
      </c>
      <c r="AZ29" s="145">
        <v>1</v>
      </c>
      <c r="BA29" s="145">
        <f>IF(AZ29=1,G29,0)</f>
        <v>0</v>
      </c>
      <c r="BB29" s="145">
        <f>IF(AZ29=2,G29,0)</f>
        <v>0</v>
      </c>
      <c r="BC29" s="145">
        <f>IF(AZ29=3,G29,0)</f>
        <v>0</v>
      </c>
      <c r="BD29" s="145">
        <f>IF(AZ29=4,G29,0)</f>
        <v>0</v>
      </c>
      <c r="BE29" s="145">
        <f>IF(AZ29=5,G29,0)</f>
        <v>0</v>
      </c>
      <c r="CA29" s="167">
        <v>1</v>
      </c>
      <c r="CB29" s="167">
        <v>1</v>
      </c>
      <c r="CZ29" s="145">
        <v>1.0850000000004901E-2</v>
      </c>
    </row>
    <row r="30" spans="1:104" x14ac:dyDescent="0.2">
      <c r="A30" s="168">
        <v>11</v>
      </c>
      <c r="B30" s="169" t="s">
        <v>115</v>
      </c>
      <c r="C30" s="170" t="s">
        <v>116</v>
      </c>
      <c r="D30" s="171" t="s">
        <v>97</v>
      </c>
      <c r="E30" s="172">
        <v>81.629000000000005</v>
      </c>
      <c r="F30" s="172"/>
      <c r="G30" s="173">
        <f>E30*F30</f>
        <v>0</v>
      </c>
      <c r="O30" s="167">
        <v>2</v>
      </c>
      <c r="AA30" s="145">
        <v>1</v>
      </c>
      <c r="AB30" s="145">
        <v>1</v>
      </c>
      <c r="AC30" s="145">
        <v>1</v>
      </c>
      <c r="AZ30" s="145">
        <v>1</v>
      </c>
      <c r="BA30" s="145">
        <f>IF(AZ30=1,G30,0)</f>
        <v>0</v>
      </c>
      <c r="BB30" s="145">
        <f>IF(AZ30=2,G30,0)</f>
        <v>0</v>
      </c>
      <c r="BC30" s="145">
        <f>IF(AZ30=3,G30,0)</f>
        <v>0</v>
      </c>
      <c r="BD30" s="145">
        <f>IF(AZ30=4,G30,0)</f>
        <v>0</v>
      </c>
      <c r="BE30" s="145">
        <f>IF(AZ30=5,G30,0)</f>
        <v>0</v>
      </c>
      <c r="CA30" s="167">
        <v>1</v>
      </c>
      <c r="CB30" s="167">
        <v>1</v>
      </c>
      <c r="CZ30" s="145">
        <v>2.94299999999907E-2</v>
      </c>
    </row>
    <row r="31" spans="1:104" x14ac:dyDescent="0.2">
      <c r="A31" s="174"/>
      <c r="B31" s="175"/>
      <c r="C31" s="217" t="s">
        <v>112</v>
      </c>
      <c r="D31" s="218"/>
      <c r="E31" s="218"/>
      <c r="F31" s="218"/>
      <c r="G31" s="219"/>
      <c r="L31" s="176" t="s">
        <v>112</v>
      </c>
      <c r="O31" s="167">
        <v>3</v>
      </c>
    </row>
    <row r="32" spans="1:104" x14ac:dyDescent="0.2">
      <c r="A32" s="168">
        <v>12</v>
      </c>
      <c r="B32" s="169" t="s">
        <v>117</v>
      </c>
      <c r="C32" s="170" t="s">
        <v>118</v>
      </c>
      <c r="D32" s="171" t="s">
        <v>97</v>
      </c>
      <c r="E32" s="172">
        <v>106.8</v>
      </c>
      <c r="F32" s="172"/>
      <c r="G32" s="173">
        <f>E32*F32</f>
        <v>0</v>
      </c>
      <c r="O32" s="167">
        <v>2</v>
      </c>
      <c r="AA32" s="145">
        <v>1</v>
      </c>
      <c r="AB32" s="145">
        <v>1</v>
      </c>
      <c r="AC32" s="145">
        <v>1</v>
      </c>
      <c r="AZ32" s="145">
        <v>1</v>
      </c>
      <c r="BA32" s="145">
        <f>IF(AZ32=1,G32,0)</f>
        <v>0</v>
      </c>
      <c r="BB32" s="145">
        <f>IF(AZ32=2,G32,0)</f>
        <v>0</v>
      </c>
      <c r="BC32" s="145">
        <f>IF(AZ32=3,G32,0)</f>
        <v>0</v>
      </c>
      <c r="BD32" s="145">
        <f>IF(AZ32=4,G32,0)</f>
        <v>0</v>
      </c>
      <c r="BE32" s="145">
        <f>IF(AZ32=5,G32,0)</f>
        <v>0</v>
      </c>
      <c r="CA32" s="167">
        <v>1</v>
      </c>
      <c r="CB32" s="167">
        <v>1</v>
      </c>
      <c r="CZ32" s="145">
        <v>1.9800000000003599E-2</v>
      </c>
    </row>
    <row r="33" spans="1:104" x14ac:dyDescent="0.2">
      <c r="A33" s="177"/>
      <c r="B33" s="178" t="s">
        <v>73</v>
      </c>
      <c r="C33" s="179" t="str">
        <f>CONCATENATE(B23," ",C23)</f>
        <v>62 Úpravy povrchů vnější</v>
      </c>
      <c r="D33" s="180"/>
      <c r="E33" s="181"/>
      <c r="F33" s="182"/>
      <c r="G33" s="183">
        <f>SUM(G23:G32)</f>
        <v>0</v>
      </c>
      <c r="O33" s="167">
        <v>4</v>
      </c>
      <c r="BA33" s="184">
        <f>SUM(BA23:BA32)</f>
        <v>0</v>
      </c>
      <c r="BB33" s="184">
        <f>SUM(BB23:BB32)</f>
        <v>0</v>
      </c>
      <c r="BC33" s="184">
        <f>SUM(BC23:BC32)</f>
        <v>0</v>
      </c>
      <c r="BD33" s="184">
        <f>SUM(BD23:BD32)</f>
        <v>0</v>
      </c>
      <c r="BE33" s="184">
        <f>SUM(BE23:BE32)</f>
        <v>0</v>
      </c>
    </row>
    <row r="34" spans="1:104" x14ac:dyDescent="0.2">
      <c r="A34" s="160" t="s">
        <v>72</v>
      </c>
      <c r="B34" s="161" t="s">
        <v>119</v>
      </c>
      <c r="C34" s="162" t="s">
        <v>120</v>
      </c>
      <c r="D34" s="163"/>
      <c r="E34" s="164"/>
      <c r="F34" s="164"/>
      <c r="G34" s="165"/>
      <c r="H34" s="166"/>
      <c r="I34" s="166"/>
      <c r="O34" s="167">
        <v>1</v>
      </c>
    </row>
    <row r="35" spans="1:104" x14ac:dyDescent="0.2">
      <c r="A35" s="168">
        <v>13</v>
      </c>
      <c r="B35" s="169" t="s">
        <v>121</v>
      </c>
      <c r="C35" s="170" t="s">
        <v>122</v>
      </c>
      <c r="D35" s="171" t="s">
        <v>97</v>
      </c>
      <c r="E35" s="172">
        <v>487.2</v>
      </c>
      <c r="F35" s="172"/>
      <c r="G35" s="173">
        <f>E35*F35</f>
        <v>0</v>
      </c>
      <c r="O35" s="167">
        <v>2</v>
      </c>
      <c r="AA35" s="145">
        <v>1</v>
      </c>
      <c r="AB35" s="145">
        <v>0</v>
      </c>
      <c r="AC35" s="145">
        <v>0</v>
      </c>
      <c r="AZ35" s="145">
        <v>1</v>
      </c>
      <c r="BA35" s="145">
        <f>IF(AZ35=1,G35,0)</f>
        <v>0</v>
      </c>
      <c r="BB35" s="145">
        <f>IF(AZ35=2,G35,0)</f>
        <v>0</v>
      </c>
      <c r="BC35" s="145">
        <f>IF(AZ35=3,G35,0)</f>
        <v>0</v>
      </c>
      <c r="BD35" s="145">
        <f>IF(AZ35=4,G35,0)</f>
        <v>0</v>
      </c>
      <c r="BE35" s="145">
        <f>IF(AZ35=5,G35,0)</f>
        <v>0</v>
      </c>
      <c r="CA35" s="167">
        <v>1</v>
      </c>
      <c r="CB35" s="167">
        <v>0</v>
      </c>
      <c r="CZ35" s="145">
        <v>0</v>
      </c>
    </row>
    <row r="36" spans="1:104" x14ac:dyDescent="0.2">
      <c r="A36" s="168">
        <v>14</v>
      </c>
      <c r="B36" s="169" t="s">
        <v>123</v>
      </c>
      <c r="C36" s="170" t="s">
        <v>124</v>
      </c>
      <c r="D36" s="171" t="s">
        <v>97</v>
      </c>
      <c r="E36" s="172">
        <v>487.2</v>
      </c>
      <c r="F36" s="172"/>
      <c r="G36" s="173">
        <f>E36*F36</f>
        <v>0</v>
      </c>
      <c r="O36" s="167">
        <v>2</v>
      </c>
      <c r="AA36" s="145">
        <v>1</v>
      </c>
      <c r="AB36" s="145">
        <v>1</v>
      </c>
      <c r="AC36" s="145">
        <v>1</v>
      </c>
      <c r="AZ36" s="145">
        <v>1</v>
      </c>
      <c r="BA36" s="145">
        <f>IF(AZ36=1,G36,0)</f>
        <v>0</v>
      </c>
      <c r="BB36" s="145">
        <f>IF(AZ36=2,G36,0)</f>
        <v>0</v>
      </c>
      <c r="BC36" s="145">
        <f>IF(AZ36=3,G36,0)</f>
        <v>0</v>
      </c>
      <c r="BD36" s="145">
        <f>IF(AZ36=4,G36,0)</f>
        <v>0</v>
      </c>
      <c r="BE36" s="145">
        <f>IF(AZ36=5,G36,0)</f>
        <v>0</v>
      </c>
      <c r="CA36" s="167">
        <v>1</v>
      </c>
      <c r="CB36" s="167">
        <v>1</v>
      </c>
      <c r="CZ36" s="145">
        <v>0</v>
      </c>
    </row>
    <row r="37" spans="1:104" x14ac:dyDescent="0.2">
      <c r="A37" s="168">
        <v>15</v>
      </c>
      <c r="B37" s="169" t="s">
        <v>125</v>
      </c>
      <c r="C37" s="170" t="s">
        <v>126</v>
      </c>
      <c r="D37" s="171" t="s">
        <v>97</v>
      </c>
      <c r="E37" s="172">
        <v>487.2</v>
      </c>
      <c r="F37" s="172"/>
      <c r="G37" s="173">
        <f>E37*F37</f>
        <v>0</v>
      </c>
      <c r="O37" s="167">
        <v>2</v>
      </c>
      <c r="AA37" s="145">
        <v>1</v>
      </c>
      <c r="AB37" s="145">
        <v>1</v>
      </c>
      <c r="AC37" s="145">
        <v>1</v>
      </c>
      <c r="AZ37" s="145">
        <v>1</v>
      </c>
      <c r="BA37" s="145">
        <f>IF(AZ37=1,G37,0)</f>
        <v>0</v>
      </c>
      <c r="BB37" s="145">
        <f>IF(AZ37=2,G37,0)</f>
        <v>0</v>
      </c>
      <c r="BC37" s="145">
        <f>IF(AZ37=3,G37,0)</f>
        <v>0</v>
      </c>
      <c r="BD37" s="145">
        <f>IF(AZ37=4,G37,0)</f>
        <v>0</v>
      </c>
      <c r="BE37" s="145">
        <f>IF(AZ37=5,G37,0)</f>
        <v>0</v>
      </c>
      <c r="CA37" s="167">
        <v>1</v>
      </c>
      <c r="CB37" s="167">
        <v>1</v>
      </c>
      <c r="CZ37" s="145">
        <v>8.4999999999979504E-4</v>
      </c>
    </row>
    <row r="38" spans="1:104" x14ac:dyDescent="0.2">
      <c r="A38" s="177"/>
      <c r="B38" s="178" t="s">
        <v>73</v>
      </c>
      <c r="C38" s="179" t="str">
        <f>CONCATENATE(B34," ",C34)</f>
        <v>94 Lešení a stavební výtahy</v>
      </c>
      <c r="D38" s="180"/>
      <c r="E38" s="181"/>
      <c r="F38" s="182"/>
      <c r="G38" s="183">
        <f>SUM(G34:G37)</f>
        <v>0</v>
      </c>
      <c r="O38" s="167">
        <v>4</v>
      </c>
      <c r="BA38" s="184">
        <f>SUM(BA34:BA37)</f>
        <v>0</v>
      </c>
      <c r="BB38" s="184">
        <f>SUM(BB34:BB37)</f>
        <v>0</v>
      </c>
      <c r="BC38" s="184">
        <f>SUM(BC34:BC37)</f>
        <v>0</v>
      </c>
      <c r="BD38" s="184">
        <f>SUM(BD34:BD37)</f>
        <v>0</v>
      </c>
      <c r="BE38" s="184">
        <f>SUM(BE34:BE37)</f>
        <v>0</v>
      </c>
    </row>
    <row r="39" spans="1:104" x14ac:dyDescent="0.2">
      <c r="A39" s="160" t="s">
        <v>72</v>
      </c>
      <c r="B39" s="161" t="s">
        <v>127</v>
      </c>
      <c r="C39" s="162" t="s">
        <v>128</v>
      </c>
      <c r="D39" s="163"/>
      <c r="E39" s="164"/>
      <c r="F39" s="164"/>
      <c r="G39" s="165"/>
      <c r="H39" s="166"/>
      <c r="I39" s="166"/>
      <c r="O39" s="167">
        <v>1</v>
      </c>
    </row>
    <row r="40" spans="1:104" x14ac:dyDescent="0.2">
      <c r="A40" s="168">
        <v>16</v>
      </c>
      <c r="B40" s="169" t="s">
        <v>129</v>
      </c>
      <c r="C40" s="170" t="s">
        <v>130</v>
      </c>
      <c r="D40" s="171" t="s">
        <v>97</v>
      </c>
      <c r="E40" s="172">
        <v>257.99</v>
      </c>
      <c r="F40" s="172"/>
      <c r="G40" s="173">
        <f>E40*F40</f>
        <v>0</v>
      </c>
      <c r="O40" s="167">
        <v>2</v>
      </c>
      <c r="AA40" s="145">
        <v>1</v>
      </c>
      <c r="AB40" s="145">
        <v>1</v>
      </c>
      <c r="AC40" s="145">
        <v>1</v>
      </c>
      <c r="AZ40" s="145">
        <v>1</v>
      </c>
      <c r="BA40" s="145">
        <f>IF(AZ40=1,G40,0)</f>
        <v>0</v>
      </c>
      <c r="BB40" s="145">
        <f>IF(AZ40=2,G40,0)</f>
        <v>0</v>
      </c>
      <c r="BC40" s="145">
        <f>IF(AZ40=3,G40,0)</f>
        <v>0</v>
      </c>
      <c r="BD40" s="145">
        <f>IF(AZ40=4,G40,0)</f>
        <v>0</v>
      </c>
      <c r="BE40" s="145">
        <f>IF(AZ40=5,G40,0)</f>
        <v>0</v>
      </c>
      <c r="CA40" s="167">
        <v>1</v>
      </c>
      <c r="CB40" s="167">
        <v>1</v>
      </c>
      <c r="CZ40" s="145">
        <v>3.9999999999984499E-5</v>
      </c>
    </row>
    <row r="41" spans="1:104" x14ac:dyDescent="0.2">
      <c r="A41" s="177"/>
      <c r="B41" s="178" t="s">
        <v>73</v>
      </c>
      <c r="C41" s="179" t="str">
        <f>CONCATENATE(B39," ",C39)</f>
        <v>95 Dokončovací konstrukce na pozemních stavbách</v>
      </c>
      <c r="D41" s="180"/>
      <c r="E41" s="181"/>
      <c r="F41" s="182"/>
      <c r="G41" s="183">
        <f>SUM(G39:G40)</f>
        <v>0</v>
      </c>
      <c r="O41" s="167">
        <v>4</v>
      </c>
      <c r="BA41" s="184">
        <f>SUM(BA39:BA40)</f>
        <v>0</v>
      </c>
      <c r="BB41" s="184">
        <f>SUM(BB39:BB40)</f>
        <v>0</v>
      </c>
      <c r="BC41" s="184">
        <f>SUM(BC39:BC40)</f>
        <v>0</v>
      </c>
      <c r="BD41" s="184">
        <f>SUM(BD39:BD40)</f>
        <v>0</v>
      </c>
      <c r="BE41" s="184">
        <f>SUM(BE39:BE40)</f>
        <v>0</v>
      </c>
    </row>
    <row r="42" spans="1:104" x14ac:dyDescent="0.2">
      <c r="A42" s="160" t="s">
        <v>72</v>
      </c>
      <c r="B42" s="161" t="s">
        <v>131</v>
      </c>
      <c r="C42" s="162" t="s">
        <v>132</v>
      </c>
      <c r="D42" s="163"/>
      <c r="E42" s="164"/>
      <c r="F42" s="164"/>
      <c r="G42" s="165"/>
      <c r="H42" s="166"/>
      <c r="I42" s="166"/>
      <c r="O42" s="167">
        <v>1</v>
      </c>
    </row>
    <row r="43" spans="1:104" x14ac:dyDescent="0.2">
      <c r="A43" s="168">
        <v>17</v>
      </c>
      <c r="B43" s="169" t="s">
        <v>133</v>
      </c>
      <c r="C43" s="170" t="s">
        <v>134</v>
      </c>
      <c r="D43" s="171" t="s">
        <v>97</v>
      </c>
      <c r="E43" s="172">
        <v>2.73</v>
      </c>
      <c r="F43" s="172"/>
      <c r="G43" s="173">
        <f>E43*F43</f>
        <v>0</v>
      </c>
      <c r="O43" s="167">
        <v>2</v>
      </c>
      <c r="AA43" s="145">
        <v>1</v>
      </c>
      <c r="AB43" s="145">
        <v>1</v>
      </c>
      <c r="AC43" s="145">
        <v>1</v>
      </c>
      <c r="AZ43" s="145">
        <v>1</v>
      </c>
      <c r="BA43" s="145">
        <f>IF(AZ43=1,G43,0)</f>
        <v>0</v>
      </c>
      <c r="BB43" s="145">
        <f>IF(AZ43=2,G43,0)</f>
        <v>0</v>
      </c>
      <c r="BC43" s="145">
        <f>IF(AZ43=3,G43,0)</f>
        <v>0</v>
      </c>
      <c r="BD43" s="145">
        <f>IF(AZ43=4,G43,0)</f>
        <v>0</v>
      </c>
      <c r="BE43" s="145">
        <f>IF(AZ43=5,G43,0)</f>
        <v>0</v>
      </c>
      <c r="CA43" s="167">
        <v>1</v>
      </c>
      <c r="CB43" s="167">
        <v>1</v>
      </c>
      <c r="CZ43" s="145">
        <v>9.9999999999944599E-4</v>
      </c>
    </row>
    <row r="44" spans="1:104" x14ac:dyDescent="0.2">
      <c r="A44" s="177"/>
      <c r="B44" s="178" t="s">
        <v>73</v>
      </c>
      <c r="C44" s="179" t="str">
        <f>CONCATENATE(B42," ",C42)</f>
        <v>96 Bourání konstrukcí</v>
      </c>
      <c r="D44" s="180"/>
      <c r="E44" s="181"/>
      <c r="F44" s="182"/>
      <c r="G44" s="183">
        <f>SUM(G42:G43)</f>
        <v>0</v>
      </c>
      <c r="O44" s="167">
        <v>4</v>
      </c>
      <c r="BA44" s="184">
        <f>SUM(BA42:BA43)</f>
        <v>0</v>
      </c>
      <c r="BB44" s="184">
        <f>SUM(BB42:BB43)</f>
        <v>0</v>
      </c>
      <c r="BC44" s="184">
        <f>SUM(BC42:BC43)</f>
        <v>0</v>
      </c>
      <c r="BD44" s="184">
        <f>SUM(BD42:BD43)</f>
        <v>0</v>
      </c>
      <c r="BE44" s="184">
        <f>SUM(BE42:BE43)</f>
        <v>0</v>
      </c>
    </row>
    <row r="45" spans="1:104" x14ac:dyDescent="0.2">
      <c r="A45" s="160" t="s">
        <v>72</v>
      </c>
      <c r="B45" s="161" t="s">
        <v>135</v>
      </c>
      <c r="C45" s="162" t="s">
        <v>136</v>
      </c>
      <c r="D45" s="163"/>
      <c r="E45" s="164"/>
      <c r="F45" s="164"/>
      <c r="G45" s="165"/>
      <c r="H45" s="166"/>
      <c r="I45" s="166"/>
      <c r="O45" s="167">
        <v>1</v>
      </c>
    </row>
    <row r="46" spans="1:104" x14ac:dyDescent="0.2">
      <c r="A46" s="168">
        <v>18</v>
      </c>
      <c r="B46" s="169" t="s">
        <v>137</v>
      </c>
      <c r="C46" s="170" t="s">
        <v>138</v>
      </c>
      <c r="D46" s="171" t="s">
        <v>139</v>
      </c>
      <c r="E46" s="172">
        <v>12.462160449998199</v>
      </c>
      <c r="F46" s="172"/>
      <c r="G46" s="173">
        <f>E46*F46</f>
        <v>0</v>
      </c>
      <c r="O46" s="167">
        <v>2</v>
      </c>
      <c r="AA46" s="145">
        <v>7</v>
      </c>
      <c r="AB46" s="145">
        <v>1</v>
      </c>
      <c r="AC46" s="145">
        <v>2</v>
      </c>
      <c r="AZ46" s="145">
        <v>1</v>
      </c>
      <c r="BA46" s="145">
        <f>IF(AZ46=1,G46,0)</f>
        <v>0</v>
      </c>
      <c r="BB46" s="145">
        <f>IF(AZ46=2,G46,0)</f>
        <v>0</v>
      </c>
      <c r="BC46" s="145">
        <f>IF(AZ46=3,G46,0)</f>
        <v>0</v>
      </c>
      <c r="BD46" s="145">
        <f>IF(AZ46=4,G46,0)</f>
        <v>0</v>
      </c>
      <c r="BE46" s="145">
        <f>IF(AZ46=5,G46,0)</f>
        <v>0</v>
      </c>
      <c r="CA46" s="167">
        <v>7</v>
      </c>
      <c r="CB46" s="167">
        <v>1</v>
      </c>
      <c r="CZ46" s="145">
        <v>0</v>
      </c>
    </row>
    <row r="47" spans="1:104" x14ac:dyDescent="0.2">
      <c r="A47" s="177"/>
      <c r="B47" s="178" t="s">
        <v>73</v>
      </c>
      <c r="C47" s="179" t="str">
        <f>CONCATENATE(B45," ",C45)</f>
        <v>99 Staveništní přesun hmot</v>
      </c>
      <c r="D47" s="180"/>
      <c r="E47" s="181"/>
      <c r="F47" s="182"/>
      <c r="G47" s="183">
        <f>SUM(G45:G46)</f>
        <v>0</v>
      </c>
      <c r="O47" s="167">
        <v>4</v>
      </c>
      <c r="BA47" s="184">
        <f>SUM(BA45:BA46)</f>
        <v>0</v>
      </c>
      <c r="BB47" s="184">
        <f>SUM(BB45:BB46)</f>
        <v>0</v>
      </c>
      <c r="BC47" s="184">
        <f>SUM(BC45:BC46)</f>
        <v>0</v>
      </c>
      <c r="BD47" s="184">
        <f>SUM(BD45:BD46)</f>
        <v>0</v>
      </c>
      <c r="BE47" s="184">
        <f>SUM(BE45:BE46)</f>
        <v>0</v>
      </c>
    </row>
    <row r="48" spans="1:104" x14ac:dyDescent="0.2">
      <c r="A48" s="160" t="s">
        <v>72</v>
      </c>
      <c r="B48" s="161" t="s">
        <v>140</v>
      </c>
      <c r="C48" s="162" t="s">
        <v>141</v>
      </c>
      <c r="D48" s="163"/>
      <c r="E48" s="164"/>
      <c r="F48" s="164"/>
      <c r="G48" s="165"/>
      <c r="H48" s="166"/>
      <c r="I48" s="166"/>
      <c r="O48" s="167">
        <v>1</v>
      </c>
    </row>
    <row r="49" spans="1:104" ht="22.5" x14ac:dyDescent="0.2">
      <c r="A49" s="168">
        <v>19</v>
      </c>
      <c r="B49" s="169" t="s">
        <v>142</v>
      </c>
      <c r="C49" s="170" t="s">
        <v>143</v>
      </c>
      <c r="D49" s="171" t="s">
        <v>97</v>
      </c>
      <c r="E49" s="172">
        <v>161</v>
      </c>
      <c r="F49" s="172"/>
      <c r="G49" s="173">
        <f>E49*F49</f>
        <v>0</v>
      </c>
      <c r="O49" s="167">
        <v>2</v>
      </c>
      <c r="AA49" s="145">
        <v>1</v>
      </c>
      <c r="AB49" s="145">
        <v>7</v>
      </c>
      <c r="AC49" s="145">
        <v>7</v>
      </c>
      <c r="AZ49" s="145">
        <v>2</v>
      </c>
      <c r="BA49" s="145">
        <f>IF(AZ49=1,G49,0)</f>
        <v>0</v>
      </c>
      <c r="BB49" s="145">
        <f>IF(AZ49=2,G49,0)</f>
        <v>0</v>
      </c>
      <c r="BC49" s="145">
        <f>IF(AZ49=3,G49,0)</f>
        <v>0</v>
      </c>
      <c r="BD49" s="145">
        <f>IF(AZ49=4,G49,0)</f>
        <v>0</v>
      </c>
      <c r="BE49" s="145">
        <f>IF(AZ49=5,G49,0)</f>
        <v>0</v>
      </c>
      <c r="CA49" s="167">
        <v>1</v>
      </c>
      <c r="CB49" s="167">
        <v>7</v>
      </c>
      <c r="CZ49" s="145">
        <v>5.3000000000036395E-4</v>
      </c>
    </row>
    <row r="50" spans="1:104" x14ac:dyDescent="0.2">
      <c r="A50" s="168">
        <v>20</v>
      </c>
      <c r="B50" s="169" t="s">
        <v>144</v>
      </c>
      <c r="C50" s="170" t="s">
        <v>145</v>
      </c>
      <c r="D50" s="171" t="s">
        <v>97</v>
      </c>
      <c r="E50" s="172">
        <v>177.1</v>
      </c>
      <c r="F50" s="172"/>
      <c r="G50" s="173">
        <f>E50*F50</f>
        <v>0</v>
      </c>
      <c r="O50" s="167">
        <v>2</v>
      </c>
      <c r="AA50" s="145">
        <v>3</v>
      </c>
      <c r="AB50" s="145">
        <v>7</v>
      </c>
      <c r="AC50" s="145" t="s">
        <v>144</v>
      </c>
      <c r="AZ50" s="145">
        <v>2</v>
      </c>
      <c r="BA50" s="145">
        <f>IF(AZ50=1,G50,0)</f>
        <v>0</v>
      </c>
      <c r="BB50" s="145">
        <f>IF(AZ50=2,G50,0)</f>
        <v>0</v>
      </c>
      <c r="BC50" s="145">
        <f>IF(AZ50=3,G50,0)</f>
        <v>0</v>
      </c>
      <c r="BD50" s="145">
        <f>IF(AZ50=4,G50,0)</f>
        <v>0</v>
      </c>
      <c r="BE50" s="145">
        <f>IF(AZ50=5,G50,0)</f>
        <v>0</v>
      </c>
      <c r="CA50" s="167">
        <v>3</v>
      </c>
      <c r="CB50" s="167">
        <v>7</v>
      </c>
      <c r="CZ50" s="145">
        <v>7.9999999999955697E-3</v>
      </c>
    </row>
    <row r="51" spans="1:104" x14ac:dyDescent="0.2">
      <c r="A51" s="168">
        <v>21</v>
      </c>
      <c r="B51" s="169" t="s">
        <v>146</v>
      </c>
      <c r="C51" s="170" t="s">
        <v>147</v>
      </c>
      <c r="D51" s="171" t="s">
        <v>97</v>
      </c>
      <c r="E51" s="172">
        <v>177.1</v>
      </c>
      <c r="F51" s="172"/>
      <c r="G51" s="173">
        <f>E51*F51</f>
        <v>0</v>
      </c>
      <c r="O51" s="167">
        <v>2</v>
      </c>
      <c r="AA51" s="145">
        <v>3</v>
      </c>
      <c r="AB51" s="145">
        <v>7</v>
      </c>
      <c r="AC51" s="145" t="s">
        <v>146</v>
      </c>
      <c r="AZ51" s="145">
        <v>2</v>
      </c>
      <c r="BA51" s="145">
        <f>IF(AZ51=1,G51,0)</f>
        <v>0</v>
      </c>
      <c r="BB51" s="145">
        <f>IF(AZ51=2,G51,0)</f>
        <v>0</v>
      </c>
      <c r="BC51" s="145">
        <f>IF(AZ51=3,G51,0)</f>
        <v>0</v>
      </c>
      <c r="BD51" s="145">
        <f>IF(AZ51=4,G51,0)</f>
        <v>0</v>
      </c>
      <c r="BE51" s="145">
        <f>IF(AZ51=5,G51,0)</f>
        <v>0</v>
      </c>
      <c r="CA51" s="167">
        <v>3</v>
      </c>
      <c r="CB51" s="167">
        <v>7</v>
      </c>
      <c r="CZ51" s="145">
        <v>5.6000000000011596E-3</v>
      </c>
    </row>
    <row r="52" spans="1:104" x14ac:dyDescent="0.2">
      <c r="A52" s="168">
        <v>22</v>
      </c>
      <c r="B52" s="169" t="s">
        <v>148</v>
      </c>
      <c r="C52" s="170" t="s">
        <v>149</v>
      </c>
      <c r="D52" s="171" t="s">
        <v>139</v>
      </c>
      <c r="E52" s="172">
        <v>2.4938899999994799</v>
      </c>
      <c r="F52" s="172"/>
      <c r="G52" s="173">
        <f>E52*F52</f>
        <v>0</v>
      </c>
      <c r="O52" s="167">
        <v>2</v>
      </c>
      <c r="AA52" s="145">
        <v>7</v>
      </c>
      <c r="AB52" s="145">
        <v>1001</v>
      </c>
      <c r="AC52" s="145">
        <v>5</v>
      </c>
      <c r="AZ52" s="145">
        <v>2</v>
      </c>
      <c r="BA52" s="145">
        <f>IF(AZ52=1,G52,0)</f>
        <v>0</v>
      </c>
      <c r="BB52" s="145">
        <f>IF(AZ52=2,G52,0)</f>
        <v>0</v>
      </c>
      <c r="BC52" s="145">
        <f>IF(AZ52=3,G52,0)</f>
        <v>0</v>
      </c>
      <c r="BD52" s="145">
        <f>IF(AZ52=4,G52,0)</f>
        <v>0</v>
      </c>
      <c r="BE52" s="145">
        <f>IF(AZ52=5,G52,0)</f>
        <v>0</v>
      </c>
      <c r="CA52" s="167">
        <v>7</v>
      </c>
      <c r="CB52" s="167">
        <v>1001</v>
      </c>
      <c r="CZ52" s="145">
        <v>0</v>
      </c>
    </row>
    <row r="53" spans="1:104" x14ac:dyDescent="0.2">
      <c r="A53" s="177"/>
      <c r="B53" s="178" t="s">
        <v>73</v>
      </c>
      <c r="C53" s="179" t="str">
        <f>CONCATENATE(B48," ",C48)</f>
        <v>713 Izolace tepelné</v>
      </c>
      <c r="D53" s="180"/>
      <c r="E53" s="181"/>
      <c r="F53" s="182"/>
      <c r="G53" s="183">
        <f>SUM(G48:G52)</f>
        <v>0</v>
      </c>
      <c r="O53" s="167">
        <v>4</v>
      </c>
      <c r="BA53" s="184">
        <f>SUM(BA48:BA52)</f>
        <v>0</v>
      </c>
      <c r="BB53" s="184">
        <f>SUM(BB48:BB52)</f>
        <v>0</v>
      </c>
      <c r="BC53" s="184">
        <f>SUM(BC48:BC52)</f>
        <v>0</v>
      </c>
      <c r="BD53" s="184">
        <f>SUM(BD48:BD52)</f>
        <v>0</v>
      </c>
      <c r="BE53" s="184">
        <f>SUM(BE48:BE52)</f>
        <v>0</v>
      </c>
    </row>
    <row r="54" spans="1:104" x14ac:dyDescent="0.2">
      <c r="A54" s="160" t="s">
        <v>72</v>
      </c>
      <c r="B54" s="161" t="s">
        <v>150</v>
      </c>
      <c r="C54" s="162" t="s">
        <v>151</v>
      </c>
      <c r="D54" s="163"/>
      <c r="E54" s="164"/>
      <c r="F54" s="164"/>
      <c r="G54" s="165"/>
      <c r="H54" s="166"/>
      <c r="I54" s="166"/>
      <c r="O54" s="167">
        <v>1</v>
      </c>
    </row>
    <row r="55" spans="1:104" x14ac:dyDescent="0.2">
      <c r="A55" s="168">
        <v>23</v>
      </c>
      <c r="B55" s="169" t="s">
        <v>152</v>
      </c>
      <c r="C55" s="170" t="s">
        <v>153</v>
      </c>
      <c r="D55" s="171" t="s">
        <v>154</v>
      </c>
      <c r="E55" s="172">
        <v>46.49</v>
      </c>
      <c r="F55" s="172"/>
      <c r="G55" s="173">
        <f>E55*F55</f>
        <v>0</v>
      </c>
      <c r="O55" s="167">
        <v>2</v>
      </c>
      <c r="AA55" s="145">
        <v>1</v>
      </c>
      <c r="AB55" s="145">
        <v>0</v>
      </c>
      <c r="AC55" s="145">
        <v>0</v>
      </c>
      <c r="AZ55" s="145">
        <v>2</v>
      </c>
      <c r="BA55" s="145">
        <f>IF(AZ55=1,G55,0)</f>
        <v>0</v>
      </c>
      <c r="BB55" s="145">
        <f>IF(AZ55=2,G55,0)</f>
        <v>0</v>
      </c>
      <c r="BC55" s="145">
        <f>IF(AZ55=3,G55,0)</f>
        <v>0</v>
      </c>
      <c r="BD55" s="145">
        <f>IF(AZ55=4,G55,0)</f>
        <v>0</v>
      </c>
      <c r="BE55" s="145">
        <f>IF(AZ55=5,G55,0)</f>
        <v>0</v>
      </c>
      <c r="CA55" s="167">
        <v>1</v>
      </c>
      <c r="CB55" s="167">
        <v>0</v>
      </c>
      <c r="CZ55" s="145">
        <v>2.5300000000001402E-3</v>
      </c>
    </row>
    <row r="56" spans="1:104" x14ac:dyDescent="0.2">
      <c r="A56" s="168">
        <v>24</v>
      </c>
      <c r="B56" s="169" t="s">
        <v>155</v>
      </c>
      <c r="C56" s="170" t="s">
        <v>156</v>
      </c>
      <c r="D56" s="171" t="s">
        <v>60</v>
      </c>
      <c r="E56" s="172">
        <v>278.94</v>
      </c>
      <c r="F56" s="172"/>
      <c r="G56" s="173">
        <f>E56*F56</f>
        <v>0</v>
      </c>
      <c r="O56" s="167">
        <v>2</v>
      </c>
      <c r="AA56" s="145">
        <v>7</v>
      </c>
      <c r="AB56" s="145">
        <v>1002</v>
      </c>
      <c r="AC56" s="145">
        <v>5</v>
      </c>
      <c r="AZ56" s="145">
        <v>2</v>
      </c>
      <c r="BA56" s="145">
        <f>IF(AZ56=1,G56,0)</f>
        <v>0</v>
      </c>
      <c r="BB56" s="145">
        <f>IF(AZ56=2,G56,0)</f>
        <v>0</v>
      </c>
      <c r="BC56" s="145">
        <f>IF(AZ56=3,G56,0)</f>
        <v>0</v>
      </c>
      <c r="BD56" s="145">
        <f>IF(AZ56=4,G56,0)</f>
        <v>0</v>
      </c>
      <c r="BE56" s="145">
        <f>IF(AZ56=5,G56,0)</f>
        <v>0</v>
      </c>
      <c r="CA56" s="167">
        <v>7</v>
      </c>
      <c r="CB56" s="167">
        <v>1002</v>
      </c>
      <c r="CZ56" s="145">
        <v>0</v>
      </c>
    </row>
    <row r="57" spans="1:104" x14ac:dyDescent="0.2">
      <c r="A57" s="177"/>
      <c r="B57" s="178" t="s">
        <v>73</v>
      </c>
      <c r="C57" s="179" t="str">
        <f>CONCATENATE(B54," ",C54)</f>
        <v>764 Konstrukce klempířské</v>
      </c>
      <c r="D57" s="180"/>
      <c r="E57" s="181"/>
      <c r="F57" s="182"/>
      <c r="G57" s="183">
        <f>SUM(G54:G56)</f>
        <v>0</v>
      </c>
      <c r="O57" s="167">
        <v>4</v>
      </c>
      <c r="BA57" s="184">
        <f>SUM(BA54:BA56)</f>
        <v>0</v>
      </c>
      <c r="BB57" s="184">
        <f>SUM(BB54:BB56)</f>
        <v>0</v>
      </c>
      <c r="BC57" s="184">
        <f>SUM(BC54:BC56)</f>
        <v>0</v>
      </c>
      <c r="BD57" s="184">
        <f>SUM(BD54:BD56)</f>
        <v>0</v>
      </c>
      <c r="BE57" s="184">
        <f>SUM(BE54:BE56)</f>
        <v>0</v>
      </c>
    </row>
    <row r="58" spans="1:104" x14ac:dyDescent="0.2">
      <c r="A58" s="160" t="s">
        <v>72</v>
      </c>
      <c r="B58" s="161" t="s">
        <v>157</v>
      </c>
      <c r="C58" s="162" t="s">
        <v>158</v>
      </c>
      <c r="D58" s="163"/>
      <c r="E58" s="164"/>
      <c r="F58" s="164"/>
      <c r="G58" s="165"/>
      <c r="H58" s="166"/>
      <c r="I58" s="166"/>
      <c r="O58" s="167">
        <v>1</v>
      </c>
    </row>
    <row r="59" spans="1:104" x14ac:dyDescent="0.2">
      <c r="A59" s="168">
        <v>25</v>
      </c>
      <c r="B59" s="169" t="s">
        <v>159</v>
      </c>
      <c r="C59" s="170" t="s">
        <v>160</v>
      </c>
      <c r="D59" s="171" t="s">
        <v>161</v>
      </c>
      <c r="E59" s="172">
        <v>8</v>
      </c>
      <c r="F59" s="172"/>
      <c r="G59" s="173">
        <f>E59*F59</f>
        <v>0</v>
      </c>
      <c r="O59" s="167">
        <v>2</v>
      </c>
      <c r="AA59" s="145">
        <v>1</v>
      </c>
      <c r="AB59" s="145">
        <v>7</v>
      </c>
      <c r="AC59" s="145">
        <v>7</v>
      </c>
      <c r="AZ59" s="145">
        <v>2</v>
      </c>
      <c r="BA59" s="145">
        <f>IF(AZ59=1,G59,0)</f>
        <v>0</v>
      </c>
      <c r="BB59" s="145">
        <f>IF(AZ59=2,G59,0)</f>
        <v>0</v>
      </c>
      <c r="BC59" s="145">
        <f>IF(AZ59=3,G59,0)</f>
        <v>0</v>
      </c>
      <c r="BD59" s="145">
        <f>IF(AZ59=4,G59,0)</f>
        <v>0</v>
      </c>
      <c r="BE59" s="145">
        <f>IF(AZ59=5,G59,0)</f>
        <v>0</v>
      </c>
      <c r="CA59" s="167">
        <v>1</v>
      </c>
      <c r="CB59" s="167">
        <v>7</v>
      </c>
      <c r="CZ59" s="145">
        <v>1.9999999999988898E-3</v>
      </c>
    </row>
    <row r="60" spans="1:104" ht="22.5" x14ac:dyDescent="0.2">
      <c r="A60" s="168">
        <v>26</v>
      </c>
      <c r="B60" s="169" t="s">
        <v>162</v>
      </c>
      <c r="C60" s="170" t="s">
        <v>163</v>
      </c>
      <c r="D60" s="171" t="s">
        <v>161</v>
      </c>
      <c r="E60" s="172">
        <v>24</v>
      </c>
      <c r="F60" s="172"/>
      <c r="G60" s="173">
        <f>E60*F60</f>
        <v>0</v>
      </c>
      <c r="O60" s="167">
        <v>2</v>
      </c>
      <c r="AA60" s="145">
        <v>1</v>
      </c>
      <c r="AB60" s="145">
        <v>7</v>
      </c>
      <c r="AC60" s="145">
        <v>7</v>
      </c>
      <c r="AZ60" s="145">
        <v>2</v>
      </c>
      <c r="BA60" s="145">
        <f>IF(AZ60=1,G60,0)</f>
        <v>0</v>
      </c>
      <c r="BB60" s="145">
        <f>IF(AZ60=2,G60,0)</f>
        <v>0</v>
      </c>
      <c r="BC60" s="145">
        <f>IF(AZ60=3,G60,0)</f>
        <v>0</v>
      </c>
      <c r="BD60" s="145">
        <f>IF(AZ60=4,G60,0)</f>
        <v>0</v>
      </c>
      <c r="BE60" s="145">
        <f>IF(AZ60=5,G60,0)</f>
        <v>0</v>
      </c>
      <c r="CA60" s="167">
        <v>1</v>
      </c>
      <c r="CB60" s="167">
        <v>7</v>
      </c>
      <c r="CZ60" s="145">
        <v>8.00000000000409E-2</v>
      </c>
    </row>
    <row r="61" spans="1:104" x14ac:dyDescent="0.2">
      <c r="A61" s="168">
        <v>27</v>
      </c>
      <c r="B61" s="169" t="s">
        <v>164</v>
      </c>
      <c r="C61" s="170" t="s">
        <v>165</v>
      </c>
      <c r="D61" s="171" t="s">
        <v>60</v>
      </c>
      <c r="E61" s="172">
        <v>2201.6</v>
      </c>
      <c r="F61" s="172"/>
      <c r="G61" s="173">
        <f>E61*F61</f>
        <v>0</v>
      </c>
      <c r="O61" s="167">
        <v>2</v>
      </c>
      <c r="AA61" s="145">
        <v>7</v>
      </c>
      <c r="AB61" s="145">
        <v>1002</v>
      </c>
      <c r="AC61" s="145">
        <v>5</v>
      </c>
      <c r="AZ61" s="145">
        <v>2</v>
      </c>
      <c r="BA61" s="145">
        <f>IF(AZ61=1,G61,0)</f>
        <v>0</v>
      </c>
      <c r="BB61" s="145">
        <f>IF(AZ61=2,G61,0)</f>
        <v>0</v>
      </c>
      <c r="BC61" s="145">
        <f>IF(AZ61=3,G61,0)</f>
        <v>0</v>
      </c>
      <c r="BD61" s="145">
        <f>IF(AZ61=4,G61,0)</f>
        <v>0</v>
      </c>
      <c r="BE61" s="145">
        <f>IF(AZ61=5,G61,0)</f>
        <v>0</v>
      </c>
      <c r="CA61" s="167">
        <v>7</v>
      </c>
      <c r="CB61" s="167">
        <v>1002</v>
      </c>
      <c r="CZ61" s="145">
        <v>0</v>
      </c>
    </row>
    <row r="62" spans="1:104" x14ac:dyDescent="0.2">
      <c r="A62" s="177"/>
      <c r="B62" s="178" t="s">
        <v>73</v>
      </c>
      <c r="C62" s="179" t="str">
        <f>CONCATENATE(B58," ",C58)</f>
        <v>767 Konstrukce zámečnické</v>
      </c>
      <c r="D62" s="180"/>
      <c r="E62" s="181"/>
      <c r="F62" s="182"/>
      <c r="G62" s="183">
        <f>SUM(G58:G61)</f>
        <v>0</v>
      </c>
      <c r="O62" s="167">
        <v>4</v>
      </c>
      <c r="BA62" s="184">
        <f>SUM(BA58:BA61)</f>
        <v>0</v>
      </c>
      <c r="BB62" s="184">
        <f>SUM(BB58:BB61)</f>
        <v>0</v>
      </c>
      <c r="BC62" s="184">
        <f>SUM(BC58:BC61)</f>
        <v>0</v>
      </c>
      <c r="BD62" s="184">
        <f>SUM(BD58:BD61)</f>
        <v>0</v>
      </c>
      <c r="BE62" s="184">
        <f>SUM(BE58:BE61)</f>
        <v>0</v>
      </c>
    </row>
    <row r="63" spans="1:104" x14ac:dyDescent="0.2">
      <c r="A63" s="160" t="s">
        <v>72</v>
      </c>
      <c r="B63" s="161" t="s">
        <v>166</v>
      </c>
      <c r="C63" s="162" t="s">
        <v>167</v>
      </c>
      <c r="D63" s="163"/>
      <c r="E63" s="164"/>
      <c r="F63" s="164"/>
      <c r="G63" s="165"/>
      <c r="H63" s="166"/>
      <c r="I63" s="166"/>
      <c r="O63" s="167">
        <v>1</v>
      </c>
    </row>
    <row r="64" spans="1:104" x14ac:dyDescent="0.2">
      <c r="A64" s="168">
        <v>28</v>
      </c>
      <c r="B64" s="169" t="s">
        <v>168</v>
      </c>
      <c r="C64" s="170" t="s">
        <v>169</v>
      </c>
      <c r="D64" s="171" t="s">
        <v>161</v>
      </c>
      <c r="E64" s="172">
        <v>3</v>
      </c>
      <c r="F64" s="172"/>
      <c r="G64" s="173">
        <f t="shared" ref="G64:G71" si="0">E64*F64</f>
        <v>0</v>
      </c>
      <c r="O64" s="167">
        <v>2</v>
      </c>
      <c r="AA64" s="145">
        <v>1</v>
      </c>
      <c r="AB64" s="145">
        <v>7</v>
      </c>
      <c r="AC64" s="145">
        <v>7</v>
      </c>
      <c r="AZ64" s="145">
        <v>2</v>
      </c>
      <c r="BA64" s="145">
        <f t="shared" ref="BA64:BA71" si="1">IF(AZ64=1,G64,0)</f>
        <v>0</v>
      </c>
      <c r="BB64" s="145">
        <f t="shared" ref="BB64:BB71" si="2">IF(AZ64=2,G64,0)</f>
        <v>0</v>
      </c>
      <c r="BC64" s="145">
        <f t="shared" ref="BC64:BC71" si="3">IF(AZ64=3,G64,0)</f>
        <v>0</v>
      </c>
      <c r="BD64" s="145">
        <f t="shared" ref="BD64:BD71" si="4">IF(AZ64=4,G64,0)</f>
        <v>0</v>
      </c>
      <c r="BE64" s="145">
        <f t="shared" ref="BE64:BE71" si="5">IF(AZ64=5,G64,0)</f>
        <v>0</v>
      </c>
      <c r="CA64" s="167">
        <v>1</v>
      </c>
      <c r="CB64" s="167">
        <v>7</v>
      </c>
      <c r="CZ64" s="145">
        <v>0</v>
      </c>
    </row>
    <row r="65" spans="1:104" x14ac:dyDescent="0.2">
      <c r="A65" s="168">
        <v>29</v>
      </c>
      <c r="B65" s="169" t="s">
        <v>170</v>
      </c>
      <c r="C65" s="170" t="s">
        <v>171</v>
      </c>
      <c r="D65" s="171" t="s">
        <v>161</v>
      </c>
      <c r="E65" s="172">
        <v>16</v>
      </c>
      <c r="F65" s="172"/>
      <c r="G65" s="173">
        <f t="shared" si="0"/>
        <v>0</v>
      </c>
      <c r="O65" s="167">
        <v>2</v>
      </c>
      <c r="AA65" s="145">
        <v>1</v>
      </c>
      <c r="AB65" s="145">
        <v>7</v>
      </c>
      <c r="AC65" s="145">
        <v>7</v>
      </c>
      <c r="AZ65" s="145">
        <v>2</v>
      </c>
      <c r="BA65" s="145">
        <f t="shared" si="1"/>
        <v>0</v>
      </c>
      <c r="BB65" s="145">
        <f t="shared" si="2"/>
        <v>0</v>
      </c>
      <c r="BC65" s="145">
        <f t="shared" si="3"/>
        <v>0</v>
      </c>
      <c r="BD65" s="145">
        <f t="shared" si="4"/>
        <v>0</v>
      </c>
      <c r="BE65" s="145">
        <f t="shared" si="5"/>
        <v>0</v>
      </c>
      <c r="CA65" s="167">
        <v>1</v>
      </c>
      <c r="CB65" s="167">
        <v>7</v>
      </c>
      <c r="CZ65" s="145">
        <v>2.5999999999992701E-4</v>
      </c>
    </row>
    <row r="66" spans="1:104" x14ac:dyDescent="0.2">
      <c r="A66" s="168">
        <v>30</v>
      </c>
      <c r="B66" s="169" t="s">
        <v>172</v>
      </c>
      <c r="C66" s="170" t="s">
        <v>173</v>
      </c>
      <c r="D66" s="171" t="s">
        <v>154</v>
      </c>
      <c r="E66" s="172">
        <v>27.45</v>
      </c>
      <c r="F66" s="172"/>
      <c r="G66" s="173">
        <f t="shared" si="0"/>
        <v>0</v>
      </c>
      <c r="O66" s="167">
        <v>2</v>
      </c>
      <c r="AA66" s="145">
        <v>1</v>
      </c>
      <c r="AB66" s="145">
        <v>0</v>
      </c>
      <c r="AC66" s="145">
        <v>0</v>
      </c>
      <c r="AZ66" s="145">
        <v>2</v>
      </c>
      <c r="BA66" s="145">
        <f t="shared" si="1"/>
        <v>0</v>
      </c>
      <c r="BB66" s="145">
        <f t="shared" si="2"/>
        <v>0</v>
      </c>
      <c r="BC66" s="145">
        <f t="shared" si="3"/>
        <v>0</v>
      </c>
      <c r="BD66" s="145">
        <f t="shared" si="4"/>
        <v>0</v>
      </c>
      <c r="BE66" s="145">
        <f t="shared" si="5"/>
        <v>0</v>
      </c>
      <c r="CA66" s="167">
        <v>1</v>
      </c>
      <c r="CB66" s="167">
        <v>0</v>
      </c>
      <c r="CZ66" s="145">
        <v>2.5999999999992701E-4</v>
      </c>
    </row>
    <row r="67" spans="1:104" x14ac:dyDescent="0.2">
      <c r="A67" s="168">
        <v>31</v>
      </c>
      <c r="B67" s="169" t="s">
        <v>174</v>
      </c>
      <c r="C67" s="170" t="s">
        <v>175</v>
      </c>
      <c r="D67" s="171" t="s">
        <v>97</v>
      </c>
      <c r="E67" s="172">
        <v>1.2</v>
      </c>
      <c r="F67" s="172"/>
      <c r="G67" s="173">
        <f t="shared" si="0"/>
        <v>0</v>
      </c>
      <c r="O67" s="167">
        <v>2</v>
      </c>
      <c r="AA67" s="145">
        <v>3</v>
      </c>
      <c r="AB67" s="145">
        <v>7</v>
      </c>
      <c r="AC67" s="145" t="s">
        <v>174</v>
      </c>
      <c r="AZ67" s="145">
        <v>2</v>
      </c>
      <c r="BA67" s="145">
        <f t="shared" si="1"/>
        <v>0</v>
      </c>
      <c r="BB67" s="145">
        <f t="shared" si="2"/>
        <v>0</v>
      </c>
      <c r="BC67" s="145">
        <f t="shared" si="3"/>
        <v>0</v>
      </c>
      <c r="BD67" s="145">
        <f t="shared" si="4"/>
        <v>0</v>
      </c>
      <c r="BE67" s="145">
        <f t="shared" si="5"/>
        <v>0</v>
      </c>
      <c r="CA67" s="167">
        <v>3</v>
      </c>
      <c r="CB67" s="167">
        <v>7</v>
      </c>
      <c r="CZ67" s="145">
        <v>2.84000000000049E-2</v>
      </c>
    </row>
    <row r="68" spans="1:104" x14ac:dyDescent="0.2">
      <c r="A68" s="168">
        <v>32</v>
      </c>
      <c r="B68" s="169" t="s">
        <v>176</v>
      </c>
      <c r="C68" s="170" t="s">
        <v>177</v>
      </c>
      <c r="D68" s="171" t="s">
        <v>97</v>
      </c>
      <c r="E68" s="172">
        <v>1.53</v>
      </c>
      <c r="F68" s="172"/>
      <c r="G68" s="173">
        <f t="shared" si="0"/>
        <v>0</v>
      </c>
      <c r="O68" s="167">
        <v>2</v>
      </c>
      <c r="AA68" s="145">
        <v>3</v>
      </c>
      <c r="AB68" s="145">
        <v>7</v>
      </c>
      <c r="AC68" s="145" t="s">
        <v>176</v>
      </c>
      <c r="AZ68" s="145">
        <v>2</v>
      </c>
      <c r="BA68" s="145">
        <f t="shared" si="1"/>
        <v>0</v>
      </c>
      <c r="BB68" s="145">
        <f t="shared" si="2"/>
        <v>0</v>
      </c>
      <c r="BC68" s="145">
        <f t="shared" si="3"/>
        <v>0</v>
      </c>
      <c r="BD68" s="145">
        <f t="shared" si="4"/>
        <v>0</v>
      </c>
      <c r="BE68" s="145">
        <f t="shared" si="5"/>
        <v>0</v>
      </c>
      <c r="CA68" s="167">
        <v>3</v>
      </c>
      <c r="CB68" s="167">
        <v>7</v>
      </c>
      <c r="CZ68" s="145">
        <v>4.1999999999973198E-2</v>
      </c>
    </row>
    <row r="69" spans="1:104" x14ac:dyDescent="0.2">
      <c r="A69" s="168">
        <v>33</v>
      </c>
      <c r="B69" s="169" t="s">
        <v>178</v>
      </c>
      <c r="C69" s="170" t="s">
        <v>179</v>
      </c>
      <c r="D69" s="171" t="s">
        <v>97</v>
      </c>
      <c r="E69" s="172">
        <v>5</v>
      </c>
      <c r="F69" s="172"/>
      <c r="G69" s="173">
        <f t="shared" si="0"/>
        <v>0</v>
      </c>
      <c r="O69" s="167">
        <v>2</v>
      </c>
      <c r="AA69" s="145">
        <v>3</v>
      </c>
      <c r="AB69" s="145">
        <v>7</v>
      </c>
      <c r="AC69" s="145" t="s">
        <v>178</v>
      </c>
      <c r="AZ69" s="145">
        <v>2</v>
      </c>
      <c r="BA69" s="145">
        <f t="shared" si="1"/>
        <v>0</v>
      </c>
      <c r="BB69" s="145">
        <f t="shared" si="2"/>
        <v>0</v>
      </c>
      <c r="BC69" s="145">
        <f t="shared" si="3"/>
        <v>0</v>
      </c>
      <c r="BD69" s="145">
        <f t="shared" si="4"/>
        <v>0</v>
      </c>
      <c r="BE69" s="145">
        <f t="shared" si="5"/>
        <v>0</v>
      </c>
      <c r="CA69" s="167">
        <v>3</v>
      </c>
      <c r="CB69" s="167">
        <v>7</v>
      </c>
      <c r="CZ69" s="145">
        <v>4.1999999999973198E-2</v>
      </c>
    </row>
    <row r="70" spans="1:104" x14ac:dyDescent="0.2">
      <c r="A70" s="168">
        <v>34</v>
      </c>
      <c r="B70" s="169" t="s">
        <v>180</v>
      </c>
      <c r="C70" s="170" t="s">
        <v>181</v>
      </c>
      <c r="D70" s="171" t="s">
        <v>97</v>
      </c>
      <c r="E70" s="172">
        <v>9</v>
      </c>
      <c r="F70" s="172"/>
      <c r="G70" s="173">
        <f t="shared" si="0"/>
        <v>0</v>
      </c>
      <c r="O70" s="167">
        <v>2</v>
      </c>
      <c r="AA70" s="145">
        <v>3</v>
      </c>
      <c r="AB70" s="145">
        <v>7</v>
      </c>
      <c r="AC70" s="145" t="s">
        <v>180</v>
      </c>
      <c r="AZ70" s="145">
        <v>2</v>
      </c>
      <c r="BA70" s="145">
        <f t="shared" si="1"/>
        <v>0</v>
      </c>
      <c r="BB70" s="145">
        <f t="shared" si="2"/>
        <v>0</v>
      </c>
      <c r="BC70" s="145">
        <f t="shared" si="3"/>
        <v>0</v>
      </c>
      <c r="BD70" s="145">
        <f t="shared" si="4"/>
        <v>0</v>
      </c>
      <c r="BE70" s="145">
        <f t="shared" si="5"/>
        <v>0</v>
      </c>
      <c r="CA70" s="167">
        <v>3</v>
      </c>
      <c r="CB70" s="167">
        <v>7</v>
      </c>
      <c r="CZ70" s="145">
        <v>4.1999999999973198E-2</v>
      </c>
    </row>
    <row r="71" spans="1:104" x14ac:dyDescent="0.2">
      <c r="A71" s="168">
        <v>35</v>
      </c>
      <c r="B71" s="169" t="s">
        <v>182</v>
      </c>
      <c r="C71" s="170" t="s">
        <v>183</v>
      </c>
      <c r="D71" s="171" t="s">
        <v>60</v>
      </c>
      <c r="E71" s="172">
        <v>656.21543499999996</v>
      </c>
      <c r="F71" s="172"/>
      <c r="G71" s="173">
        <f t="shared" si="0"/>
        <v>0</v>
      </c>
      <c r="O71" s="167">
        <v>2</v>
      </c>
      <c r="AA71" s="145">
        <v>7</v>
      </c>
      <c r="AB71" s="145">
        <v>1002</v>
      </c>
      <c r="AC71" s="145">
        <v>5</v>
      </c>
      <c r="AZ71" s="145">
        <v>2</v>
      </c>
      <c r="BA71" s="145">
        <f t="shared" si="1"/>
        <v>0</v>
      </c>
      <c r="BB71" s="145">
        <f t="shared" si="2"/>
        <v>0</v>
      </c>
      <c r="BC71" s="145">
        <f t="shared" si="3"/>
        <v>0</v>
      </c>
      <c r="BD71" s="145">
        <f t="shared" si="4"/>
        <v>0</v>
      </c>
      <c r="BE71" s="145">
        <f t="shared" si="5"/>
        <v>0</v>
      </c>
      <c r="CA71" s="167">
        <v>7</v>
      </c>
      <c r="CB71" s="167">
        <v>1002</v>
      </c>
      <c r="CZ71" s="145">
        <v>0</v>
      </c>
    </row>
    <row r="72" spans="1:104" x14ac:dyDescent="0.2">
      <c r="A72" s="177"/>
      <c r="B72" s="178" t="s">
        <v>73</v>
      </c>
      <c r="C72" s="179" t="str">
        <f>CONCATENATE(B63," ",C63)</f>
        <v>769 Otvorové prvky z plastu</v>
      </c>
      <c r="D72" s="180"/>
      <c r="E72" s="181"/>
      <c r="F72" s="182"/>
      <c r="G72" s="183">
        <f>SUM(G63:G71)</f>
        <v>0</v>
      </c>
      <c r="O72" s="167">
        <v>4</v>
      </c>
      <c r="BA72" s="184">
        <f>SUM(BA63:BA71)</f>
        <v>0</v>
      </c>
      <c r="BB72" s="184">
        <f>SUM(BB63:BB71)</f>
        <v>0</v>
      </c>
      <c r="BC72" s="184">
        <f>SUM(BC63:BC71)</f>
        <v>0</v>
      </c>
      <c r="BD72" s="184">
        <f>SUM(BD63:BD71)</f>
        <v>0</v>
      </c>
      <c r="BE72" s="184">
        <f>SUM(BE63:BE71)</f>
        <v>0</v>
      </c>
    </row>
    <row r="73" spans="1:104" x14ac:dyDescent="0.2">
      <c r="A73" s="160" t="s">
        <v>72</v>
      </c>
      <c r="B73" s="161" t="s">
        <v>184</v>
      </c>
      <c r="C73" s="162" t="s">
        <v>185</v>
      </c>
      <c r="D73" s="163"/>
      <c r="E73" s="164"/>
      <c r="F73" s="164"/>
      <c r="G73" s="165"/>
      <c r="H73" s="166"/>
      <c r="I73" s="166"/>
      <c r="O73" s="167">
        <v>1</v>
      </c>
    </row>
    <row r="74" spans="1:104" x14ac:dyDescent="0.2">
      <c r="A74" s="168">
        <v>36</v>
      </c>
      <c r="B74" s="169" t="s">
        <v>186</v>
      </c>
      <c r="C74" s="170" t="s">
        <v>187</v>
      </c>
      <c r="D74" s="171" t="s">
        <v>161</v>
      </c>
      <c r="E74" s="172">
        <v>48</v>
      </c>
      <c r="F74" s="172"/>
      <c r="G74" s="173">
        <f>E74*F74</f>
        <v>0</v>
      </c>
      <c r="O74" s="167">
        <v>2</v>
      </c>
      <c r="AA74" s="145">
        <v>1</v>
      </c>
      <c r="AB74" s="145">
        <v>9</v>
      </c>
      <c r="AC74" s="145">
        <v>9</v>
      </c>
      <c r="AZ74" s="145">
        <v>4</v>
      </c>
      <c r="BA74" s="145">
        <f>IF(AZ74=1,G74,0)</f>
        <v>0</v>
      </c>
      <c r="BB74" s="145">
        <f>IF(AZ74=2,G74,0)</f>
        <v>0</v>
      </c>
      <c r="BC74" s="145">
        <f>IF(AZ74=3,G74,0)</f>
        <v>0</v>
      </c>
      <c r="BD74" s="145">
        <f>IF(AZ74=4,G74,0)</f>
        <v>0</v>
      </c>
      <c r="BE74" s="145">
        <f>IF(AZ74=5,G74,0)</f>
        <v>0</v>
      </c>
      <c r="CA74" s="167">
        <v>1</v>
      </c>
      <c r="CB74" s="167">
        <v>9</v>
      </c>
      <c r="CZ74" s="145">
        <v>5.0000000000025597E-3</v>
      </c>
    </row>
    <row r="75" spans="1:104" x14ac:dyDescent="0.2">
      <c r="A75" s="177"/>
      <c r="B75" s="178" t="s">
        <v>73</v>
      </c>
      <c r="C75" s="179" t="str">
        <f>CONCATENATE(B73," ",C73)</f>
        <v>M21 Elektromontáže</v>
      </c>
      <c r="D75" s="180"/>
      <c r="E75" s="181"/>
      <c r="F75" s="182"/>
      <c r="G75" s="183">
        <f>SUM(G73:G74)</f>
        <v>0</v>
      </c>
      <c r="O75" s="167">
        <v>4</v>
      </c>
      <c r="BA75" s="184">
        <f>SUM(BA73:BA74)</f>
        <v>0</v>
      </c>
      <c r="BB75" s="184">
        <f>SUM(BB73:BB74)</f>
        <v>0</v>
      </c>
      <c r="BC75" s="184">
        <f>SUM(BC73:BC74)</f>
        <v>0</v>
      </c>
      <c r="BD75" s="184">
        <f>SUM(BD73:BD74)</f>
        <v>0</v>
      </c>
      <c r="BE75" s="184">
        <f>SUM(BE73:BE74)</f>
        <v>0</v>
      </c>
    </row>
    <row r="76" spans="1:104" x14ac:dyDescent="0.2">
      <c r="A76" s="160" t="s">
        <v>72</v>
      </c>
      <c r="B76" s="161" t="s">
        <v>188</v>
      </c>
      <c r="C76" s="162" t="s">
        <v>189</v>
      </c>
      <c r="D76" s="163"/>
      <c r="E76" s="164"/>
      <c r="F76" s="164"/>
      <c r="G76" s="165"/>
      <c r="H76" s="166"/>
      <c r="I76" s="166"/>
      <c r="O76" s="167">
        <v>1</v>
      </c>
    </row>
    <row r="77" spans="1:104" ht="22.5" x14ac:dyDescent="0.2">
      <c r="A77" s="168">
        <v>37</v>
      </c>
      <c r="B77" s="169" t="s">
        <v>190</v>
      </c>
      <c r="C77" s="170" t="s">
        <v>191</v>
      </c>
      <c r="D77" s="171" t="s">
        <v>192</v>
      </c>
      <c r="E77" s="172">
        <v>1</v>
      </c>
      <c r="F77" s="172"/>
      <c r="G77" s="173">
        <f>E77*F77</f>
        <v>0</v>
      </c>
      <c r="O77" s="167">
        <v>2</v>
      </c>
      <c r="AA77" s="145">
        <v>1</v>
      </c>
      <c r="AB77" s="145">
        <v>9</v>
      </c>
      <c r="AC77" s="145">
        <v>9</v>
      </c>
      <c r="AZ77" s="145">
        <v>4</v>
      </c>
      <c r="BA77" s="145">
        <f>IF(AZ77=1,G77,0)</f>
        <v>0</v>
      </c>
      <c r="BB77" s="145">
        <f>IF(AZ77=2,G77,0)</f>
        <v>0</v>
      </c>
      <c r="BC77" s="145">
        <f>IF(AZ77=3,G77,0)</f>
        <v>0</v>
      </c>
      <c r="BD77" s="145">
        <f>IF(AZ77=4,G77,0)</f>
        <v>0</v>
      </c>
      <c r="BE77" s="145">
        <f>IF(AZ77=5,G77,0)</f>
        <v>0</v>
      </c>
      <c r="CA77" s="167">
        <v>1</v>
      </c>
      <c r="CB77" s="167">
        <v>9</v>
      </c>
      <c r="CZ77" s="145">
        <v>0.89999999999963598</v>
      </c>
    </row>
    <row r="78" spans="1:104" x14ac:dyDescent="0.2">
      <c r="A78" s="177"/>
      <c r="B78" s="178" t="s">
        <v>73</v>
      </c>
      <c r="C78" s="179" t="str">
        <f>CONCATENATE(B76," ",C76)</f>
        <v>M24 Montáže vzduchotechnických zařízení</v>
      </c>
      <c r="D78" s="180"/>
      <c r="E78" s="181"/>
      <c r="F78" s="182"/>
      <c r="G78" s="183">
        <f>SUM(G76:G77)</f>
        <v>0</v>
      </c>
      <c r="O78" s="167">
        <v>4</v>
      </c>
      <c r="BA78" s="184">
        <f>SUM(BA76:BA77)</f>
        <v>0</v>
      </c>
      <c r="BB78" s="184">
        <f>SUM(BB76:BB77)</f>
        <v>0</v>
      </c>
      <c r="BC78" s="184">
        <f>SUM(BC76:BC77)</f>
        <v>0</v>
      </c>
      <c r="BD78" s="184">
        <f>SUM(BD76:BD77)</f>
        <v>0</v>
      </c>
      <c r="BE78" s="184">
        <f>SUM(BE76:BE77)</f>
        <v>0</v>
      </c>
    </row>
    <row r="79" spans="1:104" x14ac:dyDescent="0.2">
      <c r="A79" s="160" t="s">
        <v>72</v>
      </c>
      <c r="B79" s="161" t="s">
        <v>193</v>
      </c>
      <c r="C79" s="162" t="s">
        <v>194</v>
      </c>
      <c r="D79" s="163"/>
      <c r="E79" s="164"/>
      <c r="F79" s="164"/>
      <c r="G79" s="165"/>
      <c r="H79" s="166"/>
      <c r="I79" s="166"/>
      <c r="O79" s="167">
        <v>1</v>
      </c>
    </row>
    <row r="80" spans="1:104" x14ac:dyDescent="0.2">
      <c r="A80" s="168">
        <v>38</v>
      </c>
      <c r="B80" s="169" t="s">
        <v>195</v>
      </c>
      <c r="C80" s="170" t="s">
        <v>196</v>
      </c>
      <c r="D80" s="171" t="s">
        <v>197</v>
      </c>
      <c r="E80" s="172">
        <v>5</v>
      </c>
      <c r="F80" s="172"/>
      <c r="G80" s="173">
        <f>E80*F80</f>
        <v>0</v>
      </c>
      <c r="O80" s="167">
        <v>2</v>
      </c>
      <c r="AA80" s="145">
        <v>1</v>
      </c>
      <c r="AB80" s="145">
        <v>9</v>
      </c>
      <c r="AC80" s="145">
        <v>9</v>
      </c>
      <c r="AZ80" s="145">
        <v>4</v>
      </c>
      <c r="BA80" s="145">
        <f>IF(AZ80=1,G80,0)</f>
        <v>0</v>
      </c>
      <c r="BB80" s="145">
        <f>IF(AZ80=2,G80,0)</f>
        <v>0</v>
      </c>
      <c r="BC80" s="145">
        <f>IF(AZ80=3,G80,0)</f>
        <v>0</v>
      </c>
      <c r="BD80" s="145">
        <f>IF(AZ80=4,G80,0)</f>
        <v>0</v>
      </c>
      <c r="BE80" s="145">
        <f>IF(AZ80=5,G80,0)</f>
        <v>0</v>
      </c>
      <c r="CA80" s="167">
        <v>1</v>
      </c>
      <c r="CB80" s="167">
        <v>9</v>
      </c>
      <c r="CZ80" s="145">
        <v>0</v>
      </c>
    </row>
    <row r="81" spans="1:104" x14ac:dyDescent="0.2">
      <c r="A81" s="177"/>
      <c r="B81" s="178" t="s">
        <v>73</v>
      </c>
      <c r="C81" s="179" t="str">
        <f>CONCATENATE(B79," ",C79)</f>
        <v>M99 Ostatní práce "M"</v>
      </c>
      <c r="D81" s="180"/>
      <c r="E81" s="181"/>
      <c r="F81" s="182"/>
      <c r="G81" s="183">
        <f>SUM(G79:G80)</f>
        <v>0</v>
      </c>
      <c r="O81" s="167">
        <v>4</v>
      </c>
      <c r="BA81" s="184">
        <f>SUM(BA79:BA80)</f>
        <v>0</v>
      </c>
      <c r="BB81" s="184">
        <f>SUM(BB79:BB80)</f>
        <v>0</v>
      </c>
      <c r="BC81" s="184">
        <f>SUM(BC79:BC80)</f>
        <v>0</v>
      </c>
      <c r="BD81" s="184">
        <f>SUM(BD79:BD80)</f>
        <v>0</v>
      </c>
      <c r="BE81" s="184">
        <f>SUM(BE79:BE80)</f>
        <v>0</v>
      </c>
    </row>
    <row r="82" spans="1:104" x14ac:dyDescent="0.2">
      <c r="A82" s="160" t="s">
        <v>72</v>
      </c>
      <c r="B82" s="161" t="s">
        <v>198</v>
      </c>
      <c r="C82" s="162" t="s">
        <v>199</v>
      </c>
      <c r="D82" s="163"/>
      <c r="E82" s="164"/>
      <c r="F82" s="164"/>
      <c r="G82" s="165"/>
      <c r="H82" s="166"/>
      <c r="I82" s="166"/>
      <c r="O82" s="167">
        <v>1</v>
      </c>
    </row>
    <row r="83" spans="1:104" x14ac:dyDescent="0.2">
      <c r="A83" s="168">
        <v>39</v>
      </c>
      <c r="B83" s="169" t="s">
        <v>200</v>
      </c>
      <c r="C83" s="170" t="s">
        <v>201</v>
      </c>
      <c r="D83" s="171" t="s">
        <v>139</v>
      </c>
      <c r="E83" s="172">
        <v>0.18526000000002299</v>
      </c>
      <c r="F83" s="172"/>
      <c r="G83" s="173">
        <f t="shared" ref="G83:G90" si="6">E83*F83</f>
        <v>0</v>
      </c>
      <c r="O83" s="167">
        <v>2</v>
      </c>
      <c r="AA83" s="145">
        <v>8</v>
      </c>
      <c r="AB83" s="145">
        <v>0</v>
      </c>
      <c r="AC83" s="145">
        <v>3</v>
      </c>
      <c r="AZ83" s="145">
        <v>1</v>
      </c>
      <c r="BA83" s="145">
        <f t="shared" ref="BA83:BA90" si="7">IF(AZ83=1,G83,0)</f>
        <v>0</v>
      </c>
      <c r="BB83" s="145">
        <f t="shared" ref="BB83:BB90" si="8">IF(AZ83=2,G83,0)</f>
        <v>0</v>
      </c>
      <c r="BC83" s="145">
        <f t="shared" ref="BC83:BC90" si="9">IF(AZ83=3,G83,0)</f>
        <v>0</v>
      </c>
      <c r="BD83" s="145">
        <f t="shared" ref="BD83:BD90" si="10">IF(AZ83=4,G83,0)</f>
        <v>0</v>
      </c>
      <c r="BE83" s="145">
        <f t="shared" ref="BE83:BE90" si="11">IF(AZ83=5,G83,0)</f>
        <v>0</v>
      </c>
      <c r="CA83" s="167">
        <v>8</v>
      </c>
      <c r="CB83" s="167">
        <v>0</v>
      </c>
      <c r="CZ83" s="145">
        <v>0</v>
      </c>
    </row>
    <row r="84" spans="1:104" x14ac:dyDescent="0.2">
      <c r="A84" s="168">
        <v>40</v>
      </c>
      <c r="B84" s="169" t="s">
        <v>202</v>
      </c>
      <c r="C84" s="170" t="s">
        <v>203</v>
      </c>
      <c r="D84" s="171" t="s">
        <v>139</v>
      </c>
      <c r="E84" s="172">
        <v>0.55578000000007</v>
      </c>
      <c r="F84" s="172"/>
      <c r="G84" s="173">
        <f t="shared" si="6"/>
        <v>0</v>
      </c>
      <c r="O84" s="167">
        <v>2</v>
      </c>
      <c r="AA84" s="145">
        <v>8</v>
      </c>
      <c r="AB84" s="145">
        <v>0</v>
      </c>
      <c r="AC84" s="145">
        <v>3</v>
      </c>
      <c r="AZ84" s="145">
        <v>1</v>
      </c>
      <c r="BA84" s="145">
        <f t="shared" si="7"/>
        <v>0</v>
      </c>
      <c r="BB84" s="145">
        <f t="shared" si="8"/>
        <v>0</v>
      </c>
      <c r="BC84" s="145">
        <f t="shared" si="9"/>
        <v>0</v>
      </c>
      <c r="BD84" s="145">
        <f t="shared" si="10"/>
        <v>0</v>
      </c>
      <c r="BE84" s="145">
        <f t="shared" si="11"/>
        <v>0</v>
      </c>
      <c r="CA84" s="167">
        <v>8</v>
      </c>
      <c r="CB84" s="167">
        <v>0</v>
      </c>
      <c r="CZ84" s="145">
        <v>0</v>
      </c>
    </row>
    <row r="85" spans="1:104" x14ac:dyDescent="0.2">
      <c r="A85" s="168">
        <v>41</v>
      </c>
      <c r="B85" s="169" t="s">
        <v>204</v>
      </c>
      <c r="C85" s="170" t="s">
        <v>205</v>
      </c>
      <c r="D85" s="171" t="s">
        <v>139</v>
      </c>
      <c r="E85" s="172">
        <v>0.18526000000002299</v>
      </c>
      <c r="F85" s="172"/>
      <c r="G85" s="173">
        <f t="shared" si="6"/>
        <v>0</v>
      </c>
      <c r="O85" s="167">
        <v>2</v>
      </c>
      <c r="AA85" s="145">
        <v>8</v>
      </c>
      <c r="AB85" s="145">
        <v>0</v>
      </c>
      <c r="AC85" s="145">
        <v>3</v>
      </c>
      <c r="AZ85" s="145">
        <v>1</v>
      </c>
      <c r="BA85" s="145">
        <f t="shared" si="7"/>
        <v>0</v>
      </c>
      <c r="BB85" s="145">
        <f t="shared" si="8"/>
        <v>0</v>
      </c>
      <c r="BC85" s="145">
        <f t="shared" si="9"/>
        <v>0</v>
      </c>
      <c r="BD85" s="145">
        <f t="shared" si="10"/>
        <v>0</v>
      </c>
      <c r="BE85" s="145">
        <f t="shared" si="11"/>
        <v>0</v>
      </c>
      <c r="CA85" s="167">
        <v>8</v>
      </c>
      <c r="CB85" s="167">
        <v>0</v>
      </c>
      <c r="CZ85" s="145">
        <v>0</v>
      </c>
    </row>
    <row r="86" spans="1:104" x14ac:dyDescent="0.2">
      <c r="A86" s="168">
        <v>42</v>
      </c>
      <c r="B86" s="169" t="s">
        <v>206</v>
      </c>
      <c r="C86" s="170" t="s">
        <v>207</v>
      </c>
      <c r="D86" s="171" t="s">
        <v>139</v>
      </c>
      <c r="E86" s="172">
        <v>2.7789000000003501</v>
      </c>
      <c r="F86" s="172"/>
      <c r="G86" s="173">
        <f t="shared" si="6"/>
        <v>0</v>
      </c>
      <c r="O86" s="167">
        <v>2</v>
      </c>
      <c r="AA86" s="145">
        <v>8</v>
      </c>
      <c r="AB86" s="145">
        <v>0</v>
      </c>
      <c r="AC86" s="145">
        <v>3</v>
      </c>
      <c r="AZ86" s="145">
        <v>1</v>
      </c>
      <c r="BA86" s="145">
        <f t="shared" si="7"/>
        <v>0</v>
      </c>
      <c r="BB86" s="145">
        <f t="shared" si="8"/>
        <v>0</v>
      </c>
      <c r="BC86" s="145">
        <f t="shared" si="9"/>
        <v>0</v>
      </c>
      <c r="BD86" s="145">
        <f t="shared" si="10"/>
        <v>0</v>
      </c>
      <c r="BE86" s="145">
        <f t="shared" si="11"/>
        <v>0</v>
      </c>
      <c r="CA86" s="167">
        <v>8</v>
      </c>
      <c r="CB86" s="167">
        <v>0</v>
      </c>
      <c r="CZ86" s="145">
        <v>0</v>
      </c>
    </row>
    <row r="87" spans="1:104" x14ac:dyDescent="0.2">
      <c r="A87" s="168">
        <v>43</v>
      </c>
      <c r="B87" s="169" t="s">
        <v>208</v>
      </c>
      <c r="C87" s="170" t="s">
        <v>209</v>
      </c>
      <c r="D87" s="171" t="s">
        <v>139</v>
      </c>
      <c r="E87" s="172">
        <v>0.18526000000002299</v>
      </c>
      <c r="F87" s="172"/>
      <c r="G87" s="173">
        <f t="shared" si="6"/>
        <v>0</v>
      </c>
      <c r="O87" s="167">
        <v>2</v>
      </c>
      <c r="AA87" s="145">
        <v>8</v>
      </c>
      <c r="AB87" s="145">
        <v>0</v>
      </c>
      <c r="AC87" s="145">
        <v>3</v>
      </c>
      <c r="AZ87" s="145">
        <v>1</v>
      </c>
      <c r="BA87" s="145">
        <f t="shared" si="7"/>
        <v>0</v>
      </c>
      <c r="BB87" s="145">
        <f t="shared" si="8"/>
        <v>0</v>
      </c>
      <c r="BC87" s="145">
        <f t="shared" si="9"/>
        <v>0</v>
      </c>
      <c r="BD87" s="145">
        <f t="shared" si="10"/>
        <v>0</v>
      </c>
      <c r="BE87" s="145">
        <f t="shared" si="11"/>
        <v>0</v>
      </c>
      <c r="CA87" s="167">
        <v>8</v>
      </c>
      <c r="CB87" s="167">
        <v>0</v>
      </c>
      <c r="CZ87" s="145">
        <v>0</v>
      </c>
    </row>
    <row r="88" spans="1:104" x14ac:dyDescent="0.2">
      <c r="A88" s="168">
        <v>44</v>
      </c>
      <c r="B88" s="169" t="s">
        <v>210</v>
      </c>
      <c r="C88" s="170" t="s">
        <v>211</v>
      </c>
      <c r="D88" s="171" t="s">
        <v>139</v>
      </c>
      <c r="E88" s="172">
        <v>0.92630000000011703</v>
      </c>
      <c r="F88" s="172"/>
      <c r="G88" s="173">
        <f t="shared" si="6"/>
        <v>0</v>
      </c>
      <c r="O88" s="167">
        <v>2</v>
      </c>
      <c r="AA88" s="145">
        <v>8</v>
      </c>
      <c r="AB88" s="145">
        <v>0</v>
      </c>
      <c r="AC88" s="145">
        <v>3</v>
      </c>
      <c r="AZ88" s="145">
        <v>1</v>
      </c>
      <c r="BA88" s="145">
        <f t="shared" si="7"/>
        <v>0</v>
      </c>
      <c r="BB88" s="145">
        <f t="shared" si="8"/>
        <v>0</v>
      </c>
      <c r="BC88" s="145">
        <f t="shared" si="9"/>
        <v>0</v>
      </c>
      <c r="BD88" s="145">
        <f t="shared" si="10"/>
        <v>0</v>
      </c>
      <c r="BE88" s="145">
        <f t="shared" si="11"/>
        <v>0</v>
      </c>
      <c r="CA88" s="167">
        <v>8</v>
      </c>
      <c r="CB88" s="167">
        <v>0</v>
      </c>
      <c r="CZ88" s="145">
        <v>0</v>
      </c>
    </row>
    <row r="89" spans="1:104" x14ac:dyDescent="0.2">
      <c r="A89" s="168">
        <v>45</v>
      </c>
      <c r="B89" s="169" t="s">
        <v>212</v>
      </c>
      <c r="C89" s="170" t="s">
        <v>213</v>
      </c>
      <c r="D89" s="171" t="s">
        <v>139</v>
      </c>
      <c r="E89" s="172">
        <v>0.18526000000002299</v>
      </c>
      <c r="F89" s="172"/>
      <c r="G89" s="173">
        <f t="shared" si="6"/>
        <v>0</v>
      </c>
      <c r="O89" s="167">
        <v>2</v>
      </c>
      <c r="AA89" s="145">
        <v>8</v>
      </c>
      <c r="AB89" s="145">
        <v>0</v>
      </c>
      <c r="AC89" s="145">
        <v>3</v>
      </c>
      <c r="AZ89" s="145">
        <v>1</v>
      </c>
      <c r="BA89" s="145">
        <f t="shared" si="7"/>
        <v>0</v>
      </c>
      <c r="BB89" s="145">
        <f t="shared" si="8"/>
        <v>0</v>
      </c>
      <c r="BC89" s="145">
        <f t="shared" si="9"/>
        <v>0</v>
      </c>
      <c r="BD89" s="145">
        <f t="shared" si="10"/>
        <v>0</v>
      </c>
      <c r="BE89" s="145">
        <f t="shared" si="11"/>
        <v>0</v>
      </c>
      <c r="CA89" s="167">
        <v>8</v>
      </c>
      <c r="CB89" s="167">
        <v>0</v>
      </c>
      <c r="CZ89" s="145">
        <v>0</v>
      </c>
    </row>
    <row r="90" spans="1:104" x14ac:dyDescent="0.2">
      <c r="A90" s="168">
        <v>46</v>
      </c>
      <c r="B90" s="169" t="s">
        <v>214</v>
      </c>
      <c r="C90" s="170" t="s">
        <v>215</v>
      </c>
      <c r="D90" s="171" t="s">
        <v>139</v>
      </c>
      <c r="E90" s="172">
        <v>0.18526000000002299</v>
      </c>
      <c r="F90" s="172"/>
      <c r="G90" s="173">
        <f t="shared" si="6"/>
        <v>0</v>
      </c>
      <c r="O90" s="167">
        <v>2</v>
      </c>
      <c r="AA90" s="145">
        <v>8</v>
      </c>
      <c r="AB90" s="145">
        <v>0</v>
      </c>
      <c r="AC90" s="145">
        <v>3</v>
      </c>
      <c r="AZ90" s="145">
        <v>1</v>
      </c>
      <c r="BA90" s="145">
        <f t="shared" si="7"/>
        <v>0</v>
      </c>
      <c r="BB90" s="145">
        <f t="shared" si="8"/>
        <v>0</v>
      </c>
      <c r="BC90" s="145">
        <f t="shared" si="9"/>
        <v>0</v>
      </c>
      <c r="BD90" s="145">
        <f t="shared" si="10"/>
        <v>0</v>
      </c>
      <c r="BE90" s="145">
        <f t="shared" si="11"/>
        <v>0</v>
      </c>
      <c r="CA90" s="167">
        <v>8</v>
      </c>
      <c r="CB90" s="167">
        <v>0</v>
      </c>
      <c r="CZ90" s="145">
        <v>0</v>
      </c>
    </row>
    <row r="91" spans="1:104" x14ac:dyDescent="0.2">
      <c r="A91" s="177"/>
      <c r="B91" s="178" t="s">
        <v>73</v>
      </c>
      <c r="C91" s="179" t="str">
        <f>CONCATENATE(B82," ",C82)</f>
        <v>D96 Přesuny suti a vybouraných hmot</v>
      </c>
      <c r="D91" s="180"/>
      <c r="E91" s="181"/>
      <c r="F91" s="182"/>
      <c r="G91" s="183">
        <f>SUM(G82:G90)</f>
        <v>0</v>
      </c>
      <c r="O91" s="167">
        <v>4</v>
      </c>
      <c r="BA91" s="184">
        <f>SUM(BA82:BA90)</f>
        <v>0</v>
      </c>
      <c r="BB91" s="184">
        <f>SUM(BB82:BB90)</f>
        <v>0</v>
      </c>
      <c r="BC91" s="184">
        <f>SUM(BC82:BC90)</f>
        <v>0</v>
      </c>
      <c r="BD91" s="184">
        <f>SUM(BD82:BD90)</f>
        <v>0</v>
      </c>
      <c r="BE91" s="184">
        <f>SUM(BE82:BE90)</f>
        <v>0</v>
      </c>
    </row>
    <row r="92" spans="1:104" x14ac:dyDescent="0.2">
      <c r="E92" s="145"/>
    </row>
    <row r="93" spans="1:104" x14ac:dyDescent="0.2">
      <c r="E93" s="145"/>
    </row>
    <row r="94" spans="1:104" x14ac:dyDescent="0.2">
      <c r="E94" s="145"/>
    </row>
    <row r="95" spans="1:104" x14ac:dyDescent="0.2">
      <c r="E95" s="145"/>
    </row>
    <row r="96" spans="1:104" x14ac:dyDescent="0.2">
      <c r="E96" s="145"/>
    </row>
    <row r="97" spans="5:5" x14ac:dyDescent="0.2">
      <c r="E97" s="145"/>
    </row>
    <row r="98" spans="5:5" x14ac:dyDescent="0.2">
      <c r="E98" s="145"/>
    </row>
    <row r="99" spans="5:5" x14ac:dyDescent="0.2">
      <c r="E99" s="145"/>
    </row>
    <row r="100" spans="5:5" x14ac:dyDescent="0.2">
      <c r="E100" s="145"/>
    </row>
    <row r="101" spans="5:5" x14ac:dyDescent="0.2">
      <c r="E101" s="145"/>
    </row>
    <row r="102" spans="5:5" x14ac:dyDescent="0.2">
      <c r="E102" s="145"/>
    </row>
    <row r="103" spans="5:5" x14ac:dyDescent="0.2">
      <c r="E103" s="145"/>
    </row>
    <row r="104" spans="5:5" x14ac:dyDescent="0.2">
      <c r="E104" s="145"/>
    </row>
    <row r="105" spans="5:5" x14ac:dyDescent="0.2">
      <c r="E105" s="145"/>
    </row>
    <row r="106" spans="5:5" x14ac:dyDescent="0.2">
      <c r="E106" s="145"/>
    </row>
    <row r="107" spans="5:5" x14ac:dyDescent="0.2">
      <c r="E107" s="145"/>
    </row>
    <row r="108" spans="5:5" x14ac:dyDescent="0.2">
      <c r="E108" s="145"/>
    </row>
    <row r="109" spans="5:5" x14ac:dyDescent="0.2">
      <c r="E109" s="145"/>
    </row>
    <row r="110" spans="5:5" x14ac:dyDescent="0.2">
      <c r="E110" s="145"/>
    </row>
    <row r="111" spans="5:5" x14ac:dyDescent="0.2">
      <c r="E111" s="145"/>
    </row>
    <row r="112" spans="5:5" x14ac:dyDescent="0.2">
      <c r="E112" s="145"/>
    </row>
    <row r="113" spans="1:7" x14ac:dyDescent="0.2">
      <c r="E113" s="145"/>
    </row>
    <row r="114" spans="1:7" x14ac:dyDescent="0.2">
      <c r="E114" s="145"/>
    </row>
    <row r="115" spans="1:7" x14ac:dyDescent="0.2">
      <c r="A115" s="185"/>
      <c r="B115" s="185"/>
      <c r="C115" s="185"/>
      <c r="D115" s="185"/>
      <c r="E115" s="185"/>
      <c r="F115" s="185"/>
      <c r="G115" s="185"/>
    </row>
    <row r="116" spans="1:7" x14ac:dyDescent="0.2">
      <c r="A116" s="185"/>
      <c r="B116" s="185"/>
      <c r="C116" s="185"/>
      <c r="D116" s="185"/>
      <c r="E116" s="185"/>
      <c r="F116" s="185"/>
      <c r="G116" s="185"/>
    </row>
    <row r="117" spans="1:7" x14ac:dyDescent="0.2">
      <c r="A117" s="185"/>
      <c r="B117" s="185"/>
      <c r="C117" s="185"/>
      <c r="D117" s="185"/>
      <c r="E117" s="185"/>
      <c r="F117" s="185"/>
      <c r="G117" s="185"/>
    </row>
    <row r="118" spans="1:7" x14ac:dyDescent="0.2">
      <c r="A118" s="185"/>
      <c r="B118" s="185"/>
      <c r="C118" s="185"/>
      <c r="D118" s="185"/>
      <c r="E118" s="185"/>
      <c r="F118" s="185"/>
      <c r="G118" s="185"/>
    </row>
    <row r="119" spans="1:7" x14ac:dyDescent="0.2">
      <c r="E119" s="145"/>
    </row>
    <row r="120" spans="1:7" x14ac:dyDescent="0.2">
      <c r="E120" s="145"/>
    </row>
    <row r="121" spans="1:7" x14ac:dyDescent="0.2">
      <c r="E121" s="145"/>
    </row>
    <row r="122" spans="1:7" x14ac:dyDescent="0.2">
      <c r="E122" s="145"/>
    </row>
    <row r="123" spans="1:7" x14ac:dyDescent="0.2">
      <c r="E123" s="145"/>
    </row>
    <row r="124" spans="1:7" x14ac:dyDescent="0.2">
      <c r="E124" s="145"/>
    </row>
    <row r="125" spans="1:7" x14ac:dyDescent="0.2">
      <c r="E125" s="145"/>
    </row>
    <row r="126" spans="1:7" x14ac:dyDescent="0.2">
      <c r="E126" s="145"/>
    </row>
    <row r="127" spans="1:7" x14ac:dyDescent="0.2">
      <c r="E127" s="145"/>
    </row>
    <row r="128" spans="1:7" x14ac:dyDescent="0.2">
      <c r="E128" s="145"/>
    </row>
    <row r="129" spans="5:5" x14ac:dyDescent="0.2">
      <c r="E129" s="145"/>
    </row>
    <row r="130" spans="5:5" x14ac:dyDescent="0.2">
      <c r="E130" s="145"/>
    </row>
    <row r="131" spans="5:5" x14ac:dyDescent="0.2">
      <c r="E131" s="145"/>
    </row>
    <row r="132" spans="5:5" x14ac:dyDescent="0.2">
      <c r="E132" s="145"/>
    </row>
    <row r="133" spans="5:5" x14ac:dyDescent="0.2">
      <c r="E133" s="145"/>
    </row>
    <row r="134" spans="5:5" x14ac:dyDescent="0.2">
      <c r="E134" s="145"/>
    </row>
    <row r="135" spans="5:5" x14ac:dyDescent="0.2">
      <c r="E135" s="145"/>
    </row>
    <row r="136" spans="5:5" x14ac:dyDescent="0.2">
      <c r="E136" s="145"/>
    </row>
    <row r="137" spans="5:5" x14ac:dyDescent="0.2">
      <c r="E137" s="145"/>
    </row>
    <row r="138" spans="5:5" x14ac:dyDescent="0.2">
      <c r="E138" s="145"/>
    </row>
    <row r="139" spans="5:5" x14ac:dyDescent="0.2">
      <c r="E139" s="145"/>
    </row>
    <row r="140" spans="5:5" x14ac:dyDescent="0.2">
      <c r="E140" s="145"/>
    </row>
    <row r="141" spans="5:5" x14ac:dyDescent="0.2">
      <c r="E141" s="145"/>
    </row>
    <row r="142" spans="5:5" x14ac:dyDescent="0.2">
      <c r="E142" s="145"/>
    </row>
    <row r="143" spans="5:5" x14ac:dyDescent="0.2">
      <c r="E143" s="145"/>
    </row>
    <row r="144" spans="5:5" x14ac:dyDescent="0.2">
      <c r="E144" s="145"/>
    </row>
    <row r="145" spans="1:7" x14ac:dyDescent="0.2">
      <c r="E145" s="145"/>
    </row>
    <row r="146" spans="1:7" x14ac:dyDescent="0.2">
      <c r="E146" s="145"/>
    </row>
    <row r="147" spans="1:7" x14ac:dyDescent="0.2">
      <c r="E147" s="145"/>
    </row>
    <row r="148" spans="1:7" x14ac:dyDescent="0.2">
      <c r="E148" s="145"/>
    </row>
    <row r="149" spans="1:7" x14ac:dyDescent="0.2">
      <c r="E149" s="145"/>
    </row>
    <row r="150" spans="1:7" x14ac:dyDescent="0.2">
      <c r="A150" s="186"/>
      <c r="B150" s="186"/>
    </row>
    <row r="151" spans="1:7" x14ac:dyDescent="0.2">
      <c r="A151" s="185"/>
      <c r="B151" s="185"/>
      <c r="C151" s="188"/>
      <c r="D151" s="188"/>
      <c r="E151" s="189"/>
      <c r="F151" s="188"/>
      <c r="G151" s="190"/>
    </row>
    <row r="152" spans="1:7" x14ac:dyDescent="0.2">
      <c r="A152" s="191"/>
      <c r="B152" s="191"/>
      <c r="C152" s="185"/>
      <c r="D152" s="185"/>
      <c r="E152" s="192"/>
      <c r="F152" s="185"/>
      <c r="G152" s="185"/>
    </row>
    <row r="153" spans="1:7" x14ac:dyDescent="0.2">
      <c r="A153" s="185"/>
      <c r="B153" s="185"/>
      <c r="C153" s="185"/>
      <c r="D153" s="185"/>
      <c r="E153" s="192"/>
      <c r="F153" s="185"/>
      <c r="G153" s="185"/>
    </row>
    <row r="154" spans="1:7" x14ac:dyDescent="0.2">
      <c r="A154" s="185"/>
      <c r="B154" s="185"/>
      <c r="C154" s="185"/>
      <c r="D154" s="185"/>
      <c r="E154" s="192"/>
      <c r="F154" s="185"/>
      <c r="G154" s="185"/>
    </row>
    <row r="155" spans="1:7" x14ac:dyDescent="0.2">
      <c r="A155" s="185"/>
      <c r="B155" s="185"/>
      <c r="C155" s="185"/>
      <c r="D155" s="185"/>
      <c r="E155" s="192"/>
      <c r="F155" s="185"/>
      <c r="G155" s="185"/>
    </row>
    <row r="156" spans="1:7" x14ac:dyDescent="0.2">
      <c r="A156" s="185"/>
      <c r="B156" s="185"/>
      <c r="C156" s="185"/>
      <c r="D156" s="185"/>
      <c r="E156" s="192"/>
      <c r="F156" s="185"/>
      <c r="G156" s="185"/>
    </row>
    <row r="157" spans="1:7" x14ac:dyDescent="0.2">
      <c r="A157" s="185"/>
      <c r="B157" s="185"/>
      <c r="C157" s="185"/>
      <c r="D157" s="185"/>
      <c r="E157" s="192"/>
      <c r="F157" s="185"/>
      <c r="G157" s="185"/>
    </row>
    <row r="158" spans="1:7" x14ac:dyDescent="0.2">
      <c r="A158" s="185"/>
      <c r="B158" s="185"/>
      <c r="C158" s="185"/>
      <c r="D158" s="185"/>
      <c r="E158" s="192"/>
      <c r="F158" s="185"/>
      <c r="G158" s="185"/>
    </row>
    <row r="159" spans="1:7" x14ac:dyDescent="0.2">
      <c r="A159" s="185"/>
      <c r="B159" s="185"/>
      <c r="C159" s="185"/>
      <c r="D159" s="185"/>
      <c r="E159" s="192"/>
      <c r="F159" s="185"/>
      <c r="G159" s="185"/>
    </row>
    <row r="160" spans="1:7" x14ac:dyDescent="0.2">
      <c r="A160" s="185"/>
      <c r="B160" s="185"/>
      <c r="C160" s="185"/>
      <c r="D160" s="185"/>
      <c r="E160" s="192"/>
      <c r="F160" s="185"/>
      <c r="G160" s="185"/>
    </row>
    <row r="161" spans="1:7" x14ac:dyDescent="0.2">
      <c r="A161" s="185"/>
      <c r="B161" s="185"/>
      <c r="C161" s="185"/>
      <c r="D161" s="185"/>
      <c r="E161" s="192"/>
      <c r="F161" s="185"/>
      <c r="G161" s="185"/>
    </row>
    <row r="162" spans="1:7" x14ac:dyDescent="0.2">
      <c r="A162" s="185"/>
      <c r="B162" s="185"/>
      <c r="C162" s="185"/>
      <c r="D162" s="185"/>
      <c r="E162" s="192"/>
      <c r="F162" s="185"/>
      <c r="G162" s="185"/>
    </row>
    <row r="163" spans="1:7" x14ac:dyDescent="0.2">
      <c r="A163" s="185"/>
      <c r="B163" s="185"/>
      <c r="C163" s="185"/>
      <c r="D163" s="185"/>
      <c r="E163" s="192"/>
      <c r="F163" s="185"/>
      <c r="G163" s="185"/>
    </row>
    <row r="164" spans="1:7" x14ac:dyDescent="0.2">
      <c r="A164" s="185"/>
      <c r="B164" s="185"/>
      <c r="C164" s="185"/>
      <c r="D164" s="185"/>
      <c r="E164" s="192"/>
      <c r="F164" s="185"/>
      <c r="G164" s="185"/>
    </row>
  </sheetData>
  <mergeCells count="7">
    <mergeCell ref="C28:G28"/>
    <mergeCell ref="C31:G31"/>
    <mergeCell ref="A1:G1"/>
    <mergeCell ref="A3:B3"/>
    <mergeCell ref="A4:B4"/>
    <mergeCell ref="E4:G4"/>
    <mergeCell ref="C9:G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Kateřina Štěrbová</cp:lastModifiedBy>
  <cp:lastPrinted>2015-11-30T13:13:15Z</cp:lastPrinted>
  <dcterms:created xsi:type="dcterms:W3CDTF">2015-11-29T21:20:12Z</dcterms:created>
  <dcterms:modified xsi:type="dcterms:W3CDTF">2017-04-09T07:22:03Z</dcterms:modified>
</cp:coreProperties>
</file>