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8795" windowHeight="11640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list'!$F$4</definedName>
    <definedName name="MJ">'Krycí list'!$G$4</definedName>
    <definedName name="Mont">'Rekapitulace'!$H$18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'Položky'!$A$1:$G$74</definedName>
    <definedName name="_xlnm.Print_Area" localSheetId="1">'Rekapitulace'!$A$1:$I$32</definedName>
    <definedName name="PocetMJ">'Krycí list'!$G$7</definedName>
    <definedName name="Poznamka">'Krycí list'!$B$36</definedName>
    <definedName name="Projektant">'Krycí list'!$C$7</definedName>
    <definedName name="PSV">'Rekapitulace'!$F$18</definedName>
    <definedName name="PSV0">'Položky'!#REF!</definedName>
    <definedName name="SazbaDPH1">'Krycí list'!$C$29</definedName>
    <definedName name="SazbaDPH2">'Krycí list'!$C$31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<sst xmlns="http://schemas.openxmlformats.org/spreadsheetml/2006/main" count="289" uniqueCount="206">
  <si>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</si>
  <si>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</si>
  <si>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</si>
  <si>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</si>
  <si>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</si>
  <si>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</si>
  <si>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</si>
  <si>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</si>
  <si>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</si>
  <si>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</si>
  <si>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</si>
  <si>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</si>
  <si>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</si>
  <si>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</si>
  <si>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</si>
  <si>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</si>
  <si>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</si>
  <si>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</si>
  <si>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</si>
  <si>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</si>
  <si>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</si>
  <si>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</si>
  <si>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</si>
  <si>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</si>
  <si>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</si>
  <si>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</si>
  <si>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</si>
  <si>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</si>
  <si>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</si>
  <si>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</si>
  <si>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</si>
  <si>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</si>
  <si>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</si>
  <si>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</si>
  <si>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</si>
  <si>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</si>
  <si>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</si>
  <si>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</si>
  <si>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</si>
  <si>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</si>
  <si>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</si>
  <si>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</si>
  <si>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</si>
  <si>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</si>
  <si>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</si>
  <si>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</si>
  <si>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</si>
  <si>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</si>
  <si>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</si>
  <si>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</si>
  <si>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</si>
  <si>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</si>
  <si>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</si>
  <si>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</si>
  <si>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</si>
  <si>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</si>
  <si>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</si>
  <si>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</si>
  <si>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</si>
  <si>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</si>
  <si>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</si>
  <si>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</si>
  <si>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</si>
  <si>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</si>
  <si>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</si>
  <si>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</si>
  <si>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</si>
  <si>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</si>
  <si>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</si>
  <si>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</si>
  <si>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</si>
  <si>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164</t>
  </si>
  <si>
    <t>Stavební úpravy beton. jímky výustě rybníka Kníže</t>
  </si>
  <si>
    <t>111002504T00</t>
  </si>
  <si>
    <t>Skutečné zaměření</t>
  </si>
  <si>
    <t>kus</t>
  </si>
  <si>
    <t>115101202R00</t>
  </si>
  <si>
    <t>Čerpání vody na výšku do 10 m, přítok 500 - 1000 l</t>
  </si>
  <si>
    <t>hod</t>
  </si>
  <si>
    <t>115101302R00</t>
  </si>
  <si>
    <t>Pohotovost čerp.soupravy, výška 10 m,přítok 1000 l</t>
  </si>
  <si>
    <t>den</t>
  </si>
  <si>
    <t>132201101R00</t>
  </si>
  <si>
    <t>Hloubení rýh šířky do 60 cm v hor.3 do 100 m3</t>
  </si>
  <si>
    <t>m3</t>
  </si>
  <si>
    <t>132201109R00</t>
  </si>
  <si>
    <t>Příplatek za lepivost - hloubení rýh 60 cm v hor.3</t>
  </si>
  <si>
    <t>132202201U00</t>
  </si>
  <si>
    <t>Hloub rýh š 2 m soudrž hor 3 ručně</t>
  </si>
  <si>
    <t>161101101R00</t>
  </si>
  <si>
    <t>Svislé přemístění výkopku z hor.1-4 do 2,5 m</t>
  </si>
  <si>
    <t>162301421R00</t>
  </si>
  <si>
    <t>Vodorovné přemístění pařezů  D 30 cm do 5000 m</t>
  </si>
  <si>
    <t>167101101R00</t>
  </si>
  <si>
    <t>Nakládání výkopku z hor.1-4 v množství do 100 m3</t>
  </si>
  <si>
    <t>171201101R00</t>
  </si>
  <si>
    <t>Uložení sypaniny do násypů nezhutněných</t>
  </si>
  <si>
    <t>174101101R00</t>
  </si>
  <si>
    <t>Zásyp jam, rýh, šachet se zhutněním</t>
  </si>
  <si>
    <t>175101101R00</t>
  </si>
  <si>
    <t>Obsyp potrubí bez prohození sypaniny</t>
  </si>
  <si>
    <t>180402111R00</t>
  </si>
  <si>
    <t>Založení trávníku parkového výsevem v rovině</t>
  </si>
  <si>
    <t>m2</t>
  </si>
  <si>
    <t>181301114R00</t>
  </si>
  <si>
    <t>Rozprostření ornice, rovina, tl.20-25 cm,nad 500m2</t>
  </si>
  <si>
    <t>00572400</t>
  </si>
  <si>
    <t>Směs travní parková I. běžná zátěž PROFI</t>
  </si>
  <si>
    <t>kg</t>
  </si>
  <si>
    <t>58337332</t>
  </si>
  <si>
    <t>Štěrkopísek frakce 0-22 C</t>
  </si>
  <si>
    <t>T</t>
  </si>
  <si>
    <t>2</t>
  </si>
  <si>
    <t>Základy a zvláštní zakládání</t>
  </si>
  <si>
    <t>274313712T00</t>
  </si>
  <si>
    <t>Beton základových pasů prostý C 20/25</t>
  </si>
  <si>
    <t>3</t>
  </si>
  <si>
    <t>Svislé a kompletní konstrukce</t>
  </si>
  <si>
    <t>326212111R00</t>
  </si>
  <si>
    <t>Zdivo nadzákl. z lom. kam., do 3 m3 1str. lícované</t>
  </si>
  <si>
    <t>326212121R00</t>
  </si>
  <si>
    <t>Zdivo nadzákl. z lom. kam., do 3 m3 2str. lícované</t>
  </si>
  <si>
    <t>326351111R00</t>
  </si>
  <si>
    <t>Bednění ploch rovinných, konstrukce tl. do 1 m</t>
  </si>
  <si>
    <t>327361040R00</t>
  </si>
  <si>
    <t>Výztuž zdí a valů ze svařovaných sítí</t>
  </si>
  <si>
    <t>t</t>
  </si>
  <si>
    <t>4</t>
  </si>
  <si>
    <t>Vodorovné konstrukce</t>
  </si>
  <si>
    <t>451573111R00</t>
  </si>
  <si>
    <t>Lože pod potrubí ze štěrkopísku do 63 mm</t>
  </si>
  <si>
    <t>6</t>
  </si>
  <si>
    <t>Úpravy povrchu, podlahy</t>
  </si>
  <si>
    <t>631313711R00</t>
  </si>
  <si>
    <t>Mazanina betonová tl. 8 - 12 cm B 30 (C 25/30)</t>
  </si>
  <si>
    <t>8</t>
  </si>
  <si>
    <t>Trubní vedení</t>
  </si>
  <si>
    <t>871353121R00</t>
  </si>
  <si>
    <t>Montáž trub z tvrdého PVC, gumový kroužek, DN 200</t>
  </si>
  <si>
    <t>m</t>
  </si>
  <si>
    <t>877353123R00</t>
  </si>
  <si>
    <t>Montáž tvarovek jednoos. z PVC gum.kroužek DN 200</t>
  </si>
  <si>
    <t>892571111R00</t>
  </si>
  <si>
    <t>Zkouška těsnosti kanalizace DN do 200, vodou</t>
  </si>
  <si>
    <t>892583111R00</t>
  </si>
  <si>
    <t>Zabezpečení konců kanal. potrubí DN do 300, vodou</t>
  </si>
  <si>
    <t>sada</t>
  </si>
  <si>
    <t>899101111R00</t>
  </si>
  <si>
    <t>Osazení poklopu s rámem do 50 kg</t>
  </si>
  <si>
    <t>28610011</t>
  </si>
  <si>
    <t>Atypický plastový poklop</t>
  </si>
  <si>
    <t>28611159.A</t>
  </si>
  <si>
    <t>Trubka PVC kanalizační hladká d200x4,5x5000mm SN4</t>
  </si>
  <si>
    <t>28650666</t>
  </si>
  <si>
    <t>Koleno kanalizační PVC-U  D 200/45°</t>
  </si>
  <si>
    <t>9</t>
  </si>
  <si>
    <t>Ostatní konstrukce, bourání</t>
  </si>
  <si>
    <t>634601111R00</t>
  </si>
  <si>
    <t>Zaplnění dilatačních spár mazanin, šířka 10 mm</t>
  </si>
  <si>
    <t>919735122R00</t>
  </si>
  <si>
    <t>Řezání stávajícího betonového krytu tl. 5 - 10 cm</t>
  </si>
  <si>
    <t>962052211R00</t>
  </si>
  <si>
    <t>Bourání zdiva železobetonového nadzákladového</t>
  </si>
  <si>
    <t>965042231R00</t>
  </si>
  <si>
    <t>Bourání mazanin betonových tl. nad 10 cm, pl. 4 m2</t>
  </si>
  <si>
    <t>979012112R00</t>
  </si>
  <si>
    <t xml:space="preserve">Svislá doprava suti na výšku do 3,5 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</si>
  <si>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</si>
  <si>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</si>
  <si>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</si>
  <si>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</si>
  <si>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</si>
  <si>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</si>
  <si>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99</t>
  </si>
  <si>
    <t>Staveništní přesun hmot</t>
  </si>
  <si>
    <t>998276101R00</t>
  </si>
  <si>
    <t xml:space="preserve">Přesun hmot, trubní vedení plastová, otevř. výkop </t>
  </si>
  <si>
    <t>762</t>
  </si>
  <si>
    <t>Konstrukce tesařské</t>
  </si>
  <si>
    <t>762301111T00</t>
  </si>
  <si>
    <t>Montáž hradítek</t>
  </si>
  <si>
    <t>60554740</t>
  </si>
  <si>
    <t>Fošna DB + nátěr</t>
  </si>
  <si>
    <t>998762102R00</t>
  </si>
  <si>
    <t xml:space="preserve">Přesun hmot pro tesařské konstrukce, výšky do 12 m </t>
  </si>
  <si>
    <t>767</t>
  </si>
  <si>
    <t>Konstrukce zámečnické</t>
  </si>
  <si>
    <t>767161229T00</t>
  </si>
  <si>
    <t>Demontá zábradlí z trubek na ocel.konstr. do 45 kg</t>
  </si>
  <si>
    <t>767161230R00</t>
  </si>
  <si>
    <t>Montáž zábradlí z trubek na ocel.konstr. do 45 kg</t>
  </si>
  <si>
    <t>783</t>
  </si>
  <si>
    <t>Nátěry</t>
  </si>
  <si>
    <t>783424340R00</t>
  </si>
  <si>
    <t>Nátěr syntet. potrubí do DN 50 mm  Z+2x +1x email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</si>
  <si>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</si>
  <si>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</si>
  <si>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</si>
  <si>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</si>
  <si>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</si>
  <si>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3,25</t>
  </si>
  <si>
    <t>Provoz investora</t>
  </si>
  <si>
    <t>Kompletační činnost (IČD)</t>
  </si>
  <si>
    <t>Rezerva rozpočtu</t>
  </si>
  <si>
    <t>Město Jičín</t>
  </si>
  <si>
    <t>Jan Přibyl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</si>
</sst>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5" fillId="2" borderId="5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0" fontId="4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11" xfId="0" applyNumberFormat="1" applyBorder="1" applyAlignment="1">
      <alignment horizontal="right"/>
    </xf>
    <xf numFmtId="167" fontId="0" fillId="0" borderId="1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2" borderId="34" xfId="0" applyFont="1" applyFill="1" applyBorder="1" applyAlignment="1">
      <alignment/>
    </xf>
    <xf numFmtId="0" fontId="7" fillId="2" borderId="35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167" fontId="7" fillId="2" borderId="35" xfId="0" applyNumberFormat="1" applyFont="1" applyFill="1" applyBorder="1" applyAlignment="1">
      <alignment/>
    </xf>
    <xf numFmtId="0" fontId="7" fillId="2" borderId="3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19" applyFont="1" applyBorder="1">
      <alignment/>
      <protection/>
    </xf>
    <xf numFmtId="0" fontId="0" fillId="0" borderId="40" xfId="19" applyBorder="1">
      <alignment/>
      <protection/>
    </xf>
    <xf numFmtId="0" fontId="0" fillId="0" borderId="40" xfId="19" applyBorder="1" applyAlignment="1">
      <alignment horizontal="right"/>
      <protection/>
    </xf>
    <xf numFmtId="0" fontId="0" fillId="0" borderId="41" xfId="19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2" xfId="0" applyNumberFormat="1" applyBorder="1" applyAlignment="1">
      <alignment/>
    </xf>
    <xf numFmtId="0" fontId="3" fillId="0" borderId="43" xfId="19" applyFont="1" applyBorder="1">
      <alignment/>
      <protection/>
    </xf>
    <xf numFmtId="0" fontId="0" fillId="0" borderId="43" xfId="19" applyBorder="1">
      <alignment/>
      <protection/>
    </xf>
    <xf numFmtId="0" fontId="0" fillId="0" borderId="43" xfId="19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" borderId="21" xfId="0" applyNumberFormat="1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3" borderId="44" xfId="0" applyFont="1" applyFill="1" applyBorder="1" applyAlignment="1">
      <alignment/>
    </xf>
    <xf numFmtId="0" fontId="1" fillId="3" borderId="45" xfId="0" applyFont="1" applyFill="1" applyBorder="1" applyAlignment="1">
      <alignment/>
    </xf>
    <xf numFmtId="0" fontId="1" fillId="3" borderId="4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3" fontId="1" fillId="2" borderId="44" xfId="0" applyNumberFormat="1" applyFont="1" applyFill="1" applyBorder="1" applyAlignment="1">
      <alignment/>
    </xf>
    <xf numFmtId="3" fontId="1" fillId="2" borderId="45" xfId="0" applyNumberFormat="1" applyFont="1" applyFill="1" applyBorder="1" applyAlignment="1">
      <alignment/>
    </xf>
    <xf numFmtId="3" fontId="1" fillId="2" borderId="4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4" borderId="27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4" borderId="47" xfId="0" applyFill="1" applyBorder="1" applyAlignment="1">
      <alignment/>
    </xf>
    <xf numFmtId="0" fontId="1" fillId="4" borderId="48" xfId="0" applyFont="1" applyFill="1" applyBorder="1" applyAlignment="1">
      <alignment horizontal="right"/>
    </xf>
    <xf numFmtId="0" fontId="1" fillId="4" borderId="28" xfId="0" applyFont="1" applyFill="1" applyBorder="1" applyAlignment="1">
      <alignment horizontal="right"/>
    </xf>
    <xf numFmtId="0" fontId="1" fillId="4" borderId="29" xfId="0" applyFont="1" applyFill="1" applyBorder="1" applyAlignment="1">
      <alignment horizontal="center"/>
    </xf>
    <xf numFmtId="4" fontId="6" fillId="4" borderId="28" xfId="0" applyNumberFormat="1" applyFont="1" applyFill="1" applyBorder="1" applyAlignment="1">
      <alignment horizontal="right"/>
    </xf>
    <xf numFmtId="4" fontId="6" fillId="4" borderId="47" xfId="0" applyNumberFormat="1" applyFont="1" applyFill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9" xfId="0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166" fontId="0" fillId="0" borderId="50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0" fontId="0" fillId="2" borderId="34" xfId="0" applyFill="1" applyBorder="1" applyAlignment="1">
      <alignment/>
    </xf>
    <xf numFmtId="0" fontId="1" fillId="2" borderId="35" xfId="0" applyFont="1" applyFill="1" applyBorder="1" applyAlignment="1">
      <alignment/>
    </xf>
    <xf numFmtId="0" fontId="0" fillId="2" borderId="35" xfId="0" applyFill="1" applyBorder="1" applyAlignment="1">
      <alignment/>
    </xf>
    <xf numFmtId="4" fontId="0" fillId="2" borderId="52" xfId="0" applyNumberFormat="1" applyFill="1" applyBorder="1" applyAlignment="1">
      <alignment/>
    </xf>
    <xf numFmtId="4" fontId="0" fillId="2" borderId="34" xfId="0" applyNumberFormat="1" applyFill="1" applyBorder="1" applyAlignment="1">
      <alignment/>
    </xf>
    <xf numFmtId="4" fontId="0" fillId="2" borderId="3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9">
      <alignment/>
      <protection/>
    </xf>
    <xf numFmtId="0" fontId="11" fillId="0" borderId="0" xfId="19" applyFont="1" applyAlignment="1">
      <alignment horizontal="centerContinuous"/>
      <protection/>
    </xf>
    <xf numFmtId="0" fontId="12" fillId="0" borderId="0" xfId="19" applyFont="1" applyAlignment="1">
      <alignment horizontal="centerContinuous"/>
      <protection/>
    </xf>
    <xf numFmtId="0" fontId="12" fillId="0" borderId="0" xfId="19" applyFont="1" applyAlignment="1">
      <alignment horizontal="right"/>
      <protection/>
    </xf>
    <xf numFmtId="0" fontId="9" fillId="0" borderId="41" xfId="19" applyFont="1" applyBorder="1" applyAlignment="1">
      <alignment horizontal="right"/>
      <protection/>
    </xf>
    <xf numFmtId="0" fontId="0" fillId="0" borderId="40" xfId="19" applyBorder="1" applyAlignment="1">
      <alignment horizontal="left"/>
      <protection/>
    </xf>
    <xf numFmtId="0" fontId="0" fillId="0" borderId="42" xfId="19" applyBorder="1">
      <alignment/>
      <protection/>
    </xf>
    <xf numFmtId="0" fontId="9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0" fillId="0" borderId="0" xfId="19" applyAlignment="1">
      <alignment/>
      <protection/>
    </xf>
    <xf numFmtId="49" fontId="9" fillId="3" borderId="50" xfId="19" applyNumberFormat="1" applyFont="1" applyFill="1" applyBorder="1">
      <alignment/>
      <protection/>
    </xf>
    <xf numFmtId="0" fontId="9" fillId="3" borderId="30" xfId="19" applyFont="1" applyFill="1" applyBorder="1" applyAlignment="1">
      <alignment horizontal="center"/>
      <protection/>
    </xf>
    <xf numFmtId="0" fontId="9" fillId="3" borderId="30" xfId="19" applyNumberFormat="1" applyFont="1" applyFill="1" applyBorder="1" applyAlignment="1">
      <alignment horizontal="center"/>
      <protection/>
    </xf>
    <xf numFmtId="0" fontId="9" fillId="3" borderId="50" xfId="19" applyFont="1" applyFill="1" applyBorder="1" applyAlignment="1">
      <alignment horizontal="center"/>
      <protection/>
    </xf>
    <xf numFmtId="0" fontId="1" fillId="0" borderId="53" xfId="19" applyFont="1" applyBorder="1" applyAlignment="1">
      <alignment horizontal="center"/>
      <protection/>
    </xf>
    <xf numFmtId="49" fontId="1" fillId="0" borderId="53" xfId="19" applyNumberFormat="1" applyFont="1" applyBorder="1" applyAlignment="1">
      <alignment horizontal="left"/>
      <protection/>
    </xf>
    <xf numFmtId="0" fontId="1" fillId="0" borderId="53" xfId="19" applyFont="1" applyBorder="1">
      <alignment/>
      <protection/>
    </xf>
    <xf numFmtId="0" fontId="0" fillId="0" borderId="53" xfId="19" applyBorder="1" applyAlignment="1">
      <alignment horizontal="center"/>
      <protection/>
    </xf>
    <xf numFmtId="0" fontId="0" fillId="0" borderId="53" xfId="19" applyNumberFormat="1" applyBorder="1" applyAlignment="1">
      <alignment horizontal="right"/>
      <protection/>
    </xf>
    <xf numFmtId="0" fontId="0" fillId="0" borderId="53" xfId="19" applyNumberFormat="1" applyBorder="1">
      <alignment/>
      <protection/>
    </xf>
    <xf numFmtId="0" fontId="0" fillId="0" borderId="0" xfId="19" applyNumberFormat="1">
      <alignment/>
      <protection/>
    </xf>
    <xf numFmtId="0" fontId="13" fillId="0" borderId="0" xfId="19" applyFont="1">
      <alignment/>
      <protection/>
    </xf>
    <xf numFmtId="0" fontId="0" fillId="0" borderId="53" xfId="19" applyFont="1" applyBorder="1" applyAlignment="1">
      <alignment horizontal="center" vertical="top"/>
      <protection/>
    </xf>
    <xf numFmtId="49" fontId="8" fillId="0" borderId="53" xfId="19" applyNumberFormat="1" applyFont="1" applyBorder="1" applyAlignment="1">
      <alignment horizontal="left" vertical="top"/>
      <protection/>
    </xf>
    <xf numFmtId="0" fontId="8" fillId="0" borderId="53" xfId="19" applyFont="1" applyBorder="1" applyAlignment="1">
      <alignment wrapText="1"/>
      <protection/>
    </xf>
    <xf numFmtId="49" fontId="8" fillId="0" borderId="53" xfId="19" applyNumberFormat="1" applyFont="1" applyBorder="1" applyAlignment="1">
      <alignment horizontal="center" shrinkToFit="1"/>
      <protection/>
    </xf>
    <xf numFmtId="4" fontId="8" fillId="0" borderId="53" xfId="19" applyNumberFormat="1" applyFont="1" applyBorder="1" applyAlignment="1">
      <alignment horizontal="right"/>
      <protection/>
    </xf>
    <xf numFmtId="4" fontId="8" fillId="0" borderId="53" xfId="19" applyNumberFormat="1" applyFont="1" applyBorder="1">
      <alignment/>
      <protection/>
    </xf>
    <xf numFmtId="0" fontId="0" fillId="2" borderId="54" xfId="19" applyFill="1" applyBorder="1" applyAlignment="1">
      <alignment horizontal="center"/>
      <protection/>
    </xf>
    <xf numFmtId="49" fontId="3" fillId="2" borderId="54" xfId="19" applyNumberFormat="1" applyFont="1" applyFill="1" applyBorder="1" applyAlignment="1">
      <alignment horizontal="left"/>
      <protection/>
    </xf>
    <xf numFmtId="0" fontId="3" fillId="2" borderId="54" xfId="19" applyFont="1" applyFill="1" applyBorder="1">
      <alignment/>
      <protection/>
    </xf>
    <xf numFmtId="4" fontId="0" fillId="2" borderId="54" xfId="19" applyNumberFormat="1" applyFill="1" applyBorder="1" applyAlignment="1">
      <alignment horizontal="right"/>
      <protection/>
    </xf>
    <xf numFmtId="4" fontId="1" fillId="2" borderId="54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4" fillId="0" borderId="0" xfId="19" applyFont="1" applyAlignment="1">
      <alignment/>
      <protection/>
    </xf>
    <xf numFmtId="0" fontId="15" fillId="0" borderId="0" xfId="19" applyFont="1" applyBorder="1">
      <alignment/>
      <protection/>
    </xf>
    <xf numFmtId="3" fontId="15" fillId="0" borderId="0" xfId="19" applyNumberFormat="1" applyFont="1" applyBorder="1" applyAlignment="1">
      <alignment horizontal="right"/>
      <protection/>
    </xf>
    <xf numFmtId="4" fontId="15" fillId="0" borderId="0" xfId="19" applyNumberFormat="1" applyFont="1" applyBorder="1">
      <alignment/>
      <protection/>
    </xf>
    <xf numFmtId="0" fontId="14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3" fontId="1" fillId="2" borderId="35" xfId="0" applyNumberFormat="1" applyFont="1" applyFill="1" applyBorder="1" applyAlignment="1">
      <alignment horizontal="right"/>
    </xf>
    <xf numFmtId="3" fontId="1" fillId="2" borderId="52" xfId="0" applyNumberFormat="1" applyFont="1" applyFill="1" applyBorder="1" applyAlignment="1">
      <alignment horizontal="right"/>
    </xf>
    <xf numFmtId="0" fontId="0" fillId="0" borderId="57" xfId="19" applyFont="1" applyBorder="1" applyAlignment="1">
      <alignment horizontal="center"/>
      <protection/>
    </xf>
    <xf numFmtId="0" fontId="0" fillId="0" borderId="58" xfId="19" applyFont="1" applyBorder="1" applyAlignment="1">
      <alignment horizontal="center"/>
      <protection/>
    </xf>
    <xf numFmtId="0" fontId="0" fillId="0" borderId="59" xfId="19" applyFont="1" applyBorder="1" applyAlignment="1">
      <alignment horizontal="center"/>
      <protection/>
    </xf>
    <xf numFmtId="0" fontId="0" fillId="0" borderId="60" xfId="19" applyFont="1" applyBorder="1" applyAlignment="1">
      <alignment horizontal="center"/>
      <protection/>
    </xf>
    <xf numFmtId="0" fontId="0" fillId="0" borderId="61" xfId="19" applyFont="1" applyBorder="1" applyAlignment="1">
      <alignment horizontal="left"/>
      <protection/>
    </xf>
    <xf numFmtId="0" fontId="0" fillId="0" borderId="43" xfId="19" applyFont="1" applyBorder="1" applyAlignment="1">
      <alignment horizontal="left"/>
      <protection/>
    </xf>
    <xf numFmtId="0" fontId="0" fillId="0" borderId="62" xfId="19" applyFont="1" applyBorder="1" applyAlignment="1">
      <alignment horizontal="left"/>
      <protection/>
    </xf>
    <xf numFmtId="0" fontId="10" fillId="0" borderId="0" xfId="19" applyFont="1" applyAlignment="1">
      <alignment horizontal="center"/>
      <protection/>
    </xf>
    <xf numFmtId="49" fontId="0" fillId="0" borderId="59" xfId="19" applyNumberFormat="1" applyFont="1" applyBorder="1" applyAlignment="1">
      <alignment horizontal="center"/>
      <protection/>
    </xf>
    <xf numFmtId="0" fontId="0" fillId="0" borderId="61" xfId="19" applyBorder="1" applyAlignment="1">
      <alignment horizontal="center" shrinkToFit="1"/>
      <protection/>
    </xf>
    <xf numFmtId="0" fontId="0" fillId="0" borderId="43" xfId="19" applyBorder="1" applyAlignment="1">
      <alignment horizontal="center" shrinkToFit="1"/>
      <protection/>
    </xf>
    <xf numFmtId="0" fontId="0" fillId="0" borderId="62" xfId="19" applyBorder="1" applyAlignment="1">
      <alignment horizont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4"/>
  <sheetViews>
    <sheetView tabSelected="1" workbookViewId="0" topLeftCell="A22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 t="s">
        <v>71</v>
      </c>
      <c r="B4" s="8"/>
      <c r="C4" s="9" t="s">
        <v>72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 t="s">
        <v>71</v>
      </c>
      <c r="B6" s="8"/>
      <c r="C6" s="9" t="s">
        <v>72</v>
      </c>
      <c r="D6" s="10"/>
      <c r="E6" s="10"/>
      <c r="F6" s="18"/>
      <c r="G6" s="12"/>
    </row>
    <row r="7" spans="1:9" ht="12.75">
      <c r="A7" s="13" t="s">
        <v>8</v>
      </c>
      <c r="B7" s="15"/>
      <c r="C7" s="167" t="s">
        <v>205</v>
      </c>
      <c r="D7" s="168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67" t="s">
        <v>204</v>
      </c>
      <c r="D8" s="168"/>
      <c r="E8" s="16" t="s">
        <v>11</v>
      </c>
      <c r="F8" s="15"/>
      <c r="G8" s="23">
        <f>IF(PocetMJ=0,,ROUND((F29+F31)/PocetMJ,1))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>
        <v>164</v>
      </c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69"/>
      <c r="F11" s="170"/>
      <c r="G11" s="171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Rekapitulace!A23</f>
        <v>Ztížené výrobní podmínky</v>
      </c>
      <c r="E14" s="44"/>
      <c r="F14" s="45"/>
      <c r="G14" s="42">
        <f>Rekapitulace!I23</f>
        <v>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 t="str">
        <f>Rekapitulace!A24</f>
        <v>Oborová přirážka</v>
      </c>
      <c r="E15" s="46"/>
      <c r="F15" s="47"/>
      <c r="G15" s="42">
        <f>Rekapitulace!I24</f>
        <v>0</v>
      </c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 t="str">
        <f>Rekapitulace!A25</f>
        <v>Přesun stavebních kapacit</v>
      </c>
      <c r="E16" s="46"/>
      <c r="F16" s="47"/>
      <c r="G16" s="42">
        <f>Rekapitulace!I25</f>
        <v>0</v>
      </c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 t="str">
        <f>Rekapitulace!A26</f>
        <v>Mimostaveništní doprava</v>
      </c>
      <c r="E17" s="46"/>
      <c r="F17" s="47"/>
      <c r="G17" s="42">
        <f>Rekapitulace!I26</f>
        <v>0</v>
      </c>
    </row>
    <row r="18" spans="1:7" ht="15.75" customHeight="1">
      <c r="A18" s="49" t="s">
        <v>26</v>
      </c>
      <c r="B18" s="41"/>
      <c r="C18" s="42">
        <f>SUM(C14:C17)</f>
        <v>0</v>
      </c>
      <c r="D18" s="50" t="str">
        <f>Rekapitulace!A27</f>
        <v>Zařízení staveniště</v>
      </c>
      <c r="E18" s="46"/>
      <c r="F18" s="47"/>
      <c r="G18" s="42">
        <f>Rekapitulace!I27</f>
        <v>0</v>
      </c>
    </row>
    <row r="19" spans="1:7" ht="15.75" customHeight="1">
      <c r="A19" s="49"/>
      <c r="B19" s="41"/>
      <c r="C19" s="42"/>
      <c r="D19" s="24" t="str">
        <f>Rekapitulace!A28</f>
        <v>Provoz investora</v>
      </c>
      <c r="E19" s="46"/>
      <c r="F19" s="47"/>
      <c r="G19" s="42">
        <f>Rekapitulace!I28</f>
        <v>0</v>
      </c>
    </row>
    <row r="20" spans="1:7" ht="15.75" customHeight="1">
      <c r="A20" s="49" t="s">
        <v>27</v>
      </c>
      <c r="B20" s="41"/>
      <c r="C20" s="42">
        <f>HZS</f>
        <v>0</v>
      </c>
      <c r="D20" s="24" t="str">
        <f>Rekapitulace!A29</f>
        <v>Kompletační činnost (IČD)</v>
      </c>
      <c r="E20" s="46"/>
      <c r="F20" s="47"/>
      <c r="G20" s="42">
        <f>Rekapitulace!I29</f>
        <v>0</v>
      </c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5</v>
      </c>
      <c r="D29" s="15" t="s">
        <v>40</v>
      </c>
      <c r="E29" s="16"/>
      <c r="F29" s="59">
        <f>ROUND(C22-F31,0)</f>
        <v>0</v>
      </c>
      <c r="G29" s="17"/>
    </row>
    <row r="30" spans="1:7" ht="12.75">
      <c r="A30" s="13" t="s">
        <v>41</v>
      </c>
      <c r="B30" s="15"/>
      <c r="C30" s="58">
        <f>SazbaDPH1</f>
        <v>5</v>
      </c>
      <c r="D30" s="15" t="s">
        <v>40</v>
      </c>
      <c r="E30" s="16"/>
      <c r="F30" s="60">
        <f>ROUND(PRODUCT(F29,C30/100),1)</f>
        <v>0</v>
      </c>
      <c r="G30" s="27"/>
    </row>
    <row r="31" spans="1:7" ht="12.75">
      <c r="A31" s="13" t="s">
        <v>39</v>
      </c>
      <c r="B31" s="15"/>
      <c r="C31" s="58">
        <v>19</v>
      </c>
      <c r="D31" s="15" t="s">
        <v>40</v>
      </c>
      <c r="E31" s="16"/>
      <c r="F31" s="59">
        <v>0</v>
      </c>
      <c r="G31" s="17"/>
    </row>
    <row r="32" spans="1:7" ht="12.75">
      <c r="A32" s="13" t="s">
        <v>41</v>
      </c>
      <c r="B32" s="15"/>
      <c r="C32" s="58">
        <f>SazbaDPH2</f>
        <v>19</v>
      </c>
      <c r="D32" s="15" t="s">
        <v>40</v>
      </c>
      <c r="E32" s="16"/>
      <c r="F32" s="60">
        <f>ROUND(PRODUCT(F31,C32/100),1)</f>
        <v>0</v>
      </c>
      <c r="G32" s="27"/>
    </row>
    <row r="33" spans="1:7" s="66" customFormat="1" ht="19.5" customHeight="1" thickBot="1">
      <c r="A33" s="61" t="s">
        <v>42</v>
      </c>
      <c r="B33" s="62"/>
      <c r="C33" s="62"/>
      <c r="D33" s="62"/>
      <c r="E33" s="63"/>
      <c r="F33" s="64">
        <f>CEILING(SUM(F29:F32),1)</f>
        <v>0</v>
      </c>
      <c r="G33" s="65"/>
    </row>
    <row r="35" spans="1:8" ht="12.75">
      <c r="A35" s="67" t="s">
        <v>43</v>
      </c>
      <c r="B35" s="67"/>
      <c r="C35" s="67"/>
      <c r="D35" s="67"/>
      <c r="E35" s="67"/>
      <c r="F35" s="67"/>
      <c r="G35" s="67"/>
      <c r="H35" t="s">
        <v>4</v>
      </c>
    </row>
    <row r="36" spans="1:8" ht="14.25" customHeight="1">
      <c r="A36" s="67"/>
      <c r="B36" s="173"/>
      <c r="C36" s="173"/>
      <c r="D36" s="173"/>
      <c r="E36" s="173"/>
      <c r="F36" s="173"/>
      <c r="G36" s="173"/>
      <c r="H36" t="s">
        <v>4</v>
      </c>
    </row>
    <row r="37" spans="1:8" ht="12.75" customHeight="1">
      <c r="A37" s="68"/>
      <c r="B37" s="173"/>
      <c r="C37" s="173"/>
      <c r="D37" s="173"/>
      <c r="E37" s="173"/>
      <c r="F37" s="173"/>
      <c r="G37" s="173"/>
      <c r="H37" t="s">
        <v>4</v>
      </c>
    </row>
    <row r="38" spans="1:8" ht="12.75">
      <c r="A38" s="68"/>
      <c r="B38" s="173"/>
      <c r="C38" s="173"/>
      <c r="D38" s="173"/>
      <c r="E38" s="173"/>
      <c r="F38" s="173"/>
      <c r="G38" s="173"/>
      <c r="H38" t="s">
        <v>4</v>
      </c>
    </row>
    <row r="39" spans="1:8" ht="12.75">
      <c r="A39" s="68"/>
      <c r="B39" s="173"/>
      <c r="C39" s="173"/>
      <c r="D39" s="173"/>
      <c r="E39" s="173"/>
      <c r="F39" s="173"/>
      <c r="G39" s="173"/>
      <c r="H39" t="s">
        <v>4</v>
      </c>
    </row>
    <row r="40" spans="1:8" ht="12.75">
      <c r="A40" s="68"/>
      <c r="B40" s="173"/>
      <c r="C40" s="173"/>
      <c r="D40" s="173"/>
      <c r="E40" s="173"/>
      <c r="F40" s="173"/>
      <c r="G40" s="173"/>
      <c r="H40" t="s">
        <v>4</v>
      </c>
    </row>
    <row r="41" spans="1:8" ht="12.75">
      <c r="A41" s="68"/>
      <c r="B41" s="173"/>
      <c r="C41" s="173"/>
      <c r="D41" s="173"/>
      <c r="E41" s="173"/>
      <c r="F41" s="173"/>
      <c r="G41" s="173"/>
      <c r="H41" t="s">
        <v>4</v>
      </c>
    </row>
    <row r="42" spans="1:8" ht="12.75">
      <c r="A42" s="68"/>
      <c r="B42" s="173"/>
      <c r="C42" s="173"/>
      <c r="D42" s="173"/>
      <c r="E42" s="173"/>
      <c r="F42" s="173"/>
      <c r="G42" s="173"/>
      <c r="H42" t="s">
        <v>4</v>
      </c>
    </row>
    <row r="43" spans="1:8" ht="12.75">
      <c r="A43" s="68"/>
      <c r="B43" s="173"/>
      <c r="C43" s="173"/>
      <c r="D43" s="173"/>
      <c r="E43" s="173"/>
      <c r="F43" s="173"/>
      <c r="G43" s="173"/>
      <c r="H43" t="s">
        <v>4</v>
      </c>
    </row>
    <row r="44" spans="1:8" ht="12.75">
      <c r="A44" s="68"/>
      <c r="B44" s="173"/>
      <c r="C44" s="173"/>
      <c r="D44" s="173"/>
      <c r="E44" s="173"/>
      <c r="F44" s="173"/>
      <c r="G44" s="173"/>
      <c r="H44" t="s">
        <v>4</v>
      </c>
    </row>
    <row r="45" spans="2:7" ht="12.75">
      <c r="B45" s="172"/>
      <c r="C45" s="172"/>
      <c r="D45" s="172"/>
      <c r="E45" s="172"/>
      <c r="F45" s="172"/>
      <c r="G45" s="172"/>
    </row>
    <row r="46" spans="2:7" ht="12.75">
      <c r="B46" s="172"/>
      <c r="C46" s="172"/>
      <c r="D46" s="172"/>
      <c r="E46" s="172"/>
      <c r="F46" s="172"/>
      <c r="G46" s="172"/>
    </row>
    <row r="47" spans="2:7" ht="12.75">
      <c r="B47" s="172"/>
      <c r="C47" s="172"/>
      <c r="D47" s="172"/>
      <c r="E47" s="172"/>
      <c r="F47" s="172"/>
      <c r="G47" s="172"/>
    </row>
    <row r="48" spans="2:7" ht="12.75">
      <c r="B48" s="172"/>
      <c r="C48" s="172"/>
      <c r="D48" s="172"/>
      <c r="E48" s="172"/>
      <c r="F48" s="172"/>
      <c r="G48" s="172"/>
    </row>
    <row r="49" spans="2:7" ht="12.75">
      <c r="B49" s="172"/>
      <c r="C49" s="172"/>
      <c r="D49" s="172"/>
      <c r="E49" s="172"/>
      <c r="F49" s="172"/>
      <c r="G49" s="172"/>
    </row>
    <row r="50" spans="2:7" ht="12.75">
      <c r="B50" s="172"/>
      <c r="C50" s="172"/>
      <c r="D50" s="172"/>
      <c r="E50" s="172"/>
      <c r="F50" s="172"/>
      <c r="G50" s="172"/>
    </row>
    <row r="51" spans="2:7" ht="12.75">
      <c r="B51" s="172"/>
      <c r="C51" s="172"/>
      <c r="D51" s="172"/>
      <c r="E51" s="172"/>
      <c r="F51" s="172"/>
      <c r="G51" s="172"/>
    </row>
    <row r="52" spans="2:7" ht="12.75">
      <c r="B52" s="172"/>
      <c r="C52" s="172"/>
      <c r="D52" s="172"/>
      <c r="E52" s="172"/>
      <c r="F52" s="172"/>
      <c r="G52" s="172"/>
    </row>
    <row r="53" spans="2:7" ht="12.75">
      <c r="B53" s="172"/>
      <c r="C53" s="172"/>
      <c r="D53" s="172"/>
      <c r="E53" s="172"/>
      <c r="F53" s="172"/>
      <c r="G53" s="172"/>
    </row>
    <row r="54" spans="2:7" ht="12.75">
      <c r="B54" s="172"/>
      <c r="C54" s="172"/>
      <c r="D54" s="172"/>
      <c r="E54" s="172"/>
      <c r="F54" s="172"/>
      <c r="G54" s="172"/>
    </row>
  </sheetData>
  <mergeCells count="14">
    <mergeCell ref="B53:G53"/>
    <mergeCell ref="B54:G54"/>
    <mergeCell ref="B48:G48"/>
    <mergeCell ref="B49:G49"/>
    <mergeCell ref="B50:G50"/>
    <mergeCell ref="B51:G51"/>
    <mergeCell ref="B46:G46"/>
    <mergeCell ref="B47:G47"/>
    <mergeCell ref="B36:G44"/>
    <mergeCell ref="B52:G52"/>
    <mergeCell ref="C7:D7"/>
    <mergeCell ref="C8:D8"/>
    <mergeCell ref="E11:G11"/>
    <mergeCell ref="B45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2"/>
  <sheetViews>
    <sheetView workbookViewId="0" topLeftCell="A1">
      <selection activeCell="H31" sqref="H31:I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76" t="s">
        <v>5</v>
      </c>
      <c r="B1" s="177"/>
      <c r="C1" s="69" t="str">
        <f>CONCATENATE(cislostavby," ",nazevstavby)</f>
        <v>164 Stavební úpravy beton. jímky výustě rybníka Kníže</v>
      </c>
      <c r="D1" s="70"/>
      <c r="E1" s="71"/>
      <c r="F1" s="70"/>
      <c r="G1" s="72" t="s">
        <v>44</v>
      </c>
      <c r="H1" s="73">
        <v>164</v>
      </c>
      <c r="I1" s="74"/>
    </row>
    <row r="2" spans="1:9" ht="13.5" thickBot="1">
      <c r="A2" s="178" t="s">
        <v>1</v>
      </c>
      <c r="B2" s="179"/>
      <c r="C2" s="75" t="str">
        <f>CONCATENATE(cisloobjektu," ",nazevobjektu)</f>
        <v>164 Stavební úpravy beton. jímky výustě rybníka Kníže</v>
      </c>
      <c r="D2" s="76"/>
      <c r="E2" s="77"/>
      <c r="F2" s="76"/>
      <c r="G2" s="180" t="s">
        <v>72</v>
      </c>
      <c r="H2" s="181"/>
      <c r="I2" s="182"/>
    </row>
    <row r="3" ht="13.5" thickTop="1">
      <c r="F3" s="11"/>
    </row>
    <row r="4" spans="1:9" ht="19.5" customHeight="1">
      <c r="A4" s="78" t="s">
        <v>45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46</v>
      </c>
      <c r="C6" s="81"/>
      <c r="D6" s="82"/>
      <c r="E6" s="83" t="s">
        <v>47</v>
      </c>
      <c r="F6" s="84" t="s">
        <v>48</v>
      </c>
      <c r="G6" s="84" t="s">
        <v>49</v>
      </c>
      <c r="H6" s="84" t="s">
        <v>50</v>
      </c>
      <c r="I6" s="85" t="s">
        <v>27</v>
      </c>
    </row>
    <row r="7" spans="1:9" s="11" customFormat="1" ht="12.75">
      <c r="A7" s="163" t="str">
        <f>Položky!B7</f>
        <v>1</v>
      </c>
      <c r="B7" s="86" t="str">
        <f>Položky!C7</f>
        <v>Zemní práce</v>
      </c>
      <c r="D7" s="87"/>
      <c r="E7" s="164">
        <f>Položky!BA24</f>
        <v>0</v>
      </c>
      <c r="F7" s="165">
        <f>Položky!BB24</f>
        <v>0</v>
      </c>
      <c r="G7" s="165">
        <f>Položky!BC24</f>
        <v>0</v>
      </c>
      <c r="H7" s="165">
        <f>Položky!BD24</f>
        <v>0</v>
      </c>
      <c r="I7" s="166">
        <f>Položky!BE24</f>
        <v>0</v>
      </c>
    </row>
    <row r="8" spans="1:9" s="11" customFormat="1" ht="12.75">
      <c r="A8" s="163" t="str">
        <f>Položky!B25</f>
        <v>2</v>
      </c>
      <c r="B8" s="86" t="str">
        <f>Položky!C25</f>
        <v>Základy a zvláštní zakládání</v>
      </c>
      <c r="D8" s="87"/>
      <c r="E8" s="164">
        <f>Položky!BA27</f>
        <v>0</v>
      </c>
      <c r="F8" s="165">
        <f>Položky!BB27</f>
        <v>0</v>
      </c>
      <c r="G8" s="165">
        <f>Položky!BC27</f>
        <v>0</v>
      </c>
      <c r="H8" s="165">
        <f>Položky!BD27</f>
        <v>0</v>
      </c>
      <c r="I8" s="166">
        <f>Položky!BE27</f>
        <v>0</v>
      </c>
    </row>
    <row r="9" spans="1:9" s="11" customFormat="1" ht="12.75">
      <c r="A9" s="163" t="str">
        <f>Položky!B28</f>
        <v>3</v>
      </c>
      <c r="B9" s="86" t="str">
        <f>Položky!C28</f>
        <v>Svislé a kompletní konstrukce</v>
      </c>
      <c r="D9" s="87"/>
      <c r="E9" s="164">
        <f>Položky!BA33</f>
        <v>0</v>
      </c>
      <c r="F9" s="165">
        <f>Položky!BB33</f>
        <v>0</v>
      </c>
      <c r="G9" s="165">
        <f>Položky!BC33</f>
        <v>0</v>
      </c>
      <c r="H9" s="165">
        <f>Položky!BD33</f>
        <v>0</v>
      </c>
      <c r="I9" s="166">
        <f>Položky!BE33</f>
        <v>0</v>
      </c>
    </row>
    <row r="10" spans="1:9" s="11" customFormat="1" ht="12.75">
      <c r="A10" s="163" t="str">
        <f>Položky!B34</f>
        <v>4</v>
      </c>
      <c r="B10" s="86" t="str">
        <f>Položky!C34</f>
        <v>Vodorovné konstrukce</v>
      </c>
      <c r="D10" s="87"/>
      <c r="E10" s="164">
        <f>Položky!BA36</f>
        <v>0</v>
      </c>
      <c r="F10" s="165">
        <f>Položky!BB36</f>
        <v>0</v>
      </c>
      <c r="G10" s="165">
        <f>Položky!BC36</f>
        <v>0</v>
      </c>
      <c r="H10" s="165">
        <f>Položky!BD36</f>
        <v>0</v>
      </c>
      <c r="I10" s="166">
        <f>Položky!BE36</f>
        <v>0</v>
      </c>
    </row>
    <row r="11" spans="1:9" s="11" customFormat="1" ht="12.75">
      <c r="A11" s="163" t="str">
        <f>Položky!B37</f>
        <v>6</v>
      </c>
      <c r="B11" s="86" t="str">
        <f>Položky!C37</f>
        <v>Úpravy povrchu, podlahy</v>
      </c>
      <c r="D11" s="87"/>
      <c r="E11" s="164">
        <f>Položky!BA39</f>
        <v>0</v>
      </c>
      <c r="F11" s="165">
        <f>Položky!BB39</f>
        <v>0</v>
      </c>
      <c r="G11" s="165">
        <f>Položky!BC39</f>
        <v>0</v>
      </c>
      <c r="H11" s="165">
        <f>Položky!BD39</f>
        <v>0</v>
      </c>
      <c r="I11" s="166">
        <f>Položky!BE39</f>
        <v>0</v>
      </c>
    </row>
    <row r="12" spans="1:9" s="11" customFormat="1" ht="12.75">
      <c r="A12" s="163" t="str">
        <f>Položky!B40</f>
        <v>8</v>
      </c>
      <c r="B12" s="86" t="str">
        <f>Položky!C40</f>
        <v>Trubní vedení</v>
      </c>
      <c r="D12" s="87"/>
      <c r="E12" s="164">
        <f>Položky!BA49</f>
        <v>0</v>
      </c>
      <c r="F12" s="165">
        <f>Položky!BB49</f>
        <v>0</v>
      </c>
      <c r="G12" s="165">
        <f>Položky!BC49</f>
        <v>0</v>
      </c>
      <c r="H12" s="165">
        <f>Položky!BD49</f>
        <v>0</v>
      </c>
      <c r="I12" s="166">
        <f>Položky!BE49</f>
        <v>0</v>
      </c>
    </row>
    <row r="13" spans="1:9" s="11" customFormat="1" ht="12.75">
      <c r="A13" s="163" t="str">
        <f>Položky!B50</f>
        <v>9</v>
      </c>
      <c r="B13" s="86" t="str">
        <f>Položky!C50</f>
        <v>Ostatní konstrukce, bourání</v>
      </c>
      <c r="D13" s="87"/>
      <c r="E13" s="164">
        <f>Položky!BA59</f>
        <v>0</v>
      </c>
      <c r="F13" s="165">
        <f>Položky!BB59</f>
        <v>0</v>
      </c>
      <c r="G13" s="165">
        <f>Položky!BC59</f>
        <v>0</v>
      </c>
      <c r="H13" s="165">
        <f>Položky!BD59</f>
        <v>0</v>
      </c>
      <c r="I13" s="166">
        <f>Položky!BE59</f>
        <v>0</v>
      </c>
    </row>
    <row r="14" spans="1:9" s="11" customFormat="1" ht="12.75">
      <c r="A14" s="163" t="str">
        <f>Položky!B60</f>
        <v>99</v>
      </c>
      <c r="B14" s="86" t="str">
        <f>Položky!C60</f>
        <v>Staveništní přesun hmot</v>
      </c>
      <c r="D14" s="87"/>
      <c r="E14" s="164">
        <f>Položky!BA62</f>
        <v>0</v>
      </c>
      <c r="F14" s="165">
        <f>Položky!BB62</f>
        <v>0</v>
      </c>
      <c r="G14" s="165">
        <f>Položky!BC62</f>
        <v>0</v>
      </c>
      <c r="H14" s="165">
        <f>Položky!BD62</f>
        <v>0</v>
      </c>
      <c r="I14" s="166">
        <f>Položky!BE62</f>
        <v>0</v>
      </c>
    </row>
    <row r="15" spans="1:9" s="11" customFormat="1" ht="12.75">
      <c r="A15" s="163" t="str">
        <f>Položky!B63</f>
        <v>762</v>
      </c>
      <c r="B15" s="86" t="str">
        <f>Položky!C63</f>
        <v>Konstrukce tesařské</v>
      </c>
      <c r="D15" s="87"/>
      <c r="E15" s="164">
        <f>Položky!BA67</f>
        <v>0</v>
      </c>
      <c r="F15" s="165">
        <f>Položky!BB67</f>
        <v>0</v>
      </c>
      <c r="G15" s="165">
        <f>Položky!BC67</f>
        <v>0</v>
      </c>
      <c r="H15" s="165">
        <f>Položky!BD67</f>
        <v>0</v>
      </c>
      <c r="I15" s="166">
        <f>Položky!BE67</f>
        <v>0</v>
      </c>
    </row>
    <row r="16" spans="1:9" s="11" customFormat="1" ht="12.75">
      <c r="A16" s="163" t="str">
        <f>Položky!B68</f>
        <v>767</v>
      </c>
      <c r="B16" s="86" t="str">
        <f>Položky!C68</f>
        <v>Konstrukce zámečnické</v>
      </c>
      <c r="D16" s="87"/>
      <c r="E16" s="164">
        <f>Položky!BA71</f>
        <v>0</v>
      </c>
      <c r="F16" s="165">
        <f>Položky!BB71</f>
        <v>0</v>
      </c>
      <c r="G16" s="165">
        <f>Položky!BC71</f>
        <v>0</v>
      </c>
      <c r="H16" s="165">
        <f>Položky!BD71</f>
        <v>0</v>
      </c>
      <c r="I16" s="166">
        <f>Položky!BE71</f>
        <v>0</v>
      </c>
    </row>
    <row r="17" spans="1:9" s="11" customFormat="1" ht="13.5" thickBot="1">
      <c r="A17" s="163" t="str">
        <f>Položky!B72</f>
        <v>783</v>
      </c>
      <c r="B17" s="86" t="str">
        <f>Položky!C72</f>
        <v>Nátěry</v>
      </c>
      <c r="D17" s="87"/>
      <c r="E17" s="164">
        <f>Položky!BA74</f>
        <v>0</v>
      </c>
      <c r="F17" s="165">
        <f>Položky!BB74</f>
        <v>0</v>
      </c>
      <c r="G17" s="165">
        <f>Položky!BC74</f>
        <v>0</v>
      </c>
      <c r="H17" s="165">
        <f>Položky!BD74</f>
        <v>0</v>
      </c>
      <c r="I17" s="166">
        <f>Položky!BE74</f>
        <v>0</v>
      </c>
    </row>
    <row r="18" spans="1:9" s="94" customFormat="1" ht="13.5" thickBot="1">
      <c r="A18" s="88"/>
      <c r="B18" s="89" t="s">
        <v>51</v>
      </c>
      <c r="C18" s="89"/>
      <c r="D18" s="90"/>
      <c r="E18" s="91">
        <f>SUM(E7:E17)</f>
        <v>0</v>
      </c>
      <c r="F18" s="92">
        <f>SUM(F7:F17)</f>
        <v>0</v>
      </c>
      <c r="G18" s="92">
        <f>SUM(G7:G17)</f>
        <v>0</v>
      </c>
      <c r="H18" s="92">
        <f>SUM(H7:H17)</f>
        <v>0</v>
      </c>
      <c r="I18" s="93">
        <f>SUM(I7:I17)</f>
        <v>0</v>
      </c>
    </row>
    <row r="19" spans="1:9" ht="12.75">
      <c r="A19" s="11"/>
      <c r="B19" s="11"/>
      <c r="C19" s="11"/>
      <c r="D19" s="11"/>
      <c r="E19" s="11"/>
      <c r="F19" s="11"/>
      <c r="G19" s="11"/>
      <c r="H19" s="11"/>
      <c r="I19" s="11"/>
    </row>
    <row r="20" spans="1:57" ht="19.5" customHeight="1">
      <c r="A20" s="1" t="s">
        <v>52</v>
      </c>
      <c r="B20" s="1"/>
      <c r="C20" s="1"/>
      <c r="D20" s="1"/>
      <c r="E20" s="1"/>
      <c r="F20" s="1"/>
      <c r="G20" s="95"/>
      <c r="H20" s="1"/>
      <c r="I20" s="1"/>
      <c r="BA20" s="30"/>
      <c r="BB20" s="30"/>
      <c r="BC20" s="30"/>
      <c r="BD20" s="30"/>
      <c r="BE20" s="30"/>
    </row>
    <row r="21" ht="13.5" thickBot="1"/>
    <row r="22" spans="1:9" ht="12.75">
      <c r="A22" s="96" t="s">
        <v>53</v>
      </c>
      <c r="B22" s="97"/>
      <c r="C22" s="97"/>
      <c r="D22" s="98"/>
      <c r="E22" s="99" t="s">
        <v>54</v>
      </c>
      <c r="F22" s="100" t="s">
        <v>55</v>
      </c>
      <c r="G22" s="101" t="s">
        <v>56</v>
      </c>
      <c r="H22" s="102"/>
      <c r="I22" s="103" t="s">
        <v>54</v>
      </c>
    </row>
    <row r="23" spans="1:53" ht="12.75">
      <c r="A23" s="104" t="s">
        <v>195</v>
      </c>
      <c r="B23" s="105"/>
      <c r="C23" s="105"/>
      <c r="D23" s="106"/>
      <c r="E23" s="107">
        <v>0</v>
      </c>
      <c r="F23" s="108">
        <v>0</v>
      </c>
      <c r="G23" s="109">
        <f aca="true" t="shared" si="0" ref="G23:G30">CHOOSE(BA23+1,HSV+PSV,HSV+PSV+Mont,HSV+PSV+Dodavka+Mont,HSV,PSV,Mont,Dodavka,Mont+Dodavka,0)</f>
        <v>0</v>
      </c>
      <c r="H23" s="110"/>
      <c r="I23" s="111">
        <f aca="true" t="shared" si="1" ref="I23:I30">E23+F23*G23/100</f>
        <v>0</v>
      </c>
      <c r="BA23">
        <v>0</v>
      </c>
    </row>
    <row r="24" spans="1:53" ht="12.75">
      <c r="A24" s="104" t="s">
        <v>196</v>
      </c>
      <c r="B24" s="105"/>
      <c r="C24" s="105"/>
      <c r="D24" s="106"/>
      <c r="E24" s="107">
        <v>0</v>
      </c>
      <c r="F24" s="108">
        <v>0</v>
      </c>
      <c r="G24" s="109">
        <f t="shared" si="0"/>
        <v>0</v>
      </c>
      <c r="H24" s="110"/>
      <c r="I24" s="111">
        <f t="shared" si="1"/>
        <v>0</v>
      </c>
      <c r="BA24">
        <v>0</v>
      </c>
    </row>
    <row r="25" spans="1:53" ht="12.75">
      <c r="A25" s="104" t="s">
        <v>197</v>
      </c>
      <c r="B25" s="105"/>
      <c r="C25" s="105"/>
      <c r="D25" s="106"/>
      <c r="E25" s="107">
        <v>0</v>
      </c>
      <c r="F25" s="108">
        <v>0</v>
      </c>
      <c r="G25" s="109">
        <f t="shared" si="0"/>
        <v>0</v>
      </c>
      <c r="H25" s="110"/>
      <c r="I25" s="111">
        <f t="shared" si="1"/>
        <v>0</v>
      </c>
      <c r="BA25">
        <v>0</v>
      </c>
    </row>
    <row r="26" spans="1:53" ht="12.75">
      <c r="A26" s="104" t="s">
        <v>198</v>
      </c>
      <c r="B26" s="105"/>
      <c r="C26" s="105"/>
      <c r="D26" s="106"/>
      <c r="E26" s="107">
        <v>0</v>
      </c>
      <c r="F26" s="108">
        <v>0</v>
      </c>
      <c r="G26" s="109">
        <f t="shared" si="0"/>
        <v>0</v>
      </c>
      <c r="H26" s="110"/>
      <c r="I26" s="111">
        <f t="shared" si="1"/>
        <v>0</v>
      </c>
      <c r="BA26">
        <v>0</v>
      </c>
    </row>
    <row r="27" spans="1:53" ht="12.75">
      <c r="A27" s="104" t="s">
        <v>199</v>
      </c>
      <c r="B27" s="105"/>
      <c r="C27" s="105"/>
      <c r="D27" s="106"/>
      <c r="E27" s="107">
        <v>0</v>
      </c>
      <c r="F27" s="108" t="s">
        <v>200</v>
      </c>
      <c r="G27" s="109">
        <f t="shared" si="0"/>
        <v>0</v>
      </c>
      <c r="H27" s="110"/>
      <c r="I27" s="111">
        <f t="shared" si="1"/>
        <v>0</v>
      </c>
      <c r="BA27">
        <v>1</v>
      </c>
    </row>
    <row r="28" spans="1:53" ht="12.75">
      <c r="A28" s="104" t="s">
        <v>201</v>
      </c>
      <c r="B28" s="105"/>
      <c r="C28" s="105"/>
      <c r="D28" s="106"/>
      <c r="E28" s="107">
        <v>0</v>
      </c>
      <c r="F28" s="108">
        <v>0</v>
      </c>
      <c r="G28" s="109">
        <f t="shared" si="0"/>
        <v>0</v>
      </c>
      <c r="H28" s="110"/>
      <c r="I28" s="111">
        <f t="shared" si="1"/>
        <v>0</v>
      </c>
      <c r="BA28">
        <v>1</v>
      </c>
    </row>
    <row r="29" spans="1:53" ht="12.75">
      <c r="A29" s="104" t="s">
        <v>202</v>
      </c>
      <c r="B29" s="105"/>
      <c r="C29" s="105"/>
      <c r="D29" s="106"/>
      <c r="E29" s="107">
        <v>0</v>
      </c>
      <c r="F29" s="108">
        <v>0</v>
      </c>
      <c r="G29" s="109">
        <f t="shared" si="0"/>
        <v>0</v>
      </c>
      <c r="H29" s="110"/>
      <c r="I29" s="111">
        <f t="shared" si="1"/>
        <v>0</v>
      </c>
      <c r="BA29">
        <v>2</v>
      </c>
    </row>
    <row r="30" spans="1:53" ht="12.75">
      <c r="A30" s="104" t="s">
        <v>203</v>
      </c>
      <c r="B30" s="105"/>
      <c r="C30" s="105"/>
      <c r="D30" s="106"/>
      <c r="E30" s="107">
        <v>0</v>
      </c>
      <c r="F30" s="108">
        <v>0</v>
      </c>
      <c r="G30" s="109">
        <f t="shared" si="0"/>
        <v>0</v>
      </c>
      <c r="H30" s="110"/>
      <c r="I30" s="111">
        <f t="shared" si="1"/>
        <v>0</v>
      </c>
      <c r="BA30">
        <v>2</v>
      </c>
    </row>
    <row r="31" spans="1:9" ht="13.5" thickBot="1">
      <c r="A31" s="112"/>
      <c r="B31" s="113" t="s">
        <v>57</v>
      </c>
      <c r="C31" s="114"/>
      <c r="D31" s="115"/>
      <c r="E31" s="116"/>
      <c r="F31" s="117"/>
      <c r="G31" s="117"/>
      <c r="H31" s="174">
        <f>SUM(I23:I30)</f>
        <v>0</v>
      </c>
      <c r="I31" s="175"/>
    </row>
    <row r="33" spans="2:9" ht="12.75">
      <c r="B33" s="94"/>
      <c r="F33" s="118"/>
      <c r="G33" s="119"/>
      <c r="H33" s="119"/>
      <c r="I33" s="120"/>
    </row>
    <row r="34" spans="6:9" ht="12.75">
      <c r="F34" s="118"/>
      <c r="G34" s="119"/>
      <c r="H34" s="119"/>
      <c r="I34" s="120"/>
    </row>
    <row r="35" spans="6:9" ht="12.75">
      <c r="F35" s="118"/>
      <c r="G35" s="119"/>
      <c r="H35" s="119"/>
      <c r="I35" s="120"/>
    </row>
    <row r="36" spans="6:9" ht="12.75">
      <c r="F36" s="118"/>
      <c r="G36" s="119"/>
      <c r="H36" s="119"/>
      <c r="I36" s="120"/>
    </row>
    <row r="37" spans="6:9" ht="12.75">
      <c r="F37" s="118"/>
      <c r="G37" s="119"/>
      <c r="H37" s="119"/>
      <c r="I37" s="120"/>
    </row>
    <row r="38" spans="6:9" ht="12.75">
      <c r="F38" s="118"/>
      <c r="G38" s="119"/>
      <c r="H38" s="119"/>
      <c r="I38" s="120"/>
    </row>
    <row r="39" spans="6:9" ht="12.75">
      <c r="F39" s="118"/>
      <c r="G39" s="119"/>
      <c r="H39" s="119"/>
      <c r="I39" s="120"/>
    </row>
    <row r="40" spans="6:9" ht="12.75">
      <c r="F40" s="118"/>
      <c r="G40" s="119"/>
      <c r="H40" s="119"/>
      <c r="I40" s="120"/>
    </row>
    <row r="41" spans="6:9" ht="12.75">
      <c r="F41" s="118"/>
      <c r="G41" s="119"/>
      <c r="H41" s="119"/>
      <c r="I41" s="120"/>
    </row>
    <row r="42" spans="6:9" ht="12.75">
      <c r="F42" s="118"/>
      <c r="G42" s="119"/>
      <c r="H42" s="119"/>
      <c r="I42" s="120"/>
    </row>
    <row r="43" spans="6:9" ht="12.75">
      <c r="F43" s="118"/>
      <c r="G43" s="119"/>
      <c r="H43" s="119"/>
      <c r="I43" s="120"/>
    </row>
    <row r="44" spans="6:9" ht="12.75">
      <c r="F44" s="118"/>
      <c r="G44" s="119"/>
      <c r="H44" s="119"/>
      <c r="I44" s="120"/>
    </row>
    <row r="45" spans="6:9" ht="12.75">
      <c r="F45" s="118"/>
      <c r="G45" s="119"/>
      <c r="H45" s="119"/>
      <c r="I45" s="120"/>
    </row>
    <row r="46" spans="6:9" ht="12.75">
      <c r="F46" s="118"/>
      <c r="G46" s="119"/>
      <c r="H46" s="119"/>
      <c r="I46" s="120"/>
    </row>
    <row r="47" spans="6:9" ht="12.75">
      <c r="F47" s="118"/>
      <c r="G47" s="119"/>
      <c r="H47" s="119"/>
      <c r="I47" s="120"/>
    </row>
    <row r="48" spans="6:9" ht="12.75">
      <c r="F48" s="118"/>
      <c r="G48" s="119"/>
      <c r="H48" s="119"/>
      <c r="I48" s="120"/>
    </row>
    <row r="49" spans="6:9" ht="12.75">
      <c r="F49" s="118"/>
      <c r="G49" s="119"/>
      <c r="H49" s="119"/>
      <c r="I49" s="120"/>
    </row>
    <row r="50" spans="6:9" ht="12.75">
      <c r="F50" s="118"/>
      <c r="G50" s="119"/>
      <c r="H50" s="119"/>
      <c r="I50" s="120"/>
    </row>
    <row r="51" spans="6:9" ht="12.75">
      <c r="F51" s="118"/>
      <c r="G51" s="119"/>
      <c r="H51" s="119"/>
      <c r="I51" s="120"/>
    </row>
    <row r="52" spans="6:9" ht="12.75">
      <c r="F52" s="118"/>
      <c r="G52" s="119"/>
      <c r="H52" s="119"/>
      <c r="I52" s="120"/>
    </row>
    <row r="53" spans="6:9" ht="12.75">
      <c r="F53" s="118"/>
      <c r="G53" s="119"/>
      <c r="H53" s="119"/>
      <c r="I53" s="120"/>
    </row>
    <row r="54" spans="6:9" ht="12.75">
      <c r="F54" s="118"/>
      <c r="G54" s="119"/>
      <c r="H54" s="119"/>
      <c r="I54" s="120"/>
    </row>
    <row r="55" spans="6:9" ht="12.75">
      <c r="F55" s="118"/>
      <c r="G55" s="119"/>
      <c r="H55" s="119"/>
      <c r="I55" s="120"/>
    </row>
    <row r="56" spans="6:9" ht="12.75">
      <c r="F56" s="118"/>
      <c r="G56" s="119"/>
      <c r="H56" s="119"/>
      <c r="I56" s="120"/>
    </row>
    <row r="57" spans="6:9" ht="12.75">
      <c r="F57" s="118"/>
      <c r="G57" s="119"/>
      <c r="H57" s="119"/>
      <c r="I57" s="120"/>
    </row>
    <row r="58" spans="6:9" ht="12.75">
      <c r="F58" s="118"/>
      <c r="G58" s="119"/>
      <c r="H58" s="119"/>
      <c r="I58" s="120"/>
    </row>
    <row r="59" spans="6:9" ht="12.75">
      <c r="F59" s="118"/>
      <c r="G59" s="119"/>
      <c r="H59" s="119"/>
      <c r="I59" s="120"/>
    </row>
    <row r="60" spans="6:9" ht="12.75">
      <c r="F60" s="118"/>
      <c r="G60" s="119"/>
      <c r="H60" s="119"/>
      <c r="I60" s="120"/>
    </row>
    <row r="61" spans="6:9" ht="12.75">
      <c r="F61" s="118"/>
      <c r="G61" s="119"/>
      <c r="H61" s="119"/>
      <c r="I61" s="120"/>
    </row>
    <row r="62" spans="6:9" ht="12.75">
      <c r="F62" s="118"/>
      <c r="G62" s="119"/>
      <c r="H62" s="119"/>
      <c r="I62" s="120"/>
    </row>
    <row r="63" spans="6:9" ht="12.75">
      <c r="F63" s="118"/>
      <c r="G63" s="119"/>
      <c r="H63" s="119"/>
      <c r="I63" s="120"/>
    </row>
    <row r="64" spans="6:9" ht="12.75">
      <c r="F64" s="118"/>
      <c r="G64" s="119"/>
      <c r="H64" s="119"/>
      <c r="I64" s="120"/>
    </row>
    <row r="65" spans="6:9" ht="12.75">
      <c r="F65" s="118"/>
      <c r="G65" s="119"/>
      <c r="H65" s="119"/>
      <c r="I65" s="120"/>
    </row>
    <row r="66" spans="6:9" ht="12.75">
      <c r="F66" s="118"/>
      <c r="G66" s="119"/>
      <c r="H66" s="119"/>
      <c r="I66" s="120"/>
    </row>
    <row r="67" spans="6:9" ht="12.75">
      <c r="F67" s="118"/>
      <c r="G67" s="119"/>
      <c r="H67" s="119"/>
      <c r="I67" s="120"/>
    </row>
    <row r="68" spans="6:9" ht="12.75">
      <c r="F68" s="118"/>
      <c r="G68" s="119"/>
      <c r="H68" s="119"/>
      <c r="I68" s="120"/>
    </row>
    <row r="69" spans="6:9" ht="12.75">
      <c r="F69" s="118"/>
      <c r="G69" s="119"/>
      <c r="H69" s="119"/>
      <c r="I69" s="120"/>
    </row>
    <row r="70" spans="6:9" ht="12.75">
      <c r="F70" s="118"/>
      <c r="G70" s="119"/>
      <c r="H70" s="119"/>
      <c r="I70" s="120"/>
    </row>
    <row r="71" spans="6:9" ht="12.75">
      <c r="F71" s="118"/>
      <c r="G71" s="119"/>
      <c r="H71" s="119"/>
      <c r="I71" s="120"/>
    </row>
    <row r="72" spans="6:9" ht="12.75">
      <c r="F72" s="118"/>
      <c r="G72" s="119"/>
      <c r="H72" s="119"/>
      <c r="I72" s="120"/>
    </row>
    <row r="73" spans="6:9" ht="12.75">
      <c r="F73" s="118"/>
      <c r="G73" s="119"/>
      <c r="H73" s="119"/>
      <c r="I73" s="120"/>
    </row>
    <row r="74" spans="6:9" ht="12.75">
      <c r="F74" s="118"/>
      <c r="G74" s="119"/>
      <c r="H74" s="119"/>
      <c r="I74" s="120"/>
    </row>
    <row r="75" spans="6:9" ht="12.75">
      <c r="F75" s="118"/>
      <c r="G75" s="119"/>
      <c r="H75" s="119"/>
      <c r="I75" s="120"/>
    </row>
    <row r="76" spans="6:9" ht="12.75">
      <c r="F76" s="118"/>
      <c r="G76" s="119"/>
      <c r="H76" s="119"/>
      <c r="I76" s="120"/>
    </row>
    <row r="77" spans="6:9" ht="12.75">
      <c r="F77" s="118"/>
      <c r="G77" s="119"/>
      <c r="H77" s="119"/>
      <c r="I77" s="120"/>
    </row>
    <row r="78" spans="6:9" ht="12.75">
      <c r="F78" s="118"/>
      <c r="G78" s="119"/>
      <c r="H78" s="119"/>
      <c r="I78" s="120"/>
    </row>
    <row r="79" spans="6:9" ht="12.75">
      <c r="F79" s="118"/>
      <c r="G79" s="119"/>
      <c r="H79" s="119"/>
      <c r="I79" s="120"/>
    </row>
    <row r="80" spans="6:9" ht="12.75">
      <c r="F80" s="118"/>
      <c r="G80" s="119"/>
      <c r="H80" s="119"/>
      <c r="I80" s="120"/>
    </row>
    <row r="81" spans="6:9" ht="12.75">
      <c r="F81" s="118"/>
      <c r="G81" s="119"/>
      <c r="H81" s="119"/>
      <c r="I81" s="120"/>
    </row>
    <row r="82" spans="6:9" ht="12.75">
      <c r="F82" s="118"/>
      <c r="G82" s="119"/>
      <c r="H82" s="119"/>
      <c r="I82" s="120"/>
    </row>
  </sheetData>
  <mergeCells count="4">
    <mergeCell ref="H31:I31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47"/>
  <sheetViews>
    <sheetView showGridLines="0" showZeros="0" workbookViewId="0" topLeftCell="A1">
      <selection activeCell="A74" sqref="A74:IV76"/>
    </sheetView>
  </sheetViews>
  <sheetFormatPr defaultColWidth="9.00390625" defaultRowHeight="12.75"/>
  <cols>
    <col min="1" max="1" width="4.375" style="121" customWidth="1"/>
    <col min="2" max="2" width="11.625" style="121" customWidth="1"/>
    <col min="3" max="3" width="40.375" style="121" customWidth="1"/>
    <col min="4" max="4" width="5.625" style="121" customWidth="1"/>
    <col min="5" max="5" width="8.625" style="130" customWidth="1"/>
    <col min="6" max="6" width="9.875" style="121" customWidth="1"/>
    <col min="7" max="7" width="13.875" style="121" customWidth="1"/>
    <col min="8" max="11" width="9.125" style="121" customWidth="1"/>
    <col min="12" max="12" width="75.375" style="121" customWidth="1"/>
    <col min="13" max="16384" width="9.125" style="121" customWidth="1"/>
  </cols>
  <sheetData>
    <row r="1" spans="1:7" ht="15.75">
      <c r="A1" s="183" t="s">
        <v>58</v>
      </c>
      <c r="B1" s="183"/>
      <c r="C1" s="183"/>
      <c r="D1" s="183"/>
      <c r="E1" s="183"/>
      <c r="F1" s="183"/>
      <c r="G1" s="183"/>
    </row>
    <row r="2" spans="2:7" ht="13.5" thickBot="1">
      <c r="B2" s="122"/>
      <c r="C2" s="123"/>
      <c r="D2" s="123"/>
      <c r="E2" s="124"/>
      <c r="F2" s="123"/>
      <c r="G2" s="123"/>
    </row>
    <row r="3" spans="1:7" ht="13.5" thickTop="1">
      <c r="A3" s="176" t="s">
        <v>5</v>
      </c>
      <c r="B3" s="177"/>
      <c r="C3" s="69" t="str">
        <f>CONCATENATE(cislostavby," ",nazevstavby)</f>
        <v>164 Stavební úpravy beton. jímky výustě rybníka Kníže</v>
      </c>
      <c r="D3" s="70"/>
      <c r="E3" s="125" t="s">
        <v>59</v>
      </c>
      <c r="F3" s="126">
        <f>Rekapitulace!H1</f>
        <v>164</v>
      </c>
      <c r="G3" s="127"/>
    </row>
    <row r="4" spans="1:7" ht="13.5" thickBot="1">
      <c r="A4" s="184" t="s">
        <v>1</v>
      </c>
      <c r="B4" s="179"/>
      <c r="C4" s="75" t="str">
        <f>CONCATENATE(cisloobjektu," ",nazevobjektu)</f>
        <v>164 Stavební úpravy beton. jímky výustě rybníka Kníže</v>
      </c>
      <c r="D4" s="76"/>
      <c r="E4" s="185" t="str">
        <f>Rekapitulace!G2</f>
        <v>Stavební úpravy beton. jímky výustě rybníka Kníže</v>
      </c>
      <c r="F4" s="186"/>
      <c r="G4" s="187"/>
    </row>
    <row r="5" spans="1:7" ht="13.5" thickTop="1">
      <c r="A5" s="128"/>
      <c r="B5" s="129"/>
      <c r="C5" s="129"/>
      <c r="G5" s="131"/>
    </row>
    <row r="6" spans="1:7" ht="12.75">
      <c r="A6" s="132" t="s">
        <v>60</v>
      </c>
      <c r="B6" s="133" t="s">
        <v>61</v>
      </c>
      <c r="C6" s="133" t="s">
        <v>62</v>
      </c>
      <c r="D6" s="133" t="s">
        <v>63</v>
      </c>
      <c r="E6" s="134" t="s">
        <v>64</v>
      </c>
      <c r="F6" s="133" t="s">
        <v>65</v>
      </c>
      <c r="G6" s="135" t="s">
        <v>66</v>
      </c>
    </row>
    <row r="7" spans="1:15" ht="12.75">
      <c r="A7" s="136" t="s">
        <v>67</v>
      </c>
      <c r="B7" s="137" t="s">
        <v>68</v>
      </c>
      <c r="C7" s="138" t="s">
        <v>69</v>
      </c>
      <c r="D7" s="139"/>
      <c r="E7" s="140"/>
      <c r="F7" s="140"/>
      <c r="G7" s="141"/>
      <c r="H7" s="142"/>
      <c r="I7" s="142"/>
      <c r="O7" s="143">
        <v>1</v>
      </c>
    </row>
    <row r="8" spans="1:104" ht="12.75">
      <c r="A8" s="144">
        <v>1</v>
      </c>
      <c r="B8" s="145" t="s">
        <v>73</v>
      </c>
      <c r="C8" s="146" t="s">
        <v>74</v>
      </c>
      <c r="D8" s="147" t="s">
        <v>75</v>
      </c>
      <c r="E8" s="148">
        <v>1</v>
      </c>
      <c r="F8" s="148">
        <v>0</v>
      </c>
      <c r="G8" s="149">
        <f aca="true" t="shared" si="0" ref="G8:G23">E8*F8</f>
        <v>0</v>
      </c>
      <c r="O8" s="143">
        <v>2</v>
      </c>
      <c r="AA8" s="121">
        <v>1</v>
      </c>
      <c r="AB8" s="121">
        <v>1</v>
      </c>
      <c r="AC8" s="121">
        <v>1</v>
      </c>
      <c r="AZ8" s="121">
        <v>1</v>
      </c>
      <c r="BA8" s="121">
        <f aca="true" t="shared" si="1" ref="BA8:BA23">IF(AZ8=1,G8,0)</f>
        <v>0</v>
      </c>
      <c r="BB8" s="121">
        <f aca="true" t="shared" si="2" ref="BB8:BB23">IF(AZ8=2,G8,0)</f>
        <v>0</v>
      </c>
      <c r="BC8" s="121">
        <f aca="true" t="shared" si="3" ref="BC8:BC23">IF(AZ8=3,G8,0)</f>
        <v>0</v>
      </c>
      <c r="BD8" s="121">
        <f aca="true" t="shared" si="4" ref="BD8:BD23">IF(AZ8=4,G8,0)</f>
        <v>0</v>
      </c>
      <c r="BE8" s="121">
        <f aca="true" t="shared" si="5" ref="BE8:BE23">IF(AZ8=5,G8,0)</f>
        <v>0</v>
      </c>
      <c r="CZ8" s="121">
        <v>0</v>
      </c>
    </row>
    <row r="9" spans="1:104" ht="12.75">
      <c r="A9" s="144">
        <v>2</v>
      </c>
      <c r="B9" s="145" t="s">
        <v>76</v>
      </c>
      <c r="C9" s="146" t="s">
        <v>77</v>
      </c>
      <c r="D9" s="147" t="s">
        <v>78</v>
      </c>
      <c r="E9" s="148">
        <v>16</v>
      </c>
      <c r="F9" s="148">
        <v>0</v>
      </c>
      <c r="G9" s="149">
        <f t="shared" si="0"/>
        <v>0</v>
      </c>
      <c r="O9" s="143">
        <v>2</v>
      </c>
      <c r="AA9" s="121">
        <v>1</v>
      </c>
      <c r="AB9" s="121">
        <v>1</v>
      </c>
      <c r="AC9" s="121">
        <v>1</v>
      </c>
      <c r="AZ9" s="121">
        <v>1</v>
      </c>
      <c r="BA9" s="121">
        <f t="shared" si="1"/>
        <v>0</v>
      </c>
      <c r="BB9" s="121">
        <f t="shared" si="2"/>
        <v>0</v>
      </c>
      <c r="BC9" s="121">
        <f t="shared" si="3"/>
        <v>0</v>
      </c>
      <c r="BD9" s="121">
        <f t="shared" si="4"/>
        <v>0</v>
      </c>
      <c r="BE9" s="121">
        <f t="shared" si="5"/>
        <v>0</v>
      </c>
      <c r="CZ9" s="121">
        <v>4E-05</v>
      </c>
    </row>
    <row r="10" spans="1:104" ht="12.75">
      <c r="A10" s="144">
        <v>3</v>
      </c>
      <c r="B10" s="145" t="s">
        <v>79</v>
      </c>
      <c r="C10" s="146" t="s">
        <v>80</v>
      </c>
      <c r="D10" s="147" t="s">
        <v>81</v>
      </c>
      <c r="E10" s="148">
        <v>10</v>
      </c>
      <c r="F10" s="148">
        <v>0</v>
      </c>
      <c r="G10" s="149">
        <f t="shared" si="0"/>
        <v>0</v>
      </c>
      <c r="O10" s="143">
        <v>2</v>
      </c>
      <c r="AA10" s="121">
        <v>1</v>
      </c>
      <c r="AB10" s="121">
        <v>1</v>
      </c>
      <c r="AC10" s="121">
        <v>1</v>
      </c>
      <c r="AZ10" s="121">
        <v>1</v>
      </c>
      <c r="BA10" s="121">
        <f t="shared" si="1"/>
        <v>0</v>
      </c>
      <c r="BB10" s="121">
        <f t="shared" si="2"/>
        <v>0</v>
      </c>
      <c r="BC10" s="121">
        <f t="shared" si="3"/>
        <v>0</v>
      </c>
      <c r="BD10" s="121">
        <f t="shared" si="4"/>
        <v>0</v>
      </c>
      <c r="BE10" s="121">
        <f t="shared" si="5"/>
        <v>0</v>
      </c>
      <c r="CZ10" s="121">
        <v>0</v>
      </c>
    </row>
    <row r="11" spans="1:104" ht="12.75">
      <c r="A11" s="144">
        <v>4</v>
      </c>
      <c r="B11" s="145" t="s">
        <v>82</v>
      </c>
      <c r="C11" s="146" t="s">
        <v>83</v>
      </c>
      <c r="D11" s="147" t="s">
        <v>84</v>
      </c>
      <c r="E11" s="148">
        <v>1.8</v>
      </c>
      <c r="F11" s="148">
        <v>0</v>
      </c>
      <c r="G11" s="149">
        <f t="shared" si="0"/>
        <v>0</v>
      </c>
      <c r="O11" s="143">
        <v>2</v>
      </c>
      <c r="AA11" s="121">
        <v>1</v>
      </c>
      <c r="AB11" s="121">
        <v>1</v>
      </c>
      <c r="AC11" s="121">
        <v>1</v>
      </c>
      <c r="AZ11" s="121">
        <v>1</v>
      </c>
      <c r="BA11" s="121">
        <f t="shared" si="1"/>
        <v>0</v>
      </c>
      <c r="BB11" s="121">
        <f t="shared" si="2"/>
        <v>0</v>
      </c>
      <c r="BC11" s="121">
        <f t="shared" si="3"/>
        <v>0</v>
      </c>
      <c r="BD11" s="121">
        <f t="shared" si="4"/>
        <v>0</v>
      </c>
      <c r="BE11" s="121">
        <f t="shared" si="5"/>
        <v>0</v>
      </c>
      <c r="CZ11" s="121">
        <v>0</v>
      </c>
    </row>
    <row r="12" spans="1:104" ht="12.75">
      <c r="A12" s="144">
        <v>5</v>
      </c>
      <c r="B12" s="145" t="s">
        <v>85</v>
      </c>
      <c r="C12" s="146" t="s">
        <v>86</v>
      </c>
      <c r="D12" s="147" t="s">
        <v>84</v>
      </c>
      <c r="E12" s="148">
        <v>1.08</v>
      </c>
      <c r="F12" s="148">
        <v>0</v>
      </c>
      <c r="G12" s="149">
        <f t="shared" si="0"/>
        <v>0</v>
      </c>
      <c r="O12" s="143">
        <v>2</v>
      </c>
      <c r="AA12" s="121">
        <v>1</v>
      </c>
      <c r="AB12" s="121">
        <v>1</v>
      </c>
      <c r="AC12" s="121">
        <v>1</v>
      </c>
      <c r="AZ12" s="121">
        <v>1</v>
      </c>
      <c r="BA12" s="121">
        <f t="shared" si="1"/>
        <v>0</v>
      </c>
      <c r="BB12" s="121">
        <f t="shared" si="2"/>
        <v>0</v>
      </c>
      <c r="BC12" s="121">
        <f t="shared" si="3"/>
        <v>0</v>
      </c>
      <c r="BD12" s="121">
        <f t="shared" si="4"/>
        <v>0</v>
      </c>
      <c r="BE12" s="121">
        <f t="shared" si="5"/>
        <v>0</v>
      </c>
      <c r="CZ12" s="121">
        <v>0</v>
      </c>
    </row>
    <row r="13" spans="1:104" ht="12.75">
      <c r="A13" s="144">
        <v>6</v>
      </c>
      <c r="B13" s="145" t="s">
        <v>87</v>
      </c>
      <c r="C13" s="146" t="s">
        <v>88</v>
      </c>
      <c r="D13" s="147" t="s">
        <v>84</v>
      </c>
      <c r="E13" s="148">
        <v>0.8</v>
      </c>
      <c r="F13" s="148">
        <v>0</v>
      </c>
      <c r="G13" s="149">
        <f t="shared" si="0"/>
        <v>0</v>
      </c>
      <c r="O13" s="143">
        <v>2</v>
      </c>
      <c r="AA13" s="121">
        <v>1</v>
      </c>
      <c r="AB13" s="121">
        <v>1</v>
      </c>
      <c r="AC13" s="121">
        <v>1</v>
      </c>
      <c r="AZ13" s="121">
        <v>1</v>
      </c>
      <c r="BA13" s="121">
        <f t="shared" si="1"/>
        <v>0</v>
      </c>
      <c r="BB13" s="121">
        <f t="shared" si="2"/>
        <v>0</v>
      </c>
      <c r="BC13" s="121">
        <f t="shared" si="3"/>
        <v>0</v>
      </c>
      <c r="BD13" s="121">
        <f t="shared" si="4"/>
        <v>0</v>
      </c>
      <c r="BE13" s="121">
        <f t="shared" si="5"/>
        <v>0</v>
      </c>
      <c r="CZ13" s="121">
        <v>0</v>
      </c>
    </row>
    <row r="14" spans="1:104" ht="12.75">
      <c r="A14" s="144">
        <v>7</v>
      </c>
      <c r="B14" s="145" t="s">
        <v>89</v>
      </c>
      <c r="C14" s="146" t="s">
        <v>90</v>
      </c>
      <c r="D14" s="147" t="s">
        <v>84</v>
      </c>
      <c r="E14" s="148">
        <v>1.8</v>
      </c>
      <c r="F14" s="148">
        <v>0</v>
      </c>
      <c r="G14" s="149">
        <f t="shared" si="0"/>
        <v>0</v>
      </c>
      <c r="O14" s="143">
        <v>2</v>
      </c>
      <c r="AA14" s="121">
        <v>1</v>
      </c>
      <c r="AB14" s="121">
        <v>1</v>
      </c>
      <c r="AC14" s="121">
        <v>1</v>
      </c>
      <c r="AZ14" s="121">
        <v>1</v>
      </c>
      <c r="BA14" s="121">
        <f t="shared" si="1"/>
        <v>0</v>
      </c>
      <c r="BB14" s="121">
        <f t="shared" si="2"/>
        <v>0</v>
      </c>
      <c r="BC14" s="121">
        <f t="shared" si="3"/>
        <v>0</v>
      </c>
      <c r="BD14" s="121">
        <f t="shared" si="4"/>
        <v>0</v>
      </c>
      <c r="BE14" s="121">
        <f t="shared" si="5"/>
        <v>0</v>
      </c>
      <c r="CZ14" s="121">
        <v>0</v>
      </c>
    </row>
    <row r="15" spans="1:104" ht="12.75">
      <c r="A15" s="144">
        <v>8</v>
      </c>
      <c r="B15" s="145" t="s">
        <v>91</v>
      </c>
      <c r="C15" s="146" t="s">
        <v>92</v>
      </c>
      <c r="D15" s="147" t="s">
        <v>75</v>
      </c>
      <c r="E15" s="148">
        <v>1.28</v>
      </c>
      <c r="F15" s="148">
        <v>0</v>
      </c>
      <c r="G15" s="149">
        <f t="shared" si="0"/>
        <v>0</v>
      </c>
      <c r="O15" s="143">
        <v>2</v>
      </c>
      <c r="AA15" s="121">
        <v>1</v>
      </c>
      <c r="AB15" s="121">
        <v>1</v>
      </c>
      <c r="AC15" s="121">
        <v>1</v>
      </c>
      <c r="AZ15" s="121">
        <v>1</v>
      </c>
      <c r="BA15" s="121">
        <f t="shared" si="1"/>
        <v>0</v>
      </c>
      <c r="BB15" s="121">
        <f t="shared" si="2"/>
        <v>0</v>
      </c>
      <c r="BC15" s="121">
        <f t="shared" si="3"/>
        <v>0</v>
      </c>
      <c r="BD15" s="121">
        <f t="shared" si="4"/>
        <v>0</v>
      </c>
      <c r="BE15" s="121">
        <f t="shared" si="5"/>
        <v>0</v>
      </c>
      <c r="CZ15" s="121">
        <v>0</v>
      </c>
    </row>
    <row r="16" spans="1:104" ht="12.75">
      <c r="A16" s="144">
        <v>9</v>
      </c>
      <c r="B16" s="145" t="s">
        <v>93</v>
      </c>
      <c r="C16" s="146" t="s">
        <v>94</v>
      </c>
      <c r="D16" s="147" t="s">
        <v>84</v>
      </c>
      <c r="E16" s="148">
        <v>1.28</v>
      </c>
      <c r="F16" s="148">
        <v>0</v>
      </c>
      <c r="G16" s="149">
        <f t="shared" si="0"/>
        <v>0</v>
      </c>
      <c r="O16" s="143">
        <v>2</v>
      </c>
      <c r="AA16" s="121">
        <v>1</v>
      </c>
      <c r="AB16" s="121">
        <v>1</v>
      </c>
      <c r="AC16" s="121">
        <v>1</v>
      </c>
      <c r="AZ16" s="121">
        <v>1</v>
      </c>
      <c r="BA16" s="121">
        <f t="shared" si="1"/>
        <v>0</v>
      </c>
      <c r="BB16" s="121">
        <f t="shared" si="2"/>
        <v>0</v>
      </c>
      <c r="BC16" s="121">
        <f t="shared" si="3"/>
        <v>0</v>
      </c>
      <c r="BD16" s="121">
        <f t="shared" si="4"/>
        <v>0</v>
      </c>
      <c r="BE16" s="121">
        <f t="shared" si="5"/>
        <v>0</v>
      </c>
      <c r="CZ16" s="121">
        <v>0</v>
      </c>
    </row>
    <row r="17" spans="1:104" ht="12.75">
      <c r="A17" s="144">
        <v>10</v>
      </c>
      <c r="B17" s="145" t="s">
        <v>95</v>
      </c>
      <c r="C17" s="146" t="s">
        <v>96</v>
      </c>
      <c r="D17" s="147" t="s">
        <v>84</v>
      </c>
      <c r="E17" s="148">
        <v>1.28</v>
      </c>
      <c r="F17" s="148">
        <v>0</v>
      </c>
      <c r="G17" s="149">
        <f t="shared" si="0"/>
        <v>0</v>
      </c>
      <c r="O17" s="143">
        <v>2</v>
      </c>
      <c r="AA17" s="121">
        <v>1</v>
      </c>
      <c r="AB17" s="121">
        <v>1</v>
      </c>
      <c r="AC17" s="121">
        <v>1</v>
      </c>
      <c r="AZ17" s="121">
        <v>1</v>
      </c>
      <c r="BA17" s="121">
        <f t="shared" si="1"/>
        <v>0</v>
      </c>
      <c r="BB17" s="121">
        <f t="shared" si="2"/>
        <v>0</v>
      </c>
      <c r="BC17" s="121">
        <f t="shared" si="3"/>
        <v>0</v>
      </c>
      <c r="BD17" s="121">
        <f t="shared" si="4"/>
        <v>0</v>
      </c>
      <c r="BE17" s="121">
        <f t="shared" si="5"/>
        <v>0</v>
      </c>
      <c r="CZ17" s="121">
        <v>0</v>
      </c>
    </row>
    <row r="18" spans="1:104" ht="12.75">
      <c r="A18" s="144">
        <v>11</v>
      </c>
      <c r="B18" s="145" t="s">
        <v>97</v>
      </c>
      <c r="C18" s="146" t="s">
        <v>98</v>
      </c>
      <c r="D18" s="147" t="s">
        <v>84</v>
      </c>
      <c r="E18" s="148">
        <v>0.52</v>
      </c>
      <c r="F18" s="148">
        <v>0</v>
      </c>
      <c r="G18" s="149">
        <f t="shared" si="0"/>
        <v>0</v>
      </c>
      <c r="O18" s="143">
        <v>2</v>
      </c>
      <c r="AA18" s="121">
        <v>1</v>
      </c>
      <c r="AB18" s="121">
        <v>1</v>
      </c>
      <c r="AC18" s="121">
        <v>1</v>
      </c>
      <c r="AZ18" s="121">
        <v>1</v>
      </c>
      <c r="BA18" s="121">
        <f t="shared" si="1"/>
        <v>0</v>
      </c>
      <c r="BB18" s="121">
        <f t="shared" si="2"/>
        <v>0</v>
      </c>
      <c r="BC18" s="121">
        <f t="shared" si="3"/>
        <v>0</v>
      </c>
      <c r="BD18" s="121">
        <f t="shared" si="4"/>
        <v>0</v>
      </c>
      <c r="BE18" s="121">
        <f t="shared" si="5"/>
        <v>0</v>
      </c>
      <c r="CZ18" s="121">
        <v>0</v>
      </c>
    </row>
    <row r="19" spans="1:104" ht="12.75">
      <c r="A19" s="144">
        <v>12</v>
      </c>
      <c r="B19" s="145" t="s">
        <v>99</v>
      </c>
      <c r="C19" s="146" t="s">
        <v>100</v>
      </c>
      <c r="D19" s="147" t="s">
        <v>84</v>
      </c>
      <c r="E19" s="148">
        <v>0.93</v>
      </c>
      <c r="F19" s="148">
        <v>0</v>
      </c>
      <c r="G19" s="149">
        <f t="shared" si="0"/>
        <v>0</v>
      </c>
      <c r="O19" s="143">
        <v>2</v>
      </c>
      <c r="AA19" s="121">
        <v>1</v>
      </c>
      <c r="AB19" s="121">
        <v>1</v>
      </c>
      <c r="AC19" s="121">
        <v>1</v>
      </c>
      <c r="AZ19" s="121">
        <v>1</v>
      </c>
      <c r="BA19" s="121">
        <f t="shared" si="1"/>
        <v>0</v>
      </c>
      <c r="BB19" s="121">
        <f t="shared" si="2"/>
        <v>0</v>
      </c>
      <c r="BC19" s="121">
        <f t="shared" si="3"/>
        <v>0</v>
      </c>
      <c r="BD19" s="121">
        <f t="shared" si="4"/>
        <v>0</v>
      </c>
      <c r="BE19" s="121">
        <f t="shared" si="5"/>
        <v>0</v>
      </c>
      <c r="CZ19" s="121">
        <v>0</v>
      </c>
    </row>
    <row r="20" spans="1:104" ht="12.75">
      <c r="A20" s="144">
        <v>13</v>
      </c>
      <c r="B20" s="145" t="s">
        <v>101</v>
      </c>
      <c r="C20" s="146" t="s">
        <v>102</v>
      </c>
      <c r="D20" s="147" t="s">
        <v>103</v>
      </c>
      <c r="E20" s="148">
        <v>4.5</v>
      </c>
      <c r="F20" s="148">
        <v>0</v>
      </c>
      <c r="G20" s="149">
        <f t="shared" si="0"/>
        <v>0</v>
      </c>
      <c r="O20" s="143">
        <v>2</v>
      </c>
      <c r="AA20" s="121">
        <v>1</v>
      </c>
      <c r="AB20" s="121">
        <v>1</v>
      </c>
      <c r="AC20" s="121">
        <v>1</v>
      </c>
      <c r="AZ20" s="121">
        <v>1</v>
      </c>
      <c r="BA20" s="121">
        <f t="shared" si="1"/>
        <v>0</v>
      </c>
      <c r="BB20" s="121">
        <f t="shared" si="2"/>
        <v>0</v>
      </c>
      <c r="BC20" s="121">
        <f t="shared" si="3"/>
        <v>0</v>
      </c>
      <c r="BD20" s="121">
        <f t="shared" si="4"/>
        <v>0</v>
      </c>
      <c r="BE20" s="121">
        <f t="shared" si="5"/>
        <v>0</v>
      </c>
      <c r="CZ20" s="121">
        <v>0</v>
      </c>
    </row>
    <row r="21" spans="1:104" ht="12.75">
      <c r="A21" s="144">
        <v>14</v>
      </c>
      <c r="B21" s="145" t="s">
        <v>104</v>
      </c>
      <c r="C21" s="146" t="s">
        <v>105</v>
      </c>
      <c r="D21" s="147" t="s">
        <v>103</v>
      </c>
      <c r="E21" s="148">
        <v>0.68</v>
      </c>
      <c r="F21" s="148">
        <v>0</v>
      </c>
      <c r="G21" s="149">
        <f t="shared" si="0"/>
        <v>0</v>
      </c>
      <c r="O21" s="143">
        <v>2</v>
      </c>
      <c r="AA21" s="121">
        <v>1</v>
      </c>
      <c r="AB21" s="121">
        <v>1</v>
      </c>
      <c r="AC21" s="121">
        <v>1</v>
      </c>
      <c r="AZ21" s="121">
        <v>1</v>
      </c>
      <c r="BA21" s="121">
        <f t="shared" si="1"/>
        <v>0</v>
      </c>
      <c r="BB21" s="121">
        <f t="shared" si="2"/>
        <v>0</v>
      </c>
      <c r="BC21" s="121">
        <f t="shared" si="3"/>
        <v>0</v>
      </c>
      <c r="BD21" s="121">
        <f t="shared" si="4"/>
        <v>0</v>
      </c>
      <c r="BE21" s="121">
        <f t="shared" si="5"/>
        <v>0</v>
      </c>
      <c r="CZ21" s="121">
        <v>0</v>
      </c>
    </row>
    <row r="22" spans="1:104" ht="12.75">
      <c r="A22" s="144">
        <v>15</v>
      </c>
      <c r="B22" s="145" t="s">
        <v>106</v>
      </c>
      <c r="C22" s="146" t="s">
        <v>107</v>
      </c>
      <c r="D22" s="147" t="s">
        <v>108</v>
      </c>
      <c r="E22" s="148">
        <v>0.05</v>
      </c>
      <c r="F22" s="148">
        <v>0</v>
      </c>
      <c r="G22" s="149">
        <f t="shared" si="0"/>
        <v>0</v>
      </c>
      <c r="O22" s="143">
        <v>2</v>
      </c>
      <c r="AA22" s="121">
        <v>3</v>
      </c>
      <c r="AB22" s="121">
        <v>1</v>
      </c>
      <c r="AC22" s="121">
        <v>572400</v>
      </c>
      <c r="AZ22" s="121">
        <v>1</v>
      </c>
      <c r="BA22" s="121">
        <f t="shared" si="1"/>
        <v>0</v>
      </c>
      <c r="BB22" s="121">
        <f t="shared" si="2"/>
        <v>0</v>
      </c>
      <c r="BC22" s="121">
        <f t="shared" si="3"/>
        <v>0</v>
      </c>
      <c r="BD22" s="121">
        <f t="shared" si="4"/>
        <v>0</v>
      </c>
      <c r="BE22" s="121">
        <f t="shared" si="5"/>
        <v>0</v>
      </c>
      <c r="CZ22" s="121">
        <v>0.001</v>
      </c>
    </row>
    <row r="23" spans="1:104" ht="12.75">
      <c r="A23" s="144">
        <v>16</v>
      </c>
      <c r="B23" s="145" t="s">
        <v>109</v>
      </c>
      <c r="C23" s="146" t="s">
        <v>110</v>
      </c>
      <c r="D23" s="147" t="s">
        <v>111</v>
      </c>
      <c r="E23" s="148">
        <v>1.68</v>
      </c>
      <c r="F23" s="148">
        <v>0</v>
      </c>
      <c r="G23" s="149">
        <f t="shared" si="0"/>
        <v>0</v>
      </c>
      <c r="O23" s="143">
        <v>2</v>
      </c>
      <c r="AA23" s="121">
        <v>3</v>
      </c>
      <c r="AB23" s="121">
        <v>1</v>
      </c>
      <c r="AC23" s="121">
        <v>58337332</v>
      </c>
      <c r="AZ23" s="121">
        <v>1</v>
      </c>
      <c r="BA23" s="121">
        <f t="shared" si="1"/>
        <v>0</v>
      </c>
      <c r="BB23" s="121">
        <f t="shared" si="2"/>
        <v>0</v>
      </c>
      <c r="BC23" s="121">
        <f t="shared" si="3"/>
        <v>0</v>
      </c>
      <c r="BD23" s="121">
        <f t="shared" si="4"/>
        <v>0</v>
      </c>
      <c r="BE23" s="121">
        <f t="shared" si="5"/>
        <v>0</v>
      </c>
      <c r="CZ23" s="121">
        <v>1</v>
      </c>
    </row>
    <row r="24" spans="1:57" ht="12.75">
      <c r="A24" s="150"/>
      <c r="B24" s="151" t="s">
        <v>70</v>
      </c>
      <c r="C24" s="152" t="str">
        <f>CONCATENATE(B7," ",C7)</f>
        <v>1 Zemní práce</v>
      </c>
      <c r="D24" s="150"/>
      <c r="E24" s="153"/>
      <c r="F24" s="153"/>
      <c r="G24" s="154">
        <f>SUM(G7:G23)</f>
        <v>0</v>
      </c>
      <c r="O24" s="143">
        <v>4</v>
      </c>
      <c r="BA24" s="155">
        <f>SUM(BA7:BA23)</f>
        <v>0</v>
      </c>
      <c r="BB24" s="155">
        <f>SUM(BB7:BB23)</f>
        <v>0</v>
      </c>
      <c r="BC24" s="155">
        <f>SUM(BC7:BC23)</f>
        <v>0</v>
      </c>
      <c r="BD24" s="155">
        <f>SUM(BD7:BD23)</f>
        <v>0</v>
      </c>
      <c r="BE24" s="155">
        <f>SUM(BE7:BE23)</f>
        <v>0</v>
      </c>
    </row>
    <row r="25" spans="1:15" ht="12.75">
      <c r="A25" s="136" t="s">
        <v>67</v>
      </c>
      <c r="B25" s="137" t="s">
        <v>112</v>
      </c>
      <c r="C25" s="138" t="s">
        <v>113</v>
      </c>
      <c r="D25" s="139"/>
      <c r="E25" s="140"/>
      <c r="F25" s="140"/>
      <c r="G25" s="141"/>
      <c r="H25" s="142"/>
      <c r="I25" s="142"/>
      <c r="O25" s="143">
        <v>1</v>
      </c>
    </row>
    <row r="26" spans="1:104" ht="12.75">
      <c r="A26" s="144">
        <v>17</v>
      </c>
      <c r="B26" s="145" t="s">
        <v>114</v>
      </c>
      <c r="C26" s="146" t="s">
        <v>115</v>
      </c>
      <c r="D26" s="147" t="s">
        <v>84</v>
      </c>
      <c r="E26" s="148">
        <v>1.8</v>
      </c>
      <c r="F26" s="148">
        <v>0</v>
      </c>
      <c r="G26" s="149">
        <f>E26*F26</f>
        <v>0</v>
      </c>
      <c r="O26" s="143">
        <v>2</v>
      </c>
      <c r="AA26" s="121">
        <v>1</v>
      </c>
      <c r="AB26" s="121">
        <v>1</v>
      </c>
      <c r="AC26" s="121">
        <v>1</v>
      </c>
      <c r="AZ26" s="121">
        <v>1</v>
      </c>
      <c r="BA26" s="121">
        <f>IF(AZ26=1,G26,0)</f>
        <v>0</v>
      </c>
      <c r="BB26" s="121">
        <f>IF(AZ26=2,G26,0)</f>
        <v>0</v>
      </c>
      <c r="BC26" s="121">
        <f>IF(AZ26=3,G26,0)</f>
        <v>0</v>
      </c>
      <c r="BD26" s="121">
        <f>IF(AZ26=4,G26,0)</f>
        <v>0</v>
      </c>
      <c r="BE26" s="121">
        <f>IF(AZ26=5,G26,0)</f>
        <v>0</v>
      </c>
      <c r="CZ26" s="121">
        <v>2.44622</v>
      </c>
    </row>
    <row r="27" spans="1:57" ht="12.75">
      <c r="A27" s="150"/>
      <c r="B27" s="151" t="s">
        <v>70</v>
      </c>
      <c r="C27" s="152" t="str">
        <f>CONCATENATE(B25," ",C25)</f>
        <v>2 Základy a zvláštní zakládání</v>
      </c>
      <c r="D27" s="150"/>
      <c r="E27" s="153"/>
      <c r="F27" s="153"/>
      <c r="G27" s="154">
        <f>SUM(G25:G26)</f>
        <v>0</v>
      </c>
      <c r="O27" s="143">
        <v>4</v>
      </c>
      <c r="BA27" s="155">
        <f>SUM(BA25:BA26)</f>
        <v>0</v>
      </c>
      <c r="BB27" s="155">
        <f>SUM(BB25:BB26)</f>
        <v>0</v>
      </c>
      <c r="BC27" s="155">
        <f>SUM(BC25:BC26)</f>
        <v>0</v>
      </c>
      <c r="BD27" s="155">
        <f>SUM(BD25:BD26)</f>
        <v>0</v>
      </c>
      <c r="BE27" s="155">
        <f>SUM(BE25:BE26)</f>
        <v>0</v>
      </c>
    </row>
    <row r="28" spans="1:15" ht="12.75">
      <c r="A28" s="136" t="s">
        <v>67</v>
      </c>
      <c r="B28" s="137" t="s">
        <v>116</v>
      </c>
      <c r="C28" s="138" t="s">
        <v>117</v>
      </c>
      <c r="D28" s="139"/>
      <c r="E28" s="140"/>
      <c r="F28" s="140"/>
      <c r="G28" s="141"/>
      <c r="H28" s="142"/>
      <c r="I28" s="142"/>
      <c r="O28" s="143">
        <v>1</v>
      </c>
    </row>
    <row r="29" spans="1:104" ht="12.75">
      <c r="A29" s="144">
        <v>18</v>
      </c>
      <c r="B29" s="145" t="s">
        <v>118</v>
      </c>
      <c r="C29" s="146" t="s">
        <v>119</v>
      </c>
      <c r="D29" s="147" t="s">
        <v>84</v>
      </c>
      <c r="E29" s="148">
        <v>1.34</v>
      </c>
      <c r="F29" s="148">
        <v>0</v>
      </c>
      <c r="G29" s="149">
        <f>E29*F29</f>
        <v>0</v>
      </c>
      <c r="O29" s="143">
        <v>2</v>
      </c>
      <c r="AA29" s="121">
        <v>1</v>
      </c>
      <c r="AB29" s="121">
        <v>1</v>
      </c>
      <c r="AC29" s="121">
        <v>1</v>
      </c>
      <c r="AZ29" s="121">
        <v>1</v>
      </c>
      <c r="BA29" s="121">
        <f>IF(AZ29=1,G29,0)</f>
        <v>0</v>
      </c>
      <c r="BB29" s="121">
        <f>IF(AZ29=2,G29,0)</f>
        <v>0</v>
      </c>
      <c r="BC29" s="121">
        <f>IF(AZ29=3,G29,0)</f>
        <v>0</v>
      </c>
      <c r="BD29" s="121">
        <f>IF(AZ29=4,G29,0)</f>
        <v>0</v>
      </c>
      <c r="BE29" s="121">
        <f>IF(AZ29=5,G29,0)</f>
        <v>0</v>
      </c>
      <c r="CZ29" s="121">
        <v>2.3881</v>
      </c>
    </row>
    <row r="30" spans="1:104" ht="12.75">
      <c r="A30" s="144">
        <v>19</v>
      </c>
      <c r="B30" s="145" t="s">
        <v>120</v>
      </c>
      <c r="C30" s="146" t="s">
        <v>121</v>
      </c>
      <c r="D30" s="147" t="s">
        <v>84</v>
      </c>
      <c r="E30" s="148">
        <v>0.6</v>
      </c>
      <c r="F30" s="148">
        <v>0</v>
      </c>
      <c r="G30" s="149">
        <f>E30*F30</f>
        <v>0</v>
      </c>
      <c r="O30" s="143">
        <v>2</v>
      </c>
      <c r="AA30" s="121">
        <v>1</v>
      </c>
      <c r="AB30" s="121">
        <v>1</v>
      </c>
      <c r="AC30" s="121">
        <v>1</v>
      </c>
      <c r="AZ30" s="121">
        <v>1</v>
      </c>
      <c r="BA30" s="121">
        <f>IF(AZ30=1,G30,0)</f>
        <v>0</v>
      </c>
      <c r="BB30" s="121">
        <f>IF(AZ30=2,G30,0)</f>
        <v>0</v>
      </c>
      <c r="BC30" s="121">
        <f>IF(AZ30=3,G30,0)</f>
        <v>0</v>
      </c>
      <c r="BD30" s="121">
        <f>IF(AZ30=4,G30,0)</f>
        <v>0</v>
      </c>
      <c r="BE30" s="121">
        <f>IF(AZ30=5,G30,0)</f>
        <v>0</v>
      </c>
      <c r="CZ30" s="121">
        <v>2.3881</v>
      </c>
    </row>
    <row r="31" spans="1:104" ht="12.75">
      <c r="A31" s="144">
        <v>20</v>
      </c>
      <c r="B31" s="145" t="s">
        <v>122</v>
      </c>
      <c r="C31" s="146" t="s">
        <v>123</v>
      </c>
      <c r="D31" s="147" t="s">
        <v>103</v>
      </c>
      <c r="E31" s="148">
        <v>4.5</v>
      </c>
      <c r="F31" s="148">
        <v>0</v>
      </c>
      <c r="G31" s="149">
        <f>E31*F31</f>
        <v>0</v>
      </c>
      <c r="O31" s="143">
        <v>2</v>
      </c>
      <c r="AA31" s="121">
        <v>1</v>
      </c>
      <c r="AB31" s="121">
        <v>1</v>
      </c>
      <c r="AC31" s="121">
        <v>1</v>
      </c>
      <c r="AZ31" s="121">
        <v>1</v>
      </c>
      <c r="BA31" s="121">
        <f>IF(AZ31=1,G31,0)</f>
        <v>0</v>
      </c>
      <c r="BB31" s="121">
        <f>IF(AZ31=2,G31,0)</f>
        <v>0</v>
      </c>
      <c r="BC31" s="121">
        <f>IF(AZ31=3,G31,0)</f>
        <v>0</v>
      </c>
      <c r="BD31" s="121">
        <f>IF(AZ31=4,G31,0)</f>
        <v>0</v>
      </c>
      <c r="BE31" s="121">
        <f>IF(AZ31=5,G31,0)</f>
        <v>0</v>
      </c>
      <c r="CZ31" s="121">
        <v>0.01102</v>
      </c>
    </row>
    <row r="32" spans="1:104" ht="12.75">
      <c r="A32" s="144">
        <v>21</v>
      </c>
      <c r="B32" s="145" t="s">
        <v>124</v>
      </c>
      <c r="C32" s="146" t="s">
        <v>125</v>
      </c>
      <c r="D32" s="147" t="s">
        <v>126</v>
      </c>
      <c r="E32" s="148">
        <v>0.07</v>
      </c>
      <c r="F32" s="148">
        <v>0</v>
      </c>
      <c r="G32" s="149">
        <f>E32*F32</f>
        <v>0</v>
      </c>
      <c r="O32" s="143">
        <v>2</v>
      </c>
      <c r="AA32" s="121">
        <v>1</v>
      </c>
      <c r="AB32" s="121">
        <v>1</v>
      </c>
      <c r="AC32" s="121">
        <v>1</v>
      </c>
      <c r="AZ32" s="121">
        <v>1</v>
      </c>
      <c r="BA32" s="121">
        <f>IF(AZ32=1,G32,0)</f>
        <v>0</v>
      </c>
      <c r="BB32" s="121">
        <f>IF(AZ32=2,G32,0)</f>
        <v>0</v>
      </c>
      <c r="BC32" s="121">
        <f>IF(AZ32=3,G32,0)</f>
        <v>0</v>
      </c>
      <c r="BD32" s="121">
        <f>IF(AZ32=4,G32,0)</f>
        <v>0</v>
      </c>
      <c r="BE32" s="121">
        <f>IF(AZ32=5,G32,0)</f>
        <v>0</v>
      </c>
      <c r="CZ32" s="121">
        <v>1.05313</v>
      </c>
    </row>
    <row r="33" spans="1:57" ht="12.75">
      <c r="A33" s="150"/>
      <c r="B33" s="151" t="s">
        <v>70</v>
      </c>
      <c r="C33" s="152" t="str">
        <f>CONCATENATE(B28," ",C28)</f>
        <v>3 Svislé a kompletní konstrukce</v>
      </c>
      <c r="D33" s="150"/>
      <c r="E33" s="153"/>
      <c r="F33" s="153"/>
      <c r="G33" s="154">
        <f>SUM(G28:G32)</f>
        <v>0</v>
      </c>
      <c r="O33" s="143">
        <v>4</v>
      </c>
      <c r="BA33" s="155">
        <f>SUM(BA28:BA32)</f>
        <v>0</v>
      </c>
      <c r="BB33" s="155">
        <f>SUM(BB28:BB32)</f>
        <v>0</v>
      </c>
      <c r="BC33" s="155">
        <f>SUM(BC28:BC32)</f>
        <v>0</v>
      </c>
      <c r="BD33" s="155">
        <f>SUM(BD28:BD32)</f>
        <v>0</v>
      </c>
      <c r="BE33" s="155">
        <f>SUM(BE28:BE32)</f>
        <v>0</v>
      </c>
    </row>
    <row r="34" spans="1:15" ht="12.75">
      <c r="A34" s="136" t="s">
        <v>67</v>
      </c>
      <c r="B34" s="137" t="s">
        <v>127</v>
      </c>
      <c r="C34" s="138" t="s">
        <v>128</v>
      </c>
      <c r="D34" s="139"/>
      <c r="E34" s="140"/>
      <c r="F34" s="140"/>
      <c r="G34" s="141"/>
      <c r="H34" s="142"/>
      <c r="I34" s="142"/>
      <c r="O34" s="143">
        <v>1</v>
      </c>
    </row>
    <row r="35" spans="1:104" ht="12.75">
      <c r="A35" s="144">
        <v>22</v>
      </c>
      <c r="B35" s="145" t="s">
        <v>129</v>
      </c>
      <c r="C35" s="146" t="s">
        <v>130</v>
      </c>
      <c r="D35" s="147" t="s">
        <v>84</v>
      </c>
      <c r="E35" s="148">
        <v>0.19</v>
      </c>
      <c r="F35" s="148">
        <v>0</v>
      </c>
      <c r="G35" s="149">
        <f>E35*F35</f>
        <v>0</v>
      </c>
      <c r="O35" s="143">
        <v>2</v>
      </c>
      <c r="AA35" s="121">
        <v>1</v>
      </c>
      <c r="AB35" s="121">
        <v>1</v>
      </c>
      <c r="AC35" s="121">
        <v>1</v>
      </c>
      <c r="AZ35" s="121">
        <v>1</v>
      </c>
      <c r="BA35" s="121">
        <f>IF(AZ35=1,G35,0)</f>
        <v>0</v>
      </c>
      <c r="BB35" s="121">
        <f>IF(AZ35=2,G35,0)</f>
        <v>0</v>
      </c>
      <c r="BC35" s="121">
        <f>IF(AZ35=3,G35,0)</f>
        <v>0</v>
      </c>
      <c r="BD35" s="121">
        <f>IF(AZ35=4,G35,0)</f>
        <v>0</v>
      </c>
      <c r="BE35" s="121">
        <f>IF(AZ35=5,G35,0)</f>
        <v>0</v>
      </c>
      <c r="CZ35" s="121">
        <v>1.89077</v>
      </c>
    </row>
    <row r="36" spans="1:57" ht="12.75">
      <c r="A36" s="150"/>
      <c r="B36" s="151" t="s">
        <v>70</v>
      </c>
      <c r="C36" s="152" t="str">
        <f>CONCATENATE(B34," ",C34)</f>
        <v>4 Vodorovné konstrukce</v>
      </c>
      <c r="D36" s="150"/>
      <c r="E36" s="153"/>
      <c r="F36" s="153"/>
      <c r="G36" s="154">
        <f>SUM(G34:G35)</f>
        <v>0</v>
      </c>
      <c r="O36" s="143">
        <v>4</v>
      </c>
      <c r="BA36" s="155">
        <f>SUM(BA34:BA35)</f>
        <v>0</v>
      </c>
      <c r="BB36" s="155">
        <f>SUM(BB34:BB35)</f>
        <v>0</v>
      </c>
      <c r="BC36" s="155">
        <f>SUM(BC34:BC35)</f>
        <v>0</v>
      </c>
      <c r="BD36" s="155">
        <f>SUM(BD34:BD35)</f>
        <v>0</v>
      </c>
      <c r="BE36" s="155">
        <f>SUM(BE34:BE35)</f>
        <v>0</v>
      </c>
    </row>
    <row r="37" spans="1:15" ht="12.75">
      <c r="A37" s="136" t="s">
        <v>67</v>
      </c>
      <c r="B37" s="137" t="s">
        <v>131</v>
      </c>
      <c r="C37" s="138" t="s">
        <v>132</v>
      </c>
      <c r="D37" s="139"/>
      <c r="E37" s="140"/>
      <c r="F37" s="140"/>
      <c r="G37" s="141"/>
      <c r="H37" s="142"/>
      <c r="I37" s="142"/>
      <c r="O37" s="143">
        <v>1</v>
      </c>
    </row>
    <row r="38" spans="1:104" ht="12.75">
      <c r="A38" s="144">
        <v>23</v>
      </c>
      <c r="B38" s="145" t="s">
        <v>133</v>
      </c>
      <c r="C38" s="146" t="s">
        <v>134</v>
      </c>
      <c r="D38" s="147" t="s">
        <v>84</v>
      </c>
      <c r="E38" s="148">
        <v>0.13</v>
      </c>
      <c r="F38" s="148">
        <v>0</v>
      </c>
      <c r="G38" s="149">
        <f>E38*F38</f>
        <v>0</v>
      </c>
      <c r="O38" s="143">
        <v>2</v>
      </c>
      <c r="AA38" s="121">
        <v>1</v>
      </c>
      <c r="AB38" s="121">
        <v>1</v>
      </c>
      <c r="AC38" s="121">
        <v>1</v>
      </c>
      <c r="AZ38" s="121">
        <v>1</v>
      </c>
      <c r="BA38" s="121">
        <f>IF(AZ38=1,G38,0)</f>
        <v>0</v>
      </c>
      <c r="BB38" s="121">
        <f>IF(AZ38=2,G38,0)</f>
        <v>0</v>
      </c>
      <c r="BC38" s="121">
        <f>IF(AZ38=3,G38,0)</f>
        <v>0</v>
      </c>
      <c r="BD38" s="121">
        <f>IF(AZ38=4,G38,0)</f>
        <v>0</v>
      </c>
      <c r="BE38" s="121">
        <f>IF(AZ38=5,G38,0)</f>
        <v>0</v>
      </c>
      <c r="CZ38" s="121">
        <v>2.45329</v>
      </c>
    </row>
    <row r="39" spans="1:57" ht="12.75">
      <c r="A39" s="150"/>
      <c r="B39" s="151" t="s">
        <v>70</v>
      </c>
      <c r="C39" s="152" t="str">
        <f>CONCATENATE(B37," ",C37)</f>
        <v>6 Úpravy povrchu, podlahy</v>
      </c>
      <c r="D39" s="150"/>
      <c r="E39" s="153"/>
      <c r="F39" s="153"/>
      <c r="G39" s="154">
        <f>SUM(G37:G38)</f>
        <v>0</v>
      </c>
      <c r="O39" s="143">
        <v>4</v>
      </c>
      <c r="BA39" s="155">
        <f>SUM(BA37:BA38)</f>
        <v>0</v>
      </c>
      <c r="BB39" s="155">
        <f>SUM(BB37:BB38)</f>
        <v>0</v>
      </c>
      <c r="BC39" s="155">
        <f>SUM(BC37:BC38)</f>
        <v>0</v>
      </c>
      <c r="BD39" s="155">
        <f>SUM(BD37:BD38)</f>
        <v>0</v>
      </c>
      <c r="BE39" s="155">
        <f>SUM(BE37:BE38)</f>
        <v>0</v>
      </c>
    </row>
    <row r="40" spans="1:15" ht="12.75">
      <c r="A40" s="136" t="s">
        <v>67</v>
      </c>
      <c r="B40" s="137" t="s">
        <v>135</v>
      </c>
      <c r="C40" s="138" t="s">
        <v>136</v>
      </c>
      <c r="D40" s="139"/>
      <c r="E40" s="140"/>
      <c r="F40" s="140"/>
      <c r="G40" s="141"/>
      <c r="H40" s="142"/>
      <c r="I40" s="142"/>
      <c r="O40" s="143">
        <v>1</v>
      </c>
    </row>
    <row r="41" spans="1:104" ht="12.75">
      <c r="A41" s="144">
        <v>24</v>
      </c>
      <c r="B41" s="145" t="s">
        <v>137</v>
      </c>
      <c r="C41" s="146" t="s">
        <v>138</v>
      </c>
      <c r="D41" s="147" t="s">
        <v>139</v>
      </c>
      <c r="E41" s="148">
        <v>4</v>
      </c>
      <c r="F41" s="148">
        <v>0</v>
      </c>
      <c r="G41" s="149">
        <f aca="true" t="shared" si="6" ref="G41:G48">E41*F41</f>
        <v>0</v>
      </c>
      <c r="O41" s="143">
        <v>2</v>
      </c>
      <c r="AA41" s="121">
        <v>1</v>
      </c>
      <c r="AB41" s="121">
        <v>1</v>
      </c>
      <c r="AC41" s="121">
        <v>1</v>
      </c>
      <c r="AZ41" s="121">
        <v>1</v>
      </c>
      <c r="BA41" s="121">
        <f aca="true" t="shared" si="7" ref="BA41:BA48">IF(AZ41=1,G41,0)</f>
        <v>0</v>
      </c>
      <c r="BB41" s="121">
        <f aca="true" t="shared" si="8" ref="BB41:BB48">IF(AZ41=2,G41,0)</f>
        <v>0</v>
      </c>
      <c r="BC41" s="121">
        <f aca="true" t="shared" si="9" ref="BC41:BC48">IF(AZ41=3,G41,0)</f>
        <v>0</v>
      </c>
      <c r="BD41" s="121">
        <f aca="true" t="shared" si="10" ref="BD41:BD48">IF(AZ41=4,G41,0)</f>
        <v>0</v>
      </c>
      <c r="BE41" s="121">
        <f aca="true" t="shared" si="11" ref="BE41:BE48">IF(AZ41=5,G41,0)</f>
        <v>0</v>
      </c>
      <c r="CZ41" s="121">
        <v>1E-05</v>
      </c>
    </row>
    <row r="42" spans="1:104" ht="12.75">
      <c r="A42" s="144">
        <v>25</v>
      </c>
      <c r="B42" s="145" t="s">
        <v>140</v>
      </c>
      <c r="C42" s="146" t="s">
        <v>141</v>
      </c>
      <c r="D42" s="147" t="s">
        <v>75</v>
      </c>
      <c r="E42" s="148">
        <v>3</v>
      </c>
      <c r="F42" s="148">
        <v>0</v>
      </c>
      <c r="G42" s="149">
        <f t="shared" si="6"/>
        <v>0</v>
      </c>
      <c r="O42" s="143">
        <v>2</v>
      </c>
      <c r="AA42" s="121">
        <v>1</v>
      </c>
      <c r="AB42" s="121">
        <v>1</v>
      </c>
      <c r="AC42" s="121">
        <v>1</v>
      </c>
      <c r="AZ42" s="121">
        <v>1</v>
      </c>
      <c r="BA42" s="121">
        <f t="shared" si="7"/>
        <v>0</v>
      </c>
      <c r="BB42" s="121">
        <f t="shared" si="8"/>
        <v>0</v>
      </c>
      <c r="BC42" s="121">
        <f t="shared" si="9"/>
        <v>0</v>
      </c>
      <c r="BD42" s="121">
        <f t="shared" si="10"/>
        <v>0</v>
      </c>
      <c r="BE42" s="121">
        <f t="shared" si="11"/>
        <v>0</v>
      </c>
      <c r="CZ42" s="121">
        <v>2E-05</v>
      </c>
    </row>
    <row r="43" spans="1:104" ht="12.75">
      <c r="A43" s="144">
        <v>26</v>
      </c>
      <c r="B43" s="145" t="s">
        <v>142</v>
      </c>
      <c r="C43" s="146" t="s">
        <v>143</v>
      </c>
      <c r="D43" s="147" t="s">
        <v>139</v>
      </c>
      <c r="E43" s="148">
        <v>4</v>
      </c>
      <c r="F43" s="148">
        <v>0</v>
      </c>
      <c r="G43" s="149">
        <f t="shared" si="6"/>
        <v>0</v>
      </c>
      <c r="O43" s="143">
        <v>2</v>
      </c>
      <c r="AA43" s="121">
        <v>1</v>
      </c>
      <c r="AB43" s="121">
        <v>1</v>
      </c>
      <c r="AC43" s="121">
        <v>1</v>
      </c>
      <c r="AZ43" s="121">
        <v>1</v>
      </c>
      <c r="BA43" s="121">
        <f t="shared" si="7"/>
        <v>0</v>
      </c>
      <c r="BB43" s="121">
        <f t="shared" si="8"/>
        <v>0</v>
      </c>
      <c r="BC43" s="121">
        <f t="shared" si="9"/>
        <v>0</v>
      </c>
      <c r="BD43" s="121">
        <f t="shared" si="10"/>
        <v>0</v>
      </c>
      <c r="BE43" s="121">
        <f t="shared" si="11"/>
        <v>0</v>
      </c>
      <c r="CZ43" s="121">
        <v>0</v>
      </c>
    </row>
    <row r="44" spans="1:104" ht="12.75">
      <c r="A44" s="144">
        <v>27</v>
      </c>
      <c r="B44" s="145" t="s">
        <v>144</v>
      </c>
      <c r="C44" s="146" t="s">
        <v>145</v>
      </c>
      <c r="D44" s="147" t="s">
        <v>146</v>
      </c>
      <c r="E44" s="148">
        <v>2</v>
      </c>
      <c r="F44" s="148">
        <v>0</v>
      </c>
      <c r="G44" s="149">
        <f t="shared" si="6"/>
        <v>0</v>
      </c>
      <c r="O44" s="143">
        <v>2</v>
      </c>
      <c r="AA44" s="121">
        <v>1</v>
      </c>
      <c r="AB44" s="121">
        <v>1</v>
      </c>
      <c r="AC44" s="121">
        <v>1</v>
      </c>
      <c r="AZ44" s="121">
        <v>1</v>
      </c>
      <c r="BA44" s="121">
        <f t="shared" si="7"/>
        <v>0</v>
      </c>
      <c r="BB44" s="121">
        <f t="shared" si="8"/>
        <v>0</v>
      </c>
      <c r="BC44" s="121">
        <f t="shared" si="9"/>
        <v>0</v>
      </c>
      <c r="BD44" s="121">
        <f t="shared" si="10"/>
        <v>0</v>
      </c>
      <c r="BE44" s="121">
        <f t="shared" si="11"/>
        <v>0</v>
      </c>
      <c r="CZ44" s="121">
        <v>0.00017</v>
      </c>
    </row>
    <row r="45" spans="1:104" ht="12.75">
      <c r="A45" s="144">
        <v>28</v>
      </c>
      <c r="B45" s="145" t="s">
        <v>147</v>
      </c>
      <c r="C45" s="146" t="s">
        <v>148</v>
      </c>
      <c r="D45" s="147" t="s">
        <v>75</v>
      </c>
      <c r="E45" s="148">
        <v>2</v>
      </c>
      <c r="F45" s="148">
        <v>0</v>
      </c>
      <c r="G45" s="149">
        <f t="shared" si="6"/>
        <v>0</v>
      </c>
      <c r="O45" s="143">
        <v>2</v>
      </c>
      <c r="AA45" s="121">
        <v>1</v>
      </c>
      <c r="AB45" s="121">
        <v>1</v>
      </c>
      <c r="AC45" s="121">
        <v>1</v>
      </c>
      <c r="AZ45" s="121">
        <v>1</v>
      </c>
      <c r="BA45" s="121">
        <f t="shared" si="7"/>
        <v>0</v>
      </c>
      <c r="BB45" s="121">
        <f t="shared" si="8"/>
        <v>0</v>
      </c>
      <c r="BC45" s="121">
        <f t="shared" si="9"/>
        <v>0</v>
      </c>
      <c r="BD45" s="121">
        <f t="shared" si="10"/>
        <v>0</v>
      </c>
      <c r="BE45" s="121">
        <f t="shared" si="11"/>
        <v>0</v>
      </c>
      <c r="CZ45" s="121">
        <v>0.00468</v>
      </c>
    </row>
    <row r="46" spans="1:104" ht="12.75">
      <c r="A46" s="144">
        <v>29</v>
      </c>
      <c r="B46" s="145" t="s">
        <v>149</v>
      </c>
      <c r="C46" s="146" t="s">
        <v>150</v>
      </c>
      <c r="D46" s="147" t="s">
        <v>75</v>
      </c>
      <c r="E46" s="148">
        <v>2</v>
      </c>
      <c r="F46" s="148">
        <v>0</v>
      </c>
      <c r="G46" s="149">
        <f t="shared" si="6"/>
        <v>0</v>
      </c>
      <c r="O46" s="143">
        <v>2</v>
      </c>
      <c r="AA46" s="121">
        <v>3</v>
      </c>
      <c r="AB46" s="121">
        <v>1</v>
      </c>
      <c r="AC46" s="121">
        <v>28610011</v>
      </c>
      <c r="AZ46" s="121">
        <v>1</v>
      </c>
      <c r="BA46" s="121">
        <f t="shared" si="7"/>
        <v>0</v>
      </c>
      <c r="BB46" s="121">
        <f t="shared" si="8"/>
        <v>0</v>
      </c>
      <c r="BC46" s="121">
        <f t="shared" si="9"/>
        <v>0</v>
      </c>
      <c r="BD46" s="121">
        <f t="shared" si="10"/>
        <v>0</v>
      </c>
      <c r="BE46" s="121">
        <f t="shared" si="11"/>
        <v>0</v>
      </c>
      <c r="CZ46" s="121">
        <v>0.02</v>
      </c>
    </row>
    <row r="47" spans="1:104" ht="12.75">
      <c r="A47" s="144">
        <v>30</v>
      </c>
      <c r="B47" s="145" t="s">
        <v>151</v>
      </c>
      <c r="C47" s="146" t="s">
        <v>152</v>
      </c>
      <c r="D47" s="147" t="s">
        <v>75</v>
      </c>
      <c r="E47" s="148">
        <v>1.09</v>
      </c>
      <c r="F47" s="148">
        <v>0</v>
      </c>
      <c r="G47" s="149">
        <f t="shared" si="6"/>
        <v>0</v>
      </c>
      <c r="O47" s="143">
        <v>2</v>
      </c>
      <c r="AA47" s="121">
        <v>3</v>
      </c>
      <c r="AB47" s="121">
        <v>1</v>
      </c>
      <c r="AC47" s="121" t="s">
        <v>151</v>
      </c>
      <c r="AZ47" s="121">
        <v>1</v>
      </c>
      <c r="BA47" s="121">
        <f t="shared" si="7"/>
        <v>0</v>
      </c>
      <c r="BB47" s="121">
        <f t="shared" si="8"/>
        <v>0</v>
      </c>
      <c r="BC47" s="121">
        <f t="shared" si="9"/>
        <v>0</v>
      </c>
      <c r="BD47" s="121">
        <f t="shared" si="10"/>
        <v>0</v>
      </c>
      <c r="BE47" s="121">
        <f t="shared" si="11"/>
        <v>0</v>
      </c>
      <c r="CZ47" s="121">
        <v>0.0205</v>
      </c>
    </row>
    <row r="48" spans="1:104" ht="12.75">
      <c r="A48" s="144">
        <v>31</v>
      </c>
      <c r="B48" s="145" t="s">
        <v>153</v>
      </c>
      <c r="C48" s="146" t="s">
        <v>154</v>
      </c>
      <c r="D48" s="147" t="s">
        <v>75</v>
      </c>
      <c r="E48" s="148">
        <v>3.05</v>
      </c>
      <c r="F48" s="148">
        <v>0</v>
      </c>
      <c r="G48" s="149">
        <f t="shared" si="6"/>
        <v>0</v>
      </c>
      <c r="O48" s="143">
        <v>2</v>
      </c>
      <c r="AA48" s="121">
        <v>3</v>
      </c>
      <c r="AB48" s="121">
        <v>1</v>
      </c>
      <c r="AC48" s="121">
        <v>28650666</v>
      </c>
      <c r="AZ48" s="121">
        <v>1</v>
      </c>
      <c r="BA48" s="121">
        <f t="shared" si="7"/>
        <v>0</v>
      </c>
      <c r="BB48" s="121">
        <f t="shared" si="8"/>
        <v>0</v>
      </c>
      <c r="BC48" s="121">
        <f t="shared" si="9"/>
        <v>0</v>
      </c>
      <c r="BD48" s="121">
        <f t="shared" si="10"/>
        <v>0</v>
      </c>
      <c r="BE48" s="121">
        <f t="shared" si="11"/>
        <v>0</v>
      </c>
      <c r="CZ48" s="121">
        <v>0.00134</v>
      </c>
    </row>
    <row r="49" spans="1:57" ht="12.75">
      <c r="A49" s="150"/>
      <c r="B49" s="151" t="s">
        <v>70</v>
      </c>
      <c r="C49" s="152" t="str">
        <f>CONCATENATE(B40," ",C40)</f>
        <v>8 Trubní vedení</v>
      </c>
      <c r="D49" s="150"/>
      <c r="E49" s="153"/>
      <c r="F49" s="153"/>
      <c r="G49" s="154">
        <f>SUM(G40:G48)</f>
        <v>0</v>
      </c>
      <c r="O49" s="143">
        <v>4</v>
      </c>
      <c r="BA49" s="155">
        <f>SUM(BA40:BA48)</f>
        <v>0</v>
      </c>
      <c r="BB49" s="155">
        <f>SUM(BB40:BB48)</f>
        <v>0</v>
      </c>
      <c r="BC49" s="155">
        <f>SUM(BC40:BC48)</f>
        <v>0</v>
      </c>
      <c r="BD49" s="155">
        <f>SUM(BD40:BD48)</f>
        <v>0</v>
      </c>
      <c r="BE49" s="155">
        <f>SUM(BE40:BE48)</f>
        <v>0</v>
      </c>
    </row>
    <row r="50" spans="1:15" ht="12.75">
      <c r="A50" s="136" t="s">
        <v>67</v>
      </c>
      <c r="B50" s="137" t="s">
        <v>155</v>
      </c>
      <c r="C50" s="138" t="s">
        <v>156</v>
      </c>
      <c r="D50" s="139"/>
      <c r="E50" s="140"/>
      <c r="F50" s="140"/>
      <c r="G50" s="141"/>
      <c r="H50" s="142"/>
      <c r="I50" s="142"/>
      <c r="O50" s="143">
        <v>1</v>
      </c>
    </row>
    <row r="51" spans="1:104" ht="12.75">
      <c r="A51" s="144">
        <v>32</v>
      </c>
      <c r="B51" s="145" t="s">
        <v>157</v>
      </c>
      <c r="C51" s="146" t="s">
        <v>158</v>
      </c>
      <c r="D51" s="147" t="s">
        <v>139</v>
      </c>
      <c r="E51" s="148">
        <v>12.6</v>
      </c>
      <c r="F51" s="148">
        <v>0</v>
      </c>
      <c r="G51" s="149">
        <f aca="true" t="shared" si="12" ref="G51:G58">E51*F51</f>
        <v>0</v>
      </c>
      <c r="O51" s="143">
        <v>2</v>
      </c>
      <c r="AA51" s="121">
        <v>1</v>
      </c>
      <c r="AB51" s="121">
        <v>1</v>
      </c>
      <c r="AC51" s="121">
        <v>1</v>
      </c>
      <c r="AZ51" s="121">
        <v>1</v>
      </c>
      <c r="BA51" s="121">
        <f aca="true" t="shared" si="13" ref="BA51:BA58">IF(AZ51=1,G51,0)</f>
        <v>0</v>
      </c>
      <c r="BB51" s="121">
        <f aca="true" t="shared" si="14" ref="BB51:BB58">IF(AZ51=2,G51,0)</f>
        <v>0</v>
      </c>
      <c r="BC51" s="121">
        <f aca="true" t="shared" si="15" ref="BC51:BC58">IF(AZ51=3,G51,0)</f>
        <v>0</v>
      </c>
      <c r="BD51" s="121">
        <f aca="true" t="shared" si="16" ref="BD51:BD58">IF(AZ51=4,G51,0)</f>
        <v>0</v>
      </c>
      <c r="BE51" s="121">
        <f aca="true" t="shared" si="17" ref="BE51:BE58">IF(AZ51=5,G51,0)</f>
        <v>0</v>
      </c>
      <c r="CZ51" s="121">
        <v>0.00128</v>
      </c>
    </row>
    <row r="52" spans="1:104" ht="12.75">
      <c r="A52" s="144">
        <v>33</v>
      </c>
      <c r="B52" s="145" t="s">
        <v>159</v>
      </c>
      <c r="C52" s="146" t="s">
        <v>160</v>
      </c>
      <c r="D52" s="147" t="s">
        <v>139</v>
      </c>
      <c r="E52" s="148">
        <v>12.6</v>
      </c>
      <c r="F52" s="148">
        <v>0</v>
      </c>
      <c r="G52" s="149">
        <f t="shared" si="12"/>
        <v>0</v>
      </c>
      <c r="O52" s="143">
        <v>2</v>
      </c>
      <c r="AA52" s="121">
        <v>1</v>
      </c>
      <c r="AB52" s="121">
        <v>1</v>
      </c>
      <c r="AC52" s="121">
        <v>1</v>
      </c>
      <c r="AZ52" s="121">
        <v>1</v>
      </c>
      <c r="BA52" s="121">
        <f t="shared" si="13"/>
        <v>0</v>
      </c>
      <c r="BB52" s="121">
        <f t="shared" si="14"/>
        <v>0</v>
      </c>
      <c r="BC52" s="121">
        <f t="shared" si="15"/>
        <v>0</v>
      </c>
      <c r="BD52" s="121">
        <f t="shared" si="16"/>
        <v>0</v>
      </c>
      <c r="BE52" s="121">
        <f t="shared" si="17"/>
        <v>0</v>
      </c>
      <c r="CZ52" s="121">
        <v>0</v>
      </c>
    </row>
    <row r="53" spans="1:104" ht="12.75">
      <c r="A53" s="144">
        <v>34</v>
      </c>
      <c r="B53" s="145" t="s">
        <v>161</v>
      </c>
      <c r="C53" s="146" t="s">
        <v>162</v>
      </c>
      <c r="D53" s="147" t="s">
        <v>84</v>
      </c>
      <c r="E53" s="148">
        <v>0.45</v>
      </c>
      <c r="F53" s="148">
        <v>0</v>
      </c>
      <c r="G53" s="149">
        <f t="shared" si="12"/>
        <v>0</v>
      </c>
      <c r="O53" s="143">
        <v>2</v>
      </c>
      <c r="AA53" s="121">
        <v>1</v>
      </c>
      <c r="AB53" s="121">
        <v>1</v>
      </c>
      <c r="AC53" s="121">
        <v>1</v>
      </c>
      <c r="AZ53" s="121">
        <v>1</v>
      </c>
      <c r="BA53" s="121">
        <f t="shared" si="13"/>
        <v>0</v>
      </c>
      <c r="BB53" s="121">
        <f t="shared" si="14"/>
        <v>0</v>
      </c>
      <c r="BC53" s="121">
        <f t="shared" si="15"/>
        <v>0</v>
      </c>
      <c r="BD53" s="121">
        <f t="shared" si="16"/>
        <v>0</v>
      </c>
      <c r="BE53" s="121">
        <f t="shared" si="17"/>
        <v>0</v>
      </c>
      <c r="CZ53" s="121">
        <v>0.00147</v>
      </c>
    </row>
    <row r="54" spans="1:104" ht="12.75">
      <c r="A54" s="144">
        <v>35</v>
      </c>
      <c r="B54" s="145" t="s">
        <v>163</v>
      </c>
      <c r="C54" s="146" t="s">
        <v>164</v>
      </c>
      <c r="D54" s="147" t="s">
        <v>84</v>
      </c>
      <c r="E54" s="148">
        <v>0.24</v>
      </c>
      <c r="F54" s="148">
        <v>0</v>
      </c>
      <c r="G54" s="149">
        <f t="shared" si="12"/>
        <v>0</v>
      </c>
      <c r="O54" s="143">
        <v>2</v>
      </c>
      <c r="AA54" s="121">
        <v>1</v>
      </c>
      <c r="AB54" s="121">
        <v>1</v>
      </c>
      <c r="AC54" s="121">
        <v>1</v>
      </c>
      <c r="AZ54" s="121">
        <v>1</v>
      </c>
      <c r="BA54" s="121">
        <f t="shared" si="13"/>
        <v>0</v>
      </c>
      <c r="BB54" s="121">
        <f t="shared" si="14"/>
        <v>0</v>
      </c>
      <c r="BC54" s="121">
        <f t="shared" si="15"/>
        <v>0</v>
      </c>
      <c r="BD54" s="121">
        <f t="shared" si="16"/>
        <v>0</v>
      </c>
      <c r="BE54" s="121">
        <f t="shared" si="17"/>
        <v>0</v>
      </c>
      <c r="CZ54" s="121">
        <v>0</v>
      </c>
    </row>
    <row r="55" spans="1:104" ht="12.75">
      <c r="A55" s="144">
        <v>36</v>
      </c>
      <c r="B55" s="145" t="s">
        <v>165</v>
      </c>
      <c r="C55" s="146" t="s">
        <v>166</v>
      </c>
      <c r="D55" s="147" t="s">
        <v>126</v>
      </c>
      <c r="E55" s="148">
        <v>1.608</v>
      </c>
      <c r="F55" s="148">
        <v>0</v>
      </c>
      <c r="G55" s="149">
        <f t="shared" si="12"/>
        <v>0</v>
      </c>
      <c r="O55" s="143">
        <v>2</v>
      </c>
      <c r="AA55" s="121">
        <v>8</v>
      </c>
      <c r="AB55" s="121">
        <v>0</v>
      </c>
      <c r="AC55" s="121">
        <v>3</v>
      </c>
      <c r="AZ55" s="121">
        <v>1</v>
      </c>
      <c r="BA55" s="121">
        <f t="shared" si="13"/>
        <v>0</v>
      </c>
      <c r="BB55" s="121">
        <f t="shared" si="14"/>
        <v>0</v>
      </c>
      <c r="BC55" s="121">
        <f t="shared" si="15"/>
        <v>0</v>
      </c>
      <c r="BD55" s="121">
        <f t="shared" si="16"/>
        <v>0</v>
      </c>
      <c r="BE55" s="121">
        <f t="shared" si="17"/>
        <v>0</v>
      </c>
      <c r="CZ55" s="121">
        <v>0</v>
      </c>
    </row>
    <row r="56" spans="1:104" ht="12.75">
      <c r="A56" s="144">
        <v>37</v>
      </c>
      <c r="B56" s="145" t="s">
        <v>167</v>
      </c>
      <c r="C56" s="146" t="s">
        <v>168</v>
      </c>
      <c r="D56" s="147" t="s">
        <v>126</v>
      </c>
      <c r="E56" s="148">
        <v>1.608</v>
      </c>
      <c r="F56" s="148">
        <v>0</v>
      </c>
      <c r="G56" s="149">
        <f t="shared" si="12"/>
        <v>0</v>
      </c>
      <c r="O56" s="143">
        <v>2</v>
      </c>
      <c r="AA56" s="121">
        <v>8</v>
      </c>
      <c r="AB56" s="121">
        <v>0</v>
      </c>
      <c r="AC56" s="121">
        <v>3</v>
      </c>
      <c r="AZ56" s="121">
        <v>1</v>
      </c>
      <c r="BA56" s="121">
        <f t="shared" si="13"/>
        <v>0</v>
      </c>
      <c r="BB56" s="121">
        <f t="shared" si="14"/>
        <v>0</v>
      </c>
      <c r="BC56" s="121">
        <f t="shared" si="15"/>
        <v>0</v>
      </c>
      <c r="BD56" s="121">
        <f t="shared" si="16"/>
        <v>0</v>
      </c>
      <c r="BE56" s="121">
        <f t="shared" si="17"/>
        <v>0</v>
      </c>
      <c r="CZ56" s="121">
        <v>0</v>
      </c>
    </row>
    <row r="57" spans="1:104" ht="12.75">
      <c r="A57" s="144">
        <v>38</v>
      </c>
      <c r="B57" s="145" t="s">
        <v>169</v>
      </c>
      <c r="C57" s="146" t="s">
        <v>170</v>
      </c>
      <c r="D57" s="147" t="s">
        <v>126</v>
      </c>
      <c r="E57" s="148">
        <v>8.04</v>
      </c>
      <c r="F57" s="148">
        <v>0</v>
      </c>
      <c r="G57" s="149">
        <f t="shared" si="12"/>
        <v>0</v>
      </c>
      <c r="O57" s="143">
        <v>2</v>
      </c>
      <c r="AA57" s="121">
        <v>8</v>
      </c>
      <c r="AB57" s="121">
        <v>0</v>
      </c>
      <c r="AC57" s="121">
        <v>3</v>
      </c>
      <c r="AZ57" s="121">
        <v>1</v>
      </c>
      <c r="BA57" s="121">
        <f t="shared" si="13"/>
        <v>0</v>
      </c>
      <c r="BB57" s="121">
        <f t="shared" si="14"/>
        <v>0</v>
      </c>
      <c r="BC57" s="121">
        <f t="shared" si="15"/>
        <v>0</v>
      </c>
      <c r="BD57" s="121">
        <f t="shared" si="16"/>
        <v>0</v>
      </c>
      <c r="BE57" s="121">
        <f t="shared" si="17"/>
        <v>0</v>
      </c>
      <c r="CZ57" s="121">
        <v>0</v>
      </c>
    </row>
    <row r="58" spans="1:104" ht="12.75">
      <c r="A58" s="144">
        <v>39</v>
      </c>
      <c r="B58" s="145" t="s">
        <v>171</v>
      </c>
      <c r="C58" s="146" t="s">
        <v>172</v>
      </c>
      <c r="D58" s="147" t="s">
        <v>126</v>
      </c>
      <c r="E58" s="148">
        <v>1.608</v>
      </c>
      <c r="F58" s="148">
        <v>0</v>
      </c>
      <c r="G58" s="149">
        <f t="shared" si="12"/>
        <v>0</v>
      </c>
      <c r="O58" s="143">
        <v>2</v>
      </c>
      <c r="AA58" s="121">
        <v>8</v>
      </c>
      <c r="AB58" s="121">
        <v>0</v>
      </c>
      <c r="AC58" s="121">
        <v>3</v>
      </c>
      <c r="AZ58" s="121">
        <v>1</v>
      </c>
      <c r="BA58" s="121">
        <f t="shared" si="13"/>
        <v>0</v>
      </c>
      <c r="BB58" s="121">
        <f t="shared" si="14"/>
        <v>0</v>
      </c>
      <c r="BC58" s="121">
        <f t="shared" si="15"/>
        <v>0</v>
      </c>
      <c r="BD58" s="121">
        <f t="shared" si="16"/>
        <v>0</v>
      </c>
      <c r="BE58" s="121">
        <f t="shared" si="17"/>
        <v>0</v>
      </c>
      <c r="CZ58" s="121">
        <v>0</v>
      </c>
    </row>
    <row r="59" spans="1:57" ht="12.75">
      <c r="A59" s="150"/>
      <c r="B59" s="151" t="s">
        <v>70</v>
      </c>
      <c r="C59" s="152" t="str">
        <f>CONCATENATE(B50," ",C50)</f>
        <v>9 Ostatní konstrukce, bourání</v>
      </c>
      <c r="D59" s="150"/>
      <c r="E59" s="153"/>
      <c r="F59" s="153"/>
      <c r="G59" s="154">
        <f>SUM(G50:G58)</f>
        <v>0</v>
      </c>
      <c r="O59" s="143">
        <v>4</v>
      </c>
      <c r="BA59" s="155">
        <f>SUM(BA50:BA58)</f>
        <v>0</v>
      </c>
      <c r="BB59" s="155">
        <f>SUM(BB50:BB58)</f>
        <v>0</v>
      </c>
      <c r="BC59" s="155">
        <f>SUM(BC50:BC58)</f>
        <v>0</v>
      </c>
      <c r="BD59" s="155">
        <f>SUM(BD50:BD58)</f>
        <v>0</v>
      </c>
      <c r="BE59" s="155">
        <f>SUM(BE50:BE58)</f>
        <v>0</v>
      </c>
    </row>
    <row r="60" spans="1:15" ht="12.75">
      <c r="A60" s="136" t="s">
        <v>67</v>
      </c>
      <c r="B60" s="137" t="s">
        <v>173</v>
      </c>
      <c r="C60" s="138" t="s">
        <v>174</v>
      </c>
      <c r="D60" s="139"/>
      <c r="E60" s="140"/>
      <c r="F60" s="140"/>
      <c r="G60" s="141"/>
      <c r="H60" s="142"/>
      <c r="I60" s="142"/>
      <c r="O60" s="143">
        <v>1</v>
      </c>
    </row>
    <row r="61" spans="1:104" ht="12.75">
      <c r="A61" s="144">
        <v>40</v>
      </c>
      <c r="B61" s="145" t="s">
        <v>175</v>
      </c>
      <c r="C61" s="146" t="s">
        <v>176</v>
      </c>
      <c r="D61" s="147" t="s">
        <v>126</v>
      </c>
      <c r="E61" s="148">
        <v>11.6113046</v>
      </c>
      <c r="F61" s="148">
        <v>0</v>
      </c>
      <c r="G61" s="149">
        <f>E61*F61</f>
        <v>0</v>
      </c>
      <c r="O61" s="143">
        <v>2</v>
      </c>
      <c r="AA61" s="121">
        <v>7</v>
      </c>
      <c r="AB61" s="121">
        <v>1</v>
      </c>
      <c r="AC61" s="121">
        <v>2</v>
      </c>
      <c r="AZ61" s="121">
        <v>1</v>
      </c>
      <c r="BA61" s="121">
        <f>IF(AZ61=1,G61,0)</f>
        <v>0</v>
      </c>
      <c r="BB61" s="121">
        <f>IF(AZ61=2,G61,0)</f>
        <v>0</v>
      </c>
      <c r="BC61" s="121">
        <f>IF(AZ61=3,G61,0)</f>
        <v>0</v>
      </c>
      <c r="BD61" s="121">
        <f>IF(AZ61=4,G61,0)</f>
        <v>0</v>
      </c>
      <c r="BE61" s="121">
        <f>IF(AZ61=5,G61,0)</f>
        <v>0</v>
      </c>
      <c r="CZ61" s="121">
        <v>0</v>
      </c>
    </row>
    <row r="62" spans="1:57" ht="12.75">
      <c r="A62" s="150"/>
      <c r="B62" s="151" t="s">
        <v>70</v>
      </c>
      <c r="C62" s="152" t="str">
        <f>CONCATENATE(B60," ",C60)</f>
        <v>99 Staveništní přesun hmot</v>
      </c>
      <c r="D62" s="150"/>
      <c r="E62" s="153"/>
      <c r="F62" s="153"/>
      <c r="G62" s="154">
        <f>SUM(G60:G61)</f>
        <v>0</v>
      </c>
      <c r="O62" s="143">
        <v>4</v>
      </c>
      <c r="BA62" s="155">
        <f>SUM(BA60:BA61)</f>
        <v>0</v>
      </c>
      <c r="BB62" s="155">
        <f>SUM(BB60:BB61)</f>
        <v>0</v>
      </c>
      <c r="BC62" s="155">
        <f>SUM(BC60:BC61)</f>
        <v>0</v>
      </c>
      <c r="BD62" s="155">
        <f>SUM(BD60:BD61)</f>
        <v>0</v>
      </c>
      <c r="BE62" s="155">
        <f>SUM(BE60:BE61)</f>
        <v>0</v>
      </c>
    </row>
    <row r="63" spans="1:15" ht="12.75">
      <c r="A63" s="136" t="s">
        <v>67</v>
      </c>
      <c r="B63" s="137" t="s">
        <v>177</v>
      </c>
      <c r="C63" s="138" t="s">
        <v>178</v>
      </c>
      <c r="D63" s="139"/>
      <c r="E63" s="140"/>
      <c r="F63" s="140"/>
      <c r="G63" s="141"/>
      <c r="H63" s="142"/>
      <c r="I63" s="142"/>
      <c r="O63" s="143">
        <v>1</v>
      </c>
    </row>
    <row r="64" spans="1:104" ht="12.75">
      <c r="A64" s="144">
        <v>41</v>
      </c>
      <c r="B64" s="145" t="s">
        <v>179</v>
      </c>
      <c r="C64" s="146" t="s">
        <v>180</v>
      </c>
      <c r="D64" s="147" t="s">
        <v>75</v>
      </c>
      <c r="E64" s="148">
        <v>3</v>
      </c>
      <c r="F64" s="148">
        <v>0</v>
      </c>
      <c r="G64" s="149">
        <f>E64*F64</f>
        <v>0</v>
      </c>
      <c r="O64" s="143">
        <v>2</v>
      </c>
      <c r="AA64" s="121">
        <v>1</v>
      </c>
      <c r="AB64" s="121">
        <v>7</v>
      </c>
      <c r="AC64" s="121">
        <v>7</v>
      </c>
      <c r="AZ64" s="121">
        <v>2</v>
      </c>
      <c r="BA64" s="121">
        <f>IF(AZ64=1,G64,0)</f>
        <v>0</v>
      </c>
      <c r="BB64" s="121">
        <f>IF(AZ64=2,G64,0)</f>
        <v>0</v>
      </c>
      <c r="BC64" s="121">
        <f>IF(AZ64=3,G64,0)</f>
        <v>0</v>
      </c>
      <c r="BD64" s="121">
        <f>IF(AZ64=4,G64,0)</f>
        <v>0</v>
      </c>
      <c r="BE64" s="121">
        <f>IF(AZ64=5,G64,0)</f>
        <v>0</v>
      </c>
      <c r="CZ64" s="121">
        <v>0.02</v>
      </c>
    </row>
    <row r="65" spans="1:104" ht="12.75">
      <c r="A65" s="144">
        <v>42</v>
      </c>
      <c r="B65" s="145" t="s">
        <v>181</v>
      </c>
      <c r="C65" s="146" t="s">
        <v>182</v>
      </c>
      <c r="D65" s="147" t="s">
        <v>84</v>
      </c>
      <c r="E65" s="148">
        <v>0.21</v>
      </c>
      <c r="F65" s="148">
        <v>0</v>
      </c>
      <c r="G65" s="149">
        <f>E65*F65</f>
        <v>0</v>
      </c>
      <c r="O65" s="143">
        <v>2</v>
      </c>
      <c r="AA65" s="121">
        <v>3</v>
      </c>
      <c r="AB65" s="121">
        <v>7</v>
      </c>
      <c r="AC65" s="121">
        <v>60554740</v>
      </c>
      <c r="AZ65" s="121">
        <v>2</v>
      </c>
      <c r="BA65" s="121">
        <f>IF(AZ65=1,G65,0)</f>
        <v>0</v>
      </c>
      <c r="BB65" s="121">
        <f>IF(AZ65=2,G65,0)</f>
        <v>0</v>
      </c>
      <c r="BC65" s="121">
        <f>IF(AZ65=3,G65,0)</f>
        <v>0</v>
      </c>
      <c r="BD65" s="121">
        <f>IF(AZ65=4,G65,0)</f>
        <v>0</v>
      </c>
      <c r="BE65" s="121">
        <f>IF(AZ65=5,G65,0)</f>
        <v>0</v>
      </c>
      <c r="CZ65" s="121">
        <v>0.77</v>
      </c>
    </row>
    <row r="66" spans="1:104" ht="12.75">
      <c r="A66" s="144">
        <v>43</v>
      </c>
      <c r="B66" s="145" t="s">
        <v>183</v>
      </c>
      <c r="C66" s="146" t="s">
        <v>184</v>
      </c>
      <c r="D66" s="147" t="s">
        <v>126</v>
      </c>
      <c r="E66" s="148">
        <v>0.2217</v>
      </c>
      <c r="F66" s="148">
        <v>0</v>
      </c>
      <c r="G66" s="149">
        <f>E66*F66</f>
        <v>0</v>
      </c>
      <c r="O66" s="143">
        <v>2</v>
      </c>
      <c r="AA66" s="121">
        <v>7</v>
      </c>
      <c r="AB66" s="121">
        <v>1001</v>
      </c>
      <c r="AC66" s="121">
        <v>5</v>
      </c>
      <c r="AZ66" s="121">
        <v>2</v>
      </c>
      <c r="BA66" s="121">
        <f>IF(AZ66=1,G66,0)</f>
        <v>0</v>
      </c>
      <c r="BB66" s="121">
        <f>IF(AZ66=2,G66,0)</f>
        <v>0</v>
      </c>
      <c r="BC66" s="121">
        <f>IF(AZ66=3,G66,0)</f>
        <v>0</v>
      </c>
      <c r="BD66" s="121">
        <f>IF(AZ66=4,G66,0)</f>
        <v>0</v>
      </c>
      <c r="BE66" s="121">
        <f>IF(AZ66=5,G66,0)</f>
        <v>0</v>
      </c>
      <c r="CZ66" s="121">
        <v>0</v>
      </c>
    </row>
    <row r="67" spans="1:57" ht="12.75">
      <c r="A67" s="150"/>
      <c r="B67" s="151" t="s">
        <v>70</v>
      </c>
      <c r="C67" s="152" t="str">
        <f>CONCATENATE(B63," ",C63)</f>
        <v>762 Konstrukce tesařské</v>
      </c>
      <c r="D67" s="150"/>
      <c r="E67" s="153"/>
      <c r="F67" s="153"/>
      <c r="G67" s="154">
        <f>SUM(G63:G66)</f>
        <v>0</v>
      </c>
      <c r="O67" s="143">
        <v>4</v>
      </c>
      <c r="BA67" s="155">
        <f>SUM(BA63:BA66)</f>
        <v>0</v>
      </c>
      <c r="BB67" s="155">
        <f>SUM(BB63:BB66)</f>
        <v>0</v>
      </c>
      <c r="BC67" s="155">
        <f>SUM(BC63:BC66)</f>
        <v>0</v>
      </c>
      <c r="BD67" s="155">
        <f>SUM(BD63:BD66)</f>
        <v>0</v>
      </c>
      <c r="BE67" s="155">
        <f>SUM(BE63:BE66)</f>
        <v>0</v>
      </c>
    </row>
    <row r="68" spans="1:15" ht="12.75">
      <c r="A68" s="136" t="s">
        <v>67</v>
      </c>
      <c r="B68" s="137" t="s">
        <v>185</v>
      </c>
      <c r="C68" s="138" t="s">
        <v>186</v>
      </c>
      <c r="D68" s="139"/>
      <c r="E68" s="140"/>
      <c r="F68" s="140"/>
      <c r="G68" s="141"/>
      <c r="H68" s="142"/>
      <c r="I68" s="142"/>
      <c r="O68" s="143">
        <v>1</v>
      </c>
    </row>
    <row r="69" spans="1:104" ht="12.75">
      <c r="A69" s="144">
        <v>44</v>
      </c>
      <c r="B69" s="145" t="s">
        <v>187</v>
      </c>
      <c r="C69" s="146" t="s">
        <v>188</v>
      </c>
      <c r="D69" s="147" t="s">
        <v>139</v>
      </c>
      <c r="E69" s="148">
        <v>8.5</v>
      </c>
      <c r="F69" s="148">
        <v>0</v>
      </c>
      <c r="G69" s="149">
        <f>E69*F69</f>
        <v>0</v>
      </c>
      <c r="O69" s="143">
        <v>2</v>
      </c>
      <c r="AA69" s="121">
        <v>1</v>
      </c>
      <c r="AB69" s="121">
        <v>7</v>
      </c>
      <c r="AC69" s="121">
        <v>7</v>
      </c>
      <c r="AZ69" s="121">
        <v>2</v>
      </c>
      <c r="BA69" s="121">
        <f>IF(AZ69=1,G69,0)</f>
        <v>0</v>
      </c>
      <c r="BB69" s="121">
        <f>IF(AZ69=2,G69,0)</f>
        <v>0</v>
      </c>
      <c r="BC69" s="121">
        <f>IF(AZ69=3,G69,0)</f>
        <v>0</v>
      </c>
      <c r="BD69" s="121">
        <f>IF(AZ69=4,G69,0)</f>
        <v>0</v>
      </c>
      <c r="BE69" s="121">
        <f>IF(AZ69=5,G69,0)</f>
        <v>0</v>
      </c>
      <c r="CZ69" s="121">
        <v>6E-05</v>
      </c>
    </row>
    <row r="70" spans="1:104" ht="12.75">
      <c r="A70" s="144">
        <v>45</v>
      </c>
      <c r="B70" s="145" t="s">
        <v>189</v>
      </c>
      <c r="C70" s="146" t="s">
        <v>190</v>
      </c>
      <c r="D70" s="147" t="s">
        <v>139</v>
      </c>
      <c r="E70" s="148">
        <v>8.5</v>
      </c>
      <c r="F70" s="148">
        <v>0</v>
      </c>
      <c r="G70" s="149">
        <f>E70*F70</f>
        <v>0</v>
      </c>
      <c r="O70" s="143">
        <v>2</v>
      </c>
      <c r="AA70" s="121">
        <v>1</v>
      </c>
      <c r="AB70" s="121">
        <v>7</v>
      </c>
      <c r="AC70" s="121">
        <v>7</v>
      </c>
      <c r="AZ70" s="121">
        <v>2</v>
      </c>
      <c r="BA70" s="121">
        <f>IF(AZ70=1,G70,0)</f>
        <v>0</v>
      </c>
      <c r="BB70" s="121">
        <f>IF(AZ70=2,G70,0)</f>
        <v>0</v>
      </c>
      <c r="BC70" s="121">
        <f>IF(AZ70=3,G70,0)</f>
        <v>0</v>
      </c>
      <c r="BD70" s="121">
        <f>IF(AZ70=4,G70,0)</f>
        <v>0</v>
      </c>
      <c r="BE70" s="121">
        <f>IF(AZ70=5,G70,0)</f>
        <v>0</v>
      </c>
      <c r="CZ70" s="121">
        <v>6E-05</v>
      </c>
    </row>
    <row r="71" spans="1:57" ht="12.75">
      <c r="A71" s="150"/>
      <c r="B71" s="151" t="s">
        <v>70</v>
      </c>
      <c r="C71" s="152" t="str">
        <f>CONCATENATE(B68," ",C68)</f>
        <v>767 Konstrukce zámečnické</v>
      </c>
      <c r="D71" s="150"/>
      <c r="E71" s="153"/>
      <c r="F71" s="153"/>
      <c r="G71" s="154">
        <f>SUM(G68:G70)</f>
        <v>0</v>
      </c>
      <c r="O71" s="143">
        <v>4</v>
      </c>
      <c r="BA71" s="155">
        <f>SUM(BA68:BA70)</f>
        <v>0</v>
      </c>
      <c r="BB71" s="155">
        <f>SUM(BB68:BB70)</f>
        <v>0</v>
      </c>
      <c r="BC71" s="155">
        <f>SUM(BC68:BC70)</f>
        <v>0</v>
      </c>
      <c r="BD71" s="155">
        <f>SUM(BD68:BD70)</f>
        <v>0</v>
      </c>
      <c r="BE71" s="155">
        <f>SUM(BE68:BE70)</f>
        <v>0</v>
      </c>
    </row>
    <row r="72" spans="1:15" ht="12.75">
      <c r="A72" s="136" t="s">
        <v>67</v>
      </c>
      <c r="B72" s="137" t="s">
        <v>191</v>
      </c>
      <c r="C72" s="138" t="s">
        <v>192</v>
      </c>
      <c r="D72" s="139"/>
      <c r="E72" s="140"/>
      <c r="F72" s="140"/>
      <c r="G72" s="141"/>
      <c r="H72" s="142"/>
      <c r="I72" s="142"/>
      <c r="O72" s="143">
        <v>1</v>
      </c>
    </row>
    <row r="73" spans="1:104" ht="12.75">
      <c r="A73" s="144">
        <v>46</v>
      </c>
      <c r="B73" s="145" t="s">
        <v>193</v>
      </c>
      <c r="C73" s="146" t="s">
        <v>194</v>
      </c>
      <c r="D73" s="147" t="s">
        <v>139</v>
      </c>
      <c r="E73" s="148">
        <v>24.2</v>
      </c>
      <c r="F73" s="148">
        <v>0</v>
      </c>
      <c r="G73" s="149">
        <f>E73*F73</f>
        <v>0</v>
      </c>
      <c r="O73" s="143">
        <v>2</v>
      </c>
      <c r="AA73" s="121">
        <v>1</v>
      </c>
      <c r="AB73" s="121">
        <v>7</v>
      </c>
      <c r="AC73" s="121">
        <v>7</v>
      </c>
      <c r="AZ73" s="121">
        <v>2</v>
      </c>
      <c r="BA73" s="121">
        <f>IF(AZ73=1,G73,0)</f>
        <v>0</v>
      </c>
      <c r="BB73" s="121">
        <f>IF(AZ73=2,G73,0)</f>
        <v>0</v>
      </c>
      <c r="BC73" s="121">
        <f>IF(AZ73=3,G73,0)</f>
        <v>0</v>
      </c>
      <c r="BD73" s="121">
        <f>IF(AZ73=4,G73,0)</f>
        <v>0</v>
      </c>
      <c r="BE73" s="121">
        <f>IF(AZ73=5,G73,0)</f>
        <v>0</v>
      </c>
      <c r="CZ73" s="121">
        <v>9E-05</v>
      </c>
    </row>
    <row r="74" spans="1:57" ht="12.75">
      <c r="A74" s="150"/>
      <c r="B74" s="151" t="s">
        <v>70</v>
      </c>
      <c r="C74" s="152" t="str">
        <f>CONCATENATE(B72," ",C72)</f>
        <v>783 Nátěry</v>
      </c>
      <c r="D74" s="150"/>
      <c r="E74" s="153"/>
      <c r="F74" s="153"/>
      <c r="G74" s="154">
        <f>SUM(G72:G73)</f>
        <v>0</v>
      </c>
      <c r="O74" s="143">
        <v>4</v>
      </c>
      <c r="BA74" s="155">
        <f>SUM(BA72:BA73)</f>
        <v>0</v>
      </c>
      <c r="BB74" s="155">
        <f>SUM(BB72:BB73)</f>
        <v>0</v>
      </c>
      <c r="BC74" s="155">
        <f>SUM(BC72:BC73)</f>
        <v>0</v>
      </c>
      <c r="BD74" s="155">
        <f>SUM(BD72:BD73)</f>
        <v>0</v>
      </c>
      <c r="BE74" s="155">
        <f>SUM(BE72:BE73)</f>
        <v>0</v>
      </c>
    </row>
    <row r="75" ht="12.75">
      <c r="E75" s="121"/>
    </row>
    <row r="76" ht="12.75">
      <c r="E76" s="121"/>
    </row>
    <row r="77" ht="12.75">
      <c r="E77" s="121"/>
    </row>
    <row r="78" ht="12.75">
      <c r="E78" s="121"/>
    </row>
    <row r="79" ht="12.75">
      <c r="E79" s="121"/>
    </row>
    <row r="80" ht="12.75">
      <c r="E80" s="121"/>
    </row>
    <row r="81" ht="12.75">
      <c r="E81" s="121"/>
    </row>
    <row r="82" ht="12.75">
      <c r="E82" s="121"/>
    </row>
    <row r="83" ht="12.75">
      <c r="E83" s="121"/>
    </row>
    <row r="84" ht="12.75">
      <c r="E84" s="121"/>
    </row>
    <row r="85" ht="12.75">
      <c r="E85" s="121"/>
    </row>
    <row r="86" ht="12.75">
      <c r="E86" s="121"/>
    </row>
    <row r="87" ht="12.75">
      <c r="E87" s="121"/>
    </row>
    <row r="88" ht="12.75">
      <c r="E88" s="121"/>
    </row>
    <row r="89" ht="12.75">
      <c r="E89" s="121"/>
    </row>
    <row r="90" ht="12.75">
      <c r="E90" s="121"/>
    </row>
    <row r="91" ht="12.75">
      <c r="E91" s="121"/>
    </row>
    <row r="92" ht="12.75">
      <c r="E92" s="121"/>
    </row>
    <row r="93" ht="12.75">
      <c r="E93" s="121"/>
    </row>
    <row r="94" ht="12.75">
      <c r="E94" s="121"/>
    </row>
    <row r="95" ht="12.75">
      <c r="E95" s="121"/>
    </row>
    <row r="96" ht="12.75">
      <c r="E96" s="121"/>
    </row>
    <row r="97" ht="12.75">
      <c r="E97" s="121"/>
    </row>
    <row r="98" spans="1:7" ht="12.75">
      <c r="A98" s="156"/>
      <c r="B98" s="156"/>
      <c r="C98" s="156"/>
      <c r="D98" s="156"/>
      <c r="E98" s="156"/>
      <c r="F98" s="156"/>
      <c r="G98" s="156"/>
    </row>
    <row r="99" spans="1:7" ht="12.75">
      <c r="A99" s="156"/>
      <c r="B99" s="156"/>
      <c r="C99" s="156"/>
      <c r="D99" s="156"/>
      <c r="E99" s="156"/>
      <c r="F99" s="156"/>
      <c r="G99" s="156"/>
    </row>
    <row r="100" spans="1:7" ht="12.75">
      <c r="A100" s="156"/>
      <c r="B100" s="156"/>
      <c r="C100" s="156"/>
      <c r="D100" s="156"/>
      <c r="E100" s="156"/>
      <c r="F100" s="156"/>
      <c r="G100" s="156"/>
    </row>
    <row r="101" spans="1:7" ht="12.75">
      <c r="A101" s="156"/>
      <c r="B101" s="156"/>
      <c r="C101" s="156"/>
      <c r="D101" s="156"/>
      <c r="E101" s="156"/>
      <c r="F101" s="156"/>
      <c r="G101" s="156"/>
    </row>
    <row r="102" ht="12.75">
      <c r="E102" s="121"/>
    </row>
    <row r="103" ht="12.75">
      <c r="E103" s="121"/>
    </row>
    <row r="104" ht="12.75">
      <c r="E104" s="121"/>
    </row>
    <row r="105" ht="12.75">
      <c r="E105" s="121"/>
    </row>
    <row r="106" ht="12.75">
      <c r="E106" s="121"/>
    </row>
    <row r="107" ht="12.75">
      <c r="E107" s="121"/>
    </row>
    <row r="108" ht="12.75">
      <c r="E108" s="121"/>
    </row>
    <row r="109" ht="12.75">
      <c r="E109" s="121"/>
    </row>
    <row r="110" ht="12.75">
      <c r="E110" s="121"/>
    </row>
    <row r="111" ht="12.75">
      <c r="E111" s="121"/>
    </row>
    <row r="112" ht="12.75">
      <c r="E112" s="121"/>
    </row>
    <row r="113" ht="12.75">
      <c r="E113" s="121"/>
    </row>
    <row r="114" ht="12.75">
      <c r="E114" s="121"/>
    </row>
    <row r="115" ht="12.75">
      <c r="E115" s="121"/>
    </row>
    <row r="116" ht="12.75">
      <c r="E116" s="121"/>
    </row>
    <row r="117" ht="12.75">
      <c r="E117" s="121"/>
    </row>
    <row r="118" ht="12.75">
      <c r="E118" s="121"/>
    </row>
    <row r="119" ht="12.75">
      <c r="E119" s="121"/>
    </row>
    <row r="120" ht="12.75">
      <c r="E120" s="121"/>
    </row>
    <row r="121" ht="12.75">
      <c r="E121" s="121"/>
    </row>
    <row r="122" ht="12.75">
      <c r="E122" s="121"/>
    </row>
    <row r="123" ht="12.75">
      <c r="E123" s="121"/>
    </row>
    <row r="124" ht="12.75">
      <c r="E124" s="121"/>
    </row>
    <row r="125" ht="12.75">
      <c r="E125" s="121"/>
    </row>
    <row r="126" ht="12.75">
      <c r="E126" s="121"/>
    </row>
    <row r="127" ht="12.75">
      <c r="E127" s="121"/>
    </row>
    <row r="128" ht="12.75">
      <c r="E128" s="121"/>
    </row>
    <row r="129" ht="12.75">
      <c r="E129" s="121"/>
    </row>
    <row r="130" ht="12.75">
      <c r="E130" s="121"/>
    </row>
    <row r="131" ht="12.75">
      <c r="E131" s="121"/>
    </row>
    <row r="132" ht="12.75">
      <c r="E132" s="121"/>
    </row>
    <row r="133" spans="1:2" ht="12.75">
      <c r="A133" s="157"/>
      <c r="B133" s="157"/>
    </row>
    <row r="134" spans="1:7" ht="12.75">
      <c r="A134" s="156"/>
      <c r="B134" s="156"/>
      <c r="C134" s="158"/>
      <c r="D134" s="158"/>
      <c r="E134" s="159"/>
      <c r="F134" s="158"/>
      <c r="G134" s="160"/>
    </row>
    <row r="135" spans="1:7" ht="12.75">
      <c r="A135" s="161"/>
      <c r="B135" s="161"/>
      <c r="C135" s="156"/>
      <c r="D135" s="156"/>
      <c r="E135" s="162"/>
      <c r="F135" s="156"/>
      <c r="G135" s="156"/>
    </row>
    <row r="136" spans="1:7" ht="12.75">
      <c r="A136" s="156"/>
      <c r="B136" s="156"/>
      <c r="C136" s="156"/>
      <c r="D136" s="156"/>
      <c r="E136" s="162"/>
      <c r="F136" s="156"/>
      <c r="G136" s="156"/>
    </row>
    <row r="137" spans="1:7" ht="12.75">
      <c r="A137" s="156"/>
      <c r="B137" s="156"/>
      <c r="C137" s="156"/>
      <c r="D137" s="156"/>
      <c r="E137" s="162"/>
      <c r="F137" s="156"/>
      <c r="G137" s="156"/>
    </row>
    <row r="138" spans="1:7" ht="12.75">
      <c r="A138" s="156"/>
      <c r="B138" s="156"/>
      <c r="C138" s="156"/>
      <c r="D138" s="156"/>
      <c r="E138" s="162"/>
      <c r="F138" s="156"/>
      <c r="G138" s="156"/>
    </row>
    <row r="139" spans="1:7" ht="12.75">
      <c r="A139" s="156"/>
      <c r="B139" s="156"/>
      <c r="C139" s="156"/>
      <c r="D139" s="156"/>
      <c r="E139" s="162"/>
      <c r="F139" s="156"/>
      <c r="G139" s="156"/>
    </row>
    <row r="140" spans="1:7" ht="12.75">
      <c r="A140" s="156"/>
      <c r="B140" s="156"/>
      <c r="C140" s="156"/>
      <c r="D140" s="156"/>
      <c r="E140" s="162"/>
      <c r="F140" s="156"/>
      <c r="G140" s="156"/>
    </row>
    <row r="141" spans="1:7" ht="12.75">
      <c r="A141" s="156"/>
      <c r="B141" s="156"/>
      <c r="C141" s="156"/>
      <c r="D141" s="156"/>
      <c r="E141" s="162"/>
      <c r="F141" s="156"/>
      <c r="G141" s="156"/>
    </row>
    <row r="142" spans="1:7" ht="12.75">
      <c r="A142" s="156"/>
      <c r="B142" s="156"/>
      <c r="C142" s="156"/>
      <c r="D142" s="156"/>
      <c r="E142" s="162"/>
      <c r="F142" s="156"/>
      <c r="G142" s="156"/>
    </row>
    <row r="143" spans="1:7" ht="12.75">
      <c r="A143" s="156"/>
      <c r="B143" s="156"/>
      <c r="C143" s="156"/>
      <c r="D143" s="156"/>
      <c r="E143" s="162"/>
      <c r="F143" s="156"/>
      <c r="G143" s="156"/>
    </row>
    <row r="144" spans="1:7" ht="12.75">
      <c r="A144" s="156"/>
      <c r="B144" s="156"/>
      <c r="C144" s="156"/>
      <c r="D144" s="156"/>
      <c r="E144" s="162"/>
      <c r="F144" s="156"/>
      <c r="G144" s="156"/>
    </row>
    <row r="145" spans="1:7" ht="12.75">
      <c r="A145" s="156"/>
      <c r="B145" s="156"/>
      <c r="C145" s="156"/>
      <c r="D145" s="156"/>
      <c r="E145" s="162"/>
      <c r="F145" s="156"/>
      <c r="G145" s="156"/>
    </row>
    <row r="146" spans="1:7" ht="12.75">
      <c r="A146" s="156"/>
      <c r="B146" s="156"/>
      <c r="C146" s="156"/>
      <c r="D146" s="156"/>
      <c r="E146" s="162"/>
      <c r="F146" s="156"/>
      <c r="G146" s="156"/>
    </row>
    <row r="147" spans="1:7" ht="12.75">
      <c r="A147" s="156"/>
      <c r="B147" s="156"/>
      <c r="C147" s="156"/>
      <c r="D147" s="156"/>
      <c r="E147" s="162"/>
      <c r="F147" s="156"/>
      <c r="G147" s="156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Přibyl</dc:creator>
  <cp:keywords/>
  <dc:description/>
  <cp:lastModifiedBy>Jan Přibyl</cp:lastModifiedBy>
  <dcterms:created xsi:type="dcterms:W3CDTF">2012-07-10T06:24:39Z</dcterms:created>
  <dcterms:modified xsi:type="dcterms:W3CDTF">2012-07-10T06:05:13Z</dcterms:modified>
  <cp:category/>
  <cp:version/>
  <cp:contentType/>
  <cp:contentStatus/>
</cp:coreProperties>
</file>